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0" yWindow="315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субсидий'!$A$1:$BX$377</definedName>
  </definedNames>
  <calcPr calcId="145621" iterateDelta="1E-4"/>
</workbook>
</file>

<file path=xl/calcChain.xml><?xml version="1.0" encoding="utf-8"?>
<calcChain xmlns="http://schemas.openxmlformats.org/spreadsheetml/2006/main">
  <c r="AT377" i="8" l="1"/>
  <c r="AC17" i="8" l="1"/>
  <c r="AC45" i="8"/>
  <c r="AO45" i="8"/>
  <c r="AR17" i="8"/>
  <c r="AO17" i="8"/>
  <c r="AL17" i="8"/>
  <c r="AS376" i="8"/>
  <c r="AS375" i="8"/>
  <c r="AS374" i="8"/>
  <c r="AS373" i="8"/>
  <c r="AC373" i="8" s="1"/>
  <c r="AS372" i="8"/>
  <c r="AC372" i="8" s="1"/>
  <c r="AS371" i="8"/>
  <c r="AC371" i="8" s="1"/>
  <c r="AS370" i="8"/>
  <c r="AC370" i="8" s="1"/>
  <c r="AS369" i="8"/>
  <c r="AS368" i="8"/>
  <c r="AS367" i="8"/>
  <c r="AS366" i="8"/>
  <c r="AS365" i="8"/>
  <c r="AC365" i="8" s="1"/>
  <c r="AS363" i="8"/>
  <c r="AC363" i="8" s="1"/>
  <c r="AS362" i="8"/>
  <c r="AC362" i="8" s="1"/>
  <c r="AS361" i="8"/>
  <c r="AS360" i="8"/>
  <c r="AS359" i="8"/>
  <c r="AS358" i="8"/>
  <c r="AS357" i="8"/>
  <c r="AC357" i="8" s="1"/>
  <c r="AS356" i="8"/>
  <c r="AC356" i="8" s="1"/>
  <c r="AS355" i="8"/>
  <c r="AC355" i="8" s="1"/>
  <c r="AS354" i="8"/>
  <c r="AC354" i="8" s="1"/>
  <c r="AS353" i="8"/>
  <c r="AS351" i="8"/>
  <c r="AS350" i="8"/>
  <c r="AS349" i="8"/>
  <c r="AC349" i="8" s="1"/>
  <c r="AS348" i="8"/>
  <c r="AC348" i="8" s="1"/>
  <c r="AS347" i="8"/>
  <c r="AC347" i="8" s="1"/>
  <c r="AS346" i="8"/>
  <c r="AC346" i="8" s="1"/>
  <c r="AS345" i="8"/>
  <c r="AS344" i="8"/>
  <c r="AS343" i="8"/>
  <c r="AS342" i="8"/>
  <c r="AS341" i="8"/>
  <c r="AC341" i="8" s="1"/>
  <c r="AS339" i="8"/>
  <c r="AC339" i="8" s="1"/>
  <c r="AS338" i="8"/>
  <c r="AC338" i="8" s="1"/>
  <c r="AS337" i="8"/>
  <c r="AS336" i="8"/>
  <c r="AS335" i="8"/>
  <c r="AS334" i="8"/>
  <c r="AS333" i="8"/>
  <c r="AC333" i="8" s="1"/>
  <c r="AS332" i="8"/>
  <c r="AC332" i="8" s="1"/>
  <c r="AS331" i="8"/>
  <c r="AC331" i="8" s="1"/>
  <c r="AS330" i="8"/>
  <c r="AC330" i="8" s="1"/>
  <c r="AS329" i="8"/>
  <c r="AS327" i="8"/>
  <c r="AS326" i="8"/>
  <c r="AS325" i="8"/>
  <c r="AS324" i="8"/>
  <c r="AC324" i="8" s="1"/>
  <c r="AS323" i="8"/>
  <c r="AC323" i="8" s="1"/>
  <c r="AS322" i="8"/>
  <c r="AC322" i="8" s="1"/>
  <c r="AS321" i="8"/>
  <c r="AS320" i="8"/>
  <c r="AS319" i="8"/>
  <c r="AS318" i="8"/>
  <c r="AS317" i="8"/>
  <c r="AS316" i="8"/>
  <c r="AC316" i="8" s="1"/>
  <c r="AS315" i="8"/>
  <c r="AC315" i="8" s="1"/>
  <c r="AS314" i="8"/>
  <c r="AC314" i="8" s="1"/>
  <c r="AS313" i="8"/>
  <c r="AS311" i="8"/>
  <c r="AS310" i="8"/>
  <c r="AS309" i="8"/>
  <c r="AS308" i="8"/>
  <c r="AS307" i="8"/>
  <c r="AC307" i="8" s="1"/>
  <c r="AS306" i="8"/>
  <c r="AC306" i="8" s="1"/>
  <c r="AS305" i="8"/>
  <c r="AS304" i="8"/>
  <c r="AS303" i="8"/>
  <c r="AS302" i="8"/>
  <c r="AS301" i="8"/>
  <c r="AS300" i="8"/>
  <c r="AS299" i="8"/>
  <c r="AC299" i="8" s="1"/>
  <c r="AS298" i="8"/>
  <c r="AC298" i="8" s="1"/>
  <c r="AS297" i="8"/>
  <c r="AS296" i="8"/>
  <c r="AS295" i="8"/>
  <c r="AS294" i="8"/>
  <c r="AS293" i="8"/>
  <c r="AS292" i="8"/>
  <c r="AS291" i="8"/>
  <c r="AC291" i="8" s="1"/>
  <c r="AS290" i="8"/>
  <c r="AC290" i="8" s="1"/>
  <c r="AS289" i="8"/>
  <c r="AS288" i="8"/>
  <c r="AS286" i="8"/>
  <c r="AS285" i="8"/>
  <c r="AS284" i="8"/>
  <c r="AS283" i="8"/>
  <c r="AS282" i="8"/>
  <c r="AC282" i="8" s="1"/>
  <c r="AS281" i="8"/>
  <c r="AS280" i="8"/>
  <c r="AS279" i="8"/>
  <c r="AS278" i="8"/>
  <c r="AS277" i="8"/>
  <c r="AS276" i="8"/>
  <c r="AS275" i="8"/>
  <c r="AS274" i="8"/>
  <c r="AC274" i="8" s="1"/>
  <c r="AS273" i="8"/>
  <c r="AS272" i="8"/>
  <c r="AS271" i="8"/>
  <c r="AS270" i="8"/>
  <c r="AS268" i="8"/>
  <c r="AS267" i="8"/>
  <c r="AS266" i="8"/>
  <c r="AS265" i="8"/>
  <c r="AS264" i="8"/>
  <c r="AS263" i="8"/>
  <c r="AS262" i="8"/>
  <c r="AS260" i="8"/>
  <c r="AC260" i="8" s="1"/>
  <c r="AS259" i="8"/>
  <c r="AC259" i="8" s="1"/>
  <c r="AS258" i="8"/>
  <c r="AC258" i="8" s="1"/>
  <c r="AS257" i="8"/>
  <c r="AS256" i="8"/>
  <c r="AS255" i="8"/>
  <c r="AS254" i="8"/>
  <c r="AS253" i="8"/>
  <c r="AC253" i="8" s="1"/>
  <c r="AS252" i="8"/>
  <c r="AC252" i="8" s="1"/>
  <c r="AS251" i="8"/>
  <c r="AC251" i="8" s="1"/>
  <c r="AS250" i="8"/>
  <c r="AC250" i="8" s="1"/>
  <c r="AS249" i="8"/>
  <c r="AS248" i="8"/>
  <c r="AS247" i="8"/>
  <c r="AS246" i="8"/>
  <c r="AS244" i="8"/>
  <c r="AC244" i="8" s="1"/>
  <c r="AS243" i="8"/>
  <c r="AC243" i="8" s="1"/>
  <c r="AS242" i="8"/>
  <c r="AC242" i="8" s="1"/>
  <c r="AS241" i="8"/>
  <c r="AS240" i="8"/>
  <c r="AS239" i="8"/>
  <c r="AS238" i="8"/>
  <c r="AS237" i="8"/>
  <c r="AC237" i="8" s="1"/>
  <c r="AS235" i="8"/>
  <c r="AC235" i="8" s="1"/>
  <c r="AS234" i="8"/>
  <c r="AC234" i="8" s="1"/>
  <c r="AS233" i="8"/>
  <c r="AS232" i="8"/>
  <c r="AS231" i="8"/>
  <c r="AS230" i="8"/>
  <c r="AS229" i="8"/>
  <c r="AC229" i="8" s="1"/>
  <c r="AS228" i="8"/>
  <c r="AC228" i="8" s="1"/>
  <c r="AS227" i="8"/>
  <c r="AC227" i="8" s="1"/>
  <c r="AS225" i="8"/>
  <c r="AS224" i="8"/>
  <c r="AS223" i="8"/>
  <c r="AS222" i="8"/>
  <c r="AS221" i="8"/>
  <c r="AC221" i="8" s="1"/>
  <c r="AS220" i="8"/>
  <c r="AC220" i="8" s="1"/>
  <c r="AS219" i="8"/>
  <c r="AC219" i="8" s="1"/>
  <c r="AS218" i="8"/>
  <c r="AC218" i="8" s="1"/>
  <c r="AS217" i="8"/>
  <c r="AS216" i="8"/>
  <c r="AS215" i="8"/>
  <c r="AS214" i="8"/>
  <c r="AS213" i="8"/>
  <c r="AC213" i="8" s="1"/>
  <c r="AS211" i="8"/>
  <c r="AC211" i="8" s="1"/>
  <c r="AS210" i="8"/>
  <c r="AC210" i="8" s="1"/>
  <c r="AS209" i="8"/>
  <c r="AS208" i="8"/>
  <c r="AS207" i="8"/>
  <c r="AS206" i="8"/>
  <c r="AS205" i="8"/>
  <c r="AS204" i="8"/>
  <c r="AC204" i="8" s="1"/>
  <c r="AS203" i="8"/>
  <c r="AC203" i="8" s="1"/>
  <c r="AS202" i="8"/>
  <c r="AC202" i="8" s="1"/>
  <c r="AS201" i="8"/>
  <c r="AS200" i="8"/>
  <c r="AS198" i="8"/>
  <c r="AS197" i="8"/>
  <c r="AS196" i="8"/>
  <c r="AS195" i="8"/>
  <c r="AC195" i="8" s="1"/>
  <c r="AS194" i="8"/>
  <c r="AC194" i="8" s="1"/>
  <c r="AS193" i="8"/>
  <c r="AS192" i="8"/>
  <c r="AS191" i="8"/>
  <c r="AS190" i="8"/>
  <c r="AS189" i="8"/>
  <c r="AS188" i="8"/>
  <c r="AS187" i="8"/>
  <c r="AC187" i="8" s="1"/>
  <c r="AS186" i="8"/>
  <c r="AC186" i="8" s="1"/>
  <c r="AS184" i="8"/>
  <c r="AS183" i="8"/>
  <c r="AS182" i="8"/>
  <c r="AS181" i="8"/>
  <c r="AS180" i="8"/>
  <c r="AS179" i="8"/>
  <c r="AS178" i="8"/>
  <c r="AC178" i="8" s="1"/>
  <c r="AS177" i="8"/>
  <c r="AS176" i="8"/>
  <c r="AS175" i="8"/>
  <c r="AS174" i="8"/>
  <c r="AS172" i="8"/>
  <c r="AS171" i="8"/>
  <c r="AS170" i="8"/>
  <c r="AS169" i="8"/>
  <c r="AS168" i="8"/>
  <c r="AS167" i="8"/>
  <c r="AS166" i="8"/>
  <c r="AS165" i="8"/>
  <c r="AS164" i="8"/>
  <c r="AS163" i="8"/>
  <c r="AS162" i="8"/>
  <c r="AS161" i="8"/>
  <c r="AS160" i="8"/>
  <c r="AS158" i="8"/>
  <c r="AS157" i="8"/>
  <c r="AC157" i="8" s="1"/>
  <c r="AS156" i="8"/>
  <c r="AC156" i="8" s="1"/>
  <c r="AS155" i="8"/>
  <c r="AC155" i="8" s="1"/>
  <c r="AS154" i="8"/>
  <c r="AC154" i="8" s="1"/>
  <c r="AS153" i="8"/>
  <c r="AS152" i="8"/>
  <c r="AS151" i="8"/>
  <c r="AS150" i="8"/>
  <c r="AS149" i="8"/>
  <c r="AC149" i="8" s="1"/>
  <c r="AS148" i="8"/>
  <c r="AC148" i="8" s="1"/>
  <c r="AS147" i="8"/>
  <c r="AC147" i="8" s="1"/>
  <c r="AS145" i="8"/>
  <c r="AS144" i="8"/>
  <c r="AS143" i="8"/>
  <c r="AS142" i="8"/>
  <c r="AS141" i="8"/>
  <c r="AC141" i="8" s="1"/>
  <c r="AS140" i="8"/>
  <c r="AC140" i="8" s="1"/>
  <c r="AS138" i="8"/>
  <c r="AC138" i="8" s="1"/>
  <c r="AS137" i="8"/>
  <c r="AS136" i="8"/>
  <c r="AS135" i="8"/>
  <c r="AS134" i="8"/>
  <c r="AS133" i="8"/>
  <c r="AC133" i="8" s="1"/>
  <c r="AS132" i="8"/>
  <c r="AC132" i="8" s="1"/>
  <c r="AS131" i="8"/>
  <c r="AC131" i="8" s="1"/>
  <c r="AS130" i="8"/>
  <c r="AC130" i="8" s="1"/>
  <c r="AS128" i="8"/>
  <c r="AS127" i="8"/>
  <c r="AS126" i="8"/>
  <c r="AS125" i="8"/>
  <c r="AC125" i="8" s="1"/>
  <c r="AS124" i="8"/>
  <c r="AC124" i="8" s="1"/>
  <c r="AS123" i="8"/>
  <c r="AC123" i="8" s="1"/>
  <c r="AS122" i="8"/>
  <c r="AC122" i="8" s="1"/>
  <c r="AS120" i="8"/>
  <c r="AS119" i="8"/>
  <c r="AS118" i="8"/>
  <c r="AS117" i="8"/>
  <c r="AS116" i="8"/>
  <c r="AC116" i="8" s="1"/>
  <c r="AS115" i="8"/>
  <c r="AC115" i="8" s="1"/>
  <c r="AS114" i="8"/>
  <c r="AC114" i="8" s="1"/>
  <c r="AS113" i="8"/>
  <c r="AS112" i="8"/>
  <c r="AS111" i="8"/>
  <c r="AS110" i="8"/>
  <c r="AS109" i="8"/>
  <c r="AS108" i="8"/>
  <c r="AC108" i="8" s="1"/>
  <c r="AS107" i="8"/>
  <c r="AC107" i="8" s="1"/>
  <c r="AS106" i="8"/>
  <c r="AC106" i="8" s="1"/>
  <c r="AS104" i="8"/>
  <c r="AS103" i="8"/>
  <c r="AS102" i="8"/>
  <c r="AS101" i="8"/>
  <c r="AS100" i="8"/>
  <c r="AS99" i="8"/>
  <c r="AC99" i="8" s="1"/>
  <c r="AS98" i="8"/>
  <c r="AC98" i="8" s="1"/>
  <c r="AS97" i="8"/>
  <c r="AS96" i="8"/>
  <c r="AS95" i="8"/>
  <c r="AS94" i="8"/>
  <c r="AS93" i="8"/>
  <c r="AS92" i="8"/>
  <c r="AS90" i="8"/>
  <c r="AC90" i="8" s="1"/>
  <c r="AS89" i="8"/>
  <c r="AS88" i="8"/>
  <c r="AS87" i="8"/>
  <c r="AS86" i="8"/>
  <c r="AS85" i="8"/>
  <c r="AS84" i="8"/>
  <c r="AS83" i="8"/>
  <c r="AS82" i="8"/>
  <c r="AC82" i="8" s="1"/>
  <c r="AS80" i="8"/>
  <c r="AS79" i="8"/>
  <c r="AS78" i="8"/>
  <c r="AS77" i="8"/>
  <c r="AS76" i="8"/>
  <c r="AS75" i="8"/>
  <c r="AS74" i="8"/>
  <c r="AS73" i="8"/>
  <c r="AS71" i="8"/>
  <c r="AS70" i="8"/>
  <c r="AS69" i="8"/>
  <c r="AC69" i="8" s="1"/>
  <c r="AS68" i="8"/>
  <c r="AC68" i="8" s="1"/>
  <c r="AS67" i="8"/>
  <c r="AC67" i="8" s="1"/>
  <c r="AS65" i="8"/>
  <c r="AS64" i="8"/>
  <c r="AS63" i="8"/>
  <c r="AS62" i="8"/>
  <c r="AS61" i="8"/>
  <c r="AC61" i="8" s="1"/>
  <c r="AS60" i="8"/>
  <c r="AC60" i="8" s="1"/>
  <c r="AS59" i="8"/>
  <c r="AC59" i="8" s="1"/>
  <c r="AS58" i="8"/>
  <c r="AC58" i="8" s="1"/>
  <c r="AS57" i="8"/>
  <c r="AS56" i="8"/>
  <c r="AS55" i="8"/>
  <c r="AS54" i="8"/>
  <c r="AS53" i="8"/>
  <c r="AC53" i="8" s="1"/>
  <c r="AS51" i="8"/>
  <c r="AC51" i="8" s="1"/>
  <c r="AS50" i="8"/>
  <c r="AC50" i="8" s="1"/>
  <c r="AS49" i="8"/>
  <c r="AS48" i="8"/>
  <c r="AS47" i="8"/>
  <c r="AS44" i="8"/>
  <c r="AS43" i="8"/>
  <c r="AS42" i="8"/>
  <c r="AC42" i="8" s="1"/>
  <c r="AS41" i="8"/>
  <c r="AS40" i="8"/>
  <c r="AC40" i="8" s="1"/>
  <c r="AS39" i="8"/>
  <c r="AC39" i="8" s="1"/>
  <c r="AS38" i="8"/>
  <c r="AC38" i="8" s="1"/>
  <c r="AS37" i="8"/>
  <c r="AS36" i="8"/>
  <c r="AS35" i="8"/>
  <c r="AS34" i="8"/>
  <c r="AC34" i="8" s="1"/>
  <c r="AS33" i="8"/>
  <c r="AS32" i="8"/>
  <c r="AC32" i="8" s="1"/>
  <c r="AS31" i="8"/>
  <c r="AC31" i="8" s="1"/>
  <c r="AS30" i="8"/>
  <c r="AC30" i="8" s="1"/>
  <c r="AS29" i="8"/>
  <c r="AS28" i="8"/>
  <c r="AS27" i="8"/>
  <c r="AS26" i="8"/>
  <c r="AC26" i="8" s="1"/>
  <c r="AS25" i="8"/>
  <c r="AS24" i="8"/>
  <c r="AC24" i="8" s="1"/>
  <c r="AS23" i="8"/>
  <c r="AC23" i="8" s="1"/>
  <c r="AS22" i="8"/>
  <c r="AC22" i="8" s="1"/>
  <c r="AS21" i="8"/>
  <c r="AS20" i="8"/>
  <c r="AS19" i="8"/>
  <c r="AS18" i="8"/>
  <c r="AS15" i="8"/>
  <c r="AS14" i="8"/>
  <c r="AS13" i="8"/>
  <c r="AC13" i="8" s="1"/>
  <c r="AS12" i="8"/>
  <c r="AS11" i="8"/>
  <c r="AC11" i="8" s="1"/>
  <c r="AS10" i="8"/>
  <c r="AS9" i="8"/>
  <c r="AC9" i="8" s="1"/>
  <c r="AS8" i="8"/>
  <c r="AS7" i="8"/>
  <c r="AC376" i="8"/>
  <c r="AC375" i="8"/>
  <c r="AC374" i="8"/>
  <c r="AC369" i="8"/>
  <c r="AC368" i="8"/>
  <c r="AC367" i="8"/>
  <c r="AC366" i="8"/>
  <c r="AC361" i="8"/>
  <c r="AC360" i="8"/>
  <c r="AC359" i="8"/>
  <c r="AC358" i="8"/>
  <c r="AC353" i="8"/>
  <c r="AC351" i="8"/>
  <c r="AC350" i="8"/>
  <c r="AC345" i="8"/>
  <c r="AC344" i="8"/>
  <c r="AC343" i="8"/>
  <c r="AC342" i="8"/>
  <c r="AC337" i="8"/>
  <c r="AC336" i="8"/>
  <c r="AC335" i="8"/>
  <c r="AC334" i="8"/>
  <c r="AC329" i="8"/>
  <c r="AC327" i="8"/>
  <c r="AC326" i="8"/>
  <c r="AC325" i="8"/>
  <c r="AC321" i="8"/>
  <c r="AC320" i="8"/>
  <c r="AC319" i="8"/>
  <c r="AC318" i="8"/>
  <c r="AC317" i="8"/>
  <c r="AC313" i="8"/>
  <c r="AC311" i="8"/>
  <c r="AC310" i="8"/>
  <c r="AC309" i="8"/>
  <c r="AC308" i="8"/>
  <c r="AC305" i="8"/>
  <c r="AC304" i="8"/>
  <c r="AC303" i="8"/>
  <c r="AC302" i="8"/>
  <c r="AC301" i="8"/>
  <c r="AC300" i="8"/>
  <c r="AC297" i="8"/>
  <c r="AC296" i="8"/>
  <c r="AC295" i="8"/>
  <c r="AC294" i="8"/>
  <c r="AC293" i="8"/>
  <c r="AC292" i="8"/>
  <c r="AC289" i="8"/>
  <c r="AC288" i="8"/>
  <c r="AC286" i="8"/>
  <c r="AC285" i="8"/>
  <c r="AC284" i="8"/>
  <c r="AC283" i="8"/>
  <c r="AC281" i="8"/>
  <c r="AC280" i="8"/>
  <c r="AC279" i="8"/>
  <c r="AC278" i="8"/>
  <c r="AC277" i="8"/>
  <c r="AC276" i="8"/>
  <c r="AC275" i="8"/>
  <c r="AC273" i="8"/>
  <c r="AC272" i="8"/>
  <c r="AC271" i="8"/>
  <c r="AC270" i="8"/>
  <c r="AC268" i="8"/>
  <c r="AC267" i="8"/>
  <c r="AC266" i="8"/>
  <c r="AC265" i="8"/>
  <c r="AC264" i="8"/>
  <c r="AC263" i="8"/>
  <c r="AC262" i="8"/>
  <c r="AC257" i="8"/>
  <c r="AC256" i="8"/>
  <c r="AC255" i="8"/>
  <c r="AC254" i="8"/>
  <c r="AC249" i="8"/>
  <c r="AC248" i="8"/>
  <c r="AC247" i="8"/>
  <c r="AC246" i="8"/>
  <c r="AC241" i="8"/>
  <c r="AC240" i="8"/>
  <c r="AC239" i="8"/>
  <c r="AC238" i="8"/>
  <c r="AC233" i="8"/>
  <c r="AC232" i="8"/>
  <c r="AC231" i="8"/>
  <c r="AC230" i="8"/>
  <c r="AC225" i="8"/>
  <c r="AC224" i="8"/>
  <c r="AC223" i="8"/>
  <c r="AC222" i="8"/>
  <c r="AC217" i="8"/>
  <c r="AC216" i="8"/>
  <c r="AC215" i="8"/>
  <c r="AC214" i="8"/>
  <c r="AC209" i="8"/>
  <c r="AC208" i="8"/>
  <c r="AC207" i="8"/>
  <c r="AC206" i="8"/>
  <c r="AC205" i="8"/>
  <c r="AC201" i="8"/>
  <c r="AC200" i="8"/>
  <c r="AC198" i="8"/>
  <c r="AC197" i="8"/>
  <c r="AC196" i="8"/>
  <c r="AC193" i="8"/>
  <c r="AC192" i="8"/>
  <c r="AC191" i="8"/>
  <c r="AC190" i="8"/>
  <c r="AC189" i="8"/>
  <c r="AC188" i="8"/>
  <c r="AC184" i="8"/>
  <c r="AC183" i="8"/>
  <c r="AC182" i="8"/>
  <c r="AC181" i="8"/>
  <c r="AC180" i="8"/>
  <c r="AC179" i="8"/>
  <c r="AC177" i="8"/>
  <c r="AC176" i="8"/>
  <c r="AC175" i="8"/>
  <c r="AC174" i="8"/>
  <c r="AC172" i="8"/>
  <c r="AC171" i="8"/>
  <c r="AC170" i="8"/>
  <c r="AC169" i="8"/>
  <c r="AC168" i="8"/>
  <c r="AC167" i="8"/>
  <c r="AC166" i="8"/>
  <c r="AC165" i="8"/>
  <c r="AC164" i="8"/>
  <c r="AC163" i="8"/>
  <c r="AC162" i="8"/>
  <c r="AC161" i="8"/>
  <c r="AC160" i="8"/>
  <c r="AC158" i="8"/>
  <c r="AC153" i="8"/>
  <c r="AC152" i="8"/>
  <c r="AC151" i="8"/>
  <c r="AC150" i="8"/>
  <c r="AC145" i="8"/>
  <c r="AC144" i="8"/>
  <c r="AC143" i="8"/>
  <c r="AC142" i="8"/>
  <c r="AC137" i="8"/>
  <c r="AC136" i="8"/>
  <c r="AC135" i="8"/>
  <c r="AC134" i="8"/>
  <c r="AC128" i="8"/>
  <c r="AC127" i="8"/>
  <c r="AC126" i="8"/>
  <c r="AC120" i="8"/>
  <c r="AC119" i="8"/>
  <c r="AC118" i="8"/>
  <c r="AC117" i="8"/>
  <c r="AC113" i="8"/>
  <c r="AC112" i="8"/>
  <c r="AC111" i="8"/>
  <c r="AC110" i="8"/>
  <c r="AC109" i="8"/>
  <c r="AC104" i="8"/>
  <c r="AC103" i="8"/>
  <c r="AC102" i="8"/>
  <c r="AC101" i="8"/>
  <c r="AC100" i="8"/>
  <c r="AC97" i="8"/>
  <c r="AC96" i="8"/>
  <c r="AC95" i="8"/>
  <c r="AC94" i="8"/>
  <c r="AC93" i="8"/>
  <c r="AC92" i="8"/>
  <c r="AC89" i="8"/>
  <c r="AC88" i="8"/>
  <c r="AC87" i="8"/>
  <c r="AC86" i="8"/>
  <c r="AC85" i="8"/>
  <c r="AC84" i="8"/>
  <c r="AC83" i="8"/>
  <c r="AC80" i="8"/>
  <c r="AC79" i="8"/>
  <c r="AC78" i="8"/>
  <c r="AC77" i="8"/>
  <c r="AC76" i="8"/>
  <c r="AC75" i="8"/>
  <c r="AC74" i="8"/>
  <c r="AC73" i="8"/>
  <c r="AC71" i="8"/>
  <c r="AC70" i="8"/>
  <c r="AC65" i="8"/>
  <c r="AC64" i="8"/>
  <c r="AC63" i="8"/>
  <c r="AC62" i="8"/>
  <c r="AC57" i="8"/>
  <c r="AC56" i="8"/>
  <c r="AC55" i="8"/>
  <c r="AC54" i="8"/>
  <c r="AC49" i="8"/>
  <c r="AC48" i="8"/>
  <c r="AC47" i="8"/>
  <c r="AC44" i="8"/>
  <c r="AC43" i="8"/>
  <c r="AC41" i="8"/>
  <c r="AC37" i="8"/>
  <c r="AC36" i="8"/>
  <c r="AC35" i="8"/>
  <c r="AC33" i="8"/>
  <c r="AC29" i="8"/>
  <c r="AC28" i="8"/>
  <c r="AC27" i="8"/>
  <c r="AC25" i="8"/>
  <c r="AC21" i="8"/>
  <c r="AC20" i="8"/>
  <c r="AC19" i="8"/>
  <c r="AC18" i="8"/>
  <c r="AC15" i="8"/>
  <c r="AC14" i="8"/>
  <c r="AC12" i="8"/>
  <c r="AC10" i="8"/>
  <c r="AC8" i="8"/>
  <c r="AC7" i="8"/>
  <c r="AB376" i="8"/>
  <c r="AB375" i="8"/>
  <c r="AB374" i="8"/>
  <c r="AB373" i="8"/>
  <c r="AB372" i="8"/>
  <c r="AB371" i="8"/>
  <c r="AB370" i="8"/>
  <c r="AB369" i="8"/>
  <c r="AB368" i="8"/>
  <c r="AB367" i="8"/>
  <c r="AB366" i="8"/>
  <c r="AB365" i="8"/>
  <c r="AB363" i="8"/>
  <c r="AB362" i="8"/>
  <c r="AB361" i="8"/>
  <c r="AB360" i="8"/>
  <c r="AB359" i="8"/>
  <c r="AB358" i="8"/>
  <c r="AB357" i="8"/>
  <c r="AB356" i="8"/>
  <c r="AB355" i="8"/>
  <c r="AB354" i="8"/>
  <c r="AB353" i="8"/>
  <c r="AB351" i="8"/>
  <c r="AB350" i="8"/>
  <c r="AB349" i="8"/>
  <c r="AB348" i="8"/>
  <c r="AB347" i="8"/>
  <c r="AB346" i="8"/>
  <c r="AB345" i="8"/>
  <c r="AB344" i="8"/>
  <c r="AB343" i="8"/>
  <c r="AB342" i="8"/>
  <c r="AB341" i="8"/>
  <c r="AB339" i="8"/>
  <c r="AB338" i="8"/>
  <c r="AB337" i="8"/>
  <c r="AB336" i="8"/>
  <c r="AB335" i="8"/>
  <c r="AB334" i="8"/>
  <c r="AB333" i="8"/>
  <c r="AB332" i="8"/>
  <c r="AB331" i="8"/>
  <c r="AB330" i="8"/>
  <c r="AB329" i="8"/>
  <c r="AB327" i="8"/>
  <c r="AB326" i="8"/>
  <c r="AB325" i="8"/>
  <c r="AB324" i="8"/>
  <c r="AB323" i="8"/>
  <c r="AB322" i="8"/>
  <c r="AB321" i="8"/>
  <c r="AB320" i="8"/>
  <c r="AB319" i="8"/>
  <c r="AB318" i="8"/>
  <c r="AB317" i="8"/>
  <c r="AB316" i="8"/>
  <c r="AB315" i="8"/>
  <c r="AB314" i="8"/>
  <c r="AB313" i="8"/>
  <c r="AB311" i="8"/>
  <c r="AB310" i="8"/>
  <c r="AB309" i="8"/>
  <c r="AB308" i="8"/>
  <c r="AB307" i="8"/>
  <c r="AB306" i="8"/>
  <c r="AB305" i="8"/>
  <c r="AB304" i="8"/>
  <c r="AB303" i="8"/>
  <c r="AB302" i="8"/>
  <c r="AB301" i="8"/>
  <c r="AB300" i="8"/>
  <c r="AB299" i="8"/>
  <c r="AB298" i="8"/>
  <c r="AB297" i="8"/>
  <c r="AB296" i="8"/>
  <c r="AB295" i="8"/>
  <c r="AB294" i="8"/>
  <c r="AB293" i="8"/>
  <c r="AB292" i="8"/>
  <c r="AB291" i="8"/>
  <c r="AB290" i="8"/>
  <c r="AB289" i="8"/>
  <c r="AB288" i="8"/>
  <c r="AB286" i="8"/>
  <c r="AB285" i="8"/>
  <c r="AB284" i="8"/>
  <c r="AB283" i="8"/>
  <c r="AB282" i="8"/>
  <c r="AB281" i="8"/>
  <c r="AB280" i="8"/>
  <c r="AB279" i="8"/>
  <c r="AB278" i="8"/>
  <c r="AB277" i="8"/>
  <c r="AB276" i="8"/>
  <c r="AB275" i="8"/>
  <c r="AB274" i="8"/>
  <c r="AB273" i="8"/>
  <c r="AB272" i="8"/>
  <c r="AB271" i="8"/>
  <c r="AB270" i="8"/>
  <c r="AB268" i="8"/>
  <c r="AB267" i="8"/>
  <c r="AB266" i="8"/>
  <c r="AB265" i="8"/>
  <c r="AB264" i="8"/>
  <c r="AB263" i="8"/>
  <c r="AB262" i="8"/>
  <c r="AB260" i="8"/>
  <c r="AB259" i="8"/>
  <c r="AB258" i="8"/>
  <c r="AB257" i="8"/>
  <c r="AB256" i="8"/>
  <c r="AB255" i="8"/>
  <c r="AB254" i="8"/>
  <c r="AB253" i="8"/>
  <c r="AB252" i="8"/>
  <c r="AB251" i="8"/>
  <c r="AB250" i="8"/>
  <c r="AB249" i="8"/>
  <c r="AB248" i="8"/>
  <c r="AB247" i="8"/>
  <c r="AB246" i="8"/>
  <c r="AB244" i="8"/>
  <c r="AB243" i="8"/>
  <c r="AB242" i="8"/>
  <c r="AB241" i="8"/>
  <c r="AB240" i="8"/>
  <c r="AB239" i="8"/>
  <c r="AB238" i="8"/>
  <c r="AB237" i="8"/>
  <c r="AB235" i="8"/>
  <c r="AB234" i="8"/>
  <c r="AB233" i="8"/>
  <c r="AB232" i="8"/>
  <c r="AB231" i="8"/>
  <c r="AB230" i="8"/>
  <c r="AB229" i="8"/>
  <c r="AB228" i="8"/>
  <c r="AB227" i="8"/>
  <c r="AB225" i="8"/>
  <c r="AB224" i="8"/>
  <c r="AB223" i="8"/>
  <c r="AB222" i="8"/>
  <c r="AB221" i="8"/>
  <c r="AB220" i="8"/>
  <c r="AB219" i="8"/>
  <c r="AB218" i="8"/>
  <c r="AB217" i="8"/>
  <c r="AB216" i="8"/>
  <c r="AB215" i="8"/>
  <c r="AB214" i="8"/>
  <c r="AB213" i="8"/>
  <c r="AB211" i="8"/>
  <c r="AB210" i="8"/>
  <c r="AB209" i="8"/>
  <c r="AB208" i="8"/>
  <c r="AB207" i="8"/>
  <c r="AB206" i="8"/>
  <c r="AB205" i="8"/>
  <c r="AB204" i="8"/>
  <c r="AB203" i="8"/>
  <c r="AB202" i="8"/>
  <c r="AB201" i="8"/>
  <c r="AB200" i="8"/>
  <c r="AB198" i="8"/>
  <c r="AB197" i="8"/>
  <c r="AB196" i="8"/>
  <c r="AB195" i="8"/>
  <c r="AB194" i="8"/>
  <c r="AB193" i="8"/>
  <c r="AB192" i="8"/>
  <c r="AB191" i="8"/>
  <c r="AB190" i="8"/>
  <c r="AB189" i="8"/>
  <c r="AB188" i="8"/>
  <c r="AB187" i="8"/>
  <c r="AB186" i="8"/>
  <c r="AB184" i="8"/>
  <c r="AB183" i="8"/>
  <c r="AB182" i="8"/>
  <c r="AB181" i="8"/>
  <c r="AB180" i="8"/>
  <c r="AB179" i="8"/>
  <c r="AB178" i="8"/>
  <c r="AB177" i="8"/>
  <c r="AB176" i="8"/>
  <c r="AB175" i="8"/>
  <c r="AB174" i="8"/>
  <c r="AB172" i="8"/>
  <c r="AB171" i="8"/>
  <c r="AB170" i="8"/>
  <c r="AB169" i="8"/>
  <c r="AB168" i="8"/>
  <c r="AB167" i="8"/>
  <c r="AB166" i="8"/>
  <c r="AB165" i="8"/>
  <c r="AB164" i="8"/>
  <c r="AB163" i="8"/>
  <c r="AB162" i="8"/>
  <c r="AB161" i="8"/>
  <c r="AB160" i="8"/>
  <c r="AB158" i="8"/>
  <c r="AB157" i="8"/>
  <c r="AB156" i="8"/>
  <c r="AB155" i="8"/>
  <c r="AB154" i="8"/>
  <c r="AB153" i="8"/>
  <c r="AB152" i="8"/>
  <c r="AB151" i="8"/>
  <c r="AB150" i="8"/>
  <c r="AB149" i="8"/>
  <c r="AB148" i="8"/>
  <c r="AB147" i="8"/>
  <c r="AB145" i="8"/>
  <c r="AB144" i="8"/>
  <c r="AB143" i="8"/>
  <c r="AB142" i="8"/>
  <c r="AB141" i="8"/>
  <c r="AB140" i="8"/>
  <c r="AB138" i="8"/>
  <c r="AB137" i="8"/>
  <c r="AB136" i="8"/>
  <c r="AB135" i="8"/>
  <c r="AB134" i="8"/>
  <c r="AB133" i="8"/>
  <c r="AB132" i="8"/>
  <c r="AB131" i="8"/>
  <c r="AB130" i="8"/>
  <c r="AB128" i="8"/>
  <c r="AB127" i="8"/>
  <c r="AB126" i="8"/>
  <c r="AB125" i="8"/>
  <c r="AB124" i="8"/>
  <c r="AB123" i="8"/>
  <c r="AB122" i="8"/>
  <c r="AB120" i="8"/>
  <c r="AB119" i="8"/>
  <c r="AB118" i="8"/>
  <c r="AB117" i="8"/>
  <c r="AB116" i="8"/>
  <c r="AB115" i="8"/>
  <c r="AB114" i="8"/>
  <c r="AB113" i="8"/>
  <c r="AB112" i="8"/>
  <c r="AB111" i="8"/>
  <c r="AB110" i="8"/>
  <c r="AB109" i="8"/>
  <c r="AB108" i="8"/>
  <c r="AB107" i="8"/>
  <c r="AB106" i="8"/>
  <c r="AB104" i="8"/>
  <c r="AB103" i="8"/>
  <c r="AB102" i="8"/>
  <c r="AB101" i="8"/>
  <c r="AB100" i="8"/>
  <c r="AB99" i="8"/>
  <c r="AB98" i="8"/>
  <c r="AB97" i="8"/>
  <c r="AB96" i="8"/>
  <c r="AB95" i="8"/>
  <c r="AB94" i="8"/>
  <c r="AB93" i="8"/>
  <c r="AB92" i="8"/>
  <c r="AB90" i="8"/>
  <c r="AB89" i="8"/>
  <c r="AB88" i="8"/>
  <c r="AB87" i="8"/>
  <c r="AB86" i="8"/>
  <c r="AB85" i="8"/>
  <c r="AB84" i="8"/>
  <c r="AB83" i="8"/>
  <c r="AB82" i="8"/>
  <c r="AB80" i="8"/>
  <c r="AB79" i="8"/>
  <c r="AB78" i="8"/>
  <c r="AB77" i="8"/>
  <c r="AB76" i="8"/>
  <c r="AB75" i="8"/>
  <c r="AB74" i="8"/>
  <c r="AB73" i="8"/>
  <c r="AB71" i="8"/>
  <c r="AB70" i="8"/>
  <c r="AB69" i="8"/>
  <c r="AB68" i="8"/>
  <c r="AB67" i="8"/>
  <c r="AB65" i="8"/>
  <c r="AB64" i="8"/>
  <c r="AB63" i="8"/>
  <c r="AB62" i="8"/>
  <c r="AB61" i="8"/>
  <c r="AB60" i="8"/>
  <c r="AB59" i="8"/>
  <c r="AB58" i="8"/>
  <c r="AB57" i="8"/>
  <c r="AB56" i="8"/>
  <c r="AB55" i="8"/>
  <c r="AB54" i="8"/>
  <c r="AB53" i="8"/>
  <c r="AB51" i="8"/>
  <c r="AB50" i="8"/>
  <c r="AB49" i="8"/>
  <c r="AB48" i="8"/>
  <c r="AB47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6" i="8"/>
  <c r="AB15" i="8"/>
  <c r="AB14" i="8"/>
  <c r="AB13" i="8"/>
  <c r="AB12" i="8"/>
  <c r="AB11" i="8"/>
  <c r="AB10" i="8"/>
  <c r="AB9" i="8"/>
  <c r="AB8" i="8"/>
  <c r="AB7" i="8"/>
  <c r="AA376" i="8"/>
  <c r="AA375" i="8"/>
  <c r="AA374" i="8"/>
  <c r="AA373" i="8"/>
  <c r="AA372" i="8"/>
  <c r="AA371" i="8"/>
  <c r="AA370" i="8"/>
  <c r="AA369" i="8"/>
  <c r="AA368" i="8"/>
  <c r="AA367" i="8"/>
  <c r="AA366" i="8"/>
  <c r="AA365" i="8"/>
  <c r="AA363" i="8"/>
  <c r="AA362" i="8"/>
  <c r="AA361" i="8"/>
  <c r="AA360" i="8"/>
  <c r="AA359" i="8"/>
  <c r="AA358" i="8"/>
  <c r="AA357" i="8"/>
  <c r="AA356" i="8"/>
  <c r="AA355" i="8"/>
  <c r="AA354" i="8"/>
  <c r="AA353" i="8"/>
  <c r="AA351" i="8"/>
  <c r="AA350" i="8"/>
  <c r="AA349" i="8"/>
  <c r="AA348" i="8"/>
  <c r="AA347" i="8"/>
  <c r="AA346" i="8"/>
  <c r="AA345" i="8"/>
  <c r="AA344" i="8"/>
  <c r="AA343" i="8"/>
  <c r="AA342" i="8"/>
  <c r="AA341" i="8"/>
  <c r="AA339" i="8"/>
  <c r="AA338" i="8"/>
  <c r="AA337" i="8"/>
  <c r="AA336" i="8"/>
  <c r="AA335" i="8"/>
  <c r="AA334" i="8"/>
  <c r="AA333" i="8"/>
  <c r="AA332" i="8"/>
  <c r="AA331" i="8"/>
  <c r="AA330" i="8"/>
  <c r="AA329" i="8"/>
  <c r="AA327" i="8"/>
  <c r="AA326" i="8"/>
  <c r="AA325" i="8"/>
  <c r="AA324" i="8"/>
  <c r="AA323" i="8"/>
  <c r="AA322" i="8"/>
  <c r="AA321" i="8"/>
  <c r="AA320" i="8"/>
  <c r="AA319" i="8"/>
  <c r="AA318" i="8"/>
  <c r="AA317" i="8"/>
  <c r="AA316" i="8"/>
  <c r="AA315" i="8"/>
  <c r="AA314" i="8"/>
  <c r="AA313" i="8"/>
  <c r="AA311" i="8"/>
  <c r="AA310" i="8"/>
  <c r="AA309" i="8"/>
  <c r="AA308" i="8"/>
  <c r="AA307" i="8"/>
  <c r="AA306" i="8"/>
  <c r="AA305" i="8"/>
  <c r="AA304" i="8"/>
  <c r="AA303" i="8"/>
  <c r="AA302" i="8"/>
  <c r="AA301" i="8"/>
  <c r="AA300" i="8"/>
  <c r="AA299" i="8"/>
  <c r="AA298" i="8"/>
  <c r="AA297" i="8"/>
  <c r="AA296" i="8"/>
  <c r="AA295" i="8"/>
  <c r="AA294" i="8"/>
  <c r="AA293" i="8"/>
  <c r="AA292" i="8"/>
  <c r="AA291" i="8"/>
  <c r="AA290" i="8"/>
  <c r="AA289" i="8"/>
  <c r="AA288" i="8"/>
  <c r="AA286" i="8"/>
  <c r="AA285" i="8"/>
  <c r="AA284" i="8"/>
  <c r="AA283" i="8"/>
  <c r="AA282" i="8"/>
  <c r="AA281" i="8"/>
  <c r="AA280" i="8"/>
  <c r="AA279" i="8"/>
  <c r="AA278" i="8"/>
  <c r="AA277" i="8"/>
  <c r="AA276" i="8"/>
  <c r="AA275" i="8"/>
  <c r="AA274" i="8"/>
  <c r="AA273" i="8"/>
  <c r="AA272" i="8"/>
  <c r="AA271" i="8"/>
  <c r="AA270" i="8"/>
  <c r="AA268" i="8"/>
  <c r="AA267" i="8"/>
  <c r="AA266" i="8"/>
  <c r="AA265" i="8"/>
  <c r="AA264" i="8"/>
  <c r="AA263" i="8"/>
  <c r="AA262" i="8"/>
  <c r="AA260" i="8"/>
  <c r="AA259" i="8"/>
  <c r="AA258" i="8"/>
  <c r="AA257" i="8"/>
  <c r="AA256" i="8"/>
  <c r="AA255" i="8"/>
  <c r="AA254" i="8"/>
  <c r="AA253" i="8"/>
  <c r="AA252" i="8"/>
  <c r="AA251" i="8"/>
  <c r="AA250" i="8"/>
  <c r="AA249" i="8"/>
  <c r="AA248" i="8"/>
  <c r="AA247" i="8"/>
  <c r="AA246" i="8"/>
  <c r="AA244" i="8"/>
  <c r="AA243" i="8"/>
  <c r="AA242" i="8"/>
  <c r="AA241" i="8"/>
  <c r="AA240" i="8"/>
  <c r="AA239" i="8"/>
  <c r="AA238" i="8"/>
  <c r="AA237" i="8"/>
  <c r="AA235" i="8"/>
  <c r="AA234" i="8"/>
  <c r="AA233" i="8"/>
  <c r="AA232" i="8"/>
  <c r="AA231" i="8"/>
  <c r="AA230" i="8"/>
  <c r="AA229" i="8"/>
  <c r="AA228" i="8"/>
  <c r="AA227" i="8"/>
  <c r="AA225" i="8"/>
  <c r="AA224" i="8"/>
  <c r="AA223" i="8"/>
  <c r="AA222" i="8"/>
  <c r="AA221" i="8"/>
  <c r="AA220" i="8"/>
  <c r="AA219" i="8"/>
  <c r="AA218" i="8"/>
  <c r="AA217" i="8"/>
  <c r="AA216" i="8"/>
  <c r="AA215" i="8"/>
  <c r="AA214" i="8"/>
  <c r="AA213" i="8"/>
  <c r="AA211" i="8"/>
  <c r="AA210" i="8"/>
  <c r="AA209" i="8"/>
  <c r="AA208" i="8"/>
  <c r="AA207" i="8"/>
  <c r="AA206" i="8"/>
  <c r="AA205" i="8"/>
  <c r="AA204" i="8"/>
  <c r="AA203" i="8"/>
  <c r="AA202" i="8"/>
  <c r="AA201" i="8"/>
  <c r="AA200" i="8"/>
  <c r="AA198" i="8"/>
  <c r="AA197" i="8"/>
  <c r="AA196" i="8"/>
  <c r="AA195" i="8"/>
  <c r="AA194" i="8"/>
  <c r="AA193" i="8"/>
  <c r="AA192" i="8"/>
  <c r="AA191" i="8"/>
  <c r="AA190" i="8"/>
  <c r="AA189" i="8"/>
  <c r="AA188" i="8"/>
  <c r="AA187" i="8"/>
  <c r="AA186" i="8"/>
  <c r="AA184" i="8"/>
  <c r="AA183" i="8"/>
  <c r="AA182" i="8"/>
  <c r="AA181" i="8"/>
  <c r="AA180" i="8"/>
  <c r="AA179" i="8"/>
  <c r="AA178" i="8"/>
  <c r="AA177" i="8"/>
  <c r="AA176" i="8"/>
  <c r="AA175" i="8"/>
  <c r="AA174" i="8"/>
  <c r="AA172" i="8"/>
  <c r="AA171" i="8"/>
  <c r="AA170" i="8"/>
  <c r="AA169" i="8"/>
  <c r="AA168" i="8"/>
  <c r="AA167" i="8"/>
  <c r="AA166" i="8"/>
  <c r="AA165" i="8"/>
  <c r="AA164" i="8"/>
  <c r="AA163" i="8"/>
  <c r="AA162" i="8"/>
  <c r="AA161" i="8"/>
  <c r="AA160" i="8"/>
  <c r="AA158" i="8"/>
  <c r="AA157" i="8"/>
  <c r="AA156" i="8"/>
  <c r="AA155" i="8"/>
  <c r="AA154" i="8"/>
  <c r="AA153" i="8"/>
  <c r="AA152" i="8"/>
  <c r="AA151" i="8"/>
  <c r="AA150" i="8"/>
  <c r="AA149" i="8"/>
  <c r="AA148" i="8"/>
  <c r="AA147" i="8"/>
  <c r="AA145" i="8"/>
  <c r="AA144" i="8"/>
  <c r="AA143" i="8"/>
  <c r="AA142" i="8"/>
  <c r="AA141" i="8"/>
  <c r="AA140" i="8"/>
  <c r="AA138" i="8"/>
  <c r="AA137" i="8"/>
  <c r="AA136" i="8"/>
  <c r="AA135" i="8"/>
  <c r="AA134" i="8"/>
  <c r="AA133" i="8"/>
  <c r="AA132" i="8"/>
  <c r="AA131" i="8"/>
  <c r="AA130" i="8"/>
  <c r="AA128" i="8"/>
  <c r="AA127" i="8"/>
  <c r="AA126" i="8"/>
  <c r="AA125" i="8"/>
  <c r="AA124" i="8"/>
  <c r="AA123" i="8"/>
  <c r="AA122" i="8"/>
  <c r="AA120" i="8"/>
  <c r="AA119" i="8"/>
  <c r="AA118" i="8"/>
  <c r="AA117" i="8"/>
  <c r="AA116" i="8"/>
  <c r="AA115" i="8"/>
  <c r="AA114" i="8"/>
  <c r="AA113" i="8"/>
  <c r="AA112" i="8"/>
  <c r="AA111" i="8"/>
  <c r="AA110" i="8"/>
  <c r="AA109" i="8"/>
  <c r="AA108" i="8"/>
  <c r="AA107" i="8"/>
  <c r="AA106" i="8"/>
  <c r="AA104" i="8"/>
  <c r="AA103" i="8"/>
  <c r="AA102" i="8"/>
  <c r="AA101" i="8"/>
  <c r="AA100" i="8"/>
  <c r="AA99" i="8"/>
  <c r="AA98" i="8"/>
  <c r="AA97" i="8"/>
  <c r="AA96" i="8"/>
  <c r="AA95" i="8"/>
  <c r="AA94" i="8"/>
  <c r="AA93" i="8"/>
  <c r="AA92" i="8"/>
  <c r="AA90" i="8"/>
  <c r="AA89" i="8"/>
  <c r="AA88" i="8"/>
  <c r="AA87" i="8"/>
  <c r="AA86" i="8"/>
  <c r="AA85" i="8"/>
  <c r="AA84" i="8"/>
  <c r="AA83" i="8"/>
  <c r="AA82" i="8"/>
  <c r="AA80" i="8"/>
  <c r="AA79" i="8"/>
  <c r="AA78" i="8"/>
  <c r="AA77" i="8"/>
  <c r="AA76" i="8"/>
  <c r="AA75" i="8"/>
  <c r="AA74" i="8"/>
  <c r="AA73" i="8"/>
  <c r="AA71" i="8"/>
  <c r="AA70" i="8"/>
  <c r="AA69" i="8"/>
  <c r="AA68" i="8"/>
  <c r="AA67" i="8"/>
  <c r="AA65" i="8"/>
  <c r="AA64" i="8"/>
  <c r="AA63" i="8"/>
  <c r="AA62" i="8"/>
  <c r="AA61" i="8"/>
  <c r="AA60" i="8"/>
  <c r="AA59" i="8"/>
  <c r="AA58" i="8"/>
  <c r="AA57" i="8"/>
  <c r="AA56" i="8"/>
  <c r="AA55" i="8"/>
  <c r="AA54" i="8"/>
  <c r="AA53" i="8"/>
  <c r="AA51" i="8"/>
  <c r="AA50" i="8"/>
  <c r="AA49" i="8"/>
  <c r="AA48" i="8"/>
  <c r="AA47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6" i="8"/>
  <c r="AA15" i="8"/>
  <c r="AA14" i="8"/>
  <c r="AA13" i="8"/>
  <c r="AA12" i="8"/>
  <c r="AA11" i="8"/>
  <c r="AA10" i="8"/>
  <c r="AA9" i="8"/>
  <c r="AA8" i="8"/>
  <c r="AA7" i="8"/>
  <c r="AQ28" i="8"/>
  <c r="AQ22" i="8"/>
  <c r="AP44" i="8"/>
  <c r="AQ44" i="8" s="1"/>
  <c r="AP43" i="8"/>
  <c r="AQ43" i="8" s="1"/>
  <c r="AP42" i="8"/>
  <c r="AQ42" i="8" s="1"/>
  <c r="AP41" i="8"/>
  <c r="AQ41" i="8" s="1"/>
  <c r="AP40" i="8"/>
  <c r="AQ40" i="8" s="1"/>
  <c r="AP39" i="8"/>
  <c r="AQ39" i="8" s="1"/>
  <c r="AP38" i="8"/>
  <c r="AQ38" i="8" s="1"/>
  <c r="AP37" i="8"/>
  <c r="AQ37" i="8" s="1"/>
  <c r="AP36" i="8"/>
  <c r="AQ36" i="8" s="1"/>
  <c r="AP35" i="8"/>
  <c r="AQ35" i="8" s="1"/>
  <c r="AP34" i="8"/>
  <c r="AQ34" i="8" s="1"/>
  <c r="AP33" i="8"/>
  <c r="AQ33" i="8" s="1"/>
  <c r="AP32" i="8"/>
  <c r="AQ32" i="8" s="1"/>
  <c r="AP31" i="8"/>
  <c r="AQ31" i="8" s="1"/>
  <c r="AP30" i="8"/>
  <c r="AQ30" i="8" s="1"/>
  <c r="AP29" i="8"/>
  <c r="AQ29" i="8" s="1"/>
  <c r="AP28" i="8"/>
  <c r="AP27" i="8"/>
  <c r="AQ27" i="8" s="1"/>
  <c r="AP26" i="8"/>
  <c r="AQ26" i="8" s="1"/>
  <c r="AP25" i="8"/>
  <c r="AQ25" i="8" s="1"/>
  <c r="AP24" i="8"/>
  <c r="AQ24" i="8" s="1"/>
  <c r="AP23" i="8"/>
  <c r="AQ23" i="8" s="1"/>
  <c r="AP22" i="8"/>
  <c r="AP21" i="8"/>
  <c r="AQ21" i="8" s="1"/>
  <c r="AP20" i="8"/>
  <c r="AQ20" i="8" s="1"/>
  <c r="AP19" i="8"/>
  <c r="AQ19" i="8" s="1"/>
  <c r="AP18" i="8"/>
  <c r="AQ18" i="8" s="1"/>
  <c r="AN372" i="8"/>
  <c r="AN365" i="8"/>
  <c r="AN358" i="8"/>
  <c r="AN330" i="8"/>
  <c r="AN321" i="8"/>
  <c r="AN313" i="8"/>
  <c r="AN296" i="8"/>
  <c r="AN295" i="8"/>
  <c r="AN271" i="8"/>
  <c r="AN270" i="8"/>
  <c r="AN255" i="8"/>
  <c r="AN253" i="8"/>
  <c r="AN235" i="8"/>
  <c r="AN234" i="8"/>
  <c r="AN209" i="8"/>
  <c r="AN205" i="8"/>
  <c r="AN200" i="8"/>
  <c r="AN192" i="8"/>
  <c r="AN183" i="8"/>
  <c r="AN166" i="8"/>
  <c r="AN157" i="8"/>
  <c r="AN156" i="8"/>
  <c r="AN140" i="8"/>
  <c r="AN131" i="8"/>
  <c r="AN113" i="8"/>
  <c r="AN87" i="8"/>
  <c r="AN49" i="8"/>
  <c r="AM376" i="8"/>
  <c r="AN376" i="8" s="1"/>
  <c r="AM375" i="8"/>
  <c r="AN375" i="8" s="1"/>
  <c r="AM374" i="8"/>
  <c r="AN374" i="8" s="1"/>
  <c r="AM373" i="8"/>
  <c r="AN373" i="8" s="1"/>
  <c r="AM372" i="8"/>
  <c r="AM371" i="8"/>
  <c r="AN371" i="8" s="1"/>
  <c r="AM370" i="8"/>
  <c r="AN370" i="8" s="1"/>
  <c r="AM369" i="8"/>
  <c r="AN369" i="8" s="1"/>
  <c r="AM368" i="8"/>
  <c r="AN368" i="8" s="1"/>
  <c r="AM367" i="8"/>
  <c r="AN367" i="8" s="1"/>
  <c r="AM366" i="8"/>
  <c r="AN366" i="8" s="1"/>
  <c r="AM365" i="8"/>
  <c r="AM363" i="8"/>
  <c r="AN363" i="8" s="1"/>
  <c r="AM362" i="8"/>
  <c r="AN362" i="8" s="1"/>
  <c r="AM361" i="8"/>
  <c r="AN361" i="8" s="1"/>
  <c r="AM360" i="8"/>
  <c r="AN360" i="8" s="1"/>
  <c r="AM359" i="8"/>
  <c r="AN359" i="8" s="1"/>
  <c r="AM358" i="8"/>
  <c r="AM357" i="8"/>
  <c r="AN357" i="8" s="1"/>
  <c r="AM356" i="8"/>
  <c r="AN356" i="8" s="1"/>
  <c r="AM355" i="8"/>
  <c r="AN355" i="8" s="1"/>
  <c r="AM354" i="8"/>
  <c r="AN354" i="8" s="1"/>
  <c r="AM353" i="8"/>
  <c r="AN353" i="8" s="1"/>
  <c r="AM351" i="8"/>
  <c r="AN351" i="8" s="1"/>
  <c r="AM350" i="8"/>
  <c r="AN350" i="8" s="1"/>
  <c r="AM349" i="8"/>
  <c r="AN349" i="8" s="1"/>
  <c r="AM348" i="8"/>
  <c r="AN348" i="8" s="1"/>
  <c r="AM347" i="8"/>
  <c r="AN347" i="8" s="1"/>
  <c r="AM346" i="8"/>
  <c r="AN346" i="8" s="1"/>
  <c r="AM345" i="8"/>
  <c r="AN345" i="8" s="1"/>
  <c r="AM344" i="8"/>
  <c r="AN344" i="8" s="1"/>
  <c r="AM343" i="8"/>
  <c r="AN343" i="8" s="1"/>
  <c r="AM342" i="8"/>
  <c r="AN342" i="8" s="1"/>
  <c r="AM341" i="8"/>
  <c r="AN341" i="8" s="1"/>
  <c r="AM339" i="8"/>
  <c r="AN339" i="8" s="1"/>
  <c r="AM338" i="8"/>
  <c r="AN338" i="8" s="1"/>
  <c r="AM337" i="8"/>
  <c r="AN337" i="8" s="1"/>
  <c r="AM336" i="8"/>
  <c r="AN336" i="8" s="1"/>
  <c r="AM335" i="8"/>
  <c r="AN335" i="8" s="1"/>
  <c r="AM334" i="8"/>
  <c r="AN334" i="8" s="1"/>
  <c r="AM333" i="8"/>
  <c r="AN333" i="8" s="1"/>
  <c r="AM332" i="8"/>
  <c r="AN332" i="8" s="1"/>
  <c r="AM331" i="8"/>
  <c r="AN331" i="8" s="1"/>
  <c r="AM330" i="8"/>
  <c r="AM329" i="8"/>
  <c r="AN329" i="8" s="1"/>
  <c r="AM327" i="8"/>
  <c r="AN327" i="8" s="1"/>
  <c r="AM326" i="8"/>
  <c r="AN326" i="8" s="1"/>
  <c r="AM325" i="8"/>
  <c r="AN325" i="8" s="1"/>
  <c r="AM324" i="8"/>
  <c r="AN324" i="8" s="1"/>
  <c r="AM323" i="8"/>
  <c r="AN323" i="8" s="1"/>
  <c r="AM322" i="8"/>
  <c r="AN322" i="8" s="1"/>
  <c r="AM321" i="8"/>
  <c r="AM320" i="8"/>
  <c r="AN320" i="8" s="1"/>
  <c r="AM319" i="8"/>
  <c r="AN319" i="8" s="1"/>
  <c r="AM318" i="8"/>
  <c r="AN318" i="8" s="1"/>
  <c r="AM317" i="8"/>
  <c r="AN317" i="8" s="1"/>
  <c r="AM316" i="8"/>
  <c r="AN316" i="8" s="1"/>
  <c r="AM315" i="8"/>
  <c r="AN315" i="8" s="1"/>
  <c r="AM314" i="8"/>
  <c r="AN314" i="8" s="1"/>
  <c r="AM313" i="8"/>
  <c r="AM311" i="8"/>
  <c r="AN311" i="8" s="1"/>
  <c r="AM310" i="8"/>
  <c r="AN310" i="8" s="1"/>
  <c r="AM309" i="8"/>
  <c r="AN309" i="8" s="1"/>
  <c r="AM308" i="8"/>
  <c r="AN308" i="8" s="1"/>
  <c r="AM307" i="8"/>
  <c r="AN307" i="8" s="1"/>
  <c r="AM306" i="8"/>
  <c r="AN306" i="8" s="1"/>
  <c r="AM305" i="8"/>
  <c r="AN305" i="8" s="1"/>
  <c r="AM304" i="8"/>
  <c r="AN304" i="8" s="1"/>
  <c r="AM303" i="8"/>
  <c r="AN303" i="8" s="1"/>
  <c r="AM302" i="8"/>
  <c r="AN302" i="8" s="1"/>
  <c r="AM301" i="8"/>
  <c r="AN301" i="8" s="1"/>
  <c r="AM300" i="8"/>
  <c r="AN300" i="8" s="1"/>
  <c r="AM299" i="8"/>
  <c r="AN299" i="8" s="1"/>
  <c r="AM298" i="8"/>
  <c r="AN298" i="8" s="1"/>
  <c r="AM297" i="8"/>
  <c r="AN297" i="8" s="1"/>
  <c r="AM296" i="8"/>
  <c r="AM295" i="8"/>
  <c r="AM294" i="8"/>
  <c r="AN294" i="8" s="1"/>
  <c r="AM293" i="8"/>
  <c r="AN293" i="8" s="1"/>
  <c r="AM292" i="8"/>
  <c r="AN292" i="8" s="1"/>
  <c r="AM291" i="8"/>
  <c r="AN291" i="8" s="1"/>
  <c r="AM290" i="8"/>
  <c r="AN290" i="8" s="1"/>
  <c r="AM289" i="8"/>
  <c r="AN289" i="8" s="1"/>
  <c r="AM288" i="8"/>
  <c r="AN288" i="8" s="1"/>
  <c r="AM286" i="8"/>
  <c r="AN286" i="8" s="1"/>
  <c r="AM285" i="8"/>
  <c r="AN285" i="8" s="1"/>
  <c r="AM284" i="8"/>
  <c r="AN284" i="8" s="1"/>
  <c r="AM283" i="8"/>
  <c r="AN283" i="8" s="1"/>
  <c r="AM282" i="8"/>
  <c r="AN282" i="8" s="1"/>
  <c r="AM281" i="8"/>
  <c r="AN281" i="8" s="1"/>
  <c r="AM280" i="8"/>
  <c r="AN280" i="8" s="1"/>
  <c r="AM279" i="8"/>
  <c r="AN279" i="8" s="1"/>
  <c r="AM278" i="8"/>
  <c r="AN278" i="8" s="1"/>
  <c r="AM277" i="8"/>
  <c r="AN277" i="8" s="1"/>
  <c r="AM276" i="8"/>
  <c r="AN276" i="8" s="1"/>
  <c r="AM275" i="8"/>
  <c r="AN275" i="8" s="1"/>
  <c r="AM274" i="8"/>
  <c r="AN274" i="8" s="1"/>
  <c r="AM273" i="8"/>
  <c r="AN273" i="8" s="1"/>
  <c r="AM272" i="8"/>
  <c r="AN272" i="8" s="1"/>
  <c r="AM271" i="8"/>
  <c r="AM270" i="8"/>
  <c r="AM268" i="8"/>
  <c r="AN268" i="8" s="1"/>
  <c r="AM267" i="8"/>
  <c r="AN267" i="8" s="1"/>
  <c r="AM266" i="8"/>
  <c r="AN266" i="8" s="1"/>
  <c r="AM265" i="8"/>
  <c r="AN265" i="8" s="1"/>
  <c r="AM264" i="8"/>
  <c r="AN264" i="8" s="1"/>
  <c r="AM263" i="8"/>
  <c r="AN263" i="8" s="1"/>
  <c r="AM262" i="8"/>
  <c r="AN262" i="8" s="1"/>
  <c r="AM260" i="8"/>
  <c r="AN260" i="8" s="1"/>
  <c r="AM259" i="8"/>
  <c r="AN259" i="8" s="1"/>
  <c r="AM258" i="8"/>
  <c r="AN258" i="8" s="1"/>
  <c r="AM257" i="8"/>
  <c r="AN257" i="8" s="1"/>
  <c r="AM256" i="8"/>
  <c r="AN256" i="8" s="1"/>
  <c r="AM255" i="8"/>
  <c r="AM254" i="8"/>
  <c r="AN254" i="8" s="1"/>
  <c r="AM253" i="8"/>
  <c r="AM252" i="8"/>
  <c r="AN252" i="8" s="1"/>
  <c r="AM251" i="8"/>
  <c r="AN251" i="8" s="1"/>
  <c r="AM250" i="8"/>
  <c r="AN250" i="8" s="1"/>
  <c r="AM249" i="8"/>
  <c r="AN249" i="8" s="1"/>
  <c r="AM248" i="8"/>
  <c r="AN248" i="8" s="1"/>
  <c r="AM247" i="8"/>
  <c r="AN247" i="8" s="1"/>
  <c r="AM246" i="8"/>
  <c r="AN246" i="8" s="1"/>
  <c r="AM244" i="8"/>
  <c r="AN244" i="8" s="1"/>
  <c r="AM243" i="8"/>
  <c r="AN243" i="8" s="1"/>
  <c r="AM242" i="8"/>
  <c r="AN242" i="8" s="1"/>
  <c r="AM241" i="8"/>
  <c r="AN241" i="8" s="1"/>
  <c r="AM240" i="8"/>
  <c r="AN240" i="8" s="1"/>
  <c r="AM239" i="8"/>
  <c r="AN239" i="8" s="1"/>
  <c r="AM238" i="8"/>
  <c r="AN238" i="8" s="1"/>
  <c r="AM237" i="8"/>
  <c r="AN237" i="8" s="1"/>
  <c r="AM235" i="8"/>
  <c r="AM234" i="8"/>
  <c r="AM233" i="8"/>
  <c r="AN233" i="8" s="1"/>
  <c r="AM232" i="8"/>
  <c r="AN232" i="8" s="1"/>
  <c r="AM231" i="8"/>
  <c r="AN231" i="8" s="1"/>
  <c r="AM230" i="8"/>
  <c r="AN230" i="8" s="1"/>
  <c r="AM229" i="8"/>
  <c r="AN229" i="8" s="1"/>
  <c r="AM228" i="8"/>
  <c r="AN228" i="8" s="1"/>
  <c r="AM227" i="8"/>
  <c r="AN227" i="8" s="1"/>
  <c r="AM225" i="8"/>
  <c r="AN225" i="8" s="1"/>
  <c r="AM224" i="8"/>
  <c r="AN224" i="8" s="1"/>
  <c r="AM223" i="8"/>
  <c r="AN223" i="8" s="1"/>
  <c r="AM222" i="8"/>
  <c r="AN222" i="8" s="1"/>
  <c r="AM221" i="8"/>
  <c r="AN221" i="8" s="1"/>
  <c r="AM220" i="8"/>
  <c r="AN220" i="8" s="1"/>
  <c r="AM219" i="8"/>
  <c r="AN219" i="8" s="1"/>
  <c r="AM218" i="8"/>
  <c r="AN218" i="8" s="1"/>
  <c r="AM217" i="8"/>
  <c r="AN217" i="8" s="1"/>
  <c r="AM216" i="8"/>
  <c r="AN216" i="8" s="1"/>
  <c r="AM215" i="8"/>
  <c r="AN215" i="8" s="1"/>
  <c r="AM214" i="8"/>
  <c r="AN214" i="8" s="1"/>
  <c r="AM213" i="8"/>
  <c r="AN213" i="8" s="1"/>
  <c r="AM211" i="8"/>
  <c r="AN211" i="8" s="1"/>
  <c r="AM210" i="8"/>
  <c r="AN210" i="8" s="1"/>
  <c r="AM209" i="8"/>
  <c r="AM208" i="8"/>
  <c r="AN208" i="8" s="1"/>
  <c r="AM207" i="8"/>
  <c r="AN207" i="8" s="1"/>
  <c r="AM206" i="8"/>
  <c r="AN206" i="8" s="1"/>
  <c r="AM205" i="8"/>
  <c r="AM204" i="8"/>
  <c r="AN204" i="8" s="1"/>
  <c r="AM203" i="8"/>
  <c r="AN203" i="8" s="1"/>
  <c r="AM202" i="8"/>
  <c r="AN202" i="8" s="1"/>
  <c r="AM201" i="8"/>
  <c r="AN201" i="8" s="1"/>
  <c r="AM200" i="8"/>
  <c r="AM198" i="8"/>
  <c r="AN198" i="8" s="1"/>
  <c r="AM197" i="8"/>
  <c r="AN197" i="8" s="1"/>
  <c r="AM196" i="8"/>
  <c r="AN196" i="8" s="1"/>
  <c r="AM195" i="8"/>
  <c r="AN195" i="8" s="1"/>
  <c r="AM194" i="8"/>
  <c r="AN194" i="8" s="1"/>
  <c r="AM193" i="8"/>
  <c r="AN193" i="8" s="1"/>
  <c r="AM192" i="8"/>
  <c r="AM191" i="8"/>
  <c r="AN191" i="8" s="1"/>
  <c r="AM190" i="8"/>
  <c r="AN190" i="8" s="1"/>
  <c r="AM189" i="8"/>
  <c r="AN189" i="8" s="1"/>
  <c r="AM188" i="8"/>
  <c r="AN188" i="8" s="1"/>
  <c r="AM187" i="8"/>
  <c r="AN187" i="8" s="1"/>
  <c r="AM186" i="8"/>
  <c r="AN186" i="8" s="1"/>
  <c r="AM184" i="8"/>
  <c r="AN184" i="8" s="1"/>
  <c r="AM183" i="8"/>
  <c r="AM182" i="8"/>
  <c r="AN182" i="8" s="1"/>
  <c r="AM181" i="8"/>
  <c r="AN181" i="8" s="1"/>
  <c r="AM180" i="8"/>
  <c r="AN180" i="8" s="1"/>
  <c r="AM179" i="8"/>
  <c r="AN179" i="8" s="1"/>
  <c r="AM178" i="8"/>
  <c r="AN178" i="8" s="1"/>
  <c r="AM177" i="8"/>
  <c r="AN177" i="8" s="1"/>
  <c r="AM176" i="8"/>
  <c r="AN176" i="8" s="1"/>
  <c r="AM175" i="8"/>
  <c r="AN175" i="8" s="1"/>
  <c r="AM174" i="8"/>
  <c r="AN174" i="8" s="1"/>
  <c r="AM172" i="8"/>
  <c r="AN172" i="8" s="1"/>
  <c r="AM171" i="8"/>
  <c r="AN171" i="8" s="1"/>
  <c r="AM170" i="8"/>
  <c r="AN170" i="8" s="1"/>
  <c r="AM169" i="8"/>
  <c r="AN169" i="8" s="1"/>
  <c r="AM168" i="8"/>
  <c r="AN168" i="8" s="1"/>
  <c r="AM167" i="8"/>
  <c r="AN167" i="8" s="1"/>
  <c r="AM166" i="8"/>
  <c r="AM165" i="8"/>
  <c r="AN165" i="8" s="1"/>
  <c r="AM164" i="8"/>
  <c r="AN164" i="8" s="1"/>
  <c r="AM163" i="8"/>
  <c r="AN163" i="8" s="1"/>
  <c r="AM162" i="8"/>
  <c r="AN162" i="8" s="1"/>
  <c r="AM161" i="8"/>
  <c r="AN161" i="8" s="1"/>
  <c r="AM160" i="8"/>
  <c r="AN160" i="8" s="1"/>
  <c r="AM158" i="8"/>
  <c r="AN158" i="8" s="1"/>
  <c r="AM157" i="8"/>
  <c r="AM156" i="8"/>
  <c r="AM155" i="8"/>
  <c r="AN155" i="8" s="1"/>
  <c r="AM154" i="8"/>
  <c r="AN154" i="8" s="1"/>
  <c r="AM153" i="8"/>
  <c r="AN153" i="8" s="1"/>
  <c r="AM152" i="8"/>
  <c r="AN152" i="8" s="1"/>
  <c r="AM151" i="8"/>
  <c r="AN151" i="8" s="1"/>
  <c r="AM150" i="8"/>
  <c r="AN150" i="8" s="1"/>
  <c r="AM149" i="8"/>
  <c r="AN149" i="8" s="1"/>
  <c r="AM148" i="8"/>
  <c r="AN148" i="8" s="1"/>
  <c r="AM147" i="8"/>
  <c r="AN147" i="8" s="1"/>
  <c r="AM145" i="8"/>
  <c r="AN145" i="8" s="1"/>
  <c r="AM144" i="8"/>
  <c r="AN144" i="8" s="1"/>
  <c r="AM143" i="8"/>
  <c r="AN143" i="8" s="1"/>
  <c r="AM142" i="8"/>
  <c r="AN142" i="8" s="1"/>
  <c r="AM141" i="8"/>
  <c r="AN141" i="8" s="1"/>
  <c r="AM140" i="8"/>
  <c r="AM138" i="8"/>
  <c r="AN138" i="8" s="1"/>
  <c r="AM137" i="8"/>
  <c r="AN137" i="8" s="1"/>
  <c r="AM136" i="8"/>
  <c r="AN136" i="8" s="1"/>
  <c r="AM135" i="8"/>
  <c r="AN135" i="8" s="1"/>
  <c r="AM134" i="8"/>
  <c r="AN134" i="8" s="1"/>
  <c r="AM133" i="8"/>
  <c r="AN133" i="8" s="1"/>
  <c r="AM132" i="8"/>
  <c r="AN132" i="8" s="1"/>
  <c r="AM131" i="8"/>
  <c r="AM130" i="8"/>
  <c r="AN130" i="8" s="1"/>
  <c r="AM128" i="8"/>
  <c r="AN128" i="8" s="1"/>
  <c r="AM127" i="8"/>
  <c r="AN127" i="8" s="1"/>
  <c r="AM126" i="8"/>
  <c r="AN126" i="8" s="1"/>
  <c r="AM125" i="8"/>
  <c r="AN125" i="8" s="1"/>
  <c r="AM124" i="8"/>
  <c r="AN124" i="8" s="1"/>
  <c r="AM123" i="8"/>
  <c r="AN123" i="8" s="1"/>
  <c r="AM122" i="8"/>
  <c r="AN122" i="8" s="1"/>
  <c r="AM120" i="8"/>
  <c r="AN120" i="8" s="1"/>
  <c r="AM119" i="8"/>
  <c r="AN119" i="8" s="1"/>
  <c r="AM118" i="8"/>
  <c r="AN118" i="8" s="1"/>
  <c r="AM117" i="8"/>
  <c r="AN117" i="8" s="1"/>
  <c r="AM116" i="8"/>
  <c r="AN116" i="8" s="1"/>
  <c r="AM115" i="8"/>
  <c r="AN115" i="8" s="1"/>
  <c r="AM114" i="8"/>
  <c r="AN114" i="8" s="1"/>
  <c r="AM113" i="8"/>
  <c r="AM112" i="8"/>
  <c r="AN112" i="8" s="1"/>
  <c r="AM111" i="8"/>
  <c r="AN111" i="8" s="1"/>
  <c r="AM110" i="8"/>
  <c r="AN110" i="8" s="1"/>
  <c r="AM109" i="8"/>
  <c r="AN109" i="8" s="1"/>
  <c r="AM108" i="8"/>
  <c r="AN108" i="8" s="1"/>
  <c r="AM107" i="8"/>
  <c r="AN107" i="8" s="1"/>
  <c r="AM106" i="8"/>
  <c r="AN106" i="8" s="1"/>
  <c r="AM104" i="8"/>
  <c r="AN104" i="8" s="1"/>
  <c r="AM103" i="8"/>
  <c r="AN103" i="8" s="1"/>
  <c r="AM102" i="8"/>
  <c r="AN102" i="8" s="1"/>
  <c r="AM101" i="8"/>
  <c r="AN101" i="8" s="1"/>
  <c r="AM100" i="8"/>
  <c r="AN100" i="8" s="1"/>
  <c r="AM99" i="8"/>
  <c r="AN99" i="8" s="1"/>
  <c r="AM98" i="8"/>
  <c r="AN98" i="8" s="1"/>
  <c r="AM97" i="8"/>
  <c r="AN97" i="8" s="1"/>
  <c r="AM96" i="8"/>
  <c r="AN96" i="8" s="1"/>
  <c r="AM95" i="8"/>
  <c r="AN95" i="8" s="1"/>
  <c r="AM94" i="8"/>
  <c r="AN94" i="8" s="1"/>
  <c r="AM93" i="8"/>
  <c r="AN93" i="8" s="1"/>
  <c r="AM92" i="8"/>
  <c r="AN92" i="8" s="1"/>
  <c r="AM90" i="8"/>
  <c r="AN90" i="8" s="1"/>
  <c r="AM89" i="8"/>
  <c r="AN89" i="8" s="1"/>
  <c r="AM88" i="8"/>
  <c r="AN88" i="8" s="1"/>
  <c r="AM87" i="8"/>
  <c r="AM86" i="8"/>
  <c r="AN86" i="8" s="1"/>
  <c r="AM85" i="8"/>
  <c r="AN85" i="8" s="1"/>
  <c r="AM84" i="8"/>
  <c r="AN84" i="8" s="1"/>
  <c r="AM83" i="8"/>
  <c r="AN83" i="8" s="1"/>
  <c r="AM82" i="8"/>
  <c r="AN82" i="8" s="1"/>
  <c r="AM80" i="8"/>
  <c r="AN80" i="8" s="1"/>
  <c r="AM79" i="8"/>
  <c r="AN79" i="8" s="1"/>
  <c r="AM78" i="8"/>
  <c r="AN78" i="8" s="1"/>
  <c r="AM77" i="8"/>
  <c r="AN77" i="8" s="1"/>
  <c r="AM76" i="8"/>
  <c r="AN76" i="8" s="1"/>
  <c r="AM75" i="8"/>
  <c r="AN75" i="8" s="1"/>
  <c r="AM74" i="8"/>
  <c r="AN74" i="8" s="1"/>
  <c r="AM73" i="8"/>
  <c r="AN73" i="8" s="1"/>
  <c r="AM71" i="8"/>
  <c r="AN71" i="8" s="1"/>
  <c r="AM70" i="8"/>
  <c r="AN70" i="8" s="1"/>
  <c r="AM69" i="8"/>
  <c r="AN69" i="8" s="1"/>
  <c r="AM68" i="8"/>
  <c r="AN68" i="8" s="1"/>
  <c r="AM67" i="8"/>
  <c r="AN67" i="8" s="1"/>
  <c r="AM65" i="8"/>
  <c r="AN65" i="8" s="1"/>
  <c r="AM64" i="8"/>
  <c r="AN64" i="8" s="1"/>
  <c r="AM63" i="8"/>
  <c r="AN63" i="8" s="1"/>
  <c r="AM62" i="8"/>
  <c r="AN62" i="8" s="1"/>
  <c r="AM61" i="8"/>
  <c r="AN61" i="8" s="1"/>
  <c r="AM60" i="8"/>
  <c r="AN60" i="8" s="1"/>
  <c r="AM59" i="8"/>
  <c r="AN59" i="8" s="1"/>
  <c r="AM58" i="8"/>
  <c r="AN58" i="8" s="1"/>
  <c r="AM57" i="8"/>
  <c r="AN57" i="8" s="1"/>
  <c r="AM56" i="8"/>
  <c r="AN56" i="8" s="1"/>
  <c r="AM55" i="8"/>
  <c r="AN55" i="8" s="1"/>
  <c r="AM54" i="8"/>
  <c r="AN54" i="8" s="1"/>
  <c r="AM53" i="8"/>
  <c r="AN53" i="8" s="1"/>
  <c r="AM51" i="8"/>
  <c r="AN51" i="8" s="1"/>
  <c r="AM50" i="8"/>
  <c r="AN50" i="8" s="1"/>
  <c r="AM49" i="8"/>
  <c r="AM48" i="8"/>
  <c r="AN48" i="8" s="1"/>
  <c r="AM47" i="8"/>
  <c r="AN47" i="8" s="1"/>
  <c r="AN34" i="8"/>
  <c r="AN26" i="8"/>
  <c r="AN11" i="8"/>
  <c r="AN9" i="8"/>
  <c r="AM44" i="8"/>
  <c r="AN44" i="8" s="1"/>
  <c r="AM43" i="8"/>
  <c r="AN43" i="8" s="1"/>
  <c r="AM42" i="8"/>
  <c r="AN42" i="8" s="1"/>
  <c r="AM41" i="8"/>
  <c r="AN41" i="8" s="1"/>
  <c r="AM40" i="8"/>
  <c r="AN40" i="8" s="1"/>
  <c r="AM39" i="8"/>
  <c r="AN39" i="8" s="1"/>
  <c r="AM38" i="8"/>
  <c r="AN38" i="8" s="1"/>
  <c r="AM37" i="8"/>
  <c r="AN37" i="8" s="1"/>
  <c r="AM36" i="8"/>
  <c r="AN36" i="8" s="1"/>
  <c r="AM35" i="8"/>
  <c r="AN35" i="8" s="1"/>
  <c r="AM34" i="8"/>
  <c r="AM33" i="8"/>
  <c r="AN33" i="8" s="1"/>
  <c r="AM32" i="8"/>
  <c r="AN32" i="8" s="1"/>
  <c r="AM31" i="8"/>
  <c r="AN31" i="8" s="1"/>
  <c r="AM30" i="8"/>
  <c r="AN30" i="8" s="1"/>
  <c r="AM29" i="8"/>
  <c r="AN29" i="8" s="1"/>
  <c r="AM28" i="8"/>
  <c r="AN28" i="8" s="1"/>
  <c r="AM27" i="8"/>
  <c r="AN27" i="8" s="1"/>
  <c r="AM26" i="8"/>
  <c r="AM25" i="8"/>
  <c r="AN25" i="8" s="1"/>
  <c r="AM24" i="8"/>
  <c r="AN24" i="8" s="1"/>
  <c r="AM23" i="8"/>
  <c r="AN23" i="8" s="1"/>
  <c r="AM22" i="8"/>
  <c r="AN22" i="8" s="1"/>
  <c r="AM21" i="8"/>
  <c r="AN21" i="8" s="1"/>
  <c r="AM20" i="8"/>
  <c r="AN20" i="8" s="1"/>
  <c r="AM19" i="8"/>
  <c r="AN19" i="8" s="1"/>
  <c r="AM18" i="8"/>
  <c r="AN18" i="8" s="1"/>
  <c r="AM15" i="8"/>
  <c r="AN15" i="8" s="1"/>
  <c r="AM14" i="8"/>
  <c r="AN14" i="8" s="1"/>
  <c r="AM13" i="8"/>
  <c r="AN13" i="8" s="1"/>
  <c r="AM12" i="8"/>
  <c r="AN12" i="8" s="1"/>
  <c r="AM11" i="8"/>
  <c r="AM10" i="8"/>
  <c r="AN10" i="8" s="1"/>
  <c r="AM9" i="8"/>
  <c r="AM8" i="8"/>
  <c r="AN8" i="8" s="1"/>
  <c r="AM7" i="8"/>
  <c r="AN7" i="8" s="1"/>
  <c r="AK25" i="8"/>
  <c r="AJ44" i="8"/>
  <c r="AK44" i="8" s="1"/>
  <c r="AJ43" i="8"/>
  <c r="AK43" i="8" s="1"/>
  <c r="AJ42" i="8"/>
  <c r="AK42" i="8" s="1"/>
  <c r="AJ41" i="8"/>
  <c r="AK41" i="8" s="1"/>
  <c r="AJ40" i="8"/>
  <c r="AK40" i="8" s="1"/>
  <c r="AJ39" i="8"/>
  <c r="AK39" i="8" s="1"/>
  <c r="AJ38" i="8"/>
  <c r="AK38" i="8" s="1"/>
  <c r="AJ37" i="8"/>
  <c r="AK37" i="8" s="1"/>
  <c r="AJ36" i="8"/>
  <c r="AK36" i="8" s="1"/>
  <c r="AJ35" i="8"/>
  <c r="AK35" i="8" s="1"/>
  <c r="AJ34" i="8"/>
  <c r="AK34" i="8" s="1"/>
  <c r="AJ33" i="8"/>
  <c r="AK33" i="8" s="1"/>
  <c r="AJ32" i="8"/>
  <c r="AK32" i="8" s="1"/>
  <c r="AJ31" i="8"/>
  <c r="AK31" i="8" s="1"/>
  <c r="AJ30" i="8"/>
  <c r="AK30" i="8" s="1"/>
  <c r="AJ29" i="8"/>
  <c r="AK29" i="8" s="1"/>
  <c r="AJ28" i="8"/>
  <c r="AK28" i="8" s="1"/>
  <c r="AJ27" i="8"/>
  <c r="AK27" i="8" s="1"/>
  <c r="AJ26" i="8"/>
  <c r="AK26" i="8" s="1"/>
  <c r="AJ25" i="8"/>
  <c r="AJ24" i="8"/>
  <c r="AK24" i="8" s="1"/>
  <c r="AJ23" i="8"/>
  <c r="AK23" i="8" s="1"/>
  <c r="AJ22" i="8"/>
  <c r="AK22" i="8" s="1"/>
  <c r="AJ21" i="8"/>
  <c r="AK21" i="8" s="1"/>
  <c r="AJ20" i="8"/>
  <c r="AK20" i="8" s="1"/>
  <c r="AJ19" i="8"/>
  <c r="AK19" i="8" s="1"/>
  <c r="AJ18" i="8"/>
  <c r="AK18" i="8" s="1"/>
  <c r="AJ16" i="8"/>
  <c r="AK16" i="8" s="1"/>
  <c r="AJ15" i="8"/>
  <c r="AK15" i="8" s="1"/>
  <c r="AJ14" i="8"/>
  <c r="AK14" i="8" s="1"/>
  <c r="AJ13" i="8"/>
  <c r="AK13" i="8" s="1"/>
  <c r="AJ12" i="8"/>
  <c r="AK12" i="8" s="1"/>
  <c r="AJ11" i="8"/>
  <c r="AK11" i="8" s="1"/>
  <c r="AJ10" i="8"/>
  <c r="AK10" i="8" s="1"/>
  <c r="AJ9" i="8"/>
  <c r="AK9" i="8" s="1"/>
  <c r="AJ8" i="8"/>
  <c r="AK8" i="8" s="1"/>
  <c r="AJ7" i="8"/>
  <c r="AK7" i="8" s="1"/>
  <c r="F44" i="8"/>
  <c r="G44" i="8" s="1"/>
  <c r="F43" i="8"/>
  <c r="G43" i="8" s="1"/>
  <c r="F42" i="8"/>
  <c r="G42" i="8" s="1"/>
  <c r="F41" i="8"/>
  <c r="G41" i="8" s="1"/>
  <c r="F40" i="8"/>
  <c r="G40" i="8" s="1"/>
  <c r="F39" i="8"/>
  <c r="G39" i="8" s="1"/>
  <c r="F38" i="8"/>
  <c r="G38" i="8" s="1"/>
  <c r="F37" i="8"/>
  <c r="G37" i="8" s="1"/>
  <c r="F36" i="8"/>
  <c r="G36" i="8" s="1"/>
  <c r="F35" i="8"/>
  <c r="G35" i="8" s="1"/>
  <c r="F34" i="8"/>
  <c r="G34" i="8" s="1"/>
  <c r="F33" i="8"/>
  <c r="G33" i="8" s="1"/>
  <c r="F32" i="8"/>
  <c r="G32" i="8" s="1"/>
  <c r="F31" i="8"/>
  <c r="G31" i="8" s="1"/>
  <c r="F30" i="8"/>
  <c r="G30" i="8" s="1"/>
  <c r="F29" i="8"/>
  <c r="G29" i="8" s="1"/>
  <c r="F28" i="8"/>
  <c r="G28" i="8" s="1"/>
  <c r="F27" i="8"/>
  <c r="G27" i="8" s="1"/>
  <c r="F26" i="8"/>
  <c r="G26" i="8" s="1"/>
  <c r="F25" i="8"/>
  <c r="G25" i="8" s="1"/>
  <c r="F24" i="8"/>
  <c r="G24" i="8" s="1"/>
  <c r="F23" i="8"/>
  <c r="G23" i="8" s="1"/>
  <c r="F22" i="8"/>
  <c r="G22" i="8" s="1"/>
  <c r="F21" i="8"/>
  <c r="G21" i="8" s="1"/>
  <c r="F20" i="8"/>
  <c r="G20" i="8" s="1"/>
  <c r="F19" i="8"/>
  <c r="G19" i="8" s="1"/>
  <c r="F18" i="8"/>
  <c r="G18" i="8" s="1"/>
  <c r="G8" i="8"/>
  <c r="G7" i="8"/>
  <c r="F16" i="8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F7" i="8"/>
  <c r="BS45" i="7" l="1"/>
  <c r="BS17" i="7"/>
  <c r="BI45" i="7" l="1"/>
  <c r="BB377" i="7"/>
  <c r="AT377" i="7"/>
  <c r="AP377" i="7"/>
  <c r="AH377" i="7"/>
  <c r="AD377" i="7"/>
  <c r="Z377" i="7"/>
  <c r="V377" i="7"/>
  <c r="P377" i="7"/>
  <c r="D377" i="7"/>
  <c r="BA377" i="7"/>
  <c r="AZ377" i="7"/>
  <c r="AS377" i="7"/>
  <c r="AR377" i="7"/>
  <c r="AO377" i="7"/>
  <c r="AN377" i="7"/>
  <c r="AG377" i="7"/>
  <c r="AF377" i="7"/>
  <c r="AC377" i="7"/>
  <c r="AB377" i="7"/>
  <c r="Y377" i="7"/>
  <c r="X377" i="7"/>
  <c r="U377" i="7"/>
  <c r="T377" i="7"/>
  <c r="O377" i="7"/>
  <c r="N377" i="7"/>
  <c r="C377" i="7"/>
  <c r="B377" i="7"/>
  <c r="BG376" i="7" l="1"/>
  <c r="BG375" i="7"/>
  <c r="BG374" i="7"/>
  <c r="BG373" i="7"/>
  <c r="BG372" i="7"/>
  <c r="BG371" i="7"/>
  <c r="BG370" i="7"/>
  <c r="BG369" i="7"/>
  <c r="BG368" i="7"/>
  <c r="BG367" i="7"/>
  <c r="BG366" i="7"/>
  <c r="BG365" i="7"/>
  <c r="BG363" i="7"/>
  <c r="BG362" i="7"/>
  <c r="BG361" i="7"/>
  <c r="BG360" i="7"/>
  <c r="BG359" i="7"/>
  <c r="BG358" i="7"/>
  <c r="BG357" i="7"/>
  <c r="BG356" i="7"/>
  <c r="BG355" i="7"/>
  <c r="BG354" i="7"/>
  <c r="BG353" i="7"/>
  <c r="BG351" i="7"/>
  <c r="BG350" i="7"/>
  <c r="BG349" i="7"/>
  <c r="BG348" i="7"/>
  <c r="BG347" i="7"/>
  <c r="BG346" i="7"/>
  <c r="BG345" i="7"/>
  <c r="BG344" i="7"/>
  <c r="BG343" i="7"/>
  <c r="BG342" i="7"/>
  <c r="BG341" i="7"/>
  <c r="BG339" i="7"/>
  <c r="BG338" i="7"/>
  <c r="BG337" i="7"/>
  <c r="BG336" i="7"/>
  <c r="BG335" i="7"/>
  <c r="BG334" i="7"/>
  <c r="BG333" i="7"/>
  <c r="BG332" i="7"/>
  <c r="BG331" i="7"/>
  <c r="BG330" i="7"/>
  <c r="BG329" i="7"/>
  <c r="BG327" i="7"/>
  <c r="BG326" i="7"/>
  <c r="BG325" i="7"/>
  <c r="BG324" i="7"/>
  <c r="BG323" i="7"/>
  <c r="BG322" i="7"/>
  <c r="BG321" i="7"/>
  <c r="BG320" i="7"/>
  <c r="BG319" i="7"/>
  <c r="BG318" i="7"/>
  <c r="BG317" i="7"/>
  <c r="BG316" i="7"/>
  <c r="BG315" i="7"/>
  <c r="BG314" i="7"/>
  <c r="BG313" i="7"/>
  <c r="BG311" i="7"/>
  <c r="BG310" i="7"/>
  <c r="BG309" i="7"/>
  <c r="BG308" i="7"/>
  <c r="BG307" i="7"/>
  <c r="BG306" i="7"/>
  <c r="BG305" i="7"/>
  <c r="BG304" i="7"/>
  <c r="BG303" i="7"/>
  <c r="BG302" i="7"/>
  <c r="BG301" i="7"/>
  <c r="BG300" i="7"/>
  <c r="BG299" i="7"/>
  <c r="BG298" i="7"/>
  <c r="BG297" i="7"/>
  <c r="BG296" i="7"/>
  <c r="BG295" i="7"/>
  <c r="BG294" i="7"/>
  <c r="BG293" i="7"/>
  <c r="BG292" i="7"/>
  <c r="BG291" i="7"/>
  <c r="BG290" i="7"/>
  <c r="BG289" i="7"/>
  <c r="BG288" i="7"/>
  <c r="BG286" i="7"/>
  <c r="BG285" i="7"/>
  <c r="BG284" i="7"/>
  <c r="BG283" i="7"/>
  <c r="BG282" i="7"/>
  <c r="BG281" i="7"/>
  <c r="BG280" i="7"/>
  <c r="BG279" i="7"/>
  <c r="BG278" i="7"/>
  <c r="BG277" i="7"/>
  <c r="BG276" i="7"/>
  <c r="BG275" i="7"/>
  <c r="BG274" i="7"/>
  <c r="BG273" i="7"/>
  <c r="BG272" i="7"/>
  <c r="BG271" i="7"/>
  <c r="BG270" i="7"/>
  <c r="BG268" i="7"/>
  <c r="BG267" i="7"/>
  <c r="BG266" i="7"/>
  <c r="BG265" i="7"/>
  <c r="BG264" i="7"/>
  <c r="BG263" i="7"/>
  <c r="BG262" i="7"/>
  <c r="BG260" i="7"/>
  <c r="BG259" i="7"/>
  <c r="BG258" i="7"/>
  <c r="BG257" i="7"/>
  <c r="BG256" i="7"/>
  <c r="BG255" i="7"/>
  <c r="BG254" i="7"/>
  <c r="BG253" i="7"/>
  <c r="BG252" i="7"/>
  <c r="BG251" i="7"/>
  <c r="BG250" i="7"/>
  <c r="BG249" i="7"/>
  <c r="BG248" i="7"/>
  <c r="BG247" i="7"/>
  <c r="BG246" i="7"/>
  <c r="BG244" i="7"/>
  <c r="BG243" i="7"/>
  <c r="BG242" i="7"/>
  <c r="BG241" i="7"/>
  <c r="BG240" i="7"/>
  <c r="BG239" i="7"/>
  <c r="BG238" i="7"/>
  <c r="BG237" i="7"/>
  <c r="BG235" i="7"/>
  <c r="BG234" i="7"/>
  <c r="BG233" i="7"/>
  <c r="BG232" i="7"/>
  <c r="BG231" i="7"/>
  <c r="BG230" i="7"/>
  <c r="BG229" i="7"/>
  <c r="BG228" i="7"/>
  <c r="BG227" i="7"/>
  <c r="BG225" i="7"/>
  <c r="BG224" i="7"/>
  <c r="BG223" i="7"/>
  <c r="BG222" i="7"/>
  <c r="BG221" i="7"/>
  <c r="BG220" i="7"/>
  <c r="BG219" i="7"/>
  <c r="BG218" i="7"/>
  <c r="BG217" i="7"/>
  <c r="BG216" i="7"/>
  <c r="BG215" i="7"/>
  <c r="BG214" i="7"/>
  <c r="BG213" i="7"/>
  <c r="BG211" i="7"/>
  <c r="BG210" i="7"/>
  <c r="BG209" i="7"/>
  <c r="BG208" i="7"/>
  <c r="BG207" i="7"/>
  <c r="BG206" i="7"/>
  <c r="BG205" i="7"/>
  <c r="BG204" i="7"/>
  <c r="BG203" i="7"/>
  <c r="BG202" i="7"/>
  <c r="BG201" i="7"/>
  <c r="BG200" i="7"/>
  <c r="BG198" i="7"/>
  <c r="BG197" i="7"/>
  <c r="BG196" i="7"/>
  <c r="BG195" i="7"/>
  <c r="BG194" i="7"/>
  <c r="BG193" i="7"/>
  <c r="BG192" i="7"/>
  <c r="BG191" i="7"/>
  <c r="BG190" i="7"/>
  <c r="BG189" i="7"/>
  <c r="BG188" i="7"/>
  <c r="BG187" i="7"/>
  <c r="BG186" i="7"/>
  <c r="BG184" i="7"/>
  <c r="BG183" i="7"/>
  <c r="BG182" i="7"/>
  <c r="BG181" i="7"/>
  <c r="BG180" i="7"/>
  <c r="BG179" i="7"/>
  <c r="BG178" i="7"/>
  <c r="BG177" i="7"/>
  <c r="BG176" i="7"/>
  <c r="BG175" i="7"/>
  <c r="BG174" i="7"/>
  <c r="BG172" i="7"/>
  <c r="BG171" i="7"/>
  <c r="BG170" i="7"/>
  <c r="BG169" i="7"/>
  <c r="BG168" i="7"/>
  <c r="BG167" i="7"/>
  <c r="BG166" i="7"/>
  <c r="BG165" i="7"/>
  <c r="BG164" i="7"/>
  <c r="BG163" i="7"/>
  <c r="BG162" i="7"/>
  <c r="BG161" i="7"/>
  <c r="BG160" i="7"/>
  <c r="BG158" i="7"/>
  <c r="BG157" i="7"/>
  <c r="BG156" i="7"/>
  <c r="BG155" i="7"/>
  <c r="BG154" i="7"/>
  <c r="BG153" i="7"/>
  <c r="BG152" i="7"/>
  <c r="BG151" i="7"/>
  <c r="BG150" i="7"/>
  <c r="BG149" i="7"/>
  <c r="BG148" i="7"/>
  <c r="BG147" i="7"/>
  <c r="BG145" i="7"/>
  <c r="BG144" i="7"/>
  <c r="BG143" i="7"/>
  <c r="BG142" i="7"/>
  <c r="BG141" i="7"/>
  <c r="BG140" i="7"/>
  <c r="BG138" i="7"/>
  <c r="BG137" i="7"/>
  <c r="BG136" i="7"/>
  <c r="BG135" i="7"/>
  <c r="BG134" i="7"/>
  <c r="BG133" i="7"/>
  <c r="BG132" i="7"/>
  <c r="BG131" i="7"/>
  <c r="BG130" i="7"/>
  <c r="BG128" i="7"/>
  <c r="BG127" i="7"/>
  <c r="BG126" i="7"/>
  <c r="BG125" i="7"/>
  <c r="BG124" i="7"/>
  <c r="BG123" i="7"/>
  <c r="BG122" i="7"/>
  <c r="BG120" i="7"/>
  <c r="BG119" i="7"/>
  <c r="BG118" i="7"/>
  <c r="BG117" i="7"/>
  <c r="BG116" i="7"/>
  <c r="BG115" i="7"/>
  <c r="BG114" i="7"/>
  <c r="BG113" i="7"/>
  <c r="BG112" i="7"/>
  <c r="BG111" i="7"/>
  <c r="BG110" i="7"/>
  <c r="BG109" i="7"/>
  <c r="BG108" i="7"/>
  <c r="BG107" i="7"/>
  <c r="BG106" i="7"/>
  <c r="BG104" i="7"/>
  <c r="BG103" i="7"/>
  <c r="BG102" i="7"/>
  <c r="BG101" i="7"/>
  <c r="BG100" i="7"/>
  <c r="BG99" i="7"/>
  <c r="BG98" i="7"/>
  <c r="BG97" i="7"/>
  <c r="BG96" i="7"/>
  <c r="BG95" i="7"/>
  <c r="BG94" i="7"/>
  <c r="BG93" i="7"/>
  <c r="BG92" i="7"/>
  <c r="BG90" i="7"/>
  <c r="BG89" i="7"/>
  <c r="BG88" i="7"/>
  <c r="BG87" i="7"/>
  <c r="BG86" i="7"/>
  <c r="BG85" i="7"/>
  <c r="BG84" i="7"/>
  <c r="BG83" i="7"/>
  <c r="BG82" i="7"/>
  <c r="BG80" i="7"/>
  <c r="BG79" i="7"/>
  <c r="BG78" i="7"/>
  <c r="BG77" i="7"/>
  <c r="BG76" i="7"/>
  <c r="BG75" i="7"/>
  <c r="BG74" i="7"/>
  <c r="BG73" i="7"/>
  <c r="BG71" i="7"/>
  <c r="BG70" i="7"/>
  <c r="BG69" i="7"/>
  <c r="BG68" i="7"/>
  <c r="BG67" i="7"/>
  <c r="BG65" i="7"/>
  <c r="BG64" i="7"/>
  <c r="BG63" i="7"/>
  <c r="BG62" i="7"/>
  <c r="BG61" i="7"/>
  <c r="BG60" i="7"/>
  <c r="BG59" i="7"/>
  <c r="BG58" i="7"/>
  <c r="BG57" i="7"/>
  <c r="BG56" i="7"/>
  <c r="BG55" i="7"/>
  <c r="BG54" i="7"/>
  <c r="BG53" i="7"/>
  <c r="BG51" i="7"/>
  <c r="BG50" i="7"/>
  <c r="BG49" i="7"/>
  <c r="BG48" i="7"/>
  <c r="BG47" i="7"/>
  <c r="BG44" i="7"/>
  <c r="BG43" i="7"/>
  <c r="BG42" i="7"/>
  <c r="BG41" i="7"/>
  <c r="BG40" i="7"/>
  <c r="BG39" i="7"/>
  <c r="BG38" i="7"/>
  <c r="BG37" i="7"/>
  <c r="BG36" i="7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6" i="7"/>
  <c r="BG15" i="7"/>
  <c r="BG14" i="7"/>
  <c r="BG13" i="7"/>
  <c r="BG12" i="7"/>
  <c r="BG11" i="7"/>
  <c r="BG10" i="7"/>
  <c r="BG9" i="7"/>
  <c r="BG8" i="7"/>
  <c r="BG7" i="7"/>
  <c r="BT45" i="7"/>
  <c r="BT17" i="7"/>
  <c r="BT6" i="7"/>
  <c r="BS6" i="7"/>
  <c r="BR6" i="7"/>
  <c r="BR45" i="7"/>
  <c r="BR17" i="7"/>
  <c r="BS377" i="7" l="1"/>
  <c r="BT377" i="7"/>
  <c r="BR377" i="7"/>
  <c r="BA17" i="7"/>
  <c r="AZ17" i="7"/>
  <c r="AS17" i="7"/>
  <c r="AR17" i="7"/>
  <c r="AS6" i="7"/>
  <c r="AR6" i="7"/>
  <c r="BB44" i="7"/>
  <c r="BB43" i="7"/>
  <c r="BB42" i="7"/>
  <c r="BB41" i="7"/>
  <c r="BB40" i="7"/>
  <c r="BB39" i="7"/>
  <c r="BB38" i="7"/>
  <c r="BB37" i="7"/>
  <c r="BB36" i="7"/>
  <c r="BB35" i="7"/>
  <c r="BB34" i="7"/>
  <c r="BB33" i="7"/>
  <c r="BB32" i="7"/>
  <c r="BB31" i="7"/>
  <c r="BB30" i="7"/>
  <c r="BB29" i="7"/>
  <c r="BB28" i="7"/>
  <c r="BB27" i="7"/>
  <c r="BB26" i="7"/>
  <c r="BB25" i="7"/>
  <c r="BB24" i="7"/>
  <c r="BB23" i="7"/>
  <c r="BB22" i="7"/>
  <c r="BB21" i="7"/>
  <c r="BB20" i="7"/>
  <c r="BB19" i="7"/>
  <c r="BB18" i="7"/>
  <c r="AT6" i="7" l="1"/>
  <c r="AT17" i="7"/>
  <c r="BB17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6" i="7"/>
  <c r="AT15" i="7"/>
  <c r="AT14" i="7"/>
  <c r="AT13" i="7"/>
  <c r="AT12" i="7"/>
  <c r="AT11" i="7"/>
  <c r="AT10" i="7"/>
  <c r="AT9" i="7"/>
  <c r="AT8" i="7"/>
  <c r="AT7" i="7"/>
  <c r="AG45" i="7"/>
  <c r="AF45" i="7"/>
  <c r="AG17" i="7"/>
  <c r="AF17" i="7"/>
  <c r="AH17" i="7" l="1"/>
  <c r="AH45" i="7"/>
  <c r="AC6" i="7"/>
  <c r="AB6" i="7"/>
  <c r="AC17" i="7"/>
  <c r="AD17" i="7" s="1"/>
  <c r="AB17" i="7"/>
  <c r="AD6" i="7" l="1"/>
  <c r="AW45" i="7"/>
  <c r="AV45" i="7"/>
  <c r="AO45" i="7"/>
  <c r="AN45" i="7"/>
  <c r="Y45" i="7"/>
  <c r="X45" i="7"/>
  <c r="U45" i="7"/>
  <c r="T45" i="7"/>
  <c r="AG6" i="7"/>
  <c r="AH6" i="7" s="1"/>
  <c r="AF6" i="7"/>
  <c r="AX45" i="7" l="1"/>
  <c r="AP45" i="7"/>
  <c r="Z45" i="7"/>
  <c r="V45" i="7"/>
  <c r="AX376" i="7"/>
  <c r="AX375" i="7"/>
  <c r="AX374" i="7"/>
  <c r="AX373" i="7"/>
  <c r="AX372" i="7"/>
  <c r="AX371" i="7"/>
  <c r="AX370" i="7"/>
  <c r="AX369" i="7"/>
  <c r="AX368" i="7"/>
  <c r="AX367" i="7"/>
  <c r="AX366" i="7"/>
  <c r="AX365" i="7"/>
  <c r="AX363" i="7"/>
  <c r="AX362" i="7"/>
  <c r="AX361" i="7"/>
  <c r="AX360" i="7"/>
  <c r="AX359" i="7"/>
  <c r="AX358" i="7"/>
  <c r="AX357" i="7"/>
  <c r="AX356" i="7"/>
  <c r="AX355" i="7"/>
  <c r="AX354" i="7"/>
  <c r="AX353" i="7"/>
  <c r="AX351" i="7"/>
  <c r="AX350" i="7"/>
  <c r="AX349" i="7"/>
  <c r="AX348" i="7"/>
  <c r="AX347" i="7"/>
  <c r="AX346" i="7"/>
  <c r="AX345" i="7"/>
  <c r="AX344" i="7"/>
  <c r="AX343" i="7"/>
  <c r="AX342" i="7"/>
  <c r="AX341" i="7"/>
  <c r="AX339" i="7"/>
  <c r="AX338" i="7"/>
  <c r="AX337" i="7"/>
  <c r="AX336" i="7"/>
  <c r="AX335" i="7"/>
  <c r="AX334" i="7"/>
  <c r="AX333" i="7"/>
  <c r="AX332" i="7"/>
  <c r="AX331" i="7"/>
  <c r="AX330" i="7"/>
  <c r="AX329" i="7"/>
  <c r="AX327" i="7"/>
  <c r="AX326" i="7"/>
  <c r="AX325" i="7"/>
  <c r="AX324" i="7"/>
  <c r="AX323" i="7"/>
  <c r="AX322" i="7"/>
  <c r="AX321" i="7"/>
  <c r="AX320" i="7"/>
  <c r="AX319" i="7"/>
  <c r="AX318" i="7"/>
  <c r="AX317" i="7"/>
  <c r="AX316" i="7"/>
  <c r="AX315" i="7"/>
  <c r="AX314" i="7"/>
  <c r="AX313" i="7"/>
  <c r="AX311" i="7"/>
  <c r="AX310" i="7"/>
  <c r="AX309" i="7"/>
  <c r="AX308" i="7"/>
  <c r="AX307" i="7"/>
  <c r="AX306" i="7"/>
  <c r="AX305" i="7"/>
  <c r="AX304" i="7"/>
  <c r="AX303" i="7"/>
  <c r="AX302" i="7"/>
  <c r="AX301" i="7"/>
  <c r="AX300" i="7"/>
  <c r="AX299" i="7"/>
  <c r="AX298" i="7"/>
  <c r="AX297" i="7"/>
  <c r="AX296" i="7"/>
  <c r="AX295" i="7"/>
  <c r="AX294" i="7"/>
  <c r="AX293" i="7"/>
  <c r="AX292" i="7"/>
  <c r="AX291" i="7"/>
  <c r="AX290" i="7"/>
  <c r="AX289" i="7"/>
  <c r="AX288" i="7"/>
  <c r="AX286" i="7"/>
  <c r="AX285" i="7"/>
  <c r="AX284" i="7"/>
  <c r="AX283" i="7"/>
  <c r="AX282" i="7"/>
  <c r="AX281" i="7"/>
  <c r="AX280" i="7"/>
  <c r="AX279" i="7"/>
  <c r="AX278" i="7"/>
  <c r="AX277" i="7"/>
  <c r="AX276" i="7"/>
  <c r="AX275" i="7"/>
  <c r="AX274" i="7"/>
  <c r="AX273" i="7"/>
  <c r="AX272" i="7"/>
  <c r="AX271" i="7"/>
  <c r="AX270" i="7"/>
  <c r="AX268" i="7"/>
  <c r="AX267" i="7"/>
  <c r="AX266" i="7"/>
  <c r="AX265" i="7"/>
  <c r="AX264" i="7"/>
  <c r="AX263" i="7"/>
  <c r="AX262" i="7"/>
  <c r="AX260" i="7"/>
  <c r="AX259" i="7"/>
  <c r="AX258" i="7"/>
  <c r="AX257" i="7"/>
  <c r="AX256" i="7"/>
  <c r="AX255" i="7"/>
  <c r="AX254" i="7"/>
  <c r="AX253" i="7"/>
  <c r="AX252" i="7"/>
  <c r="AX251" i="7"/>
  <c r="AX250" i="7"/>
  <c r="AX249" i="7"/>
  <c r="AX248" i="7"/>
  <c r="AX247" i="7"/>
  <c r="AX246" i="7"/>
  <c r="AX244" i="7"/>
  <c r="AX243" i="7"/>
  <c r="AX242" i="7"/>
  <c r="AX241" i="7"/>
  <c r="AX240" i="7"/>
  <c r="AX239" i="7"/>
  <c r="AX238" i="7"/>
  <c r="AX237" i="7"/>
  <c r="AX235" i="7"/>
  <c r="AX234" i="7"/>
  <c r="AX233" i="7"/>
  <c r="AX232" i="7"/>
  <c r="AX231" i="7"/>
  <c r="AX230" i="7"/>
  <c r="AX229" i="7"/>
  <c r="AX228" i="7"/>
  <c r="AX227" i="7"/>
  <c r="AX225" i="7"/>
  <c r="AX224" i="7"/>
  <c r="AX223" i="7"/>
  <c r="AX222" i="7"/>
  <c r="AX221" i="7"/>
  <c r="AX220" i="7"/>
  <c r="AX219" i="7"/>
  <c r="AX218" i="7"/>
  <c r="AX217" i="7"/>
  <c r="AX216" i="7"/>
  <c r="AX215" i="7"/>
  <c r="AX214" i="7"/>
  <c r="AX213" i="7"/>
  <c r="AX211" i="7"/>
  <c r="AX210" i="7"/>
  <c r="AX209" i="7"/>
  <c r="AX208" i="7"/>
  <c r="AX207" i="7"/>
  <c r="AX206" i="7"/>
  <c r="AX205" i="7"/>
  <c r="AX204" i="7"/>
  <c r="AX203" i="7"/>
  <c r="AX202" i="7"/>
  <c r="AX201" i="7"/>
  <c r="AX200" i="7"/>
  <c r="AX198" i="7"/>
  <c r="AX197" i="7"/>
  <c r="AX196" i="7"/>
  <c r="AX195" i="7"/>
  <c r="AX194" i="7"/>
  <c r="AX193" i="7"/>
  <c r="AX192" i="7"/>
  <c r="AX191" i="7"/>
  <c r="AX190" i="7"/>
  <c r="AX189" i="7"/>
  <c r="AX188" i="7"/>
  <c r="AX187" i="7"/>
  <c r="AX186" i="7"/>
  <c r="AX184" i="7"/>
  <c r="AX183" i="7"/>
  <c r="AX182" i="7"/>
  <c r="AX181" i="7"/>
  <c r="AX180" i="7"/>
  <c r="AX179" i="7"/>
  <c r="AX178" i="7"/>
  <c r="AX177" i="7"/>
  <c r="AX176" i="7"/>
  <c r="AX175" i="7"/>
  <c r="AX174" i="7"/>
  <c r="AX172" i="7"/>
  <c r="AX171" i="7"/>
  <c r="AX170" i="7"/>
  <c r="AX169" i="7"/>
  <c r="AX168" i="7"/>
  <c r="AX167" i="7"/>
  <c r="AX166" i="7"/>
  <c r="AX165" i="7"/>
  <c r="AX164" i="7"/>
  <c r="AX163" i="7"/>
  <c r="AX162" i="7"/>
  <c r="AX161" i="7"/>
  <c r="AX160" i="7"/>
  <c r="AX158" i="7"/>
  <c r="AX157" i="7"/>
  <c r="AX156" i="7"/>
  <c r="AX155" i="7"/>
  <c r="AX154" i="7"/>
  <c r="AX153" i="7"/>
  <c r="AX152" i="7"/>
  <c r="AX151" i="7"/>
  <c r="AX150" i="7"/>
  <c r="AX149" i="7"/>
  <c r="AX148" i="7"/>
  <c r="AX147" i="7"/>
  <c r="AX145" i="7"/>
  <c r="AX144" i="7"/>
  <c r="AX143" i="7"/>
  <c r="AX142" i="7"/>
  <c r="AX141" i="7"/>
  <c r="AX140" i="7"/>
  <c r="AX138" i="7"/>
  <c r="AX137" i="7"/>
  <c r="AX136" i="7"/>
  <c r="AX135" i="7"/>
  <c r="AX134" i="7"/>
  <c r="AX133" i="7"/>
  <c r="AX132" i="7"/>
  <c r="AX131" i="7"/>
  <c r="AX130" i="7"/>
  <c r="AX128" i="7"/>
  <c r="AX127" i="7"/>
  <c r="AX126" i="7"/>
  <c r="AX125" i="7"/>
  <c r="AX124" i="7"/>
  <c r="AX123" i="7"/>
  <c r="AX122" i="7"/>
  <c r="AX120" i="7"/>
  <c r="AX119" i="7"/>
  <c r="AX118" i="7"/>
  <c r="AX117" i="7"/>
  <c r="AX116" i="7"/>
  <c r="AX115" i="7"/>
  <c r="AX114" i="7"/>
  <c r="AX113" i="7"/>
  <c r="AX112" i="7"/>
  <c r="AX111" i="7"/>
  <c r="AX110" i="7"/>
  <c r="AX109" i="7"/>
  <c r="AX108" i="7"/>
  <c r="AX107" i="7"/>
  <c r="AX106" i="7"/>
  <c r="AX104" i="7"/>
  <c r="AX103" i="7"/>
  <c r="AX102" i="7"/>
  <c r="AX101" i="7"/>
  <c r="AX100" i="7"/>
  <c r="AX99" i="7"/>
  <c r="AX98" i="7"/>
  <c r="AX97" i="7"/>
  <c r="AX96" i="7"/>
  <c r="AX95" i="7"/>
  <c r="AX94" i="7"/>
  <c r="AX93" i="7"/>
  <c r="AX92" i="7"/>
  <c r="AX90" i="7"/>
  <c r="AX89" i="7"/>
  <c r="AX88" i="7"/>
  <c r="AX87" i="7"/>
  <c r="AX86" i="7"/>
  <c r="AX85" i="7"/>
  <c r="AX84" i="7"/>
  <c r="AX83" i="7"/>
  <c r="AX82" i="7"/>
  <c r="AX80" i="7"/>
  <c r="AX79" i="7"/>
  <c r="AX78" i="7"/>
  <c r="AX77" i="7"/>
  <c r="AX76" i="7"/>
  <c r="AX75" i="7"/>
  <c r="AX74" i="7"/>
  <c r="AX73" i="7"/>
  <c r="AX71" i="7"/>
  <c r="AX70" i="7"/>
  <c r="AX69" i="7"/>
  <c r="AX68" i="7"/>
  <c r="AX67" i="7"/>
  <c r="AX65" i="7"/>
  <c r="AX64" i="7"/>
  <c r="AX63" i="7"/>
  <c r="AX62" i="7"/>
  <c r="AX61" i="7"/>
  <c r="AX60" i="7"/>
  <c r="AX59" i="7"/>
  <c r="AX58" i="7"/>
  <c r="AX57" i="7"/>
  <c r="AX56" i="7"/>
  <c r="AX55" i="7"/>
  <c r="AX54" i="7"/>
  <c r="AX53" i="7"/>
  <c r="AX51" i="7"/>
  <c r="AX50" i="7"/>
  <c r="AX49" i="7"/>
  <c r="AX48" i="7"/>
  <c r="AX47" i="7"/>
  <c r="AX44" i="7"/>
  <c r="AX43" i="7"/>
  <c r="AX42" i="7"/>
  <c r="AX41" i="7"/>
  <c r="AX40" i="7"/>
  <c r="AX39" i="7"/>
  <c r="AX38" i="7"/>
  <c r="AX37" i="7"/>
  <c r="AX36" i="7"/>
  <c r="AX35" i="7"/>
  <c r="AX34" i="7"/>
  <c r="AX33" i="7"/>
  <c r="AX32" i="7"/>
  <c r="AX31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6" i="7"/>
  <c r="AM16" i="8" s="1"/>
  <c r="AN16" i="8" s="1"/>
  <c r="AS16" i="8" s="1"/>
  <c r="AX15" i="7"/>
  <c r="AX14" i="7"/>
  <c r="AX13" i="7"/>
  <c r="AX12" i="7"/>
  <c r="AX11" i="7"/>
  <c r="AX10" i="7"/>
  <c r="AX9" i="7"/>
  <c r="AX8" i="7"/>
  <c r="AX7" i="7"/>
  <c r="Y17" i="7"/>
  <c r="X17" i="7"/>
  <c r="O45" i="7"/>
  <c r="N45" i="7"/>
  <c r="O17" i="7"/>
  <c r="N17" i="7"/>
  <c r="C45" i="7"/>
  <c r="B45" i="7"/>
  <c r="C17" i="7"/>
  <c r="B17" i="7"/>
  <c r="Z17" i="7" l="1"/>
  <c r="D45" i="7"/>
  <c r="AH376" i="7"/>
  <c r="AH375" i="7"/>
  <c r="AH374" i="7"/>
  <c r="AH373" i="7"/>
  <c r="AH372" i="7"/>
  <c r="AH371" i="7"/>
  <c r="AH370" i="7"/>
  <c r="AH369" i="7"/>
  <c r="AH368" i="7"/>
  <c r="AH367" i="7"/>
  <c r="AH366" i="7"/>
  <c r="AH365" i="7"/>
  <c r="AH363" i="7"/>
  <c r="AH362" i="7"/>
  <c r="AH361" i="7"/>
  <c r="AH360" i="7"/>
  <c r="AH359" i="7"/>
  <c r="AH358" i="7"/>
  <c r="AH357" i="7"/>
  <c r="AH356" i="7"/>
  <c r="AH355" i="7"/>
  <c r="AH354" i="7"/>
  <c r="AH353" i="7"/>
  <c r="AH351" i="7"/>
  <c r="AH350" i="7"/>
  <c r="AH349" i="7"/>
  <c r="AH348" i="7"/>
  <c r="AH347" i="7"/>
  <c r="AH346" i="7"/>
  <c r="AH345" i="7"/>
  <c r="AH344" i="7"/>
  <c r="AH343" i="7"/>
  <c r="AH342" i="7"/>
  <c r="AH341" i="7"/>
  <c r="AH339" i="7"/>
  <c r="AH338" i="7"/>
  <c r="AH337" i="7"/>
  <c r="AH336" i="7"/>
  <c r="AH335" i="7"/>
  <c r="AH334" i="7"/>
  <c r="AH333" i="7"/>
  <c r="AH332" i="7"/>
  <c r="AH331" i="7"/>
  <c r="AH330" i="7"/>
  <c r="AH329" i="7"/>
  <c r="AH327" i="7"/>
  <c r="AH326" i="7"/>
  <c r="AH325" i="7"/>
  <c r="AH324" i="7"/>
  <c r="AH323" i="7"/>
  <c r="AH322" i="7"/>
  <c r="AH321" i="7"/>
  <c r="AH320" i="7"/>
  <c r="AH319" i="7"/>
  <c r="AH318" i="7"/>
  <c r="AH317" i="7"/>
  <c r="AH316" i="7"/>
  <c r="AH315" i="7"/>
  <c r="AH314" i="7"/>
  <c r="AH313" i="7"/>
  <c r="AH311" i="7"/>
  <c r="AH310" i="7"/>
  <c r="AH309" i="7"/>
  <c r="AH308" i="7"/>
  <c r="AH307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0" i="7"/>
  <c r="AH289" i="7"/>
  <c r="AH288" i="7"/>
  <c r="AH286" i="7"/>
  <c r="AH285" i="7"/>
  <c r="AH284" i="7"/>
  <c r="AH283" i="7"/>
  <c r="AH282" i="7"/>
  <c r="AH281" i="7"/>
  <c r="AH280" i="7"/>
  <c r="AH279" i="7"/>
  <c r="AH278" i="7"/>
  <c r="AH277" i="7"/>
  <c r="AH276" i="7"/>
  <c r="AH275" i="7"/>
  <c r="AH274" i="7"/>
  <c r="AH273" i="7"/>
  <c r="AH272" i="7"/>
  <c r="AH271" i="7"/>
  <c r="AH270" i="7"/>
  <c r="AH268" i="7"/>
  <c r="AH267" i="7"/>
  <c r="AH266" i="7"/>
  <c r="AH265" i="7"/>
  <c r="AH264" i="7"/>
  <c r="AH263" i="7"/>
  <c r="AH262" i="7"/>
  <c r="AH260" i="7"/>
  <c r="AH259" i="7"/>
  <c r="AH258" i="7"/>
  <c r="AH257" i="7"/>
  <c r="AH256" i="7"/>
  <c r="AH255" i="7"/>
  <c r="AH254" i="7"/>
  <c r="AH253" i="7"/>
  <c r="AH252" i="7"/>
  <c r="AH251" i="7"/>
  <c r="AH250" i="7"/>
  <c r="AH249" i="7"/>
  <c r="AH248" i="7"/>
  <c r="AH247" i="7"/>
  <c r="AH246" i="7"/>
  <c r="AH244" i="7"/>
  <c r="AH243" i="7"/>
  <c r="AH242" i="7"/>
  <c r="AH241" i="7"/>
  <c r="AH240" i="7"/>
  <c r="AH239" i="7"/>
  <c r="AH238" i="7"/>
  <c r="AH237" i="7"/>
  <c r="AH235" i="7"/>
  <c r="AH234" i="7"/>
  <c r="AH233" i="7"/>
  <c r="AH232" i="7"/>
  <c r="AH231" i="7"/>
  <c r="AH230" i="7"/>
  <c r="AH229" i="7"/>
  <c r="AH228" i="7"/>
  <c r="AH227" i="7"/>
  <c r="AH225" i="7"/>
  <c r="AH224" i="7"/>
  <c r="AH223" i="7"/>
  <c r="AH222" i="7"/>
  <c r="AH221" i="7"/>
  <c r="AH220" i="7"/>
  <c r="AH219" i="7"/>
  <c r="AH218" i="7"/>
  <c r="AH217" i="7"/>
  <c r="AH216" i="7"/>
  <c r="AH215" i="7"/>
  <c r="AH214" i="7"/>
  <c r="AH213" i="7"/>
  <c r="AH211" i="7"/>
  <c r="AH210" i="7"/>
  <c r="AH209" i="7"/>
  <c r="AH208" i="7"/>
  <c r="AH207" i="7"/>
  <c r="AH206" i="7"/>
  <c r="AH205" i="7"/>
  <c r="AH204" i="7"/>
  <c r="AH203" i="7"/>
  <c r="AH202" i="7"/>
  <c r="AH201" i="7"/>
  <c r="AH200" i="7"/>
  <c r="AH198" i="7"/>
  <c r="AH197" i="7"/>
  <c r="AH196" i="7"/>
  <c r="AH195" i="7"/>
  <c r="AH194" i="7"/>
  <c r="AH193" i="7"/>
  <c r="AH192" i="7"/>
  <c r="AH191" i="7"/>
  <c r="AH190" i="7"/>
  <c r="AH189" i="7"/>
  <c r="AH188" i="7"/>
  <c r="AH187" i="7"/>
  <c r="AH186" i="7"/>
  <c r="AH184" i="7"/>
  <c r="AH183" i="7"/>
  <c r="AH182" i="7"/>
  <c r="AH181" i="7"/>
  <c r="AH180" i="7"/>
  <c r="AH179" i="7"/>
  <c r="AH178" i="7"/>
  <c r="AH177" i="7"/>
  <c r="AH176" i="7"/>
  <c r="AH175" i="7"/>
  <c r="AH174" i="7"/>
  <c r="AH172" i="7"/>
  <c r="AH171" i="7"/>
  <c r="AH170" i="7"/>
  <c r="AH169" i="7"/>
  <c r="AH168" i="7"/>
  <c r="AH167" i="7"/>
  <c r="AH166" i="7"/>
  <c r="AH165" i="7"/>
  <c r="AH164" i="7"/>
  <c r="AH163" i="7"/>
  <c r="AH162" i="7"/>
  <c r="AH161" i="7"/>
  <c r="AH160" i="7"/>
  <c r="AH158" i="7"/>
  <c r="AH157" i="7"/>
  <c r="AH156" i="7"/>
  <c r="AH155" i="7"/>
  <c r="AH154" i="7"/>
  <c r="AH153" i="7"/>
  <c r="AH152" i="7"/>
  <c r="AH151" i="7"/>
  <c r="AH150" i="7"/>
  <c r="AH149" i="7"/>
  <c r="AH148" i="7"/>
  <c r="AH147" i="7"/>
  <c r="AH145" i="7"/>
  <c r="AH144" i="7"/>
  <c r="AH143" i="7"/>
  <c r="AH142" i="7"/>
  <c r="AH141" i="7"/>
  <c r="AH140" i="7"/>
  <c r="AH138" i="7"/>
  <c r="AH137" i="7"/>
  <c r="AH136" i="7"/>
  <c r="AH135" i="7"/>
  <c r="AH134" i="7"/>
  <c r="AH133" i="7"/>
  <c r="AH132" i="7"/>
  <c r="AH131" i="7"/>
  <c r="AH130" i="7"/>
  <c r="AH128" i="7"/>
  <c r="AH127" i="7"/>
  <c r="AH126" i="7"/>
  <c r="AH125" i="7"/>
  <c r="AH124" i="7"/>
  <c r="AH123" i="7"/>
  <c r="AH122" i="7"/>
  <c r="AH120" i="7"/>
  <c r="AH119" i="7"/>
  <c r="AH118" i="7"/>
  <c r="AH117" i="7"/>
  <c r="AH116" i="7"/>
  <c r="AH115" i="7"/>
  <c r="AH114" i="7"/>
  <c r="AH113" i="7"/>
  <c r="AH112" i="7"/>
  <c r="AH111" i="7"/>
  <c r="AH110" i="7"/>
  <c r="AH109" i="7"/>
  <c r="AH108" i="7"/>
  <c r="AH107" i="7"/>
  <c r="AH106" i="7"/>
  <c r="AH104" i="7"/>
  <c r="AH103" i="7"/>
  <c r="AH102" i="7"/>
  <c r="AH101" i="7"/>
  <c r="AH100" i="7"/>
  <c r="AH99" i="7"/>
  <c r="AH98" i="7"/>
  <c r="AH97" i="7"/>
  <c r="AH96" i="7"/>
  <c r="AH95" i="7"/>
  <c r="AH94" i="7"/>
  <c r="AH93" i="7"/>
  <c r="AH92" i="7"/>
  <c r="AH90" i="7"/>
  <c r="AH89" i="7"/>
  <c r="AH88" i="7"/>
  <c r="AH87" i="7"/>
  <c r="AH86" i="7"/>
  <c r="AH85" i="7"/>
  <c r="AH84" i="7"/>
  <c r="AH83" i="7"/>
  <c r="AH82" i="7"/>
  <c r="AH80" i="7"/>
  <c r="AH79" i="7"/>
  <c r="AH78" i="7"/>
  <c r="AH77" i="7"/>
  <c r="AH76" i="7"/>
  <c r="AH75" i="7"/>
  <c r="AH74" i="7"/>
  <c r="AH73" i="7"/>
  <c r="AH71" i="7"/>
  <c r="AH70" i="7"/>
  <c r="AH69" i="7"/>
  <c r="AH68" i="7"/>
  <c r="AH67" i="7"/>
  <c r="AH65" i="7"/>
  <c r="AH64" i="7"/>
  <c r="AH63" i="7"/>
  <c r="AH62" i="7"/>
  <c r="AH61" i="7"/>
  <c r="AH60" i="7"/>
  <c r="AH59" i="7"/>
  <c r="AH58" i="7"/>
  <c r="AH57" i="7"/>
  <c r="AH56" i="7"/>
  <c r="AH55" i="7"/>
  <c r="AH54" i="7"/>
  <c r="AH53" i="7"/>
  <c r="AH51" i="7"/>
  <c r="AH50" i="7"/>
  <c r="AH49" i="7"/>
  <c r="AH48" i="7"/>
  <c r="AH47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6" i="7"/>
  <c r="AH15" i="7"/>
  <c r="AH14" i="7"/>
  <c r="AH13" i="7"/>
  <c r="AH12" i="7"/>
  <c r="AH11" i="7"/>
  <c r="AH10" i="7"/>
  <c r="AH9" i="7"/>
  <c r="AH8" i="7"/>
  <c r="AH7" i="7"/>
  <c r="Z45" i="8" l="1"/>
  <c r="AL376" i="7" l="1"/>
  <c r="AL375" i="7"/>
  <c r="AL374" i="7"/>
  <c r="AL373" i="7"/>
  <c r="AL372" i="7"/>
  <c r="AL371" i="7"/>
  <c r="AL370" i="7"/>
  <c r="AL369" i="7"/>
  <c r="AL368" i="7"/>
  <c r="AL367" i="7"/>
  <c r="AL366" i="7"/>
  <c r="AL365" i="7"/>
  <c r="AL363" i="7"/>
  <c r="AL362" i="7"/>
  <c r="AL361" i="7"/>
  <c r="AL360" i="7"/>
  <c r="AL359" i="7"/>
  <c r="AL358" i="7"/>
  <c r="AL357" i="7"/>
  <c r="AL356" i="7"/>
  <c r="AL355" i="7"/>
  <c r="AL354" i="7"/>
  <c r="AL353" i="7"/>
  <c r="AL351" i="7"/>
  <c r="AL350" i="7"/>
  <c r="AL349" i="7"/>
  <c r="AL348" i="7"/>
  <c r="AL347" i="7"/>
  <c r="AL346" i="7"/>
  <c r="AL345" i="7"/>
  <c r="AL344" i="7"/>
  <c r="AL343" i="7"/>
  <c r="AL342" i="7"/>
  <c r="AL341" i="7"/>
  <c r="AL339" i="7"/>
  <c r="AL338" i="7"/>
  <c r="AL337" i="7"/>
  <c r="AL336" i="7"/>
  <c r="AL335" i="7"/>
  <c r="AL334" i="7"/>
  <c r="AL333" i="7"/>
  <c r="AL332" i="7"/>
  <c r="AL331" i="7"/>
  <c r="AL330" i="7"/>
  <c r="AL329" i="7"/>
  <c r="AL327" i="7"/>
  <c r="AL326" i="7"/>
  <c r="AL325" i="7"/>
  <c r="AL324" i="7"/>
  <c r="AL323" i="7"/>
  <c r="AL322" i="7"/>
  <c r="AL321" i="7"/>
  <c r="AL320" i="7"/>
  <c r="AL319" i="7"/>
  <c r="AL318" i="7"/>
  <c r="AL317" i="7"/>
  <c r="AL316" i="7"/>
  <c r="AL315" i="7"/>
  <c r="AL314" i="7"/>
  <c r="AL313" i="7"/>
  <c r="AL311" i="7"/>
  <c r="AL310" i="7"/>
  <c r="AL309" i="7"/>
  <c r="AL308" i="7"/>
  <c r="AL307" i="7"/>
  <c r="AL306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6" i="7"/>
  <c r="AL285" i="7"/>
  <c r="AL284" i="7"/>
  <c r="AL283" i="7"/>
  <c r="AL282" i="7"/>
  <c r="AL281" i="7"/>
  <c r="AL280" i="7"/>
  <c r="AL279" i="7"/>
  <c r="AL278" i="7"/>
  <c r="AL277" i="7"/>
  <c r="AL276" i="7"/>
  <c r="AL275" i="7"/>
  <c r="AL274" i="7"/>
  <c r="AL273" i="7"/>
  <c r="AL272" i="7"/>
  <c r="AL271" i="7"/>
  <c r="AL270" i="7"/>
  <c r="AL268" i="7"/>
  <c r="AL267" i="7"/>
  <c r="AL266" i="7"/>
  <c r="AL265" i="7"/>
  <c r="AL264" i="7"/>
  <c r="AL263" i="7"/>
  <c r="AL262" i="7"/>
  <c r="AL260" i="7"/>
  <c r="AL259" i="7"/>
  <c r="AL258" i="7"/>
  <c r="AL257" i="7"/>
  <c r="AL256" i="7"/>
  <c r="AL255" i="7"/>
  <c r="AL254" i="7"/>
  <c r="AL253" i="7"/>
  <c r="AL252" i="7"/>
  <c r="AL251" i="7"/>
  <c r="AL250" i="7"/>
  <c r="AL249" i="7"/>
  <c r="AL248" i="7"/>
  <c r="AL247" i="7"/>
  <c r="AL246" i="7"/>
  <c r="AL244" i="7"/>
  <c r="AL243" i="7"/>
  <c r="AL242" i="7"/>
  <c r="AL241" i="7"/>
  <c r="AL240" i="7"/>
  <c r="AL239" i="7"/>
  <c r="AL238" i="7"/>
  <c r="AL237" i="7"/>
  <c r="AL235" i="7"/>
  <c r="AL234" i="7"/>
  <c r="AL233" i="7"/>
  <c r="AL232" i="7"/>
  <c r="AL231" i="7"/>
  <c r="AL230" i="7"/>
  <c r="AL229" i="7"/>
  <c r="AL228" i="7"/>
  <c r="AL227" i="7"/>
  <c r="AL225" i="7"/>
  <c r="AL224" i="7"/>
  <c r="AL223" i="7"/>
  <c r="AL222" i="7"/>
  <c r="AL221" i="7"/>
  <c r="AL220" i="7"/>
  <c r="AL219" i="7"/>
  <c r="AL218" i="7"/>
  <c r="AL217" i="7"/>
  <c r="AL216" i="7"/>
  <c r="AL215" i="7"/>
  <c r="AL214" i="7"/>
  <c r="AL213" i="7"/>
  <c r="AL211" i="7"/>
  <c r="AL210" i="7"/>
  <c r="AL209" i="7"/>
  <c r="AL208" i="7"/>
  <c r="AL207" i="7"/>
  <c r="AL206" i="7"/>
  <c r="AL205" i="7"/>
  <c r="AL204" i="7"/>
  <c r="AL203" i="7"/>
  <c r="AL202" i="7"/>
  <c r="AL201" i="7"/>
  <c r="AL200" i="7"/>
  <c r="AL198" i="7"/>
  <c r="AL197" i="7"/>
  <c r="AL196" i="7"/>
  <c r="AL195" i="7"/>
  <c r="AL194" i="7"/>
  <c r="AL193" i="7"/>
  <c r="AL192" i="7"/>
  <c r="AL191" i="7"/>
  <c r="AL190" i="7"/>
  <c r="AL189" i="7"/>
  <c r="AL188" i="7"/>
  <c r="AL187" i="7"/>
  <c r="AL186" i="7"/>
  <c r="AL184" i="7"/>
  <c r="AL183" i="7"/>
  <c r="AL182" i="7"/>
  <c r="AL181" i="7"/>
  <c r="AL180" i="7"/>
  <c r="AL179" i="7"/>
  <c r="AL178" i="7"/>
  <c r="AL177" i="7"/>
  <c r="AL176" i="7"/>
  <c r="AL175" i="7"/>
  <c r="AL174" i="7"/>
  <c r="AL172" i="7"/>
  <c r="AL171" i="7"/>
  <c r="AL170" i="7"/>
  <c r="AL169" i="7"/>
  <c r="AL168" i="7"/>
  <c r="AL167" i="7"/>
  <c r="AL166" i="7"/>
  <c r="AL165" i="7"/>
  <c r="AL164" i="7"/>
  <c r="AL163" i="7"/>
  <c r="AL162" i="7"/>
  <c r="AL161" i="7"/>
  <c r="AL160" i="7"/>
  <c r="AL158" i="7"/>
  <c r="AL157" i="7"/>
  <c r="AL156" i="7"/>
  <c r="AL155" i="7"/>
  <c r="AL154" i="7"/>
  <c r="AL153" i="7"/>
  <c r="AL152" i="7"/>
  <c r="AL151" i="7"/>
  <c r="AL150" i="7"/>
  <c r="AL149" i="7"/>
  <c r="AL148" i="7"/>
  <c r="AL147" i="7"/>
  <c r="AL145" i="7"/>
  <c r="AL144" i="7"/>
  <c r="AL143" i="7"/>
  <c r="AL142" i="7"/>
  <c r="AL141" i="7"/>
  <c r="AL140" i="7"/>
  <c r="AL138" i="7"/>
  <c r="AL137" i="7"/>
  <c r="AL136" i="7"/>
  <c r="AL135" i="7"/>
  <c r="AL134" i="7"/>
  <c r="AL133" i="7"/>
  <c r="AL132" i="7"/>
  <c r="AL131" i="7"/>
  <c r="AL130" i="7"/>
  <c r="AL128" i="7"/>
  <c r="AL127" i="7"/>
  <c r="AL126" i="7"/>
  <c r="AL125" i="7"/>
  <c r="AL124" i="7"/>
  <c r="AL123" i="7"/>
  <c r="AL122" i="7"/>
  <c r="AL120" i="7"/>
  <c r="AL119" i="7"/>
  <c r="AL118" i="7"/>
  <c r="AL117" i="7"/>
  <c r="AL116" i="7"/>
  <c r="AL115" i="7"/>
  <c r="AL114" i="7"/>
  <c r="AL113" i="7"/>
  <c r="AL112" i="7"/>
  <c r="AL111" i="7"/>
  <c r="AL110" i="7"/>
  <c r="AL109" i="7"/>
  <c r="AL108" i="7"/>
  <c r="AL107" i="7"/>
  <c r="AL106" i="7"/>
  <c r="AL104" i="7"/>
  <c r="AL103" i="7"/>
  <c r="AL102" i="7"/>
  <c r="AL101" i="7"/>
  <c r="AL100" i="7"/>
  <c r="AL99" i="7"/>
  <c r="AL98" i="7"/>
  <c r="AL97" i="7"/>
  <c r="AL96" i="7"/>
  <c r="AL95" i="7"/>
  <c r="AL94" i="7"/>
  <c r="AL93" i="7"/>
  <c r="AL92" i="7"/>
  <c r="AL90" i="7"/>
  <c r="AL89" i="7"/>
  <c r="AL88" i="7"/>
  <c r="AL87" i="7"/>
  <c r="AL86" i="7"/>
  <c r="AL85" i="7"/>
  <c r="AL84" i="7"/>
  <c r="AL83" i="7"/>
  <c r="AL82" i="7"/>
  <c r="AL80" i="7"/>
  <c r="AL79" i="7"/>
  <c r="AL78" i="7"/>
  <c r="AL77" i="7"/>
  <c r="AL76" i="7"/>
  <c r="AL75" i="7"/>
  <c r="AL74" i="7"/>
  <c r="AL73" i="7"/>
  <c r="AL71" i="7"/>
  <c r="AL70" i="7"/>
  <c r="AL69" i="7"/>
  <c r="AL68" i="7"/>
  <c r="AL67" i="7"/>
  <c r="AL65" i="7"/>
  <c r="AL64" i="7"/>
  <c r="AL63" i="7"/>
  <c r="AL62" i="7"/>
  <c r="AL61" i="7"/>
  <c r="AL60" i="7"/>
  <c r="AL59" i="7"/>
  <c r="AL58" i="7"/>
  <c r="AL57" i="7"/>
  <c r="AL56" i="7"/>
  <c r="AL55" i="7"/>
  <c r="AL54" i="7"/>
  <c r="AL53" i="7"/>
  <c r="AL51" i="7"/>
  <c r="AL50" i="7"/>
  <c r="AL49" i="7"/>
  <c r="AL48" i="7"/>
  <c r="AL47" i="7"/>
  <c r="AL44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6" i="7"/>
  <c r="AL15" i="7"/>
  <c r="AL14" i="7"/>
  <c r="AL13" i="7"/>
  <c r="AL12" i="7"/>
  <c r="AL11" i="7"/>
  <c r="AL10" i="7"/>
  <c r="AL9" i="7"/>
  <c r="AL8" i="7"/>
  <c r="AL7" i="7"/>
  <c r="AL18" i="7"/>
  <c r="AD16" i="7"/>
  <c r="X16" i="8" s="1"/>
  <c r="Y16" i="8" s="1"/>
  <c r="AD15" i="7"/>
  <c r="X15" i="8" s="1"/>
  <c r="Y15" i="8" s="1"/>
  <c r="AD14" i="7"/>
  <c r="X14" i="8" s="1"/>
  <c r="Y14" i="8" s="1"/>
  <c r="AD13" i="7"/>
  <c r="X13" i="8" s="1"/>
  <c r="Y13" i="8" s="1"/>
  <c r="AD12" i="7"/>
  <c r="X12" i="8" s="1"/>
  <c r="Y12" i="8" s="1"/>
  <c r="AD11" i="7"/>
  <c r="X11" i="8" s="1"/>
  <c r="Y11" i="8" s="1"/>
  <c r="AD10" i="7"/>
  <c r="X10" i="8" s="1"/>
  <c r="Y10" i="8" s="1"/>
  <c r="AD9" i="7"/>
  <c r="X9" i="8" s="1"/>
  <c r="Y9" i="8" s="1"/>
  <c r="AD8" i="7"/>
  <c r="X8" i="8" s="1"/>
  <c r="Y8" i="8" s="1"/>
  <c r="AD7" i="7"/>
  <c r="X7" i="8" s="1"/>
  <c r="Y7" i="8" s="1"/>
  <c r="AD44" i="7"/>
  <c r="X44" i="8" s="1"/>
  <c r="Y44" i="8" s="1"/>
  <c r="AD43" i="7"/>
  <c r="X43" i="8" s="1"/>
  <c r="Y43" i="8" s="1"/>
  <c r="AD42" i="7"/>
  <c r="X42" i="8" s="1"/>
  <c r="Y42" i="8" s="1"/>
  <c r="AD41" i="7"/>
  <c r="X41" i="8" s="1"/>
  <c r="Y41" i="8" s="1"/>
  <c r="AD40" i="7"/>
  <c r="X40" i="8" s="1"/>
  <c r="Y40" i="8" s="1"/>
  <c r="AD39" i="7"/>
  <c r="X39" i="8" s="1"/>
  <c r="Y39" i="8" s="1"/>
  <c r="AD38" i="7"/>
  <c r="X38" i="8" s="1"/>
  <c r="Y38" i="8" s="1"/>
  <c r="AD37" i="7"/>
  <c r="X37" i="8" s="1"/>
  <c r="Y37" i="8" s="1"/>
  <c r="AD36" i="7"/>
  <c r="X36" i="8" s="1"/>
  <c r="Y36" i="8" s="1"/>
  <c r="AD35" i="7"/>
  <c r="X35" i="8" s="1"/>
  <c r="Y35" i="8" s="1"/>
  <c r="AD34" i="7"/>
  <c r="X34" i="8" s="1"/>
  <c r="Y34" i="8" s="1"/>
  <c r="AD33" i="7"/>
  <c r="X33" i="8" s="1"/>
  <c r="Y33" i="8" s="1"/>
  <c r="AD32" i="7"/>
  <c r="X32" i="8" s="1"/>
  <c r="Y32" i="8" s="1"/>
  <c r="AD31" i="7"/>
  <c r="X31" i="8" s="1"/>
  <c r="Y31" i="8" s="1"/>
  <c r="AD30" i="7"/>
  <c r="X30" i="8" s="1"/>
  <c r="Y30" i="8" s="1"/>
  <c r="AD29" i="7"/>
  <c r="X29" i="8" s="1"/>
  <c r="Y29" i="8" s="1"/>
  <c r="AD28" i="7"/>
  <c r="X28" i="8" s="1"/>
  <c r="Y28" i="8" s="1"/>
  <c r="AD27" i="7"/>
  <c r="X27" i="8" s="1"/>
  <c r="Y27" i="8" s="1"/>
  <c r="AD26" i="7"/>
  <c r="X26" i="8" s="1"/>
  <c r="Y26" i="8" s="1"/>
  <c r="AD25" i="7"/>
  <c r="X25" i="8" s="1"/>
  <c r="Y25" i="8" s="1"/>
  <c r="AD24" i="7"/>
  <c r="X24" i="8" s="1"/>
  <c r="Y24" i="8" s="1"/>
  <c r="AD23" i="7"/>
  <c r="X23" i="8" s="1"/>
  <c r="Y23" i="8" s="1"/>
  <c r="AD22" i="7"/>
  <c r="X22" i="8" s="1"/>
  <c r="Y22" i="8" s="1"/>
  <c r="AD21" i="7"/>
  <c r="X21" i="8" s="1"/>
  <c r="Y21" i="8" s="1"/>
  <c r="AD20" i="7"/>
  <c r="X20" i="8" s="1"/>
  <c r="Y20" i="8" s="1"/>
  <c r="AD19" i="7"/>
  <c r="X19" i="8" s="1"/>
  <c r="Y19" i="8" s="1"/>
  <c r="AD18" i="7"/>
  <c r="X18" i="8" s="1"/>
  <c r="Y18" i="8" s="1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6" i="7"/>
  <c r="H15" i="7"/>
  <c r="H14" i="7"/>
  <c r="H13" i="7"/>
  <c r="H12" i="7"/>
  <c r="H11" i="7"/>
  <c r="H10" i="7"/>
  <c r="H9" i="7"/>
  <c r="H8" i="7"/>
  <c r="H7" i="7"/>
  <c r="BJ45" i="7" l="1"/>
  <c r="BK45" i="7"/>
  <c r="BL45" i="7"/>
  <c r="BM45" i="7"/>
  <c r="BN45" i="7"/>
  <c r="BO45" i="7"/>
  <c r="BP45" i="7"/>
  <c r="BQ45" i="7"/>
  <c r="D47" i="7"/>
  <c r="P47" i="7"/>
  <c r="V47" i="7"/>
  <c r="Z47" i="7"/>
  <c r="AP47" i="7"/>
  <c r="D48" i="7"/>
  <c r="P48" i="7"/>
  <c r="V48" i="7"/>
  <c r="Z48" i="7"/>
  <c r="AP48" i="7"/>
  <c r="D49" i="7"/>
  <c r="P49" i="7"/>
  <c r="V49" i="7"/>
  <c r="Z49" i="7"/>
  <c r="AP49" i="7"/>
  <c r="D50" i="7"/>
  <c r="BD50" i="7" s="1"/>
  <c r="P50" i="7"/>
  <c r="V50" i="7"/>
  <c r="Z50" i="7"/>
  <c r="AP50" i="7"/>
  <c r="D51" i="7"/>
  <c r="P51" i="7"/>
  <c r="V51" i="7"/>
  <c r="Z51" i="7"/>
  <c r="AP51" i="7"/>
  <c r="D53" i="7"/>
  <c r="P53" i="7"/>
  <c r="V53" i="7"/>
  <c r="Z53" i="7"/>
  <c r="AP53" i="7"/>
  <c r="D54" i="7"/>
  <c r="P54" i="7"/>
  <c r="V54" i="7"/>
  <c r="Z54" i="7"/>
  <c r="AP54" i="7"/>
  <c r="D55" i="7"/>
  <c r="P55" i="7"/>
  <c r="V55" i="7"/>
  <c r="Z55" i="7"/>
  <c r="AP55" i="7"/>
  <c r="D56" i="7"/>
  <c r="P56" i="7"/>
  <c r="V56" i="7"/>
  <c r="Z56" i="7"/>
  <c r="AP56" i="7"/>
  <c r="D57" i="7"/>
  <c r="P57" i="7"/>
  <c r="V57" i="7"/>
  <c r="Z57" i="7"/>
  <c r="AP57" i="7"/>
  <c r="D58" i="7"/>
  <c r="P58" i="7"/>
  <c r="V58" i="7"/>
  <c r="Z58" i="7"/>
  <c r="AP58" i="7"/>
  <c r="D59" i="7"/>
  <c r="BD59" i="7" s="1"/>
  <c r="P59" i="7"/>
  <c r="V59" i="7"/>
  <c r="Z59" i="7"/>
  <c r="AP59" i="7"/>
  <c r="D60" i="7"/>
  <c r="P60" i="7"/>
  <c r="V60" i="7"/>
  <c r="Z60" i="7"/>
  <c r="AP60" i="7"/>
  <c r="D61" i="7"/>
  <c r="P61" i="7"/>
  <c r="V61" i="7"/>
  <c r="Z61" i="7"/>
  <c r="AP61" i="7"/>
  <c r="D62" i="7"/>
  <c r="P62" i="7"/>
  <c r="V62" i="7"/>
  <c r="Z62" i="7"/>
  <c r="AP62" i="7"/>
  <c r="D63" i="7"/>
  <c r="P63" i="7"/>
  <c r="V63" i="7"/>
  <c r="Z63" i="7"/>
  <c r="AP63" i="7"/>
  <c r="D64" i="7"/>
  <c r="P64" i="7"/>
  <c r="V64" i="7"/>
  <c r="Z64" i="7"/>
  <c r="AP64" i="7"/>
  <c r="D65" i="7"/>
  <c r="P65" i="7"/>
  <c r="V65" i="7"/>
  <c r="Z65" i="7"/>
  <c r="AP65" i="7"/>
  <c r="D67" i="7"/>
  <c r="P67" i="7"/>
  <c r="V67" i="7"/>
  <c r="Z67" i="7"/>
  <c r="AP67" i="7"/>
  <c r="D68" i="7"/>
  <c r="BD68" i="7" s="1"/>
  <c r="P68" i="7"/>
  <c r="V68" i="7"/>
  <c r="Z68" i="7"/>
  <c r="AP68" i="7"/>
  <c r="D69" i="7"/>
  <c r="P69" i="7"/>
  <c r="V69" i="7"/>
  <c r="Z69" i="7"/>
  <c r="AP69" i="7"/>
  <c r="D70" i="7"/>
  <c r="P70" i="7"/>
  <c r="V70" i="7"/>
  <c r="Z70" i="7"/>
  <c r="AP70" i="7"/>
  <c r="D71" i="7"/>
  <c r="P71" i="7"/>
  <c r="V71" i="7"/>
  <c r="Z71" i="7"/>
  <c r="AP71" i="7"/>
  <c r="D73" i="7"/>
  <c r="P73" i="7"/>
  <c r="V73" i="7"/>
  <c r="Z73" i="7"/>
  <c r="AP73" i="7"/>
  <c r="D74" i="7"/>
  <c r="P74" i="7"/>
  <c r="V74" i="7"/>
  <c r="Z74" i="7"/>
  <c r="AP74" i="7"/>
  <c r="D75" i="7"/>
  <c r="P75" i="7"/>
  <c r="V75" i="7"/>
  <c r="Z75" i="7"/>
  <c r="AP75" i="7"/>
  <c r="D76" i="7"/>
  <c r="P76" i="7"/>
  <c r="V76" i="7"/>
  <c r="Z76" i="7"/>
  <c r="AP76" i="7"/>
  <c r="D77" i="7"/>
  <c r="BD77" i="7" s="1"/>
  <c r="P77" i="7"/>
  <c r="V77" i="7"/>
  <c r="Z77" i="7"/>
  <c r="AP77" i="7"/>
  <c r="D78" i="7"/>
  <c r="P78" i="7"/>
  <c r="V78" i="7"/>
  <c r="Z78" i="7"/>
  <c r="AP78" i="7"/>
  <c r="D79" i="7"/>
  <c r="P79" i="7"/>
  <c r="V79" i="7"/>
  <c r="Z79" i="7"/>
  <c r="AP79" i="7"/>
  <c r="D80" i="7"/>
  <c r="P80" i="7"/>
  <c r="V80" i="7"/>
  <c r="Z80" i="7"/>
  <c r="AP80" i="7"/>
  <c r="D82" i="7"/>
  <c r="P82" i="7"/>
  <c r="V82" i="7"/>
  <c r="Z82" i="7"/>
  <c r="AP82" i="7"/>
  <c r="D83" i="7"/>
  <c r="P83" i="7"/>
  <c r="V83" i="7"/>
  <c r="Z83" i="7"/>
  <c r="AP83" i="7"/>
  <c r="D84" i="7"/>
  <c r="P84" i="7"/>
  <c r="V84" i="7"/>
  <c r="Z84" i="7"/>
  <c r="AP84" i="7"/>
  <c r="D85" i="7"/>
  <c r="P85" i="7"/>
  <c r="V85" i="7"/>
  <c r="Z85" i="7"/>
  <c r="AP85" i="7"/>
  <c r="D86" i="7"/>
  <c r="BD86" i="7" s="1"/>
  <c r="P86" i="7"/>
  <c r="V86" i="7"/>
  <c r="Z86" i="7"/>
  <c r="AP86" i="7"/>
  <c r="D87" i="7"/>
  <c r="P87" i="7"/>
  <c r="V87" i="7"/>
  <c r="Z87" i="7"/>
  <c r="AP87" i="7"/>
  <c r="D88" i="7"/>
  <c r="P88" i="7"/>
  <c r="V88" i="7"/>
  <c r="Z88" i="7"/>
  <c r="AP88" i="7"/>
  <c r="D89" i="7"/>
  <c r="P89" i="7"/>
  <c r="V89" i="7"/>
  <c r="Z89" i="7"/>
  <c r="AP89" i="7"/>
  <c r="D90" i="7"/>
  <c r="P90" i="7"/>
  <c r="V90" i="7"/>
  <c r="Z90" i="7"/>
  <c r="AP90" i="7"/>
  <c r="D92" i="7"/>
  <c r="P92" i="7"/>
  <c r="V92" i="7"/>
  <c r="Z92" i="7"/>
  <c r="AP92" i="7"/>
  <c r="D93" i="7"/>
  <c r="P93" i="7"/>
  <c r="V93" i="7"/>
  <c r="Z93" i="7"/>
  <c r="AP93" i="7"/>
  <c r="D94" i="7"/>
  <c r="P94" i="7"/>
  <c r="V94" i="7"/>
  <c r="Z94" i="7"/>
  <c r="AP94" i="7"/>
  <c r="D95" i="7"/>
  <c r="BD95" i="7" s="1"/>
  <c r="P95" i="7"/>
  <c r="V95" i="7"/>
  <c r="Z95" i="7"/>
  <c r="AP95" i="7"/>
  <c r="D96" i="7"/>
  <c r="P96" i="7"/>
  <c r="V96" i="7"/>
  <c r="Z96" i="7"/>
  <c r="AP96" i="7"/>
  <c r="D97" i="7"/>
  <c r="P97" i="7"/>
  <c r="V97" i="7"/>
  <c r="Z97" i="7"/>
  <c r="AP97" i="7"/>
  <c r="D98" i="7"/>
  <c r="P98" i="7"/>
  <c r="V98" i="7"/>
  <c r="Z98" i="7"/>
  <c r="AP98" i="7"/>
  <c r="D99" i="7"/>
  <c r="P99" i="7"/>
  <c r="V99" i="7"/>
  <c r="Z99" i="7"/>
  <c r="AP99" i="7"/>
  <c r="D100" i="7"/>
  <c r="P100" i="7"/>
  <c r="V100" i="7"/>
  <c r="Z100" i="7"/>
  <c r="AP100" i="7"/>
  <c r="D101" i="7"/>
  <c r="P101" i="7"/>
  <c r="V101" i="7"/>
  <c r="Z101" i="7"/>
  <c r="AP101" i="7"/>
  <c r="D102" i="7"/>
  <c r="P102" i="7"/>
  <c r="V102" i="7"/>
  <c r="Z102" i="7"/>
  <c r="AP102" i="7"/>
  <c r="D103" i="7"/>
  <c r="BD103" i="7" s="1"/>
  <c r="P103" i="7"/>
  <c r="V103" i="7"/>
  <c r="Z103" i="7"/>
  <c r="AP103" i="7"/>
  <c r="D104" i="7"/>
  <c r="P104" i="7"/>
  <c r="V104" i="7"/>
  <c r="Z104" i="7"/>
  <c r="AP104" i="7"/>
  <c r="D106" i="7"/>
  <c r="P106" i="7"/>
  <c r="V106" i="7"/>
  <c r="Z106" i="7"/>
  <c r="AP106" i="7"/>
  <c r="D107" i="7"/>
  <c r="P107" i="7"/>
  <c r="V107" i="7"/>
  <c r="Z107" i="7"/>
  <c r="AP107" i="7"/>
  <c r="D108" i="7"/>
  <c r="P108" i="7"/>
  <c r="V108" i="7"/>
  <c r="Z108" i="7"/>
  <c r="AP108" i="7"/>
  <c r="D109" i="7"/>
  <c r="P109" i="7"/>
  <c r="V109" i="7"/>
  <c r="Z109" i="7"/>
  <c r="AP109" i="7"/>
  <c r="D110" i="7"/>
  <c r="P110" i="7"/>
  <c r="V110" i="7"/>
  <c r="Z110" i="7"/>
  <c r="AP110" i="7"/>
  <c r="D111" i="7"/>
  <c r="P111" i="7"/>
  <c r="V111" i="7"/>
  <c r="Z111" i="7"/>
  <c r="AP111" i="7"/>
  <c r="D112" i="7"/>
  <c r="BD112" i="7" s="1"/>
  <c r="P112" i="7"/>
  <c r="V112" i="7"/>
  <c r="Z112" i="7"/>
  <c r="AP112" i="7"/>
  <c r="D113" i="7"/>
  <c r="P113" i="7"/>
  <c r="V113" i="7"/>
  <c r="Z113" i="7"/>
  <c r="AP113" i="7"/>
  <c r="D114" i="7"/>
  <c r="P114" i="7"/>
  <c r="V114" i="7"/>
  <c r="Z114" i="7"/>
  <c r="AP114" i="7"/>
  <c r="D115" i="7"/>
  <c r="P115" i="7"/>
  <c r="V115" i="7"/>
  <c r="Z115" i="7"/>
  <c r="AP115" i="7"/>
  <c r="D116" i="7"/>
  <c r="P116" i="7"/>
  <c r="V116" i="7"/>
  <c r="Z116" i="7"/>
  <c r="AP116" i="7"/>
  <c r="D117" i="7"/>
  <c r="P117" i="7"/>
  <c r="V117" i="7"/>
  <c r="Z117" i="7"/>
  <c r="AP117" i="7"/>
  <c r="D118" i="7"/>
  <c r="P118" i="7"/>
  <c r="V118" i="7"/>
  <c r="Z118" i="7"/>
  <c r="AP118" i="7"/>
  <c r="D119" i="7"/>
  <c r="P119" i="7"/>
  <c r="V119" i="7"/>
  <c r="Z119" i="7"/>
  <c r="AP119" i="7"/>
  <c r="D120" i="7"/>
  <c r="BD120" i="7" s="1"/>
  <c r="P120" i="7"/>
  <c r="V120" i="7"/>
  <c r="Z120" i="7"/>
  <c r="AP120" i="7"/>
  <c r="D122" i="7"/>
  <c r="P122" i="7"/>
  <c r="V122" i="7"/>
  <c r="Z122" i="7"/>
  <c r="AP122" i="7"/>
  <c r="D123" i="7"/>
  <c r="P123" i="7"/>
  <c r="V123" i="7"/>
  <c r="Z123" i="7"/>
  <c r="AP123" i="7"/>
  <c r="D124" i="7"/>
  <c r="P124" i="7"/>
  <c r="V124" i="7"/>
  <c r="Z124" i="7"/>
  <c r="AP124" i="7"/>
  <c r="D125" i="7"/>
  <c r="P125" i="7"/>
  <c r="V125" i="7"/>
  <c r="Z125" i="7"/>
  <c r="AP125" i="7"/>
  <c r="D126" i="7"/>
  <c r="P126" i="7"/>
  <c r="V126" i="7"/>
  <c r="Z126" i="7"/>
  <c r="AP126" i="7"/>
  <c r="D127" i="7"/>
  <c r="P127" i="7"/>
  <c r="V127" i="7"/>
  <c r="Z127" i="7"/>
  <c r="AP127" i="7"/>
  <c r="D128" i="7"/>
  <c r="P128" i="7"/>
  <c r="V128" i="7"/>
  <c r="Z128" i="7"/>
  <c r="AP128" i="7"/>
  <c r="D130" i="7"/>
  <c r="BD130" i="7" s="1"/>
  <c r="P130" i="7"/>
  <c r="V130" i="7"/>
  <c r="Z130" i="7"/>
  <c r="AP130" i="7"/>
  <c r="D131" i="7"/>
  <c r="P131" i="7"/>
  <c r="V131" i="7"/>
  <c r="Z131" i="7"/>
  <c r="AP131" i="7"/>
  <c r="D132" i="7"/>
  <c r="P132" i="7"/>
  <c r="V132" i="7"/>
  <c r="Z132" i="7"/>
  <c r="AP132" i="7"/>
  <c r="D133" i="7"/>
  <c r="P133" i="7"/>
  <c r="V133" i="7"/>
  <c r="Z133" i="7"/>
  <c r="AP133" i="7"/>
  <c r="D134" i="7"/>
  <c r="P134" i="7"/>
  <c r="V134" i="7"/>
  <c r="Z134" i="7"/>
  <c r="AP134" i="7"/>
  <c r="D135" i="7"/>
  <c r="P135" i="7"/>
  <c r="V135" i="7"/>
  <c r="Z135" i="7"/>
  <c r="AP135" i="7"/>
  <c r="D136" i="7"/>
  <c r="P136" i="7"/>
  <c r="V136" i="7"/>
  <c r="Z136" i="7"/>
  <c r="AP136" i="7"/>
  <c r="D137" i="7"/>
  <c r="P137" i="7"/>
  <c r="V137" i="7"/>
  <c r="Z137" i="7"/>
  <c r="AP137" i="7"/>
  <c r="D138" i="7"/>
  <c r="BD138" i="7" s="1"/>
  <c r="P138" i="7"/>
  <c r="V138" i="7"/>
  <c r="Z138" i="7"/>
  <c r="AP138" i="7"/>
  <c r="D140" i="7"/>
  <c r="P140" i="7"/>
  <c r="V140" i="7"/>
  <c r="Z140" i="7"/>
  <c r="AP140" i="7"/>
  <c r="D141" i="7"/>
  <c r="P141" i="7"/>
  <c r="V141" i="7"/>
  <c r="Z141" i="7"/>
  <c r="AP141" i="7"/>
  <c r="D142" i="7"/>
  <c r="P142" i="7"/>
  <c r="V142" i="7"/>
  <c r="Z142" i="7"/>
  <c r="AP142" i="7"/>
  <c r="D143" i="7"/>
  <c r="P143" i="7"/>
  <c r="V143" i="7"/>
  <c r="Z143" i="7"/>
  <c r="AP143" i="7"/>
  <c r="D144" i="7"/>
  <c r="P144" i="7"/>
  <c r="V144" i="7"/>
  <c r="Z144" i="7"/>
  <c r="AP144" i="7"/>
  <c r="D145" i="7"/>
  <c r="P145" i="7"/>
  <c r="V145" i="7"/>
  <c r="Z145" i="7"/>
  <c r="AP145" i="7"/>
  <c r="D147" i="7"/>
  <c r="P147" i="7"/>
  <c r="V147" i="7"/>
  <c r="Z147" i="7"/>
  <c r="AP147" i="7"/>
  <c r="D148" i="7"/>
  <c r="BD148" i="7" s="1"/>
  <c r="P148" i="7"/>
  <c r="V148" i="7"/>
  <c r="Z148" i="7"/>
  <c r="AP148" i="7"/>
  <c r="D149" i="7"/>
  <c r="P149" i="7"/>
  <c r="V149" i="7"/>
  <c r="Z149" i="7"/>
  <c r="AP149" i="7"/>
  <c r="D150" i="7"/>
  <c r="P150" i="7"/>
  <c r="V150" i="7"/>
  <c r="Z150" i="7"/>
  <c r="AP150" i="7"/>
  <c r="D151" i="7"/>
  <c r="P151" i="7"/>
  <c r="V151" i="7"/>
  <c r="Z151" i="7"/>
  <c r="AP151" i="7"/>
  <c r="D152" i="7"/>
  <c r="P152" i="7"/>
  <c r="V152" i="7"/>
  <c r="Z152" i="7"/>
  <c r="AP152" i="7"/>
  <c r="D153" i="7"/>
  <c r="P153" i="7"/>
  <c r="V153" i="7"/>
  <c r="Z153" i="7"/>
  <c r="AP153" i="7"/>
  <c r="D154" i="7"/>
  <c r="P154" i="7"/>
  <c r="V154" i="7"/>
  <c r="Z154" i="7"/>
  <c r="AP154" i="7"/>
  <c r="D155" i="7"/>
  <c r="P155" i="7"/>
  <c r="V155" i="7"/>
  <c r="Z155" i="7"/>
  <c r="AP155" i="7"/>
  <c r="D156" i="7"/>
  <c r="BD156" i="7" s="1"/>
  <c r="P156" i="7"/>
  <c r="V156" i="7"/>
  <c r="Z156" i="7"/>
  <c r="AP156" i="7"/>
  <c r="D157" i="7"/>
  <c r="P157" i="7"/>
  <c r="V157" i="7"/>
  <c r="Z157" i="7"/>
  <c r="AP157" i="7"/>
  <c r="D158" i="7"/>
  <c r="P158" i="7"/>
  <c r="V158" i="7"/>
  <c r="Z158" i="7"/>
  <c r="AP158" i="7"/>
  <c r="D160" i="7"/>
  <c r="P160" i="7"/>
  <c r="V160" i="7"/>
  <c r="Z160" i="7"/>
  <c r="AP160" i="7"/>
  <c r="D161" i="7"/>
  <c r="P161" i="7"/>
  <c r="V161" i="7"/>
  <c r="Z161" i="7"/>
  <c r="AP161" i="7"/>
  <c r="D162" i="7"/>
  <c r="P162" i="7"/>
  <c r="V162" i="7"/>
  <c r="Z162" i="7"/>
  <c r="AP162" i="7"/>
  <c r="D163" i="7"/>
  <c r="P163" i="7"/>
  <c r="V163" i="7"/>
  <c r="Z163" i="7"/>
  <c r="AP163" i="7"/>
  <c r="D164" i="7"/>
  <c r="P164" i="7"/>
  <c r="V164" i="7"/>
  <c r="Z164" i="7"/>
  <c r="AP164" i="7"/>
  <c r="D165" i="7"/>
  <c r="BD165" i="7" s="1"/>
  <c r="P165" i="7"/>
  <c r="V165" i="7"/>
  <c r="Z165" i="7"/>
  <c r="AP165" i="7"/>
  <c r="D166" i="7"/>
  <c r="P166" i="7"/>
  <c r="V166" i="7"/>
  <c r="Z166" i="7"/>
  <c r="AP166" i="7"/>
  <c r="D167" i="7"/>
  <c r="P167" i="7"/>
  <c r="V167" i="7"/>
  <c r="Z167" i="7"/>
  <c r="AP167" i="7"/>
  <c r="D168" i="7"/>
  <c r="P168" i="7"/>
  <c r="V168" i="7"/>
  <c r="Z168" i="7"/>
  <c r="AP168" i="7"/>
  <c r="D169" i="7"/>
  <c r="P169" i="7"/>
  <c r="V169" i="7"/>
  <c r="Z169" i="7"/>
  <c r="AP169" i="7"/>
  <c r="D170" i="7"/>
  <c r="P170" i="7"/>
  <c r="V170" i="7"/>
  <c r="Z170" i="7"/>
  <c r="AP170" i="7"/>
  <c r="D171" i="7"/>
  <c r="P171" i="7"/>
  <c r="V171" i="7"/>
  <c r="Z171" i="7"/>
  <c r="AP171" i="7"/>
  <c r="D172" i="7"/>
  <c r="P172" i="7"/>
  <c r="V172" i="7"/>
  <c r="Z172" i="7"/>
  <c r="AP172" i="7"/>
  <c r="D174" i="7"/>
  <c r="BD174" i="7" s="1"/>
  <c r="P174" i="7"/>
  <c r="V174" i="7"/>
  <c r="Z174" i="7"/>
  <c r="AP174" i="7"/>
  <c r="D175" i="7"/>
  <c r="P175" i="7"/>
  <c r="V175" i="7"/>
  <c r="Z175" i="7"/>
  <c r="AP175" i="7"/>
  <c r="D176" i="7"/>
  <c r="P176" i="7"/>
  <c r="V176" i="7"/>
  <c r="Z176" i="7"/>
  <c r="AP176" i="7"/>
  <c r="D177" i="7"/>
  <c r="P177" i="7"/>
  <c r="V177" i="7"/>
  <c r="Z177" i="7"/>
  <c r="AP177" i="7"/>
  <c r="D178" i="7"/>
  <c r="P178" i="7"/>
  <c r="V178" i="7"/>
  <c r="Z178" i="7"/>
  <c r="AP178" i="7"/>
  <c r="D179" i="7"/>
  <c r="P179" i="7"/>
  <c r="V179" i="7"/>
  <c r="Z179" i="7"/>
  <c r="AP179" i="7"/>
  <c r="D180" i="7"/>
  <c r="P180" i="7"/>
  <c r="V180" i="7"/>
  <c r="Z180" i="7"/>
  <c r="AP180" i="7"/>
  <c r="D181" i="7"/>
  <c r="P181" i="7"/>
  <c r="V181" i="7"/>
  <c r="Z181" i="7"/>
  <c r="AP181" i="7"/>
  <c r="D182" i="7"/>
  <c r="BD182" i="7" s="1"/>
  <c r="P182" i="7"/>
  <c r="V182" i="7"/>
  <c r="Z182" i="7"/>
  <c r="AP182" i="7"/>
  <c r="D183" i="7"/>
  <c r="P183" i="7"/>
  <c r="V183" i="7"/>
  <c r="Z183" i="7"/>
  <c r="AP183" i="7"/>
  <c r="D184" i="7"/>
  <c r="P184" i="7"/>
  <c r="V184" i="7"/>
  <c r="Z184" i="7"/>
  <c r="AP184" i="7"/>
  <c r="D186" i="7"/>
  <c r="P186" i="7"/>
  <c r="V186" i="7"/>
  <c r="Z186" i="7"/>
  <c r="AP186" i="7"/>
  <c r="D187" i="7"/>
  <c r="P187" i="7"/>
  <c r="V187" i="7"/>
  <c r="Z187" i="7"/>
  <c r="AP187" i="7"/>
  <c r="D188" i="7"/>
  <c r="P188" i="7"/>
  <c r="V188" i="7"/>
  <c r="Z188" i="7"/>
  <c r="AP188" i="7"/>
  <c r="D189" i="7"/>
  <c r="P189" i="7"/>
  <c r="V189" i="7"/>
  <c r="Z189" i="7"/>
  <c r="AP189" i="7"/>
  <c r="D190" i="7"/>
  <c r="P190" i="7"/>
  <c r="V190" i="7"/>
  <c r="Z190" i="7"/>
  <c r="AP190" i="7"/>
  <c r="D191" i="7"/>
  <c r="BD191" i="7" s="1"/>
  <c r="P191" i="7"/>
  <c r="V191" i="7"/>
  <c r="Z191" i="7"/>
  <c r="AP191" i="7"/>
  <c r="D192" i="7"/>
  <c r="P192" i="7"/>
  <c r="V192" i="7"/>
  <c r="Z192" i="7"/>
  <c r="AP192" i="7"/>
  <c r="D193" i="7"/>
  <c r="P193" i="7"/>
  <c r="V193" i="7"/>
  <c r="Z193" i="7"/>
  <c r="AP193" i="7"/>
  <c r="D194" i="7"/>
  <c r="P194" i="7"/>
  <c r="V194" i="7"/>
  <c r="Z194" i="7"/>
  <c r="AP194" i="7"/>
  <c r="D195" i="7"/>
  <c r="P195" i="7"/>
  <c r="V195" i="7"/>
  <c r="Z195" i="7"/>
  <c r="AP195" i="7"/>
  <c r="D196" i="7"/>
  <c r="P196" i="7"/>
  <c r="V196" i="7"/>
  <c r="Z196" i="7"/>
  <c r="AP196" i="7"/>
  <c r="D197" i="7"/>
  <c r="P197" i="7"/>
  <c r="V197" i="7"/>
  <c r="Z197" i="7"/>
  <c r="AP197" i="7"/>
  <c r="D198" i="7"/>
  <c r="P198" i="7"/>
  <c r="V198" i="7"/>
  <c r="Z198" i="7"/>
  <c r="AP198" i="7"/>
  <c r="D200" i="7"/>
  <c r="BD200" i="7" s="1"/>
  <c r="P200" i="7"/>
  <c r="V200" i="7"/>
  <c r="Z200" i="7"/>
  <c r="AP200" i="7"/>
  <c r="D201" i="7"/>
  <c r="P201" i="7"/>
  <c r="V201" i="7"/>
  <c r="Z201" i="7"/>
  <c r="AP201" i="7"/>
  <c r="D202" i="7"/>
  <c r="P202" i="7"/>
  <c r="V202" i="7"/>
  <c r="Z202" i="7"/>
  <c r="AP202" i="7"/>
  <c r="D203" i="7"/>
  <c r="P203" i="7"/>
  <c r="V203" i="7"/>
  <c r="Z203" i="7"/>
  <c r="AP203" i="7"/>
  <c r="D204" i="7"/>
  <c r="P204" i="7"/>
  <c r="V204" i="7"/>
  <c r="Z204" i="7"/>
  <c r="AP204" i="7"/>
  <c r="D205" i="7"/>
  <c r="P205" i="7"/>
  <c r="V205" i="7"/>
  <c r="Z205" i="7"/>
  <c r="AP205" i="7"/>
  <c r="D206" i="7"/>
  <c r="P206" i="7"/>
  <c r="V206" i="7"/>
  <c r="Z206" i="7"/>
  <c r="AP206" i="7"/>
  <c r="D207" i="7"/>
  <c r="P207" i="7"/>
  <c r="V207" i="7"/>
  <c r="Z207" i="7"/>
  <c r="AP207" i="7"/>
  <c r="D208" i="7"/>
  <c r="BD208" i="7" s="1"/>
  <c r="P208" i="7"/>
  <c r="V208" i="7"/>
  <c r="Z208" i="7"/>
  <c r="AP208" i="7"/>
  <c r="D209" i="7"/>
  <c r="P209" i="7"/>
  <c r="V209" i="7"/>
  <c r="Z209" i="7"/>
  <c r="AP209" i="7"/>
  <c r="D210" i="7"/>
  <c r="P210" i="7"/>
  <c r="V210" i="7"/>
  <c r="Z210" i="7"/>
  <c r="AP210" i="7"/>
  <c r="D211" i="7"/>
  <c r="P211" i="7"/>
  <c r="V211" i="7"/>
  <c r="Z211" i="7"/>
  <c r="AP211" i="7"/>
  <c r="D213" i="7"/>
  <c r="P213" i="7"/>
  <c r="V213" i="7"/>
  <c r="Z213" i="7"/>
  <c r="AP213" i="7"/>
  <c r="D214" i="7"/>
  <c r="P214" i="7"/>
  <c r="V214" i="7"/>
  <c r="Z214" i="7"/>
  <c r="AP214" i="7"/>
  <c r="D215" i="7"/>
  <c r="P215" i="7"/>
  <c r="V215" i="7"/>
  <c r="Z215" i="7"/>
  <c r="AP215" i="7"/>
  <c r="D216" i="7"/>
  <c r="P216" i="7"/>
  <c r="V216" i="7"/>
  <c r="Z216" i="7"/>
  <c r="AP216" i="7"/>
  <c r="D217" i="7"/>
  <c r="BD217" i="7" s="1"/>
  <c r="P217" i="7"/>
  <c r="V217" i="7"/>
  <c r="Z217" i="7"/>
  <c r="AP217" i="7"/>
  <c r="D218" i="7"/>
  <c r="P218" i="7"/>
  <c r="V218" i="7"/>
  <c r="Z218" i="7"/>
  <c r="AP218" i="7"/>
  <c r="D219" i="7"/>
  <c r="P219" i="7"/>
  <c r="V219" i="7"/>
  <c r="Z219" i="7"/>
  <c r="AP219" i="7"/>
  <c r="D220" i="7"/>
  <c r="P220" i="7"/>
  <c r="V220" i="7"/>
  <c r="Z220" i="7"/>
  <c r="AP220" i="7"/>
  <c r="D221" i="7"/>
  <c r="P221" i="7"/>
  <c r="V221" i="7"/>
  <c r="Z221" i="7"/>
  <c r="AP221" i="7"/>
  <c r="D222" i="7"/>
  <c r="P222" i="7"/>
  <c r="V222" i="7"/>
  <c r="Z222" i="7"/>
  <c r="AP222" i="7"/>
  <c r="D223" i="7"/>
  <c r="P223" i="7"/>
  <c r="V223" i="7"/>
  <c r="Z223" i="7"/>
  <c r="AP223" i="7"/>
  <c r="D224" i="7"/>
  <c r="P224" i="7"/>
  <c r="V224" i="7"/>
  <c r="Z224" i="7"/>
  <c r="AP224" i="7"/>
  <c r="D225" i="7"/>
  <c r="BD225" i="7" s="1"/>
  <c r="P225" i="7"/>
  <c r="V225" i="7"/>
  <c r="Z225" i="7"/>
  <c r="AP225" i="7"/>
  <c r="D227" i="7"/>
  <c r="P227" i="7"/>
  <c r="V227" i="7"/>
  <c r="Z227" i="7"/>
  <c r="AP227" i="7"/>
  <c r="D228" i="7"/>
  <c r="P228" i="7"/>
  <c r="V228" i="7"/>
  <c r="Z228" i="7"/>
  <c r="AP228" i="7"/>
  <c r="D229" i="7"/>
  <c r="P229" i="7"/>
  <c r="V229" i="7"/>
  <c r="Z229" i="7"/>
  <c r="AP229" i="7"/>
  <c r="D230" i="7"/>
  <c r="P230" i="7"/>
  <c r="V230" i="7"/>
  <c r="Z230" i="7"/>
  <c r="AP230" i="7"/>
  <c r="D231" i="7"/>
  <c r="P231" i="7"/>
  <c r="V231" i="7"/>
  <c r="Z231" i="7"/>
  <c r="AP231" i="7"/>
  <c r="D232" i="7"/>
  <c r="P232" i="7"/>
  <c r="V232" i="7"/>
  <c r="Z232" i="7"/>
  <c r="AP232" i="7"/>
  <c r="D233" i="7"/>
  <c r="P233" i="7"/>
  <c r="V233" i="7"/>
  <c r="Z233" i="7"/>
  <c r="AP233" i="7"/>
  <c r="D234" i="7"/>
  <c r="BD234" i="7" s="1"/>
  <c r="P234" i="7"/>
  <c r="V234" i="7"/>
  <c r="Z234" i="7"/>
  <c r="AP234" i="7"/>
  <c r="D235" i="7"/>
  <c r="P235" i="7"/>
  <c r="V235" i="7"/>
  <c r="Z235" i="7"/>
  <c r="AP235" i="7"/>
  <c r="D237" i="7"/>
  <c r="P237" i="7"/>
  <c r="V237" i="7"/>
  <c r="Z237" i="7"/>
  <c r="AP237" i="7"/>
  <c r="D238" i="7"/>
  <c r="P238" i="7"/>
  <c r="V238" i="7"/>
  <c r="Z238" i="7"/>
  <c r="AP238" i="7"/>
  <c r="D239" i="7"/>
  <c r="P239" i="7"/>
  <c r="V239" i="7"/>
  <c r="Z239" i="7"/>
  <c r="AP239" i="7"/>
  <c r="D240" i="7"/>
  <c r="P240" i="7"/>
  <c r="V240" i="7"/>
  <c r="Z240" i="7"/>
  <c r="AP240" i="7"/>
  <c r="D241" i="7"/>
  <c r="P241" i="7"/>
  <c r="V241" i="7"/>
  <c r="Z241" i="7"/>
  <c r="AP241" i="7"/>
  <c r="D242" i="7"/>
  <c r="P242" i="7"/>
  <c r="V242" i="7"/>
  <c r="Z242" i="7"/>
  <c r="AP242" i="7"/>
  <c r="D243" i="7"/>
  <c r="BD243" i="7" s="1"/>
  <c r="P243" i="7"/>
  <c r="V243" i="7"/>
  <c r="Z243" i="7"/>
  <c r="AP243" i="7"/>
  <c r="D244" i="7"/>
  <c r="P244" i="7"/>
  <c r="V244" i="7"/>
  <c r="Z244" i="7"/>
  <c r="AP244" i="7"/>
  <c r="D246" i="7"/>
  <c r="P246" i="7"/>
  <c r="V246" i="7"/>
  <c r="Z246" i="7"/>
  <c r="AP246" i="7"/>
  <c r="D247" i="7"/>
  <c r="P247" i="7"/>
  <c r="V247" i="7"/>
  <c r="Z247" i="7"/>
  <c r="AP247" i="7"/>
  <c r="D248" i="7"/>
  <c r="P248" i="7"/>
  <c r="V248" i="7"/>
  <c r="Z248" i="7"/>
  <c r="AP248" i="7"/>
  <c r="D249" i="7"/>
  <c r="P249" i="7"/>
  <c r="V249" i="7"/>
  <c r="Z249" i="7"/>
  <c r="AP249" i="7"/>
  <c r="D250" i="7"/>
  <c r="P250" i="7"/>
  <c r="V250" i="7"/>
  <c r="Z250" i="7"/>
  <c r="AP250" i="7"/>
  <c r="D251" i="7"/>
  <c r="P251" i="7"/>
  <c r="V251" i="7"/>
  <c r="Z251" i="7"/>
  <c r="AP251" i="7"/>
  <c r="D252" i="7"/>
  <c r="BD252" i="7" s="1"/>
  <c r="P252" i="7"/>
  <c r="V252" i="7"/>
  <c r="Z252" i="7"/>
  <c r="AP252" i="7"/>
  <c r="D253" i="7"/>
  <c r="P253" i="7"/>
  <c r="V253" i="7"/>
  <c r="Z253" i="7"/>
  <c r="AP253" i="7"/>
  <c r="D254" i="7"/>
  <c r="P254" i="7"/>
  <c r="V254" i="7"/>
  <c r="Z254" i="7"/>
  <c r="AP254" i="7"/>
  <c r="D255" i="7"/>
  <c r="P255" i="7"/>
  <c r="V255" i="7"/>
  <c r="Z255" i="7"/>
  <c r="AP255" i="7"/>
  <c r="D256" i="7"/>
  <c r="P256" i="7"/>
  <c r="V256" i="7"/>
  <c r="Z256" i="7"/>
  <c r="AP256" i="7"/>
  <c r="D257" i="7"/>
  <c r="P257" i="7"/>
  <c r="V257" i="7"/>
  <c r="Z257" i="7"/>
  <c r="AP257" i="7"/>
  <c r="D258" i="7"/>
  <c r="P258" i="7"/>
  <c r="V258" i="7"/>
  <c r="Z258" i="7"/>
  <c r="AP258" i="7"/>
  <c r="D259" i="7"/>
  <c r="P259" i="7"/>
  <c r="V259" i="7"/>
  <c r="Z259" i="7"/>
  <c r="AP259" i="7"/>
  <c r="D260" i="7"/>
  <c r="BD260" i="7" s="1"/>
  <c r="P260" i="7"/>
  <c r="V260" i="7"/>
  <c r="Z260" i="7"/>
  <c r="AP260" i="7"/>
  <c r="D262" i="7"/>
  <c r="P262" i="7"/>
  <c r="V262" i="7"/>
  <c r="Z262" i="7"/>
  <c r="AP262" i="7"/>
  <c r="D263" i="7"/>
  <c r="P263" i="7"/>
  <c r="V263" i="7"/>
  <c r="Z263" i="7"/>
  <c r="AP263" i="7"/>
  <c r="D264" i="7"/>
  <c r="P264" i="7"/>
  <c r="V264" i="7"/>
  <c r="Z264" i="7"/>
  <c r="AP264" i="7"/>
  <c r="D265" i="7"/>
  <c r="P265" i="7"/>
  <c r="V265" i="7"/>
  <c r="Z265" i="7"/>
  <c r="AP265" i="7"/>
  <c r="D266" i="7"/>
  <c r="P266" i="7"/>
  <c r="V266" i="7"/>
  <c r="Z266" i="7"/>
  <c r="AP266" i="7"/>
  <c r="D267" i="7"/>
  <c r="P267" i="7"/>
  <c r="V267" i="7"/>
  <c r="Z267" i="7"/>
  <c r="AP267" i="7"/>
  <c r="D268" i="7"/>
  <c r="P268" i="7"/>
  <c r="V268" i="7"/>
  <c r="Z268" i="7"/>
  <c r="AP268" i="7"/>
  <c r="D270" i="7"/>
  <c r="BD270" i="7" s="1"/>
  <c r="P270" i="7"/>
  <c r="V270" i="7"/>
  <c r="Z270" i="7"/>
  <c r="AP270" i="7"/>
  <c r="D271" i="7"/>
  <c r="P271" i="7"/>
  <c r="V271" i="7"/>
  <c r="Z271" i="7"/>
  <c r="AP271" i="7"/>
  <c r="D272" i="7"/>
  <c r="P272" i="7"/>
  <c r="V272" i="7"/>
  <c r="Z272" i="7"/>
  <c r="AP272" i="7"/>
  <c r="D273" i="7"/>
  <c r="P273" i="7"/>
  <c r="V273" i="7"/>
  <c r="Z273" i="7"/>
  <c r="AP273" i="7"/>
  <c r="D274" i="7"/>
  <c r="P274" i="7"/>
  <c r="V274" i="7"/>
  <c r="Z274" i="7"/>
  <c r="AP274" i="7"/>
  <c r="D275" i="7"/>
  <c r="P275" i="7"/>
  <c r="V275" i="7"/>
  <c r="Z275" i="7"/>
  <c r="AP275" i="7"/>
  <c r="D276" i="7"/>
  <c r="P276" i="7"/>
  <c r="V276" i="7"/>
  <c r="Z276" i="7"/>
  <c r="AP276" i="7"/>
  <c r="D277" i="7"/>
  <c r="P277" i="7"/>
  <c r="V277" i="7"/>
  <c r="Z277" i="7"/>
  <c r="AP277" i="7"/>
  <c r="D278" i="7"/>
  <c r="BD278" i="7" s="1"/>
  <c r="P278" i="7"/>
  <c r="V278" i="7"/>
  <c r="Z278" i="7"/>
  <c r="AP278" i="7"/>
  <c r="D279" i="7"/>
  <c r="P279" i="7"/>
  <c r="V279" i="7"/>
  <c r="Z279" i="7"/>
  <c r="AP279" i="7"/>
  <c r="D280" i="7"/>
  <c r="P280" i="7"/>
  <c r="V280" i="7"/>
  <c r="Z280" i="7"/>
  <c r="AP280" i="7"/>
  <c r="D281" i="7"/>
  <c r="P281" i="7"/>
  <c r="V281" i="7"/>
  <c r="Z281" i="7"/>
  <c r="AP281" i="7"/>
  <c r="D282" i="7"/>
  <c r="P282" i="7"/>
  <c r="V282" i="7"/>
  <c r="Z282" i="7"/>
  <c r="AP282" i="7"/>
  <c r="D283" i="7"/>
  <c r="P283" i="7"/>
  <c r="V283" i="7"/>
  <c r="Z283" i="7"/>
  <c r="AP283" i="7"/>
  <c r="D284" i="7"/>
  <c r="P284" i="7"/>
  <c r="V284" i="7"/>
  <c r="Z284" i="7"/>
  <c r="AP284" i="7"/>
  <c r="D285" i="7"/>
  <c r="P285" i="7"/>
  <c r="V285" i="7"/>
  <c r="Z285" i="7"/>
  <c r="AP285" i="7"/>
  <c r="D286" i="7"/>
  <c r="BD286" i="7" s="1"/>
  <c r="P286" i="7"/>
  <c r="V286" i="7"/>
  <c r="Z286" i="7"/>
  <c r="AP286" i="7"/>
  <c r="D288" i="7"/>
  <c r="P288" i="7"/>
  <c r="V288" i="7"/>
  <c r="Z288" i="7"/>
  <c r="AP288" i="7"/>
  <c r="D289" i="7"/>
  <c r="P289" i="7"/>
  <c r="V289" i="7"/>
  <c r="Z289" i="7"/>
  <c r="AP289" i="7"/>
  <c r="D290" i="7"/>
  <c r="P290" i="7"/>
  <c r="V290" i="7"/>
  <c r="Z290" i="7"/>
  <c r="AP290" i="7"/>
  <c r="D291" i="7"/>
  <c r="P291" i="7"/>
  <c r="V291" i="7"/>
  <c r="Z291" i="7"/>
  <c r="AP291" i="7"/>
  <c r="D292" i="7"/>
  <c r="P292" i="7"/>
  <c r="V292" i="7"/>
  <c r="Z292" i="7"/>
  <c r="AP292" i="7"/>
  <c r="D293" i="7"/>
  <c r="P293" i="7"/>
  <c r="V293" i="7"/>
  <c r="Z293" i="7"/>
  <c r="AP293" i="7"/>
  <c r="D294" i="7"/>
  <c r="P294" i="7"/>
  <c r="V294" i="7"/>
  <c r="Z294" i="7"/>
  <c r="AP294" i="7"/>
  <c r="D295" i="7"/>
  <c r="BD295" i="7" s="1"/>
  <c r="P295" i="7"/>
  <c r="V295" i="7"/>
  <c r="Z295" i="7"/>
  <c r="AP295" i="7"/>
  <c r="D296" i="7"/>
  <c r="P296" i="7"/>
  <c r="V296" i="7"/>
  <c r="Z296" i="7"/>
  <c r="AP296" i="7"/>
  <c r="D297" i="7"/>
  <c r="P297" i="7"/>
  <c r="V297" i="7"/>
  <c r="Z297" i="7"/>
  <c r="AP297" i="7"/>
  <c r="D298" i="7"/>
  <c r="P298" i="7"/>
  <c r="V298" i="7"/>
  <c r="Z298" i="7"/>
  <c r="AP298" i="7"/>
  <c r="D299" i="7"/>
  <c r="P299" i="7"/>
  <c r="V299" i="7"/>
  <c r="Z299" i="7"/>
  <c r="AP299" i="7"/>
  <c r="D300" i="7"/>
  <c r="P300" i="7"/>
  <c r="V300" i="7"/>
  <c r="Z300" i="7"/>
  <c r="AP300" i="7"/>
  <c r="D301" i="7"/>
  <c r="P301" i="7"/>
  <c r="V301" i="7"/>
  <c r="Z301" i="7"/>
  <c r="AP301" i="7"/>
  <c r="D302" i="7"/>
  <c r="P302" i="7"/>
  <c r="V302" i="7"/>
  <c r="Z302" i="7"/>
  <c r="AP302" i="7"/>
  <c r="D303" i="7"/>
  <c r="BD303" i="7" s="1"/>
  <c r="P303" i="7"/>
  <c r="V303" i="7"/>
  <c r="Z303" i="7"/>
  <c r="AP303" i="7"/>
  <c r="D304" i="7"/>
  <c r="P304" i="7"/>
  <c r="V304" i="7"/>
  <c r="Z304" i="7"/>
  <c r="AP304" i="7"/>
  <c r="D305" i="7"/>
  <c r="P305" i="7"/>
  <c r="V305" i="7"/>
  <c r="Z305" i="7"/>
  <c r="AP305" i="7"/>
  <c r="D306" i="7"/>
  <c r="P306" i="7"/>
  <c r="V306" i="7"/>
  <c r="Z306" i="7"/>
  <c r="AP306" i="7"/>
  <c r="D307" i="7"/>
  <c r="P307" i="7"/>
  <c r="V307" i="7"/>
  <c r="Z307" i="7"/>
  <c r="AP307" i="7"/>
  <c r="D308" i="7"/>
  <c r="P308" i="7"/>
  <c r="V308" i="7"/>
  <c r="Z308" i="7"/>
  <c r="AP308" i="7"/>
  <c r="D309" i="7"/>
  <c r="P309" i="7"/>
  <c r="V309" i="7"/>
  <c r="Z309" i="7"/>
  <c r="AP309" i="7"/>
  <c r="D310" i="7"/>
  <c r="P310" i="7"/>
  <c r="V310" i="7"/>
  <c r="Z310" i="7"/>
  <c r="AP310" i="7"/>
  <c r="D311" i="7"/>
  <c r="BD311" i="7" s="1"/>
  <c r="P311" i="7"/>
  <c r="V311" i="7"/>
  <c r="Z311" i="7"/>
  <c r="AP311" i="7"/>
  <c r="D313" i="7"/>
  <c r="P313" i="7"/>
  <c r="V313" i="7"/>
  <c r="Z313" i="7"/>
  <c r="AP313" i="7"/>
  <c r="D314" i="7"/>
  <c r="P314" i="7"/>
  <c r="V314" i="7"/>
  <c r="Z314" i="7"/>
  <c r="AP314" i="7"/>
  <c r="D315" i="7"/>
  <c r="P315" i="7"/>
  <c r="V315" i="7"/>
  <c r="Z315" i="7"/>
  <c r="AP315" i="7"/>
  <c r="D316" i="7"/>
  <c r="P316" i="7"/>
  <c r="V316" i="7"/>
  <c r="Z316" i="7"/>
  <c r="AP316" i="7"/>
  <c r="D317" i="7"/>
  <c r="P317" i="7"/>
  <c r="V317" i="7"/>
  <c r="Z317" i="7"/>
  <c r="AP317" i="7"/>
  <c r="D318" i="7"/>
  <c r="P318" i="7"/>
  <c r="V318" i="7"/>
  <c r="Z318" i="7"/>
  <c r="AP318" i="7"/>
  <c r="D319" i="7"/>
  <c r="P319" i="7"/>
  <c r="V319" i="7"/>
  <c r="Z319" i="7"/>
  <c r="AP319" i="7"/>
  <c r="D320" i="7"/>
  <c r="BD320" i="7" s="1"/>
  <c r="P320" i="7"/>
  <c r="V320" i="7"/>
  <c r="Z320" i="7"/>
  <c r="AP320" i="7"/>
  <c r="D321" i="7"/>
  <c r="P321" i="7"/>
  <c r="V321" i="7"/>
  <c r="Z321" i="7"/>
  <c r="AP321" i="7"/>
  <c r="D322" i="7"/>
  <c r="P322" i="7"/>
  <c r="V322" i="7"/>
  <c r="Z322" i="7"/>
  <c r="AP322" i="7"/>
  <c r="D323" i="7"/>
  <c r="P323" i="7"/>
  <c r="V323" i="7"/>
  <c r="Z323" i="7"/>
  <c r="AP323" i="7"/>
  <c r="D324" i="7"/>
  <c r="P324" i="7"/>
  <c r="V324" i="7"/>
  <c r="Z324" i="7"/>
  <c r="AP324" i="7"/>
  <c r="D325" i="7"/>
  <c r="P325" i="7"/>
  <c r="V325" i="7"/>
  <c r="Z325" i="7"/>
  <c r="AP325" i="7"/>
  <c r="D326" i="7"/>
  <c r="P326" i="7"/>
  <c r="V326" i="7"/>
  <c r="Z326" i="7"/>
  <c r="AP326" i="7"/>
  <c r="D327" i="7"/>
  <c r="P327" i="7"/>
  <c r="V327" i="7"/>
  <c r="Z327" i="7"/>
  <c r="AP327" i="7"/>
  <c r="D329" i="7"/>
  <c r="BD329" i="7" s="1"/>
  <c r="P329" i="7"/>
  <c r="V329" i="7"/>
  <c r="Z329" i="7"/>
  <c r="AP329" i="7"/>
  <c r="D330" i="7"/>
  <c r="P330" i="7"/>
  <c r="V330" i="7"/>
  <c r="Z330" i="7"/>
  <c r="AP330" i="7"/>
  <c r="D331" i="7"/>
  <c r="P331" i="7"/>
  <c r="V331" i="7"/>
  <c r="Z331" i="7"/>
  <c r="AP331" i="7"/>
  <c r="D332" i="7"/>
  <c r="P332" i="7"/>
  <c r="V332" i="7"/>
  <c r="Z332" i="7"/>
  <c r="AP332" i="7"/>
  <c r="D333" i="7"/>
  <c r="P333" i="7"/>
  <c r="V333" i="7"/>
  <c r="Z333" i="7"/>
  <c r="AP333" i="7"/>
  <c r="D334" i="7"/>
  <c r="P334" i="7"/>
  <c r="V334" i="7"/>
  <c r="Z334" i="7"/>
  <c r="AP334" i="7"/>
  <c r="D335" i="7"/>
  <c r="P335" i="7"/>
  <c r="V335" i="7"/>
  <c r="Z335" i="7"/>
  <c r="AP335" i="7"/>
  <c r="D336" i="7"/>
  <c r="P336" i="7"/>
  <c r="V336" i="7"/>
  <c r="Z336" i="7"/>
  <c r="AP336" i="7"/>
  <c r="D337" i="7"/>
  <c r="BD337" i="7" s="1"/>
  <c r="P337" i="7"/>
  <c r="V337" i="7"/>
  <c r="Z337" i="7"/>
  <c r="AP337" i="7"/>
  <c r="D338" i="7"/>
  <c r="P338" i="7"/>
  <c r="V338" i="7"/>
  <c r="Z338" i="7"/>
  <c r="AP338" i="7"/>
  <c r="D339" i="7"/>
  <c r="P339" i="7"/>
  <c r="V339" i="7"/>
  <c r="Z339" i="7"/>
  <c r="AP339" i="7"/>
  <c r="D341" i="7"/>
  <c r="P341" i="7"/>
  <c r="V341" i="7"/>
  <c r="Z341" i="7"/>
  <c r="AP341" i="7"/>
  <c r="D342" i="7"/>
  <c r="P342" i="7"/>
  <c r="V342" i="7"/>
  <c r="Z342" i="7"/>
  <c r="AP342" i="7"/>
  <c r="D343" i="7"/>
  <c r="P343" i="7"/>
  <c r="V343" i="7"/>
  <c r="Z343" i="7"/>
  <c r="AP343" i="7"/>
  <c r="D344" i="7"/>
  <c r="P344" i="7"/>
  <c r="V344" i="7"/>
  <c r="Z344" i="7"/>
  <c r="AP344" i="7"/>
  <c r="D345" i="7"/>
  <c r="P345" i="7"/>
  <c r="V345" i="7"/>
  <c r="Z345" i="7"/>
  <c r="AP345" i="7"/>
  <c r="D346" i="7"/>
  <c r="BD346" i="7" s="1"/>
  <c r="P346" i="7"/>
  <c r="V346" i="7"/>
  <c r="Z346" i="7"/>
  <c r="AP346" i="7"/>
  <c r="D347" i="7"/>
  <c r="P347" i="7"/>
  <c r="V347" i="7"/>
  <c r="Z347" i="7"/>
  <c r="AP347" i="7"/>
  <c r="D348" i="7"/>
  <c r="P348" i="7"/>
  <c r="V348" i="7"/>
  <c r="Z348" i="7"/>
  <c r="AP348" i="7"/>
  <c r="D349" i="7"/>
  <c r="P349" i="7"/>
  <c r="V349" i="7"/>
  <c r="Z349" i="7"/>
  <c r="AP349" i="7"/>
  <c r="D350" i="7"/>
  <c r="P350" i="7"/>
  <c r="V350" i="7"/>
  <c r="Z350" i="7"/>
  <c r="AP350" i="7"/>
  <c r="D351" i="7"/>
  <c r="P351" i="7"/>
  <c r="V351" i="7"/>
  <c r="Z351" i="7"/>
  <c r="AP351" i="7"/>
  <c r="D353" i="7"/>
  <c r="P353" i="7"/>
  <c r="V353" i="7"/>
  <c r="Z353" i="7"/>
  <c r="AP353" i="7"/>
  <c r="D354" i="7"/>
  <c r="P354" i="7"/>
  <c r="V354" i="7"/>
  <c r="Z354" i="7"/>
  <c r="AP354" i="7"/>
  <c r="D355" i="7"/>
  <c r="BD355" i="7" s="1"/>
  <c r="P355" i="7"/>
  <c r="V355" i="7"/>
  <c r="Z355" i="7"/>
  <c r="AP355" i="7"/>
  <c r="D356" i="7"/>
  <c r="P356" i="7"/>
  <c r="V356" i="7"/>
  <c r="Z356" i="7"/>
  <c r="AP356" i="7"/>
  <c r="D357" i="7"/>
  <c r="P357" i="7"/>
  <c r="V357" i="7"/>
  <c r="Z357" i="7"/>
  <c r="AP357" i="7"/>
  <c r="D358" i="7"/>
  <c r="P358" i="7"/>
  <c r="V358" i="7"/>
  <c r="Z358" i="7"/>
  <c r="AP358" i="7"/>
  <c r="D359" i="7"/>
  <c r="P359" i="7"/>
  <c r="V359" i="7"/>
  <c r="Z359" i="7"/>
  <c r="AP359" i="7"/>
  <c r="D360" i="7"/>
  <c r="P360" i="7"/>
  <c r="V360" i="7"/>
  <c r="Z360" i="7"/>
  <c r="AP360" i="7"/>
  <c r="D361" i="7"/>
  <c r="P361" i="7"/>
  <c r="V361" i="7"/>
  <c r="Z361" i="7"/>
  <c r="AP361" i="7"/>
  <c r="D362" i="7"/>
  <c r="P362" i="7"/>
  <c r="V362" i="7"/>
  <c r="Z362" i="7"/>
  <c r="AP362" i="7"/>
  <c r="D363" i="7"/>
  <c r="BD363" i="7" s="1"/>
  <c r="P363" i="7"/>
  <c r="V363" i="7"/>
  <c r="Z363" i="7"/>
  <c r="AP363" i="7"/>
  <c r="D365" i="7"/>
  <c r="P365" i="7"/>
  <c r="V365" i="7"/>
  <c r="Z365" i="7"/>
  <c r="AP365" i="7"/>
  <c r="D366" i="7"/>
  <c r="P366" i="7"/>
  <c r="V366" i="7"/>
  <c r="Z366" i="7"/>
  <c r="AP366" i="7"/>
  <c r="D367" i="7"/>
  <c r="P367" i="7"/>
  <c r="V367" i="7"/>
  <c r="Z367" i="7"/>
  <c r="AP367" i="7"/>
  <c r="D368" i="7"/>
  <c r="P368" i="7"/>
  <c r="V368" i="7"/>
  <c r="Z368" i="7"/>
  <c r="AP368" i="7"/>
  <c r="D369" i="7"/>
  <c r="P369" i="7"/>
  <c r="V369" i="7"/>
  <c r="Z369" i="7"/>
  <c r="AP369" i="7"/>
  <c r="D370" i="7"/>
  <c r="P370" i="7"/>
  <c r="V370" i="7"/>
  <c r="Z370" i="7"/>
  <c r="AP370" i="7"/>
  <c r="D371" i="7"/>
  <c r="P371" i="7"/>
  <c r="V371" i="7"/>
  <c r="Z371" i="7"/>
  <c r="AP371" i="7"/>
  <c r="D372" i="7"/>
  <c r="BD372" i="7" s="1"/>
  <c r="P372" i="7"/>
  <c r="V372" i="7"/>
  <c r="Z372" i="7"/>
  <c r="AP372" i="7"/>
  <c r="D373" i="7"/>
  <c r="P373" i="7"/>
  <c r="V373" i="7"/>
  <c r="Z373" i="7"/>
  <c r="AP373" i="7"/>
  <c r="D374" i="7"/>
  <c r="P374" i="7"/>
  <c r="V374" i="7"/>
  <c r="Z374" i="7"/>
  <c r="AP374" i="7"/>
  <c r="D375" i="7"/>
  <c r="P375" i="7"/>
  <c r="V375" i="7"/>
  <c r="Z375" i="7"/>
  <c r="AP375" i="7"/>
  <c r="D376" i="7"/>
  <c r="P376" i="7"/>
  <c r="V376" i="7"/>
  <c r="Z376" i="7"/>
  <c r="AP376" i="7"/>
  <c r="BD375" i="7" l="1"/>
  <c r="BD341" i="7"/>
  <c r="BD273" i="7"/>
  <c r="BD264" i="7"/>
  <c r="BE264" i="7" s="1"/>
  <c r="BH264" i="7" s="1"/>
  <c r="BD255" i="7"/>
  <c r="BE255" i="7" s="1"/>
  <c r="BH255" i="7" s="1"/>
  <c r="BU255" i="7" s="1"/>
  <c r="BD247" i="7"/>
  <c r="BE247" i="7" s="1"/>
  <c r="BH247" i="7" s="1"/>
  <c r="BU247" i="7" s="1"/>
  <c r="BD220" i="7"/>
  <c r="BE220" i="7" s="1"/>
  <c r="BH220" i="7" s="1"/>
  <c r="BU220" i="7" s="1"/>
  <c r="BD194" i="7"/>
  <c r="BE194" i="7" s="1"/>
  <c r="BH194" i="7" s="1"/>
  <c r="BD177" i="7"/>
  <c r="BD160" i="7"/>
  <c r="BD124" i="7"/>
  <c r="BD71" i="7"/>
  <c r="BD335" i="7"/>
  <c r="BE335" i="7" s="1"/>
  <c r="BH335" i="7" s="1"/>
  <c r="BD284" i="7"/>
  <c r="BE284" i="7" s="1"/>
  <c r="BH284" i="7" s="1"/>
  <c r="BU284" i="7" s="1"/>
  <c r="BD258" i="7"/>
  <c r="BE258" i="7" s="1"/>
  <c r="BH258" i="7" s="1"/>
  <c r="BU258" i="7" s="1"/>
  <c r="BD171" i="7"/>
  <c r="BE171" i="7" s="1"/>
  <c r="BH171" i="7" s="1"/>
  <c r="BU171" i="7" s="1"/>
  <c r="BD136" i="7"/>
  <c r="BD118" i="7"/>
  <c r="BD84" i="7"/>
  <c r="BD347" i="7"/>
  <c r="BE347" i="7" s="1"/>
  <c r="BH347" i="7" s="1"/>
  <c r="BD338" i="7"/>
  <c r="BE338" i="7" s="1"/>
  <c r="BH338" i="7" s="1"/>
  <c r="BD321" i="7"/>
  <c r="BE321" i="7" s="1"/>
  <c r="BH321" i="7" s="1"/>
  <c r="BU321" i="7" s="1"/>
  <c r="BD279" i="7"/>
  <c r="BE279" i="7" s="1"/>
  <c r="BH279" i="7" s="1"/>
  <c r="BD244" i="7"/>
  <c r="BE244" i="7" s="1"/>
  <c r="BH244" i="7" s="1"/>
  <c r="BD122" i="7"/>
  <c r="BD376" i="7"/>
  <c r="BD368" i="7"/>
  <c r="BD359" i="7"/>
  <c r="BE359" i="7" s="1"/>
  <c r="BH359" i="7" s="1"/>
  <c r="BD350" i="7"/>
  <c r="BE350" i="7" s="1"/>
  <c r="BH350" i="7" s="1"/>
  <c r="BU350" i="7" s="1"/>
  <c r="BD342" i="7"/>
  <c r="BE342" i="7" s="1"/>
  <c r="BH342" i="7" s="1"/>
  <c r="BU342" i="7" s="1"/>
  <c r="BD333" i="7"/>
  <c r="BE333" i="7" s="1"/>
  <c r="BH333" i="7" s="1"/>
  <c r="BD324" i="7"/>
  <c r="BE324" i="7" s="1"/>
  <c r="BH324" i="7" s="1"/>
  <c r="BD316" i="7"/>
  <c r="BD307" i="7"/>
  <c r="BD299" i="7"/>
  <c r="BD291" i="7"/>
  <c r="BE291" i="7" s="1"/>
  <c r="BH291" i="7" s="1"/>
  <c r="BU291" i="7" s="1"/>
  <c r="BD282" i="7"/>
  <c r="BE282" i="7" s="1"/>
  <c r="BH282" i="7" s="1"/>
  <c r="BU282" i="7" s="1"/>
  <c r="BD274" i="7"/>
  <c r="BE274" i="7" s="1"/>
  <c r="BH274" i="7" s="1"/>
  <c r="BU274" i="7" s="1"/>
  <c r="BD265" i="7"/>
  <c r="BE265" i="7" s="1"/>
  <c r="BH265" i="7" s="1"/>
  <c r="BD256" i="7"/>
  <c r="BE256" i="7" s="1"/>
  <c r="BH256" i="7" s="1"/>
  <c r="BD248" i="7"/>
  <c r="BD239" i="7"/>
  <c r="BD230" i="7"/>
  <c r="BD221" i="7"/>
  <c r="BD213" i="7"/>
  <c r="BE213" i="7" s="1"/>
  <c r="BH213" i="7" s="1"/>
  <c r="BD204" i="7"/>
  <c r="BE204" i="7" s="1"/>
  <c r="BH204" i="7" s="1"/>
  <c r="BD195" i="7"/>
  <c r="BE195" i="7" s="1"/>
  <c r="BH195" i="7" s="1"/>
  <c r="BU195" i="7" s="1"/>
  <c r="BD187" i="7"/>
  <c r="BE187" i="7" s="1"/>
  <c r="BH187" i="7" s="1"/>
  <c r="BU187" i="7" s="1"/>
  <c r="BD178" i="7"/>
  <c r="BD169" i="7"/>
  <c r="BD161" i="7"/>
  <c r="BD152" i="7"/>
  <c r="BE152" i="7" s="1"/>
  <c r="BH152" i="7" s="1"/>
  <c r="BD143" i="7"/>
  <c r="BE143" i="7" s="1"/>
  <c r="BH143" i="7" s="1"/>
  <c r="BU143" i="7" s="1"/>
  <c r="BD134" i="7"/>
  <c r="BE134" i="7" s="1"/>
  <c r="BH134" i="7" s="1"/>
  <c r="BD125" i="7"/>
  <c r="BE125" i="7" s="1"/>
  <c r="BH125" i="7" s="1"/>
  <c r="BD116" i="7"/>
  <c r="BE116" i="7" s="1"/>
  <c r="BH116" i="7" s="1"/>
  <c r="BU116" i="7" s="1"/>
  <c r="BD108" i="7"/>
  <c r="BD99" i="7"/>
  <c r="BD90" i="7"/>
  <c r="BD82" i="7"/>
  <c r="BE82" i="7" s="1"/>
  <c r="BH82" i="7" s="1"/>
  <c r="BD73" i="7"/>
  <c r="BE73" i="7" s="1"/>
  <c r="BH73" i="7" s="1"/>
  <c r="BD63" i="7"/>
  <c r="BE63" i="7" s="1"/>
  <c r="BH63" i="7" s="1"/>
  <c r="BU63" i="7" s="1"/>
  <c r="BD55" i="7"/>
  <c r="BE55" i="7" s="1"/>
  <c r="BH55" i="7" s="1"/>
  <c r="BU55" i="7" s="1"/>
  <c r="BD323" i="7"/>
  <c r="BE323" i="7" s="1"/>
  <c r="BH323" i="7" s="1"/>
  <c r="BU323" i="7" s="1"/>
  <c r="BD290" i="7"/>
  <c r="BD203" i="7"/>
  <c r="BD115" i="7"/>
  <c r="BD301" i="7"/>
  <c r="BD250" i="7"/>
  <c r="BE250" i="7" s="1"/>
  <c r="BH250" i="7" s="1"/>
  <c r="BD241" i="7"/>
  <c r="BE241" i="7" s="1"/>
  <c r="BH241" i="7" s="1"/>
  <c r="BD232" i="7"/>
  <c r="BE232" i="7" s="1"/>
  <c r="BH232" i="7" s="1"/>
  <c r="BU232" i="7" s="1"/>
  <c r="BD215" i="7"/>
  <c r="BE215" i="7" s="1"/>
  <c r="BH215" i="7" s="1"/>
  <c r="BD189" i="7"/>
  <c r="BD356" i="7"/>
  <c r="BD288" i="7"/>
  <c r="BD253" i="7"/>
  <c r="BD209" i="7"/>
  <c r="BE209" i="7" s="1"/>
  <c r="BH209" i="7" s="1"/>
  <c r="BD183" i="7"/>
  <c r="BD166" i="7"/>
  <c r="BE166" i="7" s="1"/>
  <c r="BH166" i="7" s="1"/>
  <c r="BU166" i="7" s="1"/>
  <c r="BD157" i="7"/>
  <c r="BE157" i="7" s="1"/>
  <c r="BH157" i="7" s="1"/>
  <c r="BD78" i="7"/>
  <c r="BD60" i="7"/>
  <c r="BD371" i="7"/>
  <c r="BD362" i="7"/>
  <c r="BE362" i="7" s="1"/>
  <c r="BH362" i="7" s="1"/>
  <c r="BU362" i="7" s="1"/>
  <c r="BD354" i="7"/>
  <c r="BE354" i="7" s="1"/>
  <c r="BH354" i="7" s="1"/>
  <c r="BD345" i="7"/>
  <c r="BE345" i="7" s="1"/>
  <c r="BH345" i="7" s="1"/>
  <c r="BU345" i="7" s="1"/>
  <c r="BD336" i="7"/>
  <c r="BE336" i="7" s="1"/>
  <c r="BH336" i="7" s="1"/>
  <c r="BD327" i="7"/>
  <c r="BE327" i="7" s="1"/>
  <c r="BH327" i="7" s="1"/>
  <c r="BU327" i="7" s="1"/>
  <c r="BD319" i="7"/>
  <c r="BD310" i="7"/>
  <c r="BD302" i="7"/>
  <c r="BD294" i="7"/>
  <c r="BE294" i="7" s="1"/>
  <c r="BH294" i="7" s="1"/>
  <c r="BU294" i="7" s="1"/>
  <c r="BD285" i="7"/>
  <c r="BE285" i="7" s="1"/>
  <c r="BH285" i="7" s="1"/>
  <c r="BD277" i="7"/>
  <c r="BE277" i="7" s="1"/>
  <c r="BH277" i="7" s="1"/>
  <c r="BU277" i="7" s="1"/>
  <c r="BD268" i="7"/>
  <c r="BE268" i="7" s="1"/>
  <c r="BH268" i="7" s="1"/>
  <c r="BD259" i="7"/>
  <c r="BE259" i="7" s="1"/>
  <c r="BH259" i="7" s="1"/>
  <c r="BU259" i="7" s="1"/>
  <c r="BD251" i="7"/>
  <c r="BD242" i="7"/>
  <c r="BD233" i="7"/>
  <c r="BD224" i="7"/>
  <c r="BE224" i="7" s="1"/>
  <c r="BH224" i="7" s="1"/>
  <c r="BU224" i="7" s="1"/>
  <c r="BD216" i="7"/>
  <c r="BE216" i="7" s="1"/>
  <c r="BH216" i="7" s="1"/>
  <c r="BU216" i="7" s="1"/>
  <c r="BD207" i="7"/>
  <c r="BE207" i="7" s="1"/>
  <c r="BH207" i="7" s="1"/>
  <c r="BD198" i="7"/>
  <c r="BE198" i="7" s="1"/>
  <c r="BH198" i="7" s="1"/>
  <c r="BD190" i="7"/>
  <c r="BD181" i="7"/>
  <c r="BD172" i="7"/>
  <c r="BD164" i="7"/>
  <c r="BD155" i="7"/>
  <c r="BE155" i="7" s="1"/>
  <c r="BH155" i="7" s="1"/>
  <c r="BU155" i="7" s="1"/>
  <c r="BD147" i="7"/>
  <c r="BE147" i="7" s="1"/>
  <c r="BH147" i="7" s="1"/>
  <c r="BD137" i="7"/>
  <c r="BE137" i="7" s="1"/>
  <c r="BH137" i="7" s="1"/>
  <c r="BU137" i="7" s="1"/>
  <c r="BD128" i="7"/>
  <c r="BE128" i="7" s="1"/>
  <c r="BH128" i="7" s="1"/>
  <c r="BU128" i="7" s="1"/>
  <c r="BD119" i="7"/>
  <c r="BE119" i="7" s="1"/>
  <c r="BH119" i="7" s="1"/>
  <c r="BD111" i="7"/>
  <c r="BD102" i="7"/>
  <c r="BD94" i="7"/>
  <c r="BD85" i="7"/>
  <c r="BD76" i="7"/>
  <c r="BE76" i="7" s="1"/>
  <c r="BH76" i="7" s="1"/>
  <c r="BU76" i="7" s="1"/>
  <c r="BD67" i="7"/>
  <c r="BE67" i="7" s="1"/>
  <c r="BH67" i="7" s="1"/>
  <c r="BD58" i="7"/>
  <c r="BE58" i="7" s="1"/>
  <c r="BH58" i="7" s="1"/>
  <c r="BD49" i="7"/>
  <c r="BD358" i="7"/>
  <c r="BD349" i="7"/>
  <c r="BD315" i="7"/>
  <c r="BD298" i="7"/>
  <c r="BE298" i="7" s="1"/>
  <c r="BH298" i="7" s="1"/>
  <c r="BU298" i="7" s="1"/>
  <c r="BD238" i="7"/>
  <c r="BE238" i="7" s="1"/>
  <c r="BH238" i="7" s="1"/>
  <c r="BD229" i="7"/>
  <c r="BE229" i="7" s="1"/>
  <c r="BH229" i="7" s="1"/>
  <c r="BD186" i="7"/>
  <c r="BE186" i="7" s="1"/>
  <c r="BH186" i="7" s="1"/>
  <c r="BD142" i="7"/>
  <c r="BD133" i="7"/>
  <c r="BD107" i="7"/>
  <c r="BD80" i="7"/>
  <c r="BD62" i="7"/>
  <c r="BE62" i="7" s="1"/>
  <c r="BH62" i="7" s="1"/>
  <c r="BD309" i="7"/>
  <c r="BE309" i="7" s="1"/>
  <c r="BH309" i="7" s="1"/>
  <c r="BD206" i="7"/>
  <c r="BE206" i="7" s="1"/>
  <c r="BH206" i="7" s="1"/>
  <c r="BU206" i="7" s="1"/>
  <c r="BD180" i="7"/>
  <c r="BE180" i="7" s="1"/>
  <c r="BH180" i="7" s="1"/>
  <c r="BD163" i="7"/>
  <c r="BD145" i="7"/>
  <c r="BD127" i="7"/>
  <c r="BD93" i="7"/>
  <c r="BD65" i="7"/>
  <c r="BE65" i="7" s="1"/>
  <c r="BH65" i="7" s="1"/>
  <c r="BU65" i="7" s="1"/>
  <c r="BD313" i="7"/>
  <c r="BE313" i="7" s="1"/>
  <c r="BH313" i="7" s="1"/>
  <c r="BU313" i="7" s="1"/>
  <c r="BD227" i="7"/>
  <c r="BE227" i="7" s="1"/>
  <c r="BH227" i="7" s="1"/>
  <c r="BD218" i="7"/>
  <c r="BE218" i="7" s="1"/>
  <c r="BH218" i="7" s="1"/>
  <c r="BD175" i="7"/>
  <c r="BE175" i="7" s="1"/>
  <c r="BH175" i="7" s="1"/>
  <c r="BU175" i="7" s="1"/>
  <c r="BD149" i="7"/>
  <c r="BD140" i="7"/>
  <c r="BD131" i="7"/>
  <c r="BD113" i="7"/>
  <c r="BE113" i="7" s="1"/>
  <c r="BH113" i="7" s="1"/>
  <c r="BD87" i="7"/>
  <c r="BE87" i="7" s="1"/>
  <c r="BH87" i="7" s="1"/>
  <c r="BU87" i="7" s="1"/>
  <c r="BD69" i="7"/>
  <c r="BE69" i="7" s="1"/>
  <c r="BH69" i="7" s="1"/>
  <c r="BD374" i="7"/>
  <c r="BE374" i="7" s="1"/>
  <c r="BH374" i="7" s="1"/>
  <c r="BD366" i="7"/>
  <c r="BE366" i="7" s="1"/>
  <c r="BH366" i="7" s="1"/>
  <c r="BU366" i="7" s="1"/>
  <c r="BD357" i="7"/>
  <c r="BD348" i="7"/>
  <c r="BD339" i="7"/>
  <c r="BD331" i="7"/>
  <c r="BE331" i="7" s="1"/>
  <c r="BH331" i="7" s="1"/>
  <c r="BU331" i="7" s="1"/>
  <c r="BD322" i="7"/>
  <c r="BD314" i="7"/>
  <c r="BE314" i="7" s="1"/>
  <c r="BH314" i="7" s="1"/>
  <c r="BD305" i="7"/>
  <c r="BE305" i="7" s="1"/>
  <c r="BH305" i="7" s="1"/>
  <c r="BD297" i="7"/>
  <c r="BD289" i="7"/>
  <c r="BD280" i="7"/>
  <c r="BD272" i="7"/>
  <c r="BD263" i="7"/>
  <c r="BD254" i="7"/>
  <c r="BE254" i="7" s="1"/>
  <c r="BH254" i="7" s="1"/>
  <c r="BD246" i="7"/>
  <c r="BE246" i="7" s="1"/>
  <c r="BH246" i="7" s="1"/>
  <c r="BU246" i="7" s="1"/>
  <c r="BD237" i="7"/>
  <c r="BE237" i="7" s="1"/>
  <c r="BH237" i="7" s="1"/>
  <c r="BU237" i="7" s="1"/>
  <c r="BD228" i="7"/>
  <c r="BE228" i="7" s="1"/>
  <c r="BH228" i="7" s="1"/>
  <c r="BU228" i="7" s="1"/>
  <c r="BD219" i="7"/>
  <c r="BD210" i="7"/>
  <c r="BD202" i="7"/>
  <c r="BD193" i="7"/>
  <c r="BE193" i="7" s="1"/>
  <c r="BH193" i="7" s="1"/>
  <c r="BD184" i="7"/>
  <c r="BE184" i="7" s="1"/>
  <c r="BH184" i="7" s="1"/>
  <c r="BD176" i="7"/>
  <c r="BE176" i="7" s="1"/>
  <c r="BH176" i="7" s="1"/>
  <c r="BU176" i="7" s="1"/>
  <c r="BD167" i="7"/>
  <c r="BE167" i="7" s="1"/>
  <c r="BH167" i="7" s="1"/>
  <c r="BD158" i="7"/>
  <c r="BD150" i="7"/>
  <c r="BD141" i="7"/>
  <c r="BD132" i="7"/>
  <c r="BD123" i="7"/>
  <c r="BE123" i="7" s="1"/>
  <c r="BH123" i="7" s="1"/>
  <c r="BD114" i="7"/>
  <c r="BE114" i="7" s="1"/>
  <c r="BH114" i="7" s="1"/>
  <c r="BU114" i="7" s="1"/>
  <c r="BD106" i="7"/>
  <c r="BE106" i="7" s="1"/>
  <c r="BH106" i="7" s="1"/>
  <c r="BU106" i="7" s="1"/>
  <c r="BD97" i="7"/>
  <c r="BE97" i="7" s="1"/>
  <c r="BH97" i="7" s="1"/>
  <c r="BD88" i="7"/>
  <c r="BE88" i="7" s="1"/>
  <c r="BH88" i="7" s="1"/>
  <c r="BD79" i="7"/>
  <c r="BD70" i="7"/>
  <c r="BD61" i="7"/>
  <c r="BD53" i="7"/>
  <c r="BE53" i="7" s="1"/>
  <c r="BH53" i="7" s="1"/>
  <c r="BU53" i="7" s="1"/>
  <c r="BD367" i="7"/>
  <c r="BE367" i="7" s="1"/>
  <c r="BH367" i="7" s="1"/>
  <c r="BU367" i="7" s="1"/>
  <c r="BD332" i="7"/>
  <c r="BE332" i="7" s="1"/>
  <c r="BH332" i="7" s="1"/>
  <c r="BD306" i="7"/>
  <c r="BE306" i="7" s="1"/>
  <c r="BH306" i="7" s="1"/>
  <c r="BU306" i="7" s="1"/>
  <c r="BD281" i="7"/>
  <c r="BE281" i="7" s="1"/>
  <c r="BH281" i="7" s="1"/>
  <c r="BU281" i="7" s="1"/>
  <c r="BD211" i="7"/>
  <c r="BD168" i="7"/>
  <c r="BD151" i="7"/>
  <c r="BE151" i="7" s="1"/>
  <c r="BH151" i="7" s="1"/>
  <c r="BU151" i="7" s="1"/>
  <c r="BD98" i="7"/>
  <c r="BE98" i="7" s="1"/>
  <c r="BH98" i="7" s="1"/>
  <c r="BD89" i="7"/>
  <c r="BE89" i="7" s="1"/>
  <c r="BH89" i="7" s="1"/>
  <c r="BU89" i="7" s="1"/>
  <c r="BD54" i="7"/>
  <c r="BE54" i="7" s="1"/>
  <c r="BH54" i="7" s="1"/>
  <c r="BD370" i="7"/>
  <c r="BE370" i="7" s="1"/>
  <c r="BH370" i="7" s="1"/>
  <c r="BD361" i="7"/>
  <c r="BE361" i="7" s="1"/>
  <c r="BH361" i="7" s="1"/>
  <c r="BD353" i="7"/>
  <c r="BD344" i="7"/>
  <c r="BD326" i="7"/>
  <c r="BE326" i="7" s="1"/>
  <c r="BH326" i="7" s="1"/>
  <c r="BD318" i="7"/>
  <c r="BE318" i="7" s="1"/>
  <c r="BH318" i="7" s="1"/>
  <c r="BD293" i="7"/>
  <c r="BE293" i="7" s="1"/>
  <c r="BH293" i="7" s="1"/>
  <c r="BU293" i="7" s="1"/>
  <c r="BD276" i="7"/>
  <c r="BE276" i="7" s="1"/>
  <c r="BH276" i="7" s="1"/>
  <c r="BU276" i="7" s="1"/>
  <c r="BD267" i="7"/>
  <c r="BE267" i="7" s="1"/>
  <c r="BH267" i="7" s="1"/>
  <c r="BD223" i="7"/>
  <c r="BE223" i="7" s="1"/>
  <c r="BH223" i="7" s="1"/>
  <c r="BD197" i="7"/>
  <c r="BD154" i="7"/>
  <c r="BD101" i="7"/>
  <c r="BE101" i="7" s="1"/>
  <c r="BH101" i="7" s="1"/>
  <c r="BU101" i="7" s="1"/>
  <c r="BD75" i="7"/>
  <c r="BE75" i="7" s="1"/>
  <c r="BH75" i="7" s="1"/>
  <c r="BD57" i="7"/>
  <c r="BE57" i="7" s="1"/>
  <c r="BH57" i="7" s="1"/>
  <c r="BU57" i="7" s="1"/>
  <c r="BD48" i="7"/>
  <c r="BE48" i="7" s="1"/>
  <c r="BH48" i="7" s="1"/>
  <c r="BD373" i="7"/>
  <c r="BE373" i="7" s="1"/>
  <c r="BH373" i="7" s="1"/>
  <c r="BU373" i="7" s="1"/>
  <c r="BD365" i="7"/>
  <c r="BE365" i="7" s="1"/>
  <c r="BH365" i="7" s="1"/>
  <c r="BD330" i="7"/>
  <c r="BD304" i="7"/>
  <c r="BD296" i="7"/>
  <c r="BE296" i="7" s="1"/>
  <c r="BH296" i="7" s="1"/>
  <c r="BU296" i="7" s="1"/>
  <c r="BD271" i="7"/>
  <c r="BE271" i="7" s="1"/>
  <c r="BH271" i="7" s="1"/>
  <c r="BU271" i="7" s="1"/>
  <c r="BD262" i="7"/>
  <c r="BE262" i="7" s="1"/>
  <c r="BH262" i="7" s="1"/>
  <c r="BU262" i="7" s="1"/>
  <c r="BD235" i="7"/>
  <c r="BE235" i="7" s="1"/>
  <c r="BH235" i="7" s="1"/>
  <c r="BD201" i="7"/>
  <c r="BD192" i="7"/>
  <c r="BE192" i="7" s="1"/>
  <c r="BH192" i="7" s="1"/>
  <c r="BU192" i="7" s="1"/>
  <c r="BD104" i="7"/>
  <c r="BD96" i="7"/>
  <c r="BD51" i="7"/>
  <c r="BD369" i="7"/>
  <c r="BE369" i="7" s="1"/>
  <c r="BH369" i="7" s="1"/>
  <c r="BD360" i="7"/>
  <c r="BE360" i="7" s="1"/>
  <c r="BH360" i="7" s="1"/>
  <c r="BU360" i="7" s="1"/>
  <c r="BD351" i="7"/>
  <c r="BE351" i="7" s="1"/>
  <c r="BH351" i="7" s="1"/>
  <c r="BD343" i="7"/>
  <c r="BE343" i="7" s="1"/>
  <c r="BH343" i="7" s="1"/>
  <c r="BU343" i="7" s="1"/>
  <c r="BD334" i="7"/>
  <c r="BE334" i="7" s="1"/>
  <c r="BH334" i="7" s="1"/>
  <c r="BD325" i="7"/>
  <c r="BD317" i="7"/>
  <c r="BD308" i="7"/>
  <c r="BD300" i="7"/>
  <c r="BE300" i="7" s="1"/>
  <c r="BH300" i="7" s="1"/>
  <c r="BU300" i="7" s="1"/>
  <c r="BD292" i="7"/>
  <c r="BE292" i="7" s="1"/>
  <c r="BH292" i="7" s="1"/>
  <c r="BD283" i="7"/>
  <c r="BE283" i="7" s="1"/>
  <c r="BH283" i="7" s="1"/>
  <c r="BD275" i="7"/>
  <c r="BE275" i="7" s="1"/>
  <c r="BH275" i="7" s="1"/>
  <c r="BU275" i="7" s="1"/>
  <c r="BD266" i="7"/>
  <c r="BD257" i="7"/>
  <c r="BD249" i="7"/>
  <c r="BD240" i="7"/>
  <c r="BD231" i="7"/>
  <c r="BE231" i="7" s="1"/>
  <c r="BH231" i="7" s="1"/>
  <c r="BD222" i="7"/>
  <c r="BE222" i="7" s="1"/>
  <c r="BH222" i="7" s="1"/>
  <c r="BU222" i="7" s="1"/>
  <c r="BD214" i="7"/>
  <c r="BE214" i="7" s="1"/>
  <c r="BH214" i="7" s="1"/>
  <c r="BU214" i="7" s="1"/>
  <c r="BD205" i="7"/>
  <c r="BD196" i="7"/>
  <c r="BD188" i="7"/>
  <c r="BD179" i="7"/>
  <c r="BD170" i="7"/>
  <c r="BE170" i="7" s="1"/>
  <c r="BH170" i="7" s="1"/>
  <c r="BU170" i="7" s="1"/>
  <c r="BD162" i="7"/>
  <c r="BE162" i="7" s="1"/>
  <c r="BH162" i="7" s="1"/>
  <c r="BU162" i="7" s="1"/>
  <c r="BD153" i="7"/>
  <c r="BE153" i="7" s="1"/>
  <c r="BH153" i="7" s="1"/>
  <c r="BU153" i="7" s="1"/>
  <c r="BD144" i="7"/>
  <c r="BE144" i="7" s="1"/>
  <c r="BH144" i="7" s="1"/>
  <c r="BD135" i="7"/>
  <c r="BE135" i="7" s="1"/>
  <c r="BH135" i="7" s="1"/>
  <c r="BU135" i="7" s="1"/>
  <c r="BD126" i="7"/>
  <c r="BE126" i="7" s="1"/>
  <c r="BH126" i="7" s="1"/>
  <c r="BU126" i="7" s="1"/>
  <c r="BD117" i="7"/>
  <c r="BD110" i="7"/>
  <c r="BD109" i="7"/>
  <c r="BE109" i="7" s="1"/>
  <c r="BH109" i="7" s="1"/>
  <c r="BU109" i="7" s="1"/>
  <c r="BD100" i="7"/>
  <c r="BE100" i="7" s="1"/>
  <c r="BH100" i="7" s="1"/>
  <c r="BD92" i="7"/>
  <c r="BE92" i="7" s="1"/>
  <c r="BH92" i="7" s="1"/>
  <c r="BD83" i="7"/>
  <c r="BE83" i="7" s="1"/>
  <c r="BH83" i="7" s="1"/>
  <c r="BU83" i="7" s="1"/>
  <c r="BD74" i="7"/>
  <c r="BE74" i="7" s="1"/>
  <c r="BH74" i="7" s="1"/>
  <c r="BU74" i="7" s="1"/>
  <c r="BD64" i="7"/>
  <c r="BE64" i="7" s="1"/>
  <c r="BH64" i="7" s="1"/>
  <c r="BD56" i="7"/>
  <c r="BD47" i="7"/>
  <c r="BE230" i="7"/>
  <c r="BH230" i="7" s="1"/>
  <c r="BU230" i="7" s="1"/>
  <c r="BE221" i="7"/>
  <c r="BH221" i="7" s="1"/>
  <c r="BE200" i="7"/>
  <c r="BH200" i="7" s="1"/>
  <c r="BU200" i="7" s="1"/>
  <c r="BE86" i="7"/>
  <c r="BH86" i="7" s="1"/>
  <c r="BE205" i="7"/>
  <c r="BH205" i="7" s="1"/>
  <c r="BU205" i="7" s="1"/>
  <c r="BE149" i="7"/>
  <c r="BH149" i="7" s="1"/>
  <c r="BE357" i="7"/>
  <c r="BH357" i="7" s="1"/>
  <c r="BE353" i="7"/>
  <c r="BH353" i="7" s="1"/>
  <c r="BE339" i="7"/>
  <c r="BH339" i="7" s="1"/>
  <c r="BU339" i="7" s="1"/>
  <c r="BE240" i="7"/>
  <c r="BH240" i="7" s="1"/>
  <c r="BE189" i="7"/>
  <c r="BH189" i="7" s="1"/>
  <c r="BU189" i="7" s="1"/>
  <c r="BE154" i="7"/>
  <c r="BH154" i="7" s="1"/>
  <c r="BE251" i="7"/>
  <c r="BH251" i="7" s="1"/>
  <c r="BU251" i="7" s="1"/>
  <c r="BE190" i="7"/>
  <c r="BH190" i="7" s="1"/>
  <c r="BE168" i="7"/>
  <c r="BH168" i="7" s="1"/>
  <c r="BU168" i="7" s="1"/>
  <c r="BE164" i="7"/>
  <c r="BH164" i="7" s="1"/>
  <c r="BE93" i="7"/>
  <c r="BH93" i="7" s="1"/>
  <c r="BU93" i="7" s="1"/>
  <c r="BE70" i="7"/>
  <c r="BH70" i="7" s="1"/>
  <c r="BU70" i="7" s="1"/>
  <c r="BE376" i="7"/>
  <c r="BH376" i="7" s="1"/>
  <c r="BE372" i="7"/>
  <c r="BH372" i="7" s="1"/>
  <c r="BU372" i="7" s="1"/>
  <c r="BE368" i="7"/>
  <c r="BH368" i="7" s="1"/>
  <c r="BU368" i="7" s="1"/>
  <c r="BE299" i="7"/>
  <c r="BH299" i="7" s="1"/>
  <c r="BE142" i="7"/>
  <c r="BH142" i="7" s="1"/>
  <c r="BE308" i="7"/>
  <c r="BH308" i="7" s="1"/>
  <c r="BU308" i="7" s="1"/>
  <c r="BE266" i="7"/>
  <c r="BH266" i="7" s="1"/>
  <c r="BE348" i="7"/>
  <c r="BH348" i="7" s="1"/>
  <c r="BE169" i="7"/>
  <c r="BH169" i="7" s="1"/>
  <c r="BE272" i="7"/>
  <c r="BH272" i="7" s="1"/>
  <c r="BE344" i="7"/>
  <c r="BH344" i="7" s="1"/>
  <c r="BE315" i="7"/>
  <c r="BH315" i="7" s="1"/>
  <c r="BU315" i="7" s="1"/>
  <c r="BE329" i="7"/>
  <c r="BH329" i="7" s="1"/>
  <c r="BE320" i="7"/>
  <c r="BH320" i="7" s="1"/>
  <c r="BU320" i="7" s="1"/>
  <c r="BE286" i="7"/>
  <c r="BH286" i="7" s="1"/>
  <c r="BU286" i="7" s="1"/>
  <c r="BE210" i="7"/>
  <c r="BH210" i="7" s="1"/>
  <c r="BE160" i="7"/>
  <c r="BH160" i="7" s="1"/>
  <c r="BE122" i="7"/>
  <c r="BH122" i="7" s="1"/>
  <c r="BU122" i="7" s="1"/>
  <c r="BE102" i="7"/>
  <c r="BH102" i="7" s="1"/>
  <c r="BE60" i="7"/>
  <c r="BH60" i="7" s="1"/>
  <c r="BU60" i="7" s="1"/>
  <c r="BE50" i="7"/>
  <c r="BH50" i="7" s="1"/>
  <c r="BE349" i="7"/>
  <c r="BH349" i="7" s="1"/>
  <c r="BU349" i="7" s="1"/>
  <c r="BE252" i="7"/>
  <c r="BH252" i="7" s="1"/>
  <c r="BE211" i="7"/>
  <c r="BH211" i="7" s="1"/>
  <c r="BU211" i="7" s="1"/>
  <c r="BE127" i="7"/>
  <c r="BH127" i="7" s="1"/>
  <c r="BE117" i="7"/>
  <c r="BH117" i="7" s="1"/>
  <c r="BU117" i="7" s="1"/>
  <c r="BE375" i="7"/>
  <c r="BH375" i="7" s="1"/>
  <c r="BE371" i="7"/>
  <c r="BH371" i="7" s="1"/>
  <c r="BE346" i="7"/>
  <c r="BH346" i="7" s="1"/>
  <c r="BE337" i="7"/>
  <c r="BH337" i="7" s="1"/>
  <c r="BE322" i="7"/>
  <c r="BH322" i="7" s="1"/>
  <c r="BU322" i="7" s="1"/>
  <c r="BE303" i="7"/>
  <c r="BH303" i="7" s="1"/>
  <c r="BE289" i="7"/>
  <c r="BH289" i="7" s="1"/>
  <c r="BE270" i="7"/>
  <c r="BH270" i="7" s="1"/>
  <c r="BU270" i="7" s="1"/>
  <c r="BE249" i="7"/>
  <c r="BH249" i="7" s="1"/>
  <c r="BU249" i="7" s="1"/>
  <c r="BE208" i="7"/>
  <c r="BH208" i="7" s="1"/>
  <c r="BU208" i="7" s="1"/>
  <c r="BE183" i="7"/>
  <c r="BH183" i="7" s="1"/>
  <c r="BU183" i="7" s="1"/>
  <c r="BE178" i="7"/>
  <c r="BH178" i="7" s="1"/>
  <c r="BU178" i="7" s="1"/>
  <c r="BE172" i="7"/>
  <c r="BH172" i="7" s="1"/>
  <c r="BU172" i="7" s="1"/>
  <c r="BE130" i="7"/>
  <c r="BH130" i="7" s="1"/>
  <c r="BE104" i="7"/>
  <c r="BH104" i="7" s="1"/>
  <c r="BE90" i="7"/>
  <c r="BH90" i="7" s="1"/>
  <c r="BE80" i="7"/>
  <c r="BH80" i="7" s="1"/>
  <c r="BE79" i="7"/>
  <c r="BH79" i="7" s="1"/>
  <c r="BE68" i="7"/>
  <c r="BH68" i="7" s="1"/>
  <c r="BU68" i="7" s="1"/>
  <c r="BE163" i="7"/>
  <c r="BH163" i="7" s="1"/>
  <c r="BE148" i="7"/>
  <c r="BH148" i="7" s="1"/>
  <c r="BE96" i="7"/>
  <c r="BH96" i="7" s="1"/>
  <c r="BE363" i="7"/>
  <c r="BH363" i="7" s="1"/>
  <c r="BE358" i="7"/>
  <c r="BH358" i="7" s="1"/>
  <c r="BU358" i="7" s="1"/>
  <c r="BE319" i="7"/>
  <c r="BH319" i="7" s="1"/>
  <c r="BU319" i="7" s="1"/>
  <c r="BE304" i="7"/>
  <c r="BH304" i="7" s="1"/>
  <c r="BU304" i="7" s="1"/>
  <c r="BE295" i="7"/>
  <c r="BH295" i="7" s="1"/>
  <c r="BE290" i="7"/>
  <c r="BH290" i="7" s="1"/>
  <c r="BE280" i="7"/>
  <c r="BH280" i="7" s="1"/>
  <c r="BU280" i="7" s="1"/>
  <c r="BE225" i="7"/>
  <c r="BH225" i="7" s="1"/>
  <c r="BE179" i="7"/>
  <c r="BH179" i="7" s="1"/>
  <c r="BU179" i="7" s="1"/>
  <c r="BE174" i="7"/>
  <c r="BH174" i="7" s="1"/>
  <c r="BE158" i="7"/>
  <c r="BH158" i="7" s="1"/>
  <c r="BU158" i="7" s="1"/>
  <c r="BE136" i="7"/>
  <c r="BH136" i="7" s="1"/>
  <c r="BE131" i="7"/>
  <c r="BH131" i="7" s="1"/>
  <c r="BE120" i="7"/>
  <c r="BH120" i="7" s="1"/>
  <c r="BU120" i="7" s="1"/>
  <c r="BE115" i="7"/>
  <c r="BH115" i="7" s="1"/>
  <c r="BE110" i="7"/>
  <c r="BH110" i="7" s="1"/>
  <c r="BU110" i="7" s="1"/>
  <c r="BE59" i="7"/>
  <c r="BH59" i="7" s="1"/>
  <c r="BU59" i="7" s="1"/>
  <c r="BE49" i="7"/>
  <c r="BH49" i="7" s="1"/>
  <c r="BU49" i="7" s="1"/>
  <c r="BE260" i="7"/>
  <c r="BH260" i="7" s="1"/>
  <c r="BU260" i="7" s="1"/>
  <c r="BE138" i="7"/>
  <c r="BH138" i="7" s="1"/>
  <c r="BE111" i="7"/>
  <c r="BH111" i="7" s="1"/>
  <c r="BE341" i="7"/>
  <c r="BH341" i="7" s="1"/>
  <c r="BE330" i="7"/>
  <c r="BH330" i="7" s="1"/>
  <c r="BE217" i="7"/>
  <c r="BH217" i="7" s="1"/>
  <c r="BE201" i="7"/>
  <c r="BH201" i="7" s="1"/>
  <c r="BU201" i="7" s="1"/>
  <c r="BE196" i="7"/>
  <c r="BH196" i="7" s="1"/>
  <c r="BU196" i="7" s="1"/>
  <c r="BE150" i="7"/>
  <c r="BH150" i="7" s="1"/>
  <c r="BE133" i="7"/>
  <c r="BH133" i="7" s="1"/>
  <c r="BU133" i="7" s="1"/>
  <c r="BE355" i="7"/>
  <c r="BH355" i="7" s="1"/>
  <c r="BE311" i="7"/>
  <c r="BH311" i="7" s="1"/>
  <c r="BE302" i="7"/>
  <c r="BH302" i="7" s="1"/>
  <c r="BU302" i="7" s="1"/>
  <c r="BE297" i="7"/>
  <c r="BH297" i="7" s="1"/>
  <c r="BE288" i="7"/>
  <c r="BH288" i="7" s="1"/>
  <c r="BU288" i="7" s="1"/>
  <c r="BE278" i="7"/>
  <c r="BH278" i="7" s="1"/>
  <c r="BU278" i="7" s="1"/>
  <c r="BE248" i="7"/>
  <c r="BH248" i="7" s="1"/>
  <c r="BE202" i="7"/>
  <c r="BH202" i="7" s="1"/>
  <c r="BE182" i="7"/>
  <c r="BH182" i="7" s="1"/>
  <c r="BE161" i="7"/>
  <c r="BH161" i="7" s="1"/>
  <c r="BU161" i="7" s="1"/>
  <c r="BE156" i="7"/>
  <c r="BH156" i="7" s="1"/>
  <c r="BU156" i="7" s="1"/>
  <c r="BE145" i="7"/>
  <c r="BH145" i="7" s="1"/>
  <c r="BE140" i="7"/>
  <c r="BH140" i="7" s="1"/>
  <c r="BE108" i="7"/>
  <c r="BH108" i="7" s="1"/>
  <c r="BU108" i="7" s="1"/>
  <c r="BE103" i="7"/>
  <c r="BH103" i="7" s="1"/>
  <c r="BU103" i="7" s="1"/>
  <c r="BE84" i="7"/>
  <c r="BH84" i="7" s="1"/>
  <c r="BE78" i="7"/>
  <c r="BH78" i="7" s="1"/>
  <c r="BU78" i="7" s="1"/>
  <c r="BE61" i="7"/>
  <c r="BH61" i="7" s="1"/>
  <c r="BE310" i="7"/>
  <c r="BH310" i="7" s="1"/>
  <c r="BU310" i="7" s="1"/>
  <c r="BE301" i="7"/>
  <c r="BH301" i="7" s="1"/>
  <c r="BU301" i="7" s="1"/>
  <c r="BE191" i="7"/>
  <c r="BH191" i="7" s="1"/>
  <c r="BU191" i="7" s="1"/>
  <c r="BE165" i="7"/>
  <c r="BH165" i="7" s="1"/>
  <c r="BE132" i="7"/>
  <c r="BH132" i="7" s="1"/>
  <c r="BU132" i="7" s="1"/>
  <c r="BE107" i="7"/>
  <c r="BH107" i="7" s="1"/>
  <c r="BE325" i="7"/>
  <c r="BH325" i="7" s="1"/>
  <c r="BU325" i="7" s="1"/>
  <c r="BE316" i="7"/>
  <c r="BH316" i="7" s="1"/>
  <c r="BE273" i="7"/>
  <c r="BH273" i="7" s="1"/>
  <c r="BE242" i="7"/>
  <c r="BH242" i="7" s="1"/>
  <c r="BU242" i="7" s="1"/>
  <c r="BE181" i="7"/>
  <c r="BH181" i="7" s="1"/>
  <c r="BE112" i="7"/>
  <c r="BH112" i="7" s="1"/>
  <c r="BE94" i="7"/>
  <c r="BH94" i="7" s="1"/>
  <c r="BE77" i="7"/>
  <c r="BH77" i="7" s="1"/>
  <c r="BU77" i="7" s="1"/>
  <c r="BE71" i="7"/>
  <c r="BH71" i="7" s="1"/>
  <c r="BE56" i="7"/>
  <c r="BH56" i="7" s="1"/>
  <c r="BE51" i="7"/>
  <c r="BH51" i="7" s="1"/>
  <c r="BU51" i="7" s="1"/>
  <c r="BE356" i="7"/>
  <c r="BH356" i="7" s="1"/>
  <c r="BU356" i="7" s="1"/>
  <c r="BE317" i="7"/>
  <c r="BH317" i="7" s="1"/>
  <c r="BU317" i="7" s="1"/>
  <c r="BE307" i="7"/>
  <c r="BH307" i="7" s="1"/>
  <c r="BE263" i="7"/>
  <c r="BH263" i="7" s="1"/>
  <c r="BU263" i="7" s="1"/>
  <c r="BE257" i="7"/>
  <c r="BH257" i="7" s="1"/>
  <c r="BU257" i="7" s="1"/>
  <c r="BE253" i="7"/>
  <c r="BH253" i="7" s="1"/>
  <c r="BU253" i="7" s="1"/>
  <c r="BE243" i="7"/>
  <c r="BH243" i="7" s="1"/>
  <c r="BU243" i="7" s="1"/>
  <c r="BE239" i="7"/>
  <c r="BH239" i="7" s="1"/>
  <c r="BU239" i="7" s="1"/>
  <c r="BE233" i="7"/>
  <c r="BH233" i="7" s="1"/>
  <c r="BE219" i="7"/>
  <c r="BH219" i="7" s="1"/>
  <c r="BU219" i="7" s="1"/>
  <c r="BE203" i="7"/>
  <c r="BH203" i="7" s="1"/>
  <c r="BU203" i="7" s="1"/>
  <c r="BE197" i="7"/>
  <c r="BH197" i="7" s="1"/>
  <c r="BE188" i="7"/>
  <c r="BH188" i="7" s="1"/>
  <c r="BE177" i="7"/>
  <c r="BH177" i="7" s="1"/>
  <c r="BE141" i="7"/>
  <c r="BH141" i="7" s="1"/>
  <c r="BU141" i="7" s="1"/>
  <c r="BE124" i="7"/>
  <c r="BH124" i="7" s="1"/>
  <c r="BU124" i="7" s="1"/>
  <c r="BE118" i="7"/>
  <c r="BH118" i="7" s="1"/>
  <c r="BU118" i="7" s="1"/>
  <c r="BE99" i="7"/>
  <c r="BH99" i="7" s="1"/>
  <c r="BU99" i="7" s="1"/>
  <c r="BE95" i="7"/>
  <c r="BH95" i="7" s="1"/>
  <c r="BU95" i="7" s="1"/>
  <c r="BE85" i="7"/>
  <c r="BH85" i="7" s="1"/>
  <c r="BU85" i="7" s="1"/>
  <c r="BE47" i="7"/>
  <c r="BH47" i="7" s="1"/>
  <c r="P45" i="7"/>
  <c r="BG45" i="7"/>
  <c r="BE234" i="7"/>
  <c r="BH234" i="7" s="1"/>
  <c r="BU234" i="7" s="1"/>
  <c r="BW281" i="7" l="1"/>
  <c r="BX281" i="7"/>
  <c r="BW343" i="7"/>
  <c r="BX343" i="7"/>
  <c r="BW155" i="7"/>
  <c r="BX155" i="7"/>
  <c r="BW135" i="7"/>
  <c r="BX135" i="7"/>
  <c r="BW63" i="7"/>
  <c r="BX63" i="7"/>
  <c r="BW310" i="7"/>
  <c r="BX310" i="7"/>
  <c r="BW201" i="7"/>
  <c r="BX201" i="7"/>
  <c r="BW304" i="7"/>
  <c r="BX304" i="7"/>
  <c r="BW368" i="7"/>
  <c r="BX368" i="7"/>
  <c r="BW205" i="7"/>
  <c r="BX205" i="7"/>
  <c r="BW195" i="7"/>
  <c r="BX195" i="7"/>
  <c r="BW258" i="7"/>
  <c r="BX258" i="7"/>
  <c r="BW253" i="7"/>
  <c r="BX253" i="7"/>
  <c r="BW322" i="7"/>
  <c r="BX322" i="7"/>
  <c r="BW276" i="7"/>
  <c r="BX276" i="7"/>
  <c r="BW176" i="7"/>
  <c r="BX176" i="7"/>
  <c r="BW345" i="7"/>
  <c r="BX345" i="7"/>
  <c r="BW274" i="7"/>
  <c r="BX274" i="7"/>
  <c r="BW247" i="7"/>
  <c r="BX247" i="7"/>
  <c r="BW77" i="7"/>
  <c r="BX77" i="7"/>
  <c r="BW302" i="7"/>
  <c r="BX302" i="7"/>
  <c r="BW208" i="7"/>
  <c r="BX208" i="7"/>
  <c r="BW222" i="7"/>
  <c r="BX222" i="7"/>
  <c r="BW57" i="7"/>
  <c r="BX57" i="7"/>
  <c r="BW114" i="7"/>
  <c r="BX114" i="7"/>
  <c r="BW87" i="7"/>
  <c r="BX87" i="7"/>
  <c r="BW143" i="7"/>
  <c r="BX143" i="7"/>
  <c r="BW203" i="7"/>
  <c r="BX203" i="7"/>
  <c r="BW141" i="7"/>
  <c r="BX141" i="7"/>
  <c r="BW239" i="7"/>
  <c r="BX239" i="7"/>
  <c r="BW51" i="7"/>
  <c r="BX51" i="7"/>
  <c r="BW301" i="7"/>
  <c r="BX301" i="7"/>
  <c r="BW278" i="7"/>
  <c r="BX278" i="7"/>
  <c r="BW196" i="7"/>
  <c r="BX196" i="7"/>
  <c r="BW260" i="7"/>
  <c r="BX260" i="7"/>
  <c r="BW172" i="7"/>
  <c r="BX172" i="7"/>
  <c r="BW122" i="7"/>
  <c r="BX122" i="7"/>
  <c r="BW126" i="7"/>
  <c r="BX126" i="7"/>
  <c r="BW192" i="7"/>
  <c r="BX192" i="7"/>
  <c r="BW228" i="7"/>
  <c r="BX228" i="7"/>
  <c r="BW366" i="7"/>
  <c r="BX366" i="7"/>
  <c r="BW175" i="7"/>
  <c r="BX175" i="7"/>
  <c r="BW259" i="7"/>
  <c r="BX259" i="7"/>
  <c r="BW327" i="7"/>
  <c r="BX327" i="7"/>
  <c r="BW323" i="7"/>
  <c r="BX323" i="7"/>
  <c r="BW116" i="7"/>
  <c r="BX116" i="7"/>
  <c r="BW187" i="7"/>
  <c r="BX187" i="7"/>
  <c r="BW171" i="7"/>
  <c r="BX171" i="7"/>
  <c r="BW288" i="7"/>
  <c r="BX288" i="7"/>
  <c r="BW68" i="7"/>
  <c r="BX68" i="7"/>
  <c r="BW275" i="7"/>
  <c r="BX275" i="7"/>
  <c r="BW55" i="7"/>
  <c r="BX55" i="7"/>
  <c r="BW183" i="7"/>
  <c r="BX183" i="7"/>
  <c r="BW372" i="7"/>
  <c r="BX372" i="7"/>
  <c r="BW214" i="7"/>
  <c r="BX214" i="7"/>
  <c r="BW321" i="7"/>
  <c r="BX321" i="7"/>
  <c r="BW161" i="7"/>
  <c r="BX161" i="7"/>
  <c r="BW358" i="7"/>
  <c r="BX358" i="7"/>
  <c r="BW262" i="7"/>
  <c r="BX262" i="7"/>
  <c r="BW367" i="7"/>
  <c r="BX367" i="7"/>
  <c r="BW76" i="7"/>
  <c r="BX76" i="7"/>
  <c r="BW350" i="7"/>
  <c r="BX350" i="7"/>
  <c r="BW263" i="7"/>
  <c r="BX263" i="7"/>
  <c r="BW362" i="7"/>
  <c r="BX362" i="7"/>
  <c r="BW99" i="7"/>
  <c r="BX99" i="7"/>
  <c r="BW339" i="7"/>
  <c r="BX339" i="7"/>
  <c r="BW230" i="7"/>
  <c r="BX230" i="7"/>
  <c r="BW109" i="7"/>
  <c r="BX109" i="7"/>
  <c r="BW170" i="7"/>
  <c r="BX170" i="7"/>
  <c r="BW296" i="7"/>
  <c r="BX296" i="7"/>
  <c r="BW101" i="7"/>
  <c r="BX101" i="7"/>
  <c r="BW151" i="7"/>
  <c r="BX151" i="7"/>
  <c r="BW243" i="7"/>
  <c r="BX243" i="7"/>
  <c r="BW158" i="7"/>
  <c r="BX158" i="7"/>
  <c r="BW178" i="7"/>
  <c r="BX178" i="7"/>
  <c r="BW251" i="7"/>
  <c r="BX251" i="7"/>
  <c r="BW373" i="7"/>
  <c r="BX373" i="7"/>
  <c r="BW237" i="7"/>
  <c r="BX237" i="7"/>
  <c r="BW232" i="7"/>
  <c r="BX232" i="7"/>
  <c r="BW156" i="7"/>
  <c r="BX156" i="7"/>
  <c r="BW319" i="7"/>
  <c r="BX319" i="7"/>
  <c r="BW83" i="7"/>
  <c r="BX83" i="7"/>
  <c r="BW246" i="7"/>
  <c r="BX246" i="7"/>
  <c r="BW206" i="7"/>
  <c r="BX206" i="7"/>
  <c r="BW277" i="7"/>
  <c r="BX277" i="7"/>
  <c r="BW342" i="7"/>
  <c r="BX342" i="7"/>
  <c r="BW85" i="7"/>
  <c r="BX85" i="7"/>
  <c r="BW179" i="7"/>
  <c r="BX179" i="7"/>
  <c r="BW349" i="7"/>
  <c r="BX349" i="7"/>
  <c r="BW189" i="7"/>
  <c r="BX189" i="7"/>
  <c r="BW200" i="7"/>
  <c r="BX200" i="7"/>
  <c r="BW360" i="7"/>
  <c r="BX360" i="7"/>
  <c r="BW89" i="7"/>
  <c r="BX89" i="7"/>
  <c r="BW313" i="7"/>
  <c r="BX313" i="7"/>
  <c r="BW282" i="7"/>
  <c r="BX282" i="7"/>
  <c r="BW255" i="7"/>
  <c r="BX255" i="7"/>
  <c r="BW132" i="7"/>
  <c r="BX132" i="7"/>
  <c r="BW249" i="7"/>
  <c r="BX249" i="7"/>
  <c r="BW70" i="7"/>
  <c r="BX70" i="7"/>
  <c r="BW300" i="7"/>
  <c r="BX300" i="7"/>
  <c r="BW53" i="7"/>
  <c r="BX53" i="7"/>
  <c r="BW331" i="7"/>
  <c r="BX331" i="7"/>
  <c r="BW298" i="7"/>
  <c r="BX298" i="7"/>
  <c r="BW294" i="7"/>
  <c r="BX294" i="7"/>
  <c r="BW291" i="7"/>
  <c r="BX291" i="7"/>
  <c r="BW308" i="7"/>
  <c r="BX308" i="7"/>
  <c r="BW118" i="7"/>
  <c r="BX118" i="7"/>
  <c r="BW317" i="7"/>
  <c r="BX317" i="7"/>
  <c r="BW191" i="7"/>
  <c r="BX191" i="7"/>
  <c r="BW108" i="7"/>
  <c r="BX108" i="7"/>
  <c r="BW133" i="7"/>
  <c r="BX133" i="7"/>
  <c r="BW120" i="7"/>
  <c r="BX120" i="7"/>
  <c r="BW280" i="7"/>
  <c r="BX280" i="7"/>
  <c r="BW270" i="7"/>
  <c r="BX270" i="7"/>
  <c r="BW60" i="7"/>
  <c r="BX60" i="7"/>
  <c r="BW315" i="7"/>
  <c r="BX315" i="7"/>
  <c r="BW49" i="7"/>
  <c r="BX49" i="7"/>
  <c r="BW211" i="7"/>
  <c r="BX211" i="7"/>
  <c r="BW74" i="7"/>
  <c r="BX74" i="7"/>
  <c r="BW306" i="7"/>
  <c r="BX306" i="7"/>
  <c r="BW128" i="7"/>
  <c r="BX128" i="7"/>
  <c r="BW166" i="7"/>
  <c r="BX166" i="7"/>
  <c r="BW220" i="7"/>
  <c r="BX220" i="7"/>
  <c r="BW325" i="7"/>
  <c r="BX325" i="7"/>
  <c r="BW59" i="7"/>
  <c r="BX59" i="7"/>
  <c r="BW106" i="7"/>
  <c r="BX106" i="7"/>
  <c r="BW137" i="7"/>
  <c r="BX137" i="7"/>
  <c r="BW284" i="7"/>
  <c r="BX284" i="7"/>
  <c r="BW257" i="7"/>
  <c r="BX257" i="7"/>
  <c r="BW78" i="7"/>
  <c r="BX78" i="7"/>
  <c r="BW286" i="7"/>
  <c r="BX286" i="7"/>
  <c r="BW153" i="7"/>
  <c r="BX153" i="7"/>
  <c r="BW293" i="7"/>
  <c r="BX293" i="7"/>
  <c r="BW216" i="7"/>
  <c r="BX216" i="7"/>
  <c r="BW95" i="7"/>
  <c r="BX95" i="7"/>
  <c r="BW110" i="7"/>
  <c r="BX110" i="7"/>
  <c r="BW320" i="7"/>
  <c r="BX320" i="7"/>
  <c r="BW162" i="7"/>
  <c r="BX162" i="7"/>
  <c r="BW271" i="7"/>
  <c r="BX271" i="7"/>
  <c r="BW65" i="7"/>
  <c r="BX65" i="7"/>
  <c r="BW224" i="7"/>
  <c r="BX224" i="7"/>
  <c r="BW103" i="7"/>
  <c r="BX103" i="7"/>
  <c r="BW93" i="7"/>
  <c r="BX93" i="7"/>
  <c r="BW219" i="7"/>
  <c r="BX219" i="7"/>
  <c r="BW234" i="7"/>
  <c r="BX234" i="7"/>
  <c r="BW124" i="7"/>
  <c r="BX124" i="7"/>
  <c r="BW356" i="7"/>
  <c r="BX356" i="7"/>
  <c r="BW242" i="7"/>
  <c r="BX242" i="7"/>
  <c r="BW117" i="7"/>
  <c r="BX117" i="7"/>
  <c r="BW168" i="7"/>
  <c r="BX168" i="7"/>
  <c r="BU194" i="7"/>
  <c r="BX194" i="7" s="1"/>
  <c r="BI97" i="7"/>
  <c r="BU97" i="7"/>
  <c r="BI374" i="7"/>
  <c r="BU374" i="7"/>
  <c r="BX374" i="7" s="1"/>
  <c r="BI58" i="7"/>
  <c r="BU58" i="7"/>
  <c r="BI333" i="7"/>
  <c r="BU333" i="7"/>
  <c r="BI351" i="7"/>
  <c r="BU351" i="7"/>
  <c r="BI69" i="7"/>
  <c r="BU69" i="7"/>
  <c r="BX69" i="7" s="1"/>
  <c r="BI238" i="7"/>
  <c r="BU238" i="7"/>
  <c r="BX238" i="7" s="1"/>
  <c r="BI354" i="7"/>
  <c r="BU354" i="7"/>
  <c r="BU369" i="7"/>
  <c r="BX369" i="7" s="1"/>
  <c r="BU318" i="7"/>
  <c r="BX318" i="7" s="1"/>
  <c r="BI113" i="7"/>
  <c r="BU113" i="7"/>
  <c r="BX113" i="7" s="1"/>
  <c r="BU62" i="7"/>
  <c r="BX62" i="7" s="1"/>
  <c r="BU215" i="7"/>
  <c r="BX215" i="7" s="1"/>
  <c r="BI305" i="7"/>
  <c r="BU305" i="7"/>
  <c r="BX305" i="7" s="1"/>
  <c r="BU265" i="7"/>
  <c r="BX265" i="7" s="1"/>
  <c r="BI235" i="7"/>
  <c r="BU235" i="7"/>
  <c r="BU54" i="7"/>
  <c r="BX54" i="7" s="1"/>
  <c r="BI207" i="7"/>
  <c r="BU207" i="7"/>
  <c r="BU134" i="7"/>
  <c r="BX134" i="7" s="1"/>
  <c r="BU92" i="7"/>
  <c r="BX92" i="7" s="1"/>
  <c r="BU254" i="7"/>
  <c r="BX254" i="7" s="1"/>
  <c r="BI250" i="7"/>
  <c r="BU250" i="7"/>
  <c r="BX250" i="7" s="1"/>
  <c r="BI326" i="7"/>
  <c r="BU326" i="7"/>
  <c r="BI244" i="7"/>
  <c r="BU244" i="7"/>
  <c r="BU167" i="7"/>
  <c r="BX167" i="7" s="1"/>
  <c r="BI218" i="7"/>
  <c r="BU218" i="7"/>
  <c r="BX218" i="7" s="1"/>
  <c r="BU336" i="7"/>
  <c r="BX336" i="7" s="1"/>
  <c r="BI229" i="7"/>
  <c r="BU229" i="7"/>
  <c r="BU309" i="7"/>
  <c r="BX309" i="7" s="1"/>
  <c r="BI231" i="7"/>
  <c r="BU231" i="7"/>
  <c r="BI157" i="7"/>
  <c r="BU157" i="7"/>
  <c r="BX157" i="7" s="1"/>
  <c r="BI256" i="7"/>
  <c r="BU256" i="7"/>
  <c r="BI324" i="7"/>
  <c r="BU324" i="7"/>
  <c r="BU180" i="7"/>
  <c r="BX180" i="7" s="1"/>
  <c r="BU198" i="7"/>
  <c r="BX198" i="7" s="1"/>
  <c r="BU283" i="7"/>
  <c r="BX283" i="7" s="1"/>
  <c r="BI48" i="7"/>
  <c r="BU48" i="7"/>
  <c r="BI332" i="7"/>
  <c r="BU332" i="7"/>
  <c r="BX332" i="7" s="1"/>
  <c r="BU227" i="7"/>
  <c r="BX227" i="7" s="1"/>
  <c r="BU204" i="7"/>
  <c r="BX204" i="7" s="1"/>
  <c r="BU285" i="7"/>
  <c r="BX285" i="7" s="1"/>
  <c r="BI338" i="7"/>
  <c r="BU338" i="7"/>
  <c r="BX338" i="7" s="1"/>
  <c r="BU75" i="7"/>
  <c r="BX75" i="7" s="1"/>
  <c r="BI213" i="7"/>
  <c r="BU213" i="7"/>
  <c r="BI316" i="7"/>
  <c r="BU316" i="7"/>
  <c r="BI311" i="7"/>
  <c r="BU311" i="7"/>
  <c r="BX311" i="7" s="1"/>
  <c r="BI292" i="7"/>
  <c r="BU292" i="7"/>
  <c r="BX292" i="7" s="1"/>
  <c r="BI149" i="7"/>
  <c r="BU149" i="7"/>
  <c r="BU112" i="7"/>
  <c r="BX112" i="7" s="1"/>
  <c r="BI193" i="7"/>
  <c r="BU193" i="7"/>
  <c r="BU266" i="7"/>
  <c r="BX266" i="7" s="1"/>
  <c r="BU100" i="7"/>
  <c r="BX100" i="7" s="1"/>
  <c r="BU182" i="7"/>
  <c r="BX182" i="7" s="1"/>
  <c r="BI267" i="7"/>
  <c r="BU267" i="7"/>
  <c r="BI148" i="7"/>
  <c r="BU148" i="7"/>
  <c r="BX148" i="7" s="1"/>
  <c r="BI147" i="7"/>
  <c r="BU147" i="7"/>
  <c r="BU365" i="7"/>
  <c r="BX365" i="7" s="1"/>
  <c r="BU154" i="7"/>
  <c r="BX154" i="7" s="1"/>
  <c r="BU177" i="7"/>
  <c r="BX177" i="7" s="1"/>
  <c r="BI181" i="7"/>
  <c r="BU181" i="7"/>
  <c r="BI330" i="7"/>
  <c r="BU330" i="7"/>
  <c r="BU289" i="7"/>
  <c r="BX289" i="7" s="1"/>
  <c r="BI50" i="7"/>
  <c r="BU50" i="7"/>
  <c r="BX50" i="7" s="1"/>
  <c r="BI188" i="7"/>
  <c r="BU188" i="7"/>
  <c r="BI56" i="7"/>
  <c r="BU56" i="7"/>
  <c r="BI140" i="7"/>
  <c r="BU140" i="7"/>
  <c r="BI202" i="7"/>
  <c r="BU202" i="7"/>
  <c r="BX202" i="7" s="1"/>
  <c r="BI150" i="7"/>
  <c r="BU150" i="7"/>
  <c r="BU341" i="7"/>
  <c r="BX341" i="7" s="1"/>
  <c r="BU136" i="7"/>
  <c r="BX136" i="7" s="1"/>
  <c r="BU290" i="7"/>
  <c r="BX290" i="7" s="1"/>
  <c r="BI90" i="7"/>
  <c r="BU90" i="7"/>
  <c r="BI361" i="7"/>
  <c r="BU361" i="7"/>
  <c r="BU329" i="7"/>
  <c r="BX329" i="7" s="1"/>
  <c r="BI347" i="7"/>
  <c r="BU347" i="7"/>
  <c r="BU299" i="7"/>
  <c r="BX299" i="7" s="1"/>
  <c r="BU165" i="7"/>
  <c r="BX165" i="7" s="1"/>
  <c r="BU268" i="7"/>
  <c r="BX268" i="7" s="1"/>
  <c r="BI144" i="7"/>
  <c r="BU144" i="7"/>
  <c r="BX144" i="7" s="1"/>
  <c r="BU96" i="7"/>
  <c r="BX96" i="7" s="1"/>
  <c r="BU102" i="7"/>
  <c r="BX102" i="7" s="1"/>
  <c r="BU127" i="7"/>
  <c r="BX127" i="7" s="1"/>
  <c r="BI241" i="7"/>
  <c r="BU241" i="7"/>
  <c r="BX241" i="7" s="1"/>
  <c r="BU223" i="7"/>
  <c r="BX223" i="7" s="1"/>
  <c r="BI61" i="7"/>
  <c r="BU61" i="7"/>
  <c r="BI355" i="7"/>
  <c r="BU355" i="7"/>
  <c r="BU160" i="7"/>
  <c r="BX160" i="7" s="1"/>
  <c r="BU73" i="7"/>
  <c r="BX73" i="7" s="1"/>
  <c r="BI163" i="7"/>
  <c r="BU163" i="7"/>
  <c r="BI233" i="7"/>
  <c r="BU233" i="7"/>
  <c r="BX233" i="7" s="1"/>
  <c r="BU86" i="7"/>
  <c r="BX86" i="7" s="1"/>
  <c r="BI197" i="7"/>
  <c r="BU197" i="7"/>
  <c r="BU71" i="7"/>
  <c r="BX71" i="7" s="1"/>
  <c r="BI84" i="7"/>
  <c r="BU84" i="7"/>
  <c r="BX84" i="7" s="1"/>
  <c r="BI145" i="7"/>
  <c r="BU145" i="7"/>
  <c r="BX145" i="7" s="1"/>
  <c r="BI334" i="7"/>
  <c r="BU334" i="7"/>
  <c r="BI225" i="7"/>
  <c r="BU225" i="7"/>
  <c r="BI295" i="7"/>
  <c r="BU295" i="7"/>
  <c r="BU104" i="7"/>
  <c r="BX104" i="7" s="1"/>
  <c r="BI371" i="7"/>
  <c r="BU371" i="7"/>
  <c r="BI64" i="7"/>
  <c r="BU64" i="7"/>
  <c r="BU210" i="7"/>
  <c r="BX210" i="7" s="1"/>
  <c r="BI272" i="7"/>
  <c r="BU272" i="7"/>
  <c r="BX272" i="7" s="1"/>
  <c r="BI190" i="7"/>
  <c r="BU190" i="7"/>
  <c r="BI353" i="7"/>
  <c r="BU353" i="7"/>
  <c r="BI82" i="7"/>
  <c r="BU82" i="7"/>
  <c r="BX82" i="7" s="1"/>
  <c r="BI217" i="7"/>
  <c r="BU217" i="7"/>
  <c r="BX217" i="7" s="1"/>
  <c r="BU130" i="7"/>
  <c r="BX130" i="7" s="1"/>
  <c r="BU186" i="7"/>
  <c r="BX186" i="7" s="1"/>
  <c r="BU67" i="7"/>
  <c r="BX67" i="7" s="1"/>
  <c r="BU184" i="7"/>
  <c r="BX184" i="7" s="1"/>
  <c r="BU125" i="7"/>
  <c r="BX125" i="7" s="1"/>
  <c r="BI279" i="7"/>
  <c r="BU279" i="7"/>
  <c r="BI307" i="7"/>
  <c r="BU307" i="7"/>
  <c r="BX307" i="7" s="1"/>
  <c r="BU79" i="7"/>
  <c r="BX79" i="7" s="1"/>
  <c r="BI370" i="7"/>
  <c r="BU370" i="7"/>
  <c r="BI131" i="7"/>
  <c r="BU131" i="7"/>
  <c r="BU80" i="7"/>
  <c r="BX80" i="7" s="1"/>
  <c r="BI107" i="7"/>
  <c r="BU107" i="7"/>
  <c r="BX107" i="7" s="1"/>
  <c r="BI297" i="7"/>
  <c r="BU297" i="7"/>
  <c r="BX297" i="7" s="1"/>
  <c r="BI111" i="7"/>
  <c r="BU111" i="7"/>
  <c r="BI363" i="7"/>
  <c r="BU363" i="7"/>
  <c r="BX363" i="7" s="1"/>
  <c r="BI264" i="7"/>
  <c r="BU264" i="7"/>
  <c r="BX264" i="7" s="1"/>
  <c r="BI303" i="7"/>
  <c r="BU303" i="7"/>
  <c r="BU375" i="7"/>
  <c r="BX375" i="7" s="1"/>
  <c r="BI252" i="7"/>
  <c r="BU252" i="7"/>
  <c r="BU169" i="7"/>
  <c r="BX169" i="7" s="1"/>
  <c r="BI357" i="7"/>
  <c r="BU357" i="7"/>
  <c r="BU98" i="7"/>
  <c r="BX98" i="7" s="1"/>
  <c r="BU314" i="7"/>
  <c r="BX314" i="7" s="1"/>
  <c r="BU240" i="7"/>
  <c r="BX240" i="7" s="1"/>
  <c r="BI123" i="7"/>
  <c r="BU123" i="7"/>
  <c r="BI115" i="7"/>
  <c r="BU115" i="7"/>
  <c r="BI337" i="7"/>
  <c r="BU337" i="7"/>
  <c r="BX337" i="7" s="1"/>
  <c r="BU142" i="7"/>
  <c r="BX142" i="7" s="1"/>
  <c r="BI221" i="7"/>
  <c r="BU221" i="7"/>
  <c r="BI335" i="7"/>
  <c r="BU335" i="7"/>
  <c r="BU209" i="7"/>
  <c r="BX209" i="7" s="1"/>
  <c r="BI152" i="7"/>
  <c r="BU152" i="7"/>
  <c r="BX152" i="7" s="1"/>
  <c r="BI346" i="7"/>
  <c r="BU346" i="7"/>
  <c r="BU359" i="7"/>
  <c r="BX359" i="7" s="1"/>
  <c r="BI164" i="7"/>
  <c r="BU164" i="7"/>
  <c r="BX164" i="7" s="1"/>
  <c r="BI47" i="7"/>
  <c r="BU47" i="7"/>
  <c r="BX47" i="7" s="1"/>
  <c r="BU94" i="7"/>
  <c r="BX94" i="7" s="1"/>
  <c r="BU273" i="7"/>
  <c r="BX273" i="7" s="1"/>
  <c r="BI248" i="7"/>
  <c r="BU248" i="7"/>
  <c r="BU138" i="7"/>
  <c r="BX138" i="7" s="1"/>
  <c r="BI174" i="7"/>
  <c r="BU174" i="7"/>
  <c r="BU88" i="7"/>
  <c r="BX88" i="7" s="1"/>
  <c r="BI344" i="7"/>
  <c r="BU344" i="7"/>
  <c r="BX344" i="7" s="1"/>
  <c r="BI348" i="7"/>
  <c r="BU348" i="7"/>
  <c r="BX348" i="7" s="1"/>
  <c r="BI119" i="7"/>
  <c r="BU119" i="7"/>
  <c r="BU376" i="7"/>
  <c r="BX376" i="7" s="1"/>
  <c r="BI80" i="7"/>
  <c r="BI285" i="7"/>
  <c r="BI318" i="7"/>
  <c r="BI154" i="7"/>
  <c r="BI216" i="7"/>
  <c r="BI219" i="7"/>
  <c r="BI376" i="7"/>
  <c r="BI342" i="7"/>
  <c r="BI211" i="7"/>
  <c r="BI246" i="7"/>
  <c r="BI356" i="7"/>
  <c r="BI373" i="7"/>
  <c r="BI192" i="7"/>
  <c r="BI196" i="7"/>
  <c r="BI53" i="7"/>
  <c r="BI367" i="7"/>
  <c r="BI201" i="7"/>
  <c r="BI161" i="7"/>
  <c r="BI350" i="7"/>
  <c r="BI60" i="7"/>
  <c r="BI83" i="7"/>
  <c r="BI240" i="7"/>
  <c r="BI182" i="7"/>
  <c r="BI314" i="7"/>
  <c r="BI71" i="7"/>
  <c r="BI102" i="7"/>
  <c r="BI98" i="7"/>
  <c r="BI125" i="7"/>
  <c r="BI369" i="7"/>
  <c r="BI100" i="7"/>
  <c r="BI290" i="7"/>
  <c r="BI67" i="7"/>
  <c r="BI136" i="7"/>
  <c r="BI75" i="7"/>
  <c r="BI341" i="7"/>
  <c r="BI92" i="7"/>
  <c r="BI130" i="7"/>
  <c r="BI169" i="7"/>
  <c r="BI265" i="7"/>
  <c r="BI165" i="7"/>
  <c r="BI138" i="7"/>
  <c r="BI134" i="7"/>
  <c r="BI210" i="7"/>
  <c r="BI268" i="7"/>
  <c r="BI329" i="7"/>
  <c r="BI223" i="7"/>
  <c r="BI94" i="7"/>
  <c r="BI204" i="7"/>
  <c r="BI254" i="7"/>
  <c r="BI180" i="7"/>
  <c r="BI104" i="7"/>
  <c r="BI142" i="7"/>
  <c r="BI209" i="7"/>
  <c r="BI186" i="7"/>
  <c r="BI160" i="7"/>
  <c r="BI62" i="7"/>
  <c r="BI359" i="7"/>
  <c r="BI309" i="7"/>
  <c r="BI266" i="7"/>
  <c r="BI336" i="7"/>
  <c r="BI194" i="7"/>
  <c r="BI289" i="7"/>
  <c r="BI73" i="7"/>
  <c r="BI86" i="7"/>
  <c r="BI127" i="7"/>
  <c r="BI79" i="7"/>
  <c r="BI283" i="7"/>
  <c r="BI299" i="7"/>
  <c r="BI365" i="7"/>
  <c r="BI112" i="7"/>
  <c r="BI263" i="7"/>
  <c r="BI198" i="7"/>
  <c r="BI167" i="7"/>
  <c r="BI273" i="7"/>
  <c r="BI298" i="7"/>
  <c r="BI215" i="7"/>
  <c r="BI177" i="7"/>
  <c r="BI375" i="7"/>
  <c r="BI206" i="7"/>
  <c r="BI132" i="7"/>
  <c r="BI54" i="7"/>
  <c r="BI227" i="7"/>
  <c r="BI176" i="7"/>
  <c r="BI88" i="7"/>
  <c r="BI96" i="7"/>
  <c r="BI184" i="7"/>
  <c r="BI74" i="7"/>
  <c r="BI137" i="7"/>
  <c r="BI77" i="7"/>
  <c r="BI313" i="7"/>
  <c r="BI171" i="7"/>
  <c r="BI302" i="7"/>
  <c r="BI110" i="7"/>
  <c r="BI203" i="7"/>
  <c r="BI243" i="7"/>
  <c r="BI114" i="7"/>
  <c r="BI78" i="7"/>
  <c r="BI93" i="7"/>
  <c r="BI153" i="7"/>
  <c r="BI214" i="7"/>
  <c r="BI124" i="7"/>
  <c r="BI175" i="7"/>
  <c r="BI325" i="7"/>
  <c r="BI282" i="7"/>
  <c r="BI281" i="7"/>
  <c r="BI249" i="7"/>
  <c r="BI310" i="7"/>
  <c r="BI315" i="7"/>
  <c r="BI259" i="7"/>
  <c r="BI345" i="7"/>
  <c r="BI291" i="7"/>
  <c r="BI362" i="7"/>
  <c r="BI128" i="7"/>
  <c r="BI108" i="7"/>
  <c r="BI101" i="7"/>
  <c r="BI95" i="7"/>
  <c r="BI89" i="7"/>
  <c r="BI133" i="7"/>
  <c r="BI224" i="7"/>
  <c r="BI143" i="7"/>
  <c r="BI179" i="7"/>
  <c r="BI59" i="7"/>
  <c r="BI284" i="7"/>
  <c r="BI271" i="7"/>
  <c r="BI301" i="7"/>
  <c r="BI242" i="7"/>
  <c r="BI319" i="7"/>
  <c r="BI220" i="7"/>
  <c r="BI293" i="7"/>
  <c r="BI323" i="7"/>
  <c r="BI300" i="7"/>
  <c r="BI372" i="7"/>
  <c r="BI343" i="7"/>
  <c r="BI116" i="7"/>
  <c r="BI232" i="7"/>
  <c r="BI183" i="7"/>
  <c r="BI294" i="7"/>
  <c r="BI327" i="7"/>
  <c r="BI230" i="7"/>
  <c r="BI55" i="7"/>
  <c r="BI239" i="7"/>
  <c r="BI234" i="7"/>
  <c r="BI187" i="7"/>
  <c r="BI296" i="7"/>
  <c r="BI368" i="7"/>
  <c r="BI63" i="7"/>
  <c r="BI172" i="7"/>
  <c r="BI247" i="7"/>
  <c r="BI205" i="7"/>
  <c r="BI118" i="7"/>
  <c r="BI322" i="7"/>
  <c r="BI70" i="7"/>
  <c r="BI85" i="7"/>
  <c r="BI57" i="7"/>
  <c r="BI189" i="7"/>
  <c r="BI166" i="7"/>
  <c r="BI156" i="7"/>
  <c r="BI255" i="7"/>
  <c r="BI270" i="7"/>
  <c r="BI308" i="7"/>
  <c r="BI262" i="7"/>
  <c r="BI253" i="7"/>
  <c r="BI162" i="7"/>
  <c r="BI99" i="7"/>
  <c r="BI195" i="7"/>
  <c r="BI117" i="7"/>
  <c r="BI280" i="7"/>
  <c r="BI278" i="7"/>
  <c r="BI109" i="7"/>
  <c r="BI135" i="7"/>
  <c r="BI276" i="7"/>
  <c r="BI275" i="7"/>
  <c r="BI158" i="7"/>
  <c r="BI277" i="7"/>
  <c r="BI49" i="7"/>
  <c r="BI170" i="7"/>
  <c r="BI288" i="7"/>
  <c r="BI178" i="7"/>
  <c r="BI339" i="7"/>
  <c r="BI122" i="7"/>
  <c r="BI200" i="7"/>
  <c r="BI321" i="7"/>
  <c r="BI222" i="7"/>
  <c r="BI103" i="7"/>
  <c r="BI358" i="7"/>
  <c r="BI360" i="7"/>
  <c r="BI51" i="7"/>
  <c r="BI151" i="7"/>
  <c r="BI274" i="7"/>
  <c r="BI257" i="7"/>
  <c r="BI260" i="7"/>
  <c r="BI304" i="7"/>
  <c r="BI258" i="7"/>
  <c r="BI251" i="7"/>
  <c r="BI155" i="7"/>
  <c r="BI331" i="7"/>
  <c r="BI366" i="7"/>
  <c r="BI76" i="7"/>
  <c r="BI65" i="7"/>
  <c r="BI168" i="7"/>
  <c r="BI106" i="7"/>
  <c r="BI141" i="7"/>
  <c r="BI87" i="7"/>
  <c r="BI126" i="7"/>
  <c r="BI191" i="7"/>
  <c r="BI68" i="7"/>
  <c r="BI120" i="7"/>
  <c r="BI228" i="7"/>
  <c r="BI208" i="7"/>
  <c r="BI237" i="7"/>
  <c r="BI306" i="7"/>
  <c r="BI317" i="7"/>
  <c r="BI286" i="7"/>
  <c r="BH45" i="7"/>
  <c r="BI349" i="7"/>
  <c r="BI320" i="7"/>
  <c r="BW90" i="7" l="1"/>
  <c r="BX90" i="7"/>
  <c r="BW97" i="7"/>
  <c r="BX97" i="7"/>
  <c r="BW131" i="7"/>
  <c r="BX131" i="7"/>
  <c r="BW225" i="7"/>
  <c r="BX225" i="7"/>
  <c r="BW333" i="7"/>
  <c r="BX333" i="7"/>
  <c r="BW111" i="7"/>
  <c r="BX111" i="7"/>
  <c r="BW64" i="7"/>
  <c r="BX64" i="7"/>
  <c r="BW316" i="7"/>
  <c r="BX316" i="7"/>
  <c r="BW244" i="7"/>
  <c r="BX244" i="7"/>
  <c r="BW357" i="7"/>
  <c r="BX357" i="7"/>
  <c r="BW48" i="7"/>
  <c r="BX48" i="7"/>
  <c r="BW235" i="7"/>
  <c r="BX235" i="7"/>
  <c r="BW115" i="7"/>
  <c r="BX115" i="7"/>
  <c r="BW295" i="7"/>
  <c r="BX295" i="7"/>
  <c r="BW193" i="7"/>
  <c r="BX193" i="7"/>
  <c r="BW346" i="7"/>
  <c r="BX346" i="7"/>
  <c r="BW370" i="7"/>
  <c r="BX370" i="7"/>
  <c r="BW353" i="7"/>
  <c r="BX353" i="7"/>
  <c r="BW334" i="7"/>
  <c r="BX334" i="7"/>
  <c r="BW355" i="7"/>
  <c r="BX355" i="7"/>
  <c r="BW181" i="7"/>
  <c r="BX181" i="7"/>
  <c r="BW324" i="7"/>
  <c r="BX324" i="7"/>
  <c r="BW207" i="7"/>
  <c r="BX207" i="7"/>
  <c r="BW58" i="7"/>
  <c r="BX58" i="7"/>
  <c r="BW174" i="7"/>
  <c r="BX174" i="7"/>
  <c r="BW335" i="7"/>
  <c r="BX335" i="7"/>
  <c r="BW123" i="7"/>
  <c r="BX123" i="7"/>
  <c r="BW221" i="7"/>
  <c r="BX221" i="7"/>
  <c r="BW197" i="7"/>
  <c r="BX197" i="7"/>
  <c r="BW347" i="7"/>
  <c r="BX347" i="7"/>
  <c r="BW303" i="7"/>
  <c r="BX303" i="7"/>
  <c r="BW371" i="7"/>
  <c r="BX371" i="7"/>
  <c r="BW150" i="7"/>
  <c r="BX150" i="7"/>
  <c r="BW188" i="7"/>
  <c r="BX188" i="7"/>
  <c r="BW267" i="7"/>
  <c r="BX267" i="7"/>
  <c r="BW149" i="7"/>
  <c r="BX149" i="7"/>
  <c r="BW213" i="7"/>
  <c r="BX213" i="7"/>
  <c r="BW229" i="7"/>
  <c r="BX229" i="7"/>
  <c r="BW326" i="7"/>
  <c r="BX326" i="7"/>
  <c r="BW163" i="7"/>
  <c r="BX163" i="7"/>
  <c r="BW351" i="7"/>
  <c r="BX351" i="7"/>
  <c r="BW119" i="7"/>
  <c r="BX119" i="7"/>
  <c r="BW279" i="7"/>
  <c r="BX279" i="7"/>
  <c r="BW140" i="7"/>
  <c r="BX140" i="7"/>
  <c r="BW147" i="7"/>
  <c r="BX147" i="7"/>
  <c r="BW252" i="7"/>
  <c r="BX252" i="7"/>
  <c r="BW330" i="7"/>
  <c r="BX330" i="7"/>
  <c r="BW231" i="7"/>
  <c r="BX231" i="7"/>
  <c r="BW354" i="7"/>
  <c r="BX354" i="7"/>
  <c r="BW248" i="7"/>
  <c r="BX248" i="7"/>
  <c r="BW56" i="7"/>
  <c r="BX56" i="7"/>
  <c r="BW190" i="7"/>
  <c r="BX190" i="7"/>
  <c r="BW61" i="7"/>
  <c r="BX61" i="7"/>
  <c r="BW361" i="7"/>
  <c r="BX361" i="7"/>
  <c r="BW256" i="7"/>
  <c r="BX256" i="7"/>
  <c r="BW375" i="7"/>
  <c r="BW184" i="7"/>
  <c r="BW102" i="7"/>
  <c r="BW344" i="7"/>
  <c r="BW314" i="7"/>
  <c r="BW329" i="7"/>
  <c r="BW332" i="7"/>
  <c r="BW62" i="7"/>
  <c r="BW152" i="7"/>
  <c r="BW186" i="7"/>
  <c r="BW145" i="7"/>
  <c r="BW144" i="7"/>
  <c r="BW374" i="7"/>
  <c r="BW307" i="7"/>
  <c r="BW202" i="7"/>
  <c r="BW154" i="7"/>
  <c r="BW75" i="7"/>
  <c r="BW336" i="7"/>
  <c r="BW250" i="7"/>
  <c r="BW348" i="7"/>
  <c r="BW359" i="7"/>
  <c r="BW125" i="7"/>
  <c r="BW160" i="7"/>
  <c r="BW127" i="7"/>
  <c r="BW136" i="7"/>
  <c r="BW148" i="7"/>
  <c r="BW204" i="7"/>
  <c r="BW180" i="7"/>
  <c r="BW134" i="7"/>
  <c r="BW112" i="7"/>
  <c r="BW309" i="7"/>
  <c r="BW238" i="7"/>
  <c r="BW142" i="7"/>
  <c r="BW67" i="7"/>
  <c r="BW233" i="7"/>
  <c r="BW88" i="7"/>
  <c r="BW264" i="7"/>
  <c r="BW104" i="7"/>
  <c r="BW50" i="7"/>
  <c r="BW292" i="7"/>
  <c r="BW376" i="7"/>
  <c r="BW209" i="7"/>
  <c r="BW217" i="7"/>
  <c r="BW272" i="7"/>
  <c r="BW84" i="7"/>
  <c r="BW223" i="7"/>
  <c r="BW268" i="7"/>
  <c r="BW365" i="7"/>
  <c r="BW100" i="7"/>
  <c r="BW338" i="7"/>
  <c r="BW157" i="7"/>
  <c r="BW218" i="7"/>
  <c r="BW318" i="7"/>
  <c r="BW240" i="7"/>
  <c r="BW341" i="7"/>
  <c r="BW215" i="7"/>
  <c r="BW96" i="7"/>
  <c r="BW98" i="7"/>
  <c r="BW177" i="7"/>
  <c r="BW54" i="7"/>
  <c r="BW69" i="7"/>
  <c r="BW107" i="7"/>
  <c r="BW164" i="7"/>
  <c r="BW169" i="7"/>
  <c r="BW363" i="7"/>
  <c r="BW80" i="7"/>
  <c r="BW241" i="7"/>
  <c r="BW165" i="7"/>
  <c r="BW289" i="7"/>
  <c r="BW266" i="7"/>
  <c r="BW311" i="7"/>
  <c r="BW283" i="7"/>
  <c r="BW254" i="7"/>
  <c r="BW265" i="7"/>
  <c r="BW369" i="7"/>
  <c r="BW227" i="7"/>
  <c r="BW273" i="7"/>
  <c r="BW297" i="7"/>
  <c r="BW86" i="7"/>
  <c r="BW94" i="7"/>
  <c r="BW337" i="7"/>
  <c r="BW79" i="7"/>
  <c r="BW113" i="7"/>
  <c r="BW47" i="7"/>
  <c r="BW130" i="7"/>
  <c r="BW182" i="7"/>
  <c r="BW138" i="7"/>
  <c r="BW82" i="7"/>
  <c r="BW210" i="7"/>
  <c r="BW71" i="7"/>
  <c r="BW73" i="7"/>
  <c r="BW299" i="7"/>
  <c r="BW290" i="7"/>
  <c r="BW285" i="7"/>
  <c r="BW198" i="7"/>
  <c r="BW167" i="7"/>
  <c r="BW92" i="7"/>
  <c r="BW305" i="7"/>
  <c r="BW194" i="7"/>
  <c r="BU45" i="7"/>
  <c r="BX45" i="7" l="1"/>
  <c r="BW45" i="7"/>
  <c r="BQ17" i="7"/>
  <c r="BQ377" i="7" s="1"/>
  <c r="BP17" i="7"/>
  <c r="BP377" i="7" s="1"/>
  <c r="BO17" i="7"/>
  <c r="BO377" i="7" s="1"/>
  <c r="BQ6" i="7"/>
  <c r="BP6" i="7"/>
  <c r="BO6" i="7"/>
  <c r="BF377" i="7" l="1"/>
  <c r="BL377" i="7" l="1"/>
  <c r="BN17" i="7" l="1"/>
  <c r="BN377" i="7" s="1"/>
  <c r="BM17" i="7"/>
  <c r="BM377" i="7" s="1"/>
  <c r="BN6" i="7"/>
  <c r="BM6" i="7"/>
  <c r="BJ17" i="7" l="1"/>
  <c r="BK17" i="7"/>
  <c r="BL6" i="7"/>
  <c r="H377" i="8" l="1"/>
  <c r="AO17" i="7" l="1"/>
  <c r="AN17" i="7"/>
  <c r="P17" i="7"/>
  <c r="D17" i="7"/>
  <c r="BK377" i="7"/>
  <c r="BJ377" i="7"/>
  <c r="U17" i="7"/>
  <c r="T17" i="7"/>
  <c r="O6" i="7"/>
  <c r="N6" i="7"/>
  <c r="C6" i="7"/>
  <c r="B6" i="7"/>
  <c r="BK6" i="7"/>
  <c r="BJ6" i="7"/>
  <c r="BF6" i="7"/>
  <c r="P6" i="7" l="1"/>
  <c r="V17" i="7"/>
  <c r="D6" i="7"/>
  <c r="AP17" i="7"/>
  <c r="BV377" i="7"/>
  <c r="AT376" i="8" l="1"/>
  <c r="AT375" i="8"/>
  <c r="AT374" i="8"/>
  <c r="AT373" i="8"/>
  <c r="AT372" i="8"/>
  <c r="AT371" i="8"/>
  <c r="AT370" i="8"/>
  <c r="AT369" i="8"/>
  <c r="AT368" i="8"/>
  <c r="AT367" i="8"/>
  <c r="AT366" i="8"/>
  <c r="AT365" i="8"/>
  <c r="AT363" i="8"/>
  <c r="AT362" i="8"/>
  <c r="AT361" i="8"/>
  <c r="AT360" i="8"/>
  <c r="AT359" i="8"/>
  <c r="AT358" i="8"/>
  <c r="AT357" i="8"/>
  <c r="AT356" i="8"/>
  <c r="AT355" i="8"/>
  <c r="AT354" i="8"/>
  <c r="AT353" i="8"/>
  <c r="AT351" i="8"/>
  <c r="AT350" i="8"/>
  <c r="AT349" i="8"/>
  <c r="AT348" i="8"/>
  <c r="AT347" i="8"/>
  <c r="AT346" i="8"/>
  <c r="AT345" i="8"/>
  <c r="AT344" i="8"/>
  <c r="AT343" i="8"/>
  <c r="AT342" i="8"/>
  <c r="AT341" i="8"/>
  <c r="AT339" i="8"/>
  <c r="AT338" i="8"/>
  <c r="AT337" i="8"/>
  <c r="AT336" i="8"/>
  <c r="AT335" i="8"/>
  <c r="AT334" i="8"/>
  <c r="AT333" i="8"/>
  <c r="AT332" i="8"/>
  <c r="AT331" i="8"/>
  <c r="AT330" i="8"/>
  <c r="AT329" i="8"/>
  <c r="AT327" i="8"/>
  <c r="AT326" i="8"/>
  <c r="AT325" i="8"/>
  <c r="AT324" i="8"/>
  <c r="AT323" i="8"/>
  <c r="AT322" i="8"/>
  <c r="AT321" i="8"/>
  <c r="AT320" i="8"/>
  <c r="AT319" i="8"/>
  <c r="AT318" i="8"/>
  <c r="AT317" i="8"/>
  <c r="AT316" i="8"/>
  <c r="AT315" i="8"/>
  <c r="AT314" i="8"/>
  <c r="AT313" i="8"/>
  <c r="AT311" i="8"/>
  <c r="AT310" i="8"/>
  <c r="AT309" i="8"/>
  <c r="AT308" i="8"/>
  <c r="AT307" i="8"/>
  <c r="AT306" i="8"/>
  <c r="AT305" i="8"/>
  <c r="AT304" i="8"/>
  <c r="AT303" i="8"/>
  <c r="AT302" i="8"/>
  <c r="AT301" i="8"/>
  <c r="AT300" i="8"/>
  <c r="AT299" i="8"/>
  <c r="AT298" i="8"/>
  <c r="AT297" i="8"/>
  <c r="AT296" i="8"/>
  <c r="AT295" i="8"/>
  <c r="AT294" i="8"/>
  <c r="AT293" i="8"/>
  <c r="AT292" i="8"/>
  <c r="AT291" i="8"/>
  <c r="AT290" i="8"/>
  <c r="AT289" i="8"/>
  <c r="AT288" i="8"/>
  <c r="AT286" i="8"/>
  <c r="AT285" i="8"/>
  <c r="AT284" i="8"/>
  <c r="AT283" i="8"/>
  <c r="AT282" i="8"/>
  <c r="AT281" i="8"/>
  <c r="AT280" i="8"/>
  <c r="AT279" i="8"/>
  <c r="AT278" i="8"/>
  <c r="AT277" i="8"/>
  <c r="AT276" i="8"/>
  <c r="AT275" i="8"/>
  <c r="AT274" i="8"/>
  <c r="AT273" i="8"/>
  <c r="AT272" i="8"/>
  <c r="AT271" i="8"/>
  <c r="AT270" i="8"/>
  <c r="AT268" i="8"/>
  <c r="AT267" i="8"/>
  <c r="AT266" i="8"/>
  <c r="AT265" i="8"/>
  <c r="AT264" i="8"/>
  <c r="AT263" i="8"/>
  <c r="AT262" i="8"/>
  <c r="AT260" i="8"/>
  <c r="AT259" i="8"/>
  <c r="AT258" i="8"/>
  <c r="AT257" i="8"/>
  <c r="AT256" i="8"/>
  <c r="AT255" i="8"/>
  <c r="AT254" i="8"/>
  <c r="AT253" i="8"/>
  <c r="AT252" i="8"/>
  <c r="AT251" i="8"/>
  <c r="AT250" i="8"/>
  <c r="AT249" i="8"/>
  <c r="AT248" i="8"/>
  <c r="AT247" i="8"/>
  <c r="AT246" i="8"/>
  <c r="AT244" i="8"/>
  <c r="AT243" i="8"/>
  <c r="AT242" i="8"/>
  <c r="AT241" i="8"/>
  <c r="AT240" i="8"/>
  <c r="AT239" i="8"/>
  <c r="AT238" i="8"/>
  <c r="AT237" i="8"/>
  <c r="AT235" i="8"/>
  <c r="AT234" i="8"/>
  <c r="AT233" i="8"/>
  <c r="AT232" i="8"/>
  <c r="AT231" i="8"/>
  <c r="AT230" i="8"/>
  <c r="AT229" i="8"/>
  <c r="AT228" i="8"/>
  <c r="AT227" i="8"/>
  <c r="AT225" i="8"/>
  <c r="AT224" i="8"/>
  <c r="AT223" i="8"/>
  <c r="AT222" i="8"/>
  <c r="AT221" i="8"/>
  <c r="AT220" i="8"/>
  <c r="AT219" i="8"/>
  <c r="AT218" i="8"/>
  <c r="AT217" i="8"/>
  <c r="AT216" i="8"/>
  <c r="AT215" i="8"/>
  <c r="AT214" i="8"/>
  <c r="AT213" i="8"/>
  <c r="AT211" i="8"/>
  <c r="AT210" i="8"/>
  <c r="AT209" i="8"/>
  <c r="AT208" i="8"/>
  <c r="AT207" i="8"/>
  <c r="AT206" i="8"/>
  <c r="AT205" i="8"/>
  <c r="AT204" i="8"/>
  <c r="AT203" i="8"/>
  <c r="AT202" i="8"/>
  <c r="AT201" i="8"/>
  <c r="AT200" i="8"/>
  <c r="AT198" i="8"/>
  <c r="AT197" i="8"/>
  <c r="AT196" i="8"/>
  <c r="AT195" i="8"/>
  <c r="AT194" i="8"/>
  <c r="AT193" i="8"/>
  <c r="AT192" i="8"/>
  <c r="AT191" i="8"/>
  <c r="AT190" i="8"/>
  <c r="AT189" i="8"/>
  <c r="AT188" i="8"/>
  <c r="AT187" i="8"/>
  <c r="AT186" i="8"/>
  <c r="AT184" i="8"/>
  <c r="AT183" i="8"/>
  <c r="AT182" i="8"/>
  <c r="AT181" i="8"/>
  <c r="AT180" i="8"/>
  <c r="AT179" i="8"/>
  <c r="AT178" i="8"/>
  <c r="AT177" i="8"/>
  <c r="AT176" i="8"/>
  <c r="AT175" i="8"/>
  <c r="AT174" i="8"/>
  <c r="AT172" i="8"/>
  <c r="AT171" i="8"/>
  <c r="AT170" i="8"/>
  <c r="AT169" i="8"/>
  <c r="AT168" i="8"/>
  <c r="AT167" i="8"/>
  <c r="AT166" i="8"/>
  <c r="AT165" i="8"/>
  <c r="AT164" i="8"/>
  <c r="AT163" i="8"/>
  <c r="AT162" i="8"/>
  <c r="AT161" i="8"/>
  <c r="AT160" i="8"/>
  <c r="AT158" i="8"/>
  <c r="AT157" i="8"/>
  <c r="AT156" i="8"/>
  <c r="AT155" i="8"/>
  <c r="AT154" i="8"/>
  <c r="AT153" i="8"/>
  <c r="AT152" i="8"/>
  <c r="AT151" i="8"/>
  <c r="AT150" i="8"/>
  <c r="AT149" i="8"/>
  <c r="AT148" i="8"/>
  <c r="AT147" i="8"/>
  <c r="AT145" i="8"/>
  <c r="AT144" i="8"/>
  <c r="AT143" i="8"/>
  <c r="AT142" i="8"/>
  <c r="AT141" i="8"/>
  <c r="AT140" i="8"/>
  <c r="AT138" i="8"/>
  <c r="AT137" i="8"/>
  <c r="AT136" i="8"/>
  <c r="AT135" i="8"/>
  <c r="AT134" i="8"/>
  <c r="AT133" i="8"/>
  <c r="AT132" i="8"/>
  <c r="AT131" i="8"/>
  <c r="AT130" i="8"/>
  <c r="AT128" i="8"/>
  <c r="AT127" i="8"/>
  <c r="AT126" i="8"/>
  <c r="AT125" i="8"/>
  <c r="AT124" i="8"/>
  <c r="AT123" i="8"/>
  <c r="AT122" i="8"/>
  <c r="AT120" i="8"/>
  <c r="AT119" i="8"/>
  <c r="AT118" i="8"/>
  <c r="AT117" i="8"/>
  <c r="AT116" i="8"/>
  <c r="AT115" i="8"/>
  <c r="AT114" i="8"/>
  <c r="AT113" i="8"/>
  <c r="AT112" i="8"/>
  <c r="AT111" i="8"/>
  <c r="AT110" i="8"/>
  <c r="AT109" i="8"/>
  <c r="AT108" i="8"/>
  <c r="AT107" i="8"/>
  <c r="AT106" i="8"/>
  <c r="AT104" i="8"/>
  <c r="AT103" i="8"/>
  <c r="AT102" i="8"/>
  <c r="AT101" i="8"/>
  <c r="AT100" i="8"/>
  <c r="AT99" i="8"/>
  <c r="AT98" i="8"/>
  <c r="AT97" i="8"/>
  <c r="AT96" i="8"/>
  <c r="AT95" i="8"/>
  <c r="AT94" i="8"/>
  <c r="AT93" i="8"/>
  <c r="AT92" i="8"/>
  <c r="AT90" i="8"/>
  <c r="AT89" i="8"/>
  <c r="AT88" i="8"/>
  <c r="AT87" i="8"/>
  <c r="AT86" i="8"/>
  <c r="AT85" i="8"/>
  <c r="AT84" i="8"/>
  <c r="AT83" i="8"/>
  <c r="AT82" i="8"/>
  <c r="AT80" i="8"/>
  <c r="AT79" i="8"/>
  <c r="AT78" i="8"/>
  <c r="AT77" i="8"/>
  <c r="AT76" i="8"/>
  <c r="AT75" i="8"/>
  <c r="AT74" i="8"/>
  <c r="AT73" i="8"/>
  <c r="AT71" i="8"/>
  <c r="AT70" i="8"/>
  <c r="AT69" i="8"/>
  <c r="AT68" i="8"/>
  <c r="AT67" i="8"/>
  <c r="AT65" i="8"/>
  <c r="AT64" i="8"/>
  <c r="AT63" i="8"/>
  <c r="AT62" i="8"/>
  <c r="AT61" i="8"/>
  <c r="AT60" i="8"/>
  <c r="AT59" i="8"/>
  <c r="AT58" i="8"/>
  <c r="AT57" i="8"/>
  <c r="AT56" i="8"/>
  <c r="AT55" i="8"/>
  <c r="AT54" i="8"/>
  <c r="AT53" i="8"/>
  <c r="AT51" i="8"/>
  <c r="AT50" i="8"/>
  <c r="AT49" i="8"/>
  <c r="AT48" i="8"/>
  <c r="AT47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6" i="8"/>
  <c r="AT15" i="8"/>
  <c r="AT14" i="8"/>
  <c r="AT13" i="8"/>
  <c r="AT12" i="8"/>
  <c r="AT11" i="8"/>
  <c r="AT10" i="8"/>
  <c r="AT9" i="8"/>
  <c r="AT8" i="8"/>
  <c r="AT7" i="8"/>
  <c r="AD48" i="8"/>
  <c r="AE48" i="8" s="1"/>
  <c r="AD49" i="8"/>
  <c r="AE49" i="8" s="1"/>
  <c r="AD50" i="8"/>
  <c r="AE50" i="8" s="1"/>
  <c r="AD51" i="8"/>
  <c r="AE51" i="8" s="1"/>
  <c r="AD53" i="8"/>
  <c r="AE53" i="8" s="1"/>
  <c r="AD54" i="8"/>
  <c r="AE54" i="8" s="1"/>
  <c r="AD55" i="8"/>
  <c r="AE55" i="8" s="1"/>
  <c r="AD56" i="8"/>
  <c r="AE56" i="8" s="1"/>
  <c r="AD57" i="8"/>
  <c r="AE57" i="8" s="1"/>
  <c r="AD58" i="8"/>
  <c r="AE58" i="8" s="1"/>
  <c r="AD59" i="8"/>
  <c r="AE59" i="8" s="1"/>
  <c r="AD60" i="8"/>
  <c r="AE60" i="8" s="1"/>
  <c r="AD61" i="8"/>
  <c r="AE61" i="8" s="1"/>
  <c r="AD62" i="8"/>
  <c r="AE62" i="8" s="1"/>
  <c r="AD63" i="8"/>
  <c r="AE63" i="8" s="1"/>
  <c r="AD64" i="8"/>
  <c r="AE64" i="8" s="1"/>
  <c r="AD65" i="8"/>
  <c r="AE65" i="8" s="1"/>
  <c r="AD67" i="8"/>
  <c r="AE67" i="8" s="1"/>
  <c r="AD68" i="8"/>
  <c r="AE68" i="8" s="1"/>
  <c r="AD69" i="8"/>
  <c r="AE69" i="8" s="1"/>
  <c r="AD70" i="8"/>
  <c r="AE70" i="8" s="1"/>
  <c r="AD71" i="8"/>
  <c r="AE71" i="8" s="1"/>
  <c r="AD73" i="8"/>
  <c r="AE73" i="8" s="1"/>
  <c r="AD74" i="8"/>
  <c r="AE74" i="8" s="1"/>
  <c r="AD75" i="8"/>
  <c r="AE75" i="8" s="1"/>
  <c r="AD76" i="8"/>
  <c r="AE76" i="8" s="1"/>
  <c r="AD77" i="8"/>
  <c r="AE77" i="8" s="1"/>
  <c r="AD78" i="8"/>
  <c r="AE78" i="8" s="1"/>
  <c r="AD79" i="8"/>
  <c r="AE79" i="8" s="1"/>
  <c r="AD80" i="8"/>
  <c r="AE80" i="8" s="1"/>
  <c r="AD82" i="8"/>
  <c r="AE82" i="8" s="1"/>
  <c r="AD83" i="8"/>
  <c r="AE83" i="8" s="1"/>
  <c r="AD84" i="8"/>
  <c r="AE84" i="8" s="1"/>
  <c r="AD85" i="8"/>
  <c r="AE85" i="8" s="1"/>
  <c r="AD86" i="8"/>
  <c r="AE86" i="8" s="1"/>
  <c r="AD87" i="8"/>
  <c r="AE87" i="8" s="1"/>
  <c r="AD88" i="8"/>
  <c r="AE88" i="8" s="1"/>
  <c r="AD89" i="8"/>
  <c r="AE89" i="8" s="1"/>
  <c r="AD90" i="8"/>
  <c r="AE90" i="8" s="1"/>
  <c r="AD92" i="8"/>
  <c r="AE92" i="8" s="1"/>
  <c r="AD93" i="8"/>
  <c r="AE93" i="8" s="1"/>
  <c r="AD94" i="8"/>
  <c r="AE94" i="8" s="1"/>
  <c r="AD95" i="8"/>
  <c r="AE95" i="8" s="1"/>
  <c r="AD96" i="8"/>
  <c r="AE96" i="8" s="1"/>
  <c r="AD97" i="8"/>
  <c r="AE97" i="8" s="1"/>
  <c r="AD98" i="8"/>
  <c r="AE98" i="8" s="1"/>
  <c r="AD99" i="8"/>
  <c r="AE99" i="8" s="1"/>
  <c r="AD100" i="8"/>
  <c r="AE100" i="8" s="1"/>
  <c r="AD101" i="8"/>
  <c r="AE101" i="8" s="1"/>
  <c r="AD102" i="8"/>
  <c r="AE102" i="8" s="1"/>
  <c r="AD103" i="8"/>
  <c r="AE103" i="8" s="1"/>
  <c r="AD104" i="8"/>
  <c r="AE104" i="8" s="1"/>
  <c r="AD106" i="8"/>
  <c r="AE106" i="8" s="1"/>
  <c r="AD107" i="8"/>
  <c r="AE107" i="8" s="1"/>
  <c r="AD108" i="8"/>
  <c r="AE108" i="8" s="1"/>
  <c r="AD109" i="8"/>
  <c r="AE109" i="8" s="1"/>
  <c r="AD110" i="8"/>
  <c r="AE110" i="8" s="1"/>
  <c r="AD111" i="8"/>
  <c r="AE111" i="8" s="1"/>
  <c r="AD112" i="8"/>
  <c r="AE112" i="8" s="1"/>
  <c r="AD113" i="8"/>
  <c r="AE113" i="8" s="1"/>
  <c r="AD114" i="8"/>
  <c r="AE114" i="8" s="1"/>
  <c r="AD115" i="8"/>
  <c r="AE115" i="8" s="1"/>
  <c r="AD116" i="8"/>
  <c r="AE116" i="8" s="1"/>
  <c r="AD117" i="8"/>
  <c r="AE117" i="8" s="1"/>
  <c r="AD118" i="8"/>
  <c r="AE118" i="8" s="1"/>
  <c r="AD119" i="8"/>
  <c r="AE119" i="8" s="1"/>
  <c r="AD120" i="8"/>
  <c r="AE120" i="8" s="1"/>
  <c r="AD122" i="8"/>
  <c r="AE122" i="8" s="1"/>
  <c r="AD123" i="8"/>
  <c r="AE123" i="8" s="1"/>
  <c r="AD124" i="8"/>
  <c r="AE124" i="8" s="1"/>
  <c r="AD125" i="8"/>
  <c r="AE125" i="8" s="1"/>
  <c r="AD126" i="8"/>
  <c r="AE126" i="8" s="1"/>
  <c r="AD127" i="8"/>
  <c r="AE127" i="8" s="1"/>
  <c r="AD128" i="8"/>
  <c r="AE128" i="8" s="1"/>
  <c r="AD130" i="8"/>
  <c r="AE130" i="8" s="1"/>
  <c r="AD131" i="8"/>
  <c r="AE131" i="8" s="1"/>
  <c r="AD132" i="8"/>
  <c r="AE132" i="8" s="1"/>
  <c r="AD133" i="8"/>
  <c r="AE133" i="8" s="1"/>
  <c r="AD134" i="8"/>
  <c r="AE134" i="8" s="1"/>
  <c r="AD135" i="8"/>
  <c r="AE135" i="8" s="1"/>
  <c r="AD136" i="8"/>
  <c r="AE136" i="8" s="1"/>
  <c r="AD137" i="8"/>
  <c r="AE137" i="8" s="1"/>
  <c r="AD138" i="8"/>
  <c r="AE138" i="8" s="1"/>
  <c r="AD140" i="8"/>
  <c r="AE140" i="8" s="1"/>
  <c r="AD141" i="8"/>
  <c r="AE141" i="8" s="1"/>
  <c r="AD142" i="8"/>
  <c r="AE142" i="8" s="1"/>
  <c r="AD143" i="8"/>
  <c r="AE143" i="8" s="1"/>
  <c r="AD144" i="8"/>
  <c r="AE144" i="8" s="1"/>
  <c r="AD145" i="8"/>
  <c r="AE145" i="8" s="1"/>
  <c r="AD147" i="8"/>
  <c r="AE147" i="8" s="1"/>
  <c r="AD148" i="8"/>
  <c r="AE148" i="8" s="1"/>
  <c r="AD149" i="8"/>
  <c r="AE149" i="8" s="1"/>
  <c r="AD150" i="8"/>
  <c r="AE150" i="8" s="1"/>
  <c r="AD151" i="8"/>
  <c r="AE151" i="8" s="1"/>
  <c r="AD152" i="8"/>
  <c r="AE152" i="8" s="1"/>
  <c r="AD153" i="8"/>
  <c r="AE153" i="8" s="1"/>
  <c r="AD154" i="8"/>
  <c r="AE154" i="8" s="1"/>
  <c r="AD155" i="8"/>
  <c r="AE155" i="8" s="1"/>
  <c r="AD156" i="8"/>
  <c r="AE156" i="8" s="1"/>
  <c r="AD157" i="8"/>
  <c r="AE157" i="8" s="1"/>
  <c r="AD158" i="8"/>
  <c r="AE158" i="8" s="1"/>
  <c r="AD160" i="8"/>
  <c r="AE160" i="8" s="1"/>
  <c r="AD161" i="8"/>
  <c r="AE161" i="8" s="1"/>
  <c r="AD162" i="8"/>
  <c r="AE162" i="8" s="1"/>
  <c r="AD163" i="8"/>
  <c r="AE163" i="8" s="1"/>
  <c r="AD164" i="8"/>
  <c r="AE164" i="8" s="1"/>
  <c r="AD165" i="8"/>
  <c r="AE165" i="8" s="1"/>
  <c r="AD166" i="8"/>
  <c r="AE166" i="8" s="1"/>
  <c r="AD167" i="8"/>
  <c r="AE167" i="8" s="1"/>
  <c r="AD168" i="8"/>
  <c r="AE168" i="8" s="1"/>
  <c r="AD169" i="8"/>
  <c r="AE169" i="8" s="1"/>
  <c r="AD170" i="8"/>
  <c r="AE170" i="8" s="1"/>
  <c r="AD171" i="8"/>
  <c r="AE171" i="8" s="1"/>
  <c r="AD172" i="8"/>
  <c r="AE172" i="8" s="1"/>
  <c r="AD174" i="8"/>
  <c r="AE174" i="8" s="1"/>
  <c r="AD175" i="8"/>
  <c r="AE175" i="8" s="1"/>
  <c r="AD176" i="8"/>
  <c r="AE176" i="8" s="1"/>
  <c r="AD177" i="8"/>
  <c r="AE177" i="8" s="1"/>
  <c r="AD178" i="8"/>
  <c r="AE178" i="8" s="1"/>
  <c r="AD179" i="8"/>
  <c r="AE179" i="8" s="1"/>
  <c r="AD180" i="8"/>
  <c r="AE180" i="8" s="1"/>
  <c r="AD181" i="8"/>
  <c r="AE181" i="8" s="1"/>
  <c r="AD182" i="8"/>
  <c r="AE182" i="8" s="1"/>
  <c r="AD183" i="8"/>
  <c r="AE183" i="8" s="1"/>
  <c r="AD184" i="8"/>
  <c r="AE184" i="8" s="1"/>
  <c r="AD186" i="8"/>
  <c r="AE186" i="8" s="1"/>
  <c r="AD187" i="8"/>
  <c r="AE187" i="8" s="1"/>
  <c r="AD188" i="8"/>
  <c r="AE188" i="8" s="1"/>
  <c r="AD189" i="8"/>
  <c r="AE189" i="8" s="1"/>
  <c r="AD190" i="8"/>
  <c r="AE190" i="8" s="1"/>
  <c r="AD191" i="8"/>
  <c r="AE191" i="8" s="1"/>
  <c r="AD192" i="8"/>
  <c r="AE192" i="8" s="1"/>
  <c r="AD193" i="8"/>
  <c r="AE193" i="8" s="1"/>
  <c r="AD194" i="8"/>
  <c r="AE194" i="8" s="1"/>
  <c r="AD195" i="8"/>
  <c r="AE195" i="8" s="1"/>
  <c r="AD196" i="8"/>
  <c r="AE196" i="8" s="1"/>
  <c r="AD197" i="8"/>
  <c r="AE197" i="8" s="1"/>
  <c r="AD198" i="8"/>
  <c r="AE198" i="8" s="1"/>
  <c r="AD200" i="8"/>
  <c r="AE200" i="8" s="1"/>
  <c r="AD201" i="8"/>
  <c r="AE201" i="8" s="1"/>
  <c r="AD202" i="8"/>
  <c r="AE202" i="8" s="1"/>
  <c r="AD203" i="8"/>
  <c r="AE203" i="8" s="1"/>
  <c r="AD204" i="8"/>
  <c r="AE204" i="8" s="1"/>
  <c r="AD205" i="8"/>
  <c r="AE205" i="8" s="1"/>
  <c r="AD206" i="8"/>
  <c r="AE206" i="8" s="1"/>
  <c r="AD207" i="8"/>
  <c r="AE207" i="8" s="1"/>
  <c r="AD208" i="8"/>
  <c r="AE208" i="8" s="1"/>
  <c r="AD209" i="8"/>
  <c r="AE209" i="8" s="1"/>
  <c r="AD210" i="8"/>
  <c r="AE210" i="8" s="1"/>
  <c r="AD211" i="8"/>
  <c r="AE211" i="8" s="1"/>
  <c r="AD213" i="8"/>
  <c r="AE213" i="8" s="1"/>
  <c r="AD214" i="8"/>
  <c r="AE214" i="8" s="1"/>
  <c r="AD215" i="8"/>
  <c r="AE215" i="8" s="1"/>
  <c r="AD216" i="8"/>
  <c r="AE216" i="8" s="1"/>
  <c r="AD217" i="8"/>
  <c r="AE217" i="8" s="1"/>
  <c r="AD218" i="8"/>
  <c r="AE218" i="8" s="1"/>
  <c r="AD219" i="8"/>
  <c r="AE219" i="8" s="1"/>
  <c r="AD220" i="8"/>
  <c r="AE220" i="8" s="1"/>
  <c r="AD221" i="8"/>
  <c r="AE221" i="8" s="1"/>
  <c r="AD222" i="8"/>
  <c r="AE222" i="8" s="1"/>
  <c r="AD223" i="8"/>
  <c r="AE223" i="8" s="1"/>
  <c r="AD224" i="8"/>
  <c r="AE224" i="8" s="1"/>
  <c r="AD225" i="8"/>
  <c r="AE225" i="8" s="1"/>
  <c r="AD227" i="8"/>
  <c r="AE227" i="8" s="1"/>
  <c r="AD228" i="8"/>
  <c r="AE228" i="8" s="1"/>
  <c r="AD229" i="8"/>
  <c r="AE229" i="8" s="1"/>
  <c r="AD230" i="8"/>
  <c r="AE230" i="8" s="1"/>
  <c r="AD231" i="8"/>
  <c r="AE231" i="8" s="1"/>
  <c r="AD232" i="8"/>
  <c r="AE232" i="8" s="1"/>
  <c r="AD233" i="8"/>
  <c r="AE233" i="8" s="1"/>
  <c r="AD234" i="8"/>
  <c r="AE234" i="8" s="1"/>
  <c r="AD235" i="8"/>
  <c r="AE235" i="8" s="1"/>
  <c r="AD237" i="8"/>
  <c r="AE237" i="8" s="1"/>
  <c r="AD238" i="8"/>
  <c r="AE238" i="8" s="1"/>
  <c r="AD239" i="8"/>
  <c r="AE239" i="8" s="1"/>
  <c r="AD240" i="8"/>
  <c r="AE240" i="8" s="1"/>
  <c r="AD241" i="8"/>
  <c r="AE241" i="8" s="1"/>
  <c r="AD242" i="8"/>
  <c r="AE242" i="8" s="1"/>
  <c r="AD243" i="8"/>
  <c r="AE243" i="8" s="1"/>
  <c r="AD244" i="8"/>
  <c r="AE244" i="8" s="1"/>
  <c r="AD246" i="8"/>
  <c r="AE246" i="8" s="1"/>
  <c r="AD247" i="8"/>
  <c r="AE247" i="8" s="1"/>
  <c r="AD248" i="8"/>
  <c r="AE248" i="8" s="1"/>
  <c r="AD249" i="8"/>
  <c r="AE249" i="8" s="1"/>
  <c r="AD250" i="8"/>
  <c r="AE250" i="8" s="1"/>
  <c r="AD251" i="8"/>
  <c r="AE251" i="8" s="1"/>
  <c r="AD252" i="8"/>
  <c r="AE252" i="8" s="1"/>
  <c r="AD253" i="8"/>
  <c r="AE253" i="8" s="1"/>
  <c r="AD254" i="8"/>
  <c r="AE254" i="8" s="1"/>
  <c r="AD255" i="8"/>
  <c r="AE255" i="8" s="1"/>
  <c r="AD256" i="8"/>
  <c r="AE256" i="8" s="1"/>
  <c r="AD257" i="8"/>
  <c r="AE257" i="8" s="1"/>
  <c r="AD258" i="8"/>
  <c r="AE258" i="8" s="1"/>
  <c r="AD259" i="8"/>
  <c r="AE259" i="8" s="1"/>
  <c r="AD260" i="8"/>
  <c r="AE260" i="8" s="1"/>
  <c r="AD262" i="8"/>
  <c r="AE262" i="8" s="1"/>
  <c r="AD263" i="8"/>
  <c r="AE263" i="8" s="1"/>
  <c r="AD264" i="8"/>
  <c r="AE264" i="8" s="1"/>
  <c r="AD265" i="8"/>
  <c r="AE265" i="8" s="1"/>
  <c r="AD266" i="8"/>
  <c r="AE266" i="8" s="1"/>
  <c r="AD267" i="8"/>
  <c r="AE267" i="8" s="1"/>
  <c r="AD268" i="8"/>
  <c r="AE268" i="8" s="1"/>
  <c r="AD270" i="8"/>
  <c r="AE270" i="8" s="1"/>
  <c r="AD271" i="8"/>
  <c r="AE271" i="8" s="1"/>
  <c r="AD272" i="8"/>
  <c r="AE272" i="8" s="1"/>
  <c r="AD273" i="8"/>
  <c r="AE273" i="8" s="1"/>
  <c r="AD274" i="8"/>
  <c r="AE274" i="8" s="1"/>
  <c r="AD275" i="8"/>
  <c r="AE275" i="8" s="1"/>
  <c r="AD276" i="8"/>
  <c r="AE276" i="8" s="1"/>
  <c r="AD277" i="8"/>
  <c r="AE277" i="8" s="1"/>
  <c r="AD278" i="8"/>
  <c r="AE278" i="8" s="1"/>
  <c r="AD279" i="8"/>
  <c r="AE279" i="8" s="1"/>
  <c r="AD280" i="8"/>
  <c r="AE280" i="8" s="1"/>
  <c r="AD281" i="8"/>
  <c r="AE281" i="8" s="1"/>
  <c r="AD282" i="8"/>
  <c r="AE282" i="8" s="1"/>
  <c r="AD283" i="8"/>
  <c r="AE283" i="8" s="1"/>
  <c r="AD284" i="8"/>
  <c r="AE284" i="8" s="1"/>
  <c r="AD285" i="8"/>
  <c r="AE285" i="8" s="1"/>
  <c r="AD286" i="8"/>
  <c r="AE286" i="8" s="1"/>
  <c r="AD288" i="8"/>
  <c r="AE288" i="8" s="1"/>
  <c r="AD289" i="8"/>
  <c r="AE289" i="8" s="1"/>
  <c r="AD290" i="8"/>
  <c r="AE290" i="8" s="1"/>
  <c r="AD291" i="8"/>
  <c r="AE291" i="8" s="1"/>
  <c r="AD292" i="8"/>
  <c r="AE292" i="8" s="1"/>
  <c r="AD293" i="8"/>
  <c r="AE293" i="8" s="1"/>
  <c r="AD294" i="8"/>
  <c r="AE294" i="8" s="1"/>
  <c r="AD295" i="8"/>
  <c r="AE295" i="8" s="1"/>
  <c r="AD296" i="8"/>
  <c r="AE296" i="8" s="1"/>
  <c r="AD297" i="8"/>
  <c r="AE297" i="8" s="1"/>
  <c r="AD298" i="8"/>
  <c r="AE298" i="8" s="1"/>
  <c r="AD299" i="8"/>
  <c r="AE299" i="8" s="1"/>
  <c r="AD300" i="8"/>
  <c r="AE300" i="8" s="1"/>
  <c r="AD301" i="8"/>
  <c r="AE301" i="8" s="1"/>
  <c r="AD302" i="8"/>
  <c r="AE302" i="8" s="1"/>
  <c r="AD303" i="8"/>
  <c r="AE303" i="8" s="1"/>
  <c r="AD304" i="8"/>
  <c r="AE304" i="8" s="1"/>
  <c r="AD305" i="8"/>
  <c r="AE305" i="8" s="1"/>
  <c r="AD306" i="8"/>
  <c r="AE306" i="8" s="1"/>
  <c r="AD307" i="8"/>
  <c r="AE307" i="8" s="1"/>
  <c r="AD308" i="8"/>
  <c r="AE308" i="8" s="1"/>
  <c r="AD309" i="8"/>
  <c r="AE309" i="8" s="1"/>
  <c r="AD310" i="8"/>
  <c r="AE310" i="8" s="1"/>
  <c r="AD311" i="8"/>
  <c r="AE311" i="8" s="1"/>
  <c r="AD313" i="8"/>
  <c r="AE313" i="8" s="1"/>
  <c r="AD314" i="8"/>
  <c r="AE314" i="8" s="1"/>
  <c r="AD315" i="8"/>
  <c r="AE315" i="8" s="1"/>
  <c r="AD316" i="8"/>
  <c r="AE316" i="8" s="1"/>
  <c r="AD317" i="8"/>
  <c r="AE317" i="8" s="1"/>
  <c r="AD318" i="8"/>
  <c r="AE318" i="8" s="1"/>
  <c r="AD319" i="8"/>
  <c r="AE319" i="8" s="1"/>
  <c r="AD320" i="8"/>
  <c r="AE320" i="8" s="1"/>
  <c r="AD321" i="8"/>
  <c r="AE321" i="8" s="1"/>
  <c r="AD322" i="8"/>
  <c r="AE322" i="8" s="1"/>
  <c r="AD323" i="8"/>
  <c r="AE323" i="8" s="1"/>
  <c r="AD324" i="8"/>
  <c r="AE324" i="8" s="1"/>
  <c r="AD325" i="8"/>
  <c r="AE325" i="8" s="1"/>
  <c r="AD326" i="8"/>
  <c r="AE326" i="8" s="1"/>
  <c r="AD327" i="8"/>
  <c r="AE327" i="8" s="1"/>
  <c r="AD329" i="8"/>
  <c r="AE329" i="8" s="1"/>
  <c r="AD330" i="8"/>
  <c r="AE330" i="8" s="1"/>
  <c r="AD331" i="8"/>
  <c r="AE331" i="8" s="1"/>
  <c r="AD332" i="8"/>
  <c r="AE332" i="8" s="1"/>
  <c r="AD333" i="8"/>
  <c r="AE333" i="8" s="1"/>
  <c r="AD334" i="8"/>
  <c r="AE334" i="8" s="1"/>
  <c r="AD335" i="8"/>
  <c r="AE335" i="8" s="1"/>
  <c r="AD336" i="8"/>
  <c r="AE336" i="8" s="1"/>
  <c r="AD337" i="8"/>
  <c r="AE337" i="8" s="1"/>
  <c r="AD338" i="8"/>
  <c r="AE338" i="8" s="1"/>
  <c r="AD339" i="8"/>
  <c r="AE339" i="8" s="1"/>
  <c r="AD341" i="8"/>
  <c r="AE341" i="8" s="1"/>
  <c r="AD342" i="8"/>
  <c r="AE342" i="8" s="1"/>
  <c r="AD343" i="8"/>
  <c r="AE343" i="8" s="1"/>
  <c r="AD344" i="8"/>
  <c r="AE344" i="8" s="1"/>
  <c r="AD345" i="8"/>
  <c r="AE345" i="8" s="1"/>
  <c r="AD346" i="8"/>
  <c r="AE346" i="8" s="1"/>
  <c r="AD347" i="8"/>
  <c r="AE347" i="8" s="1"/>
  <c r="AD348" i="8"/>
  <c r="AE348" i="8" s="1"/>
  <c r="AD349" i="8"/>
  <c r="AE349" i="8" s="1"/>
  <c r="AD350" i="8"/>
  <c r="AE350" i="8" s="1"/>
  <c r="AD351" i="8"/>
  <c r="AE351" i="8" s="1"/>
  <c r="AD353" i="8"/>
  <c r="AE353" i="8" s="1"/>
  <c r="AD354" i="8"/>
  <c r="AE354" i="8" s="1"/>
  <c r="AD355" i="8"/>
  <c r="AE355" i="8" s="1"/>
  <c r="AD356" i="8"/>
  <c r="AE356" i="8" s="1"/>
  <c r="AD357" i="8"/>
  <c r="AE357" i="8" s="1"/>
  <c r="AD358" i="8"/>
  <c r="AE358" i="8" s="1"/>
  <c r="AD359" i="8"/>
  <c r="AE359" i="8" s="1"/>
  <c r="AD360" i="8"/>
  <c r="AE360" i="8" s="1"/>
  <c r="AD361" i="8"/>
  <c r="AE361" i="8" s="1"/>
  <c r="AD362" i="8"/>
  <c r="AE362" i="8" s="1"/>
  <c r="AD363" i="8"/>
  <c r="AE363" i="8" s="1"/>
  <c r="AD365" i="8"/>
  <c r="AE365" i="8" s="1"/>
  <c r="AD366" i="8"/>
  <c r="AE366" i="8" s="1"/>
  <c r="AD367" i="8"/>
  <c r="AE367" i="8" s="1"/>
  <c r="AD368" i="8"/>
  <c r="AE368" i="8" s="1"/>
  <c r="AD369" i="8"/>
  <c r="AE369" i="8" s="1"/>
  <c r="AD370" i="8"/>
  <c r="AE370" i="8" s="1"/>
  <c r="AD371" i="8"/>
  <c r="AE371" i="8" s="1"/>
  <c r="AD372" i="8"/>
  <c r="AE372" i="8" s="1"/>
  <c r="AD373" i="8"/>
  <c r="AE373" i="8" s="1"/>
  <c r="AD374" i="8"/>
  <c r="AE374" i="8" s="1"/>
  <c r="AD375" i="8"/>
  <c r="AE375" i="8" s="1"/>
  <c r="AD376" i="8"/>
  <c r="AE376" i="8" s="1"/>
  <c r="B212" i="8"/>
  <c r="AD47" i="8"/>
  <c r="AE47" i="8" s="1"/>
  <c r="AD44" i="8"/>
  <c r="AE44" i="8" s="1"/>
  <c r="AD43" i="8"/>
  <c r="AE43" i="8" s="1"/>
  <c r="AD42" i="8"/>
  <c r="AE42" i="8" s="1"/>
  <c r="AD41" i="8"/>
  <c r="AE41" i="8" s="1"/>
  <c r="AD40" i="8"/>
  <c r="AE40" i="8" s="1"/>
  <c r="AD39" i="8"/>
  <c r="AE39" i="8" s="1"/>
  <c r="AD38" i="8"/>
  <c r="AE38" i="8" s="1"/>
  <c r="AD37" i="8"/>
  <c r="AE37" i="8" s="1"/>
  <c r="AD36" i="8"/>
  <c r="AE36" i="8" s="1"/>
  <c r="AD35" i="8"/>
  <c r="AE35" i="8" s="1"/>
  <c r="AD34" i="8"/>
  <c r="AE34" i="8" s="1"/>
  <c r="AD33" i="8"/>
  <c r="AE33" i="8" s="1"/>
  <c r="AD32" i="8"/>
  <c r="AE32" i="8" s="1"/>
  <c r="AD31" i="8"/>
  <c r="AE31" i="8" s="1"/>
  <c r="AD30" i="8"/>
  <c r="AE30" i="8" s="1"/>
  <c r="AD29" i="8"/>
  <c r="AE29" i="8" s="1"/>
  <c r="AD28" i="8"/>
  <c r="AE28" i="8" s="1"/>
  <c r="AD27" i="8"/>
  <c r="AE27" i="8" s="1"/>
  <c r="AD26" i="8"/>
  <c r="AE26" i="8" s="1"/>
  <c r="AD25" i="8"/>
  <c r="AE25" i="8" s="1"/>
  <c r="AD24" i="8"/>
  <c r="AE24" i="8" s="1"/>
  <c r="AD23" i="8"/>
  <c r="AE23" i="8" s="1"/>
  <c r="AD22" i="8"/>
  <c r="AE22" i="8" s="1"/>
  <c r="AD21" i="8"/>
  <c r="AE21" i="8" s="1"/>
  <c r="AD20" i="8"/>
  <c r="AE20" i="8" s="1"/>
  <c r="AD19" i="8"/>
  <c r="AE19" i="8" s="1"/>
  <c r="AD18" i="8"/>
  <c r="AE18" i="8" s="1"/>
  <c r="AD8" i="8" l="1"/>
  <c r="AE8" i="8" s="1"/>
  <c r="AD9" i="8"/>
  <c r="AE9" i="8" s="1"/>
  <c r="AD10" i="8"/>
  <c r="AE10" i="8" s="1"/>
  <c r="AD11" i="8"/>
  <c r="AE11" i="8" s="1"/>
  <c r="AD12" i="8"/>
  <c r="AE12" i="8" s="1"/>
  <c r="AD13" i="8"/>
  <c r="AE13" i="8" s="1"/>
  <c r="AD14" i="8"/>
  <c r="AE14" i="8" s="1"/>
  <c r="AD15" i="8"/>
  <c r="AE15" i="8" s="1"/>
  <c r="AD16" i="8"/>
  <c r="AE16" i="8" s="1"/>
  <c r="AD7" i="8"/>
  <c r="AE7" i="8" s="1"/>
  <c r="BG6" i="7" l="1"/>
  <c r="AG376" i="8"/>
  <c r="AH376" i="8" s="1"/>
  <c r="AG375" i="8"/>
  <c r="AH375" i="8" s="1"/>
  <c r="AG374" i="8"/>
  <c r="AH374" i="8" s="1"/>
  <c r="AG373" i="8"/>
  <c r="AH373" i="8" s="1"/>
  <c r="AG372" i="8"/>
  <c r="AH372" i="8" s="1"/>
  <c r="AG371" i="8"/>
  <c r="AH371" i="8" s="1"/>
  <c r="AG370" i="8"/>
  <c r="AH370" i="8" s="1"/>
  <c r="AG369" i="8"/>
  <c r="AH369" i="8" s="1"/>
  <c r="AG368" i="8"/>
  <c r="AH368" i="8" s="1"/>
  <c r="AG367" i="8"/>
  <c r="AH367" i="8" s="1"/>
  <c r="AG366" i="8"/>
  <c r="AH366" i="8" s="1"/>
  <c r="AG365" i="8"/>
  <c r="AH365" i="8" s="1"/>
  <c r="AG363" i="8"/>
  <c r="AH363" i="8" s="1"/>
  <c r="AG362" i="8"/>
  <c r="AH362" i="8" s="1"/>
  <c r="AG361" i="8"/>
  <c r="AH361" i="8" s="1"/>
  <c r="AG360" i="8"/>
  <c r="AH360" i="8" s="1"/>
  <c r="AG359" i="8"/>
  <c r="AH359" i="8" s="1"/>
  <c r="AG358" i="8"/>
  <c r="AH358" i="8" s="1"/>
  <c r="AG357" i="8"/>
  <c r="AH357" i="8" s="1"/>
  <c r="AG356" i="8"/>
  <c r="AH356" i="8" s="1"/>
  <c r="AG355" i="8"/>
  <c r="AH355" i="8" s="1"/>
  <c r="AG354" i="8"/>
  <c r="AH354" i="8" s="1"/>
  <c r="AG353" i="8"/>
  <c r="AH353" i="8" s="1"/>
  <c r="AG351" i="8"/>
  <c r="AH351" i="8" s="1"/>
  <c r="AG350" i="8"/>
  <c r="AH350" i="8" s="1"/>
  <c r="AG349" i="8"/>
  <c r="AH349" i="8" s="1"/>
  <c r="AG348" i="8"/>
  <c r="AH348" i="8" s="1"/>
  <c r="AG347" i="8"/>
  <c r="AH347" i="8" s="1"/>
  <c r="AG346" i="8"/>
  <c r="AH346" i="8" s="1"/>
  <c r="AG345" i="8"/>
  <c r="AH345" i="8" s="1"/>
  <c r="AG344" i="8"/>
  <c r="AH344" i="8" s="1"/>
  <c r="AG343" i="8"/>
  <c r="AH343" i="8" s="1"/>
  <c r="AG342" i="8"/>
  <c r="AH342" i="8" s="1"/>
  <c r="AG341" i="8"/>
  <c r="AH341" i="8" s="1"/>
  <c r="AG339" i="8"/>
  <c r="AH339" i="8" s="1"/>
  <c r="AG338" i="8"/>
  <c r="AH338" i="8" s="1"/>
  <c r="AG337" i="8"/>
  <c r="AH337" i="8" s="1"/>
  <c r="AG336" i="8"/>
  <c r="AH336" i="8" s="1"/>
  <c r="AG335" i="8"/>
  <c r="AH335" i="8" s="1"/>
  <c r="AG334" i="8"/>
  <c r="AH334" i="8" s="1"/>
  <c r="AG333" i="8"/>
  <c r="AH333" i="8" s="1"/>
  <c r="AG332" i="8"/>
  <c r="AH332" i="8" s="1"/>
  <c r="AG331" i="8"/>
  <c r="AH331" i="8" s="1"/>
  <c r="AG330" i="8"/>
  <c r="AH330" i="8" s="1"/>
  <c r="AG329" i="8"/>
  <c r="AH329" i="8" s="1"/>
  <c r="AG327" i="8"/>
  <c r="AH327" i="8" s="1"/>
  <c r="AG326" i="8"/>
  <c r="AH326" i="8" s="1"/>
  <c r="AG325" i="8"/>
  <c r="AH325" i="8" s="1"/>
  <c r="AG324" i="8"/>
  <c r="AH324" i="8" s="1"/>
  <c r="AG323" i="8"/>
  <c r="AH323" i="8" s="1"/>
  <c r="AG322" i="8"/>
  <c r="AH322" i="8" s="1"/>
  <c r="AG321" i="8"/>
  <c r="AH321" i="8" s="1"/>
  <c r="AG320" i="8"/>
  <c r="AH320" i="8" s="1"/>
  <c r="AG319" i="8"/>
  <c r="AH319" i="8" s="1"/>
  <c r="AG318" i="8"/>
  <c r="AH318" i="8" s="1"/>
  <c r="AG317" i="8"/>
  <c r="AH317" i="8" s="1"/>
  <c r="AG316" i="8"/>
  <c r="AH316" i="8" s="1"/>
  <c r="AG315" i="8"/>
  <c r="AH315" i="8" s="1"/>
  <c r="AG314" i="8"/>
  <c r="AH314" i="8" s="1"/>
  <c r="AG313" i="8"/>
  <c r="AH313" i="8" s="1"/>
  <c r="AG311" i="8"/>
  <c r="AH311" i="8" s="1"/>
  <c r="AG310" i="8"/>
  <c r="AH310" i="8" s="1"/>
  <c r="AG309" i="8"/>
  <c r="AH309" i="8" s="1"/>
  <c r="AG308" i="8"/>
  <c r="AH308" i="8" s="1"/>
  <c r="AG307" i="8"/>
  <c r="AH307" i="8" s="1"/>
  <c r="AG306" i="8"/>
  <c r="AH306" i="8" s="1"/>
  <c r="AG305" i="8"/>
  <c r="AH305" i="8" s="1"/>
  <c r="AG304" i="8"/>
  <c r="AH304" i="8" s="1"/>
  <c r="AG303" i="8"/>
  <c r="AH303" i="8" s="1"/>
  <c r="AG302" i="8"/>
  <c r="AH302" i="8" s="1"/>
  <c r="AG301" i="8"/>
  <c r="AH301" i="8" s="1"/>
  <c r="AG300" i="8"/>
  <c r="AH300" i="8" s="1"/>
  <c r="AG299" i="8"/>
  <c r="AH299" i="8" s="1"/>
  <c r="AG298" i="8"/>
  <c r="AH298" i="8" s="1"/>
  <c r="AG297" i="8"/>
  <c r="AH297" i="8" s="1"/>
  <c r="AG296" i="8"/>
  <c r="AH296" i="8" s="1"/>
  <c r="AG295" i="8"/>
  <c r="AH295" i="8" s="1"/>
  <c r="AG294" i="8"/>
  <c r="AH294" i="8" s="1"/>
  <c r="AG293" i="8"/>
  <c r="AH293" i="8" s="1"/>
  <c r="AG292" i="8"/>
  <c r="AH292" i="8" s="1"/>
  <c r="AG291" i="8"/>
  <c r="AH291" i="8" s="1"/>
  <c r="AG290" i="8"/>
  <c r="AH290" i="8" s="1"/>
  <c r="AG289" i="8"/>
  <c r="AH289" i="8" s="1"/>
  <c r="AG288" i="8"/>
  <c r="AH288" i="8" s="1"/>
  <c r="AG286" i="8"/>
  <c r="AH286" i="8" s="1"/>
  <c r="AG285" i="8"/>
  <c r="AH285" i="8" s="1"/>
  <c r="AG284" i="8"/>
  <c r="AH284" i="8" s="1"/>
  <c r="AG283" i="8"/>
  <c r="AH283" i="8" s="1"/>
  <c r="AG282" i="8"/>
  <c r="AH282" i="8" s="1"/>
  <c r="AG281" i="8"/>
  <c r="AH281" i="8" s="1"/>
  <c r="AG280" i="8"/>
  <c r="AH280" i="8" s="1"/>
  <c r="AG279" i="8"/>
  <c r="AH279" i="8" s="1"/>
  <c r="AG278" i="8"/>
  <c r="AH278" i="8" s="1"/>
  <c r="AG277" i="8"/>
  <c r="AH277" i="8" s="1"/>
  <c r="AG276" i="8"/>
  <c r="AH276" i="8" s="1"/>
  <c r="AG275" i="8"/>
  <c r="AH275" i="8" s="1"/>
  <c r="AG274" i="8"/>
  <c r="AH274" i="8" s="1"/>
  <c r="AG273" i="8"/>
  <c r="AH273" i="8" s="1"/>
  <c r="AG272" i="8"/>
  <c r="AH272" i="8" s="1"/>
  <c r="AG271" i="8"/>
  <c r="AH271" i="8" s="1"/>
  <c r="AG270" i="8"/>
  <c r="AH270" i="8" s="1"/>
  <c r="AG268" i="8"/>
  <c r="AH268" i="8" s="1"/>
  <c r="AG267" i="8"/>
  <c r="AH267" i="8" s="1"/>
  <c r="AG266" i="8"/>
  <c r="AH266" i="8" s="1"/>
  <c r="AG265" i="8"/>
  <c r="AH265" i="8" s="1"/>
  <c r="AG264" i="8"/>
  <c r="AH264" i="8" s="1"/>
  <c r="AG263" i="8"/>
  <c r="AH263" i="8" s="1"/>
  <c r="AG262" i="8"/>
  <c r="AH262" i="8" s="1"/>
  <c r="AG260" i="8"/>
  <c r="AH260" i="8" s="1"/>
  <c r="AG259" i="8"/>
  <c r="AH259" i="8" s="1"/>
  <c r="AG258" i="8"/>
  <c r="AH258" i="8" s="1"/>
  <c r="AG257" i="8"/>
  <c r="AH257" i="8" s="1"/>
  <c r="AG256" i="8"/>
  <c r="AH256" i="8" s="1"/>
  <c r="AG255" i="8"/>
  <c r="AH255" i="8" s="1"/>
  <c r="AG254" i="8"/>
  <c r="AH254" i="8" s="1"/>
  <c r="AG253" i="8"/>
  <c r="AH253" i="8" s="1"/>
  <c r="AG252" i="8"/>
  <c r="AH252" i="8" s="1"/>
  <c r="AG251" i="8"/>
  <c r="AH251" i="8" s="1"/>
  <c r="AG250" i="8"/>
  <c r="AH250" i="8" s="1"/>
  <c r="AG249" i="8"/>
  <c r="AH249" i="8" s="1"/>
  <c r="AG248" i="8"/>
  <c r="AH248" i="8" s="1"/>
  <c r="AG247" i="8"/>
  <c r="AH247" i="8" s="1"/>
  <c r="AG246" i="8"/>
  <c r="AH246" i="8" s="1"/>
  <c r="AG244" i="8"/>
  <c r="AH244" i="8" s="1"/>
  <c r="AG243" i="8"/>
  <c r="AH243" i="8" s="1"/>
  <c r="AG242" i="8"/>
  <c r="AH242" i="8" s="1"/>
  <c r="AG241" i="8"/>
  <c r="AH241" i="8" s="1"/>
  <c r="AG240" i="8"/>
  <c r="AH240" i="8" s="1"/>
  <c r="AG239" i="8"/>
  <c r="AH239" i="8" s="1"/>
  <c r="AG238" i="8"/>
  <c r="AH238" i="8" s="1"/>
  <c r="AG237" i="8"/>
  <c r="AH237" i="8" s="1"/>
  <c r="AG235" i="8"/>
  <c r="AH235" i="8" s="1"/>
  <c r="AG234" i="8"/>
  <c r="AH234" i="8" s="1"/>
  <c r="AG233" i="8"/>
  <c r="AH233" i="8" s="1"/>
  <c r="AG232" i="8"/>
  <c r="AH232" i="8" s="1"/>
  <c r="AG231" i="8"/>
  <c r="AH231" i="8" s="1"/>
  <c r="AG230" i="8"/>
  <c r="AH230" i="8" s="1"/>
  <c r="AG229" i="8"/>
  <c r="AH229" i="8" s="1"/>
  <c r="AG228" i="8"/>
  <c r="AH228" i="8" s="1"/>
  <c r="AG227" i="8"/>
  <c r="AH227" i="8" s="1"/>
  <c r="AG225" i="8"/>
  <c r="AH225" i="8" s="1"/>
  <c r="AG224" i="8"/>
  <c r="AH224" i="8" s="1"/>
  <c r="AG223" i="8"/>
  <c r="AH223" i="8" s="1"/>
  <c r="AG222" i="8"/>
  <c r="AH222" i="8" s="1"/>
  <c r="AG221" i="8"/>
  <c r="AH221" i="8" s="1"/>
  <c r="AG220" i="8"/>
  <c r="AH220" i="8" s="1"/>
  <c r="AG219" i="8"/>
  <c r="AH219" i="8" s="1"/>
  <c r="AG218" i="8"/>
  <c r="AH218" i="8" s="1"/>
  <c r="AG217" i="8"/>
  <c r="AH217" i="8" s="1"/>
  <c r="AG216" i="8"/>
  <c r="AH216" i="8" s="1"/>
  <c r="AG215" i="8"/>
  <c r="AH215" i="8" s="1"/>
  <c r="AG214" i="8"/>
  <c r="AH214" i="8" s="1"/>
  <c r="AG213" i="8"/>
  <c r="AH213" i="8" s="1"/>
  <c r="AG211" i="8"/>
  <c r="AH211" i="8" s="1"/>
  <c r="AG210" i="8"/>
  <c r="AH210" i="8" s="1"/>
  <c r="AG209" i="8"/>
  <c r="AH209" i="8" s="1"/>
  <c r="AG208" i="8"/>
  <c r="AH208" i="8" s="1"/>
  <c r="AG207" i="8"/>
  <c r="AH207" i="8" s="1"/>
  <c r="AG206" i="8"/>
  <c r="AH206" i="8" s="1"/>
  <c r="AG205" i="8"/>
  <c r="AH205" i="8" s="1"/>
  <c r="AG204" i="8"/>
  <c r="AH204" i="8" s="1"/>
  <c r="AG203" i="8"/>
  <c r="AH203" i="8" s="1"/>
  <c r="AG202" i="8"/>
  <c r="AH202" i="8" s="1"/>
  <c r="AG201" i="8"/>
  <c r="AH201" i="8" s="1"/>
  <c r="AG200" i="8"/>
  <c r="AH200" i="8" s="1"/>
  <c r="AG198" i="8"/>
  <c r="AH198" i="8" s="1"/>
  <c r="AG197" i="8"/>
  <c r="AH197" i="8" s="1"/>
  <c r="AG196" i="8"/>
  <c r="AH196" i="8" s="1"/>
  <c r="AG195" i="8"/>
  <c r="AH195" i="8" s="1"/>
  <c r="AG194" i="8"/>
  <c r="AH194" i="8" s="1"/>
  <c r="AG193" i="8"/>
  <c r="AH193" i="8" s="1"/>
  <c r="AG192" i="8"/>
  <c r="AH192" i="8" s="1"/>
  <c r="AG191" i="8"/>
  <c r="AH191" i="8" s="1"/>
  <c r="AG190" i="8"/>
  <c r="AH190" i="8" s="1"/>
  <c r="AG189" i="8"/>
  <c r="AH189" i="8" s="1"/>
  <c r="AG188" i="8"/>
  <c r="AH188" i="8" s="1"/>
  <c r="AG187" i="8"/>
  <c r="AH187" i="8" s="1"/>
  <c r="AG186" i="8"/>
  <c r="AH186" i="8" s="1"/>
  <c r="AG184" i="8"/>
  <c r="AH184" i="8" s="1"/>
  <c r="AG183" i="8"/>
  <c r="AH183" i="8" s="1"/>
  <c r="AG182" i="8"/>
  <c r="AH182" i="8" s="1"/>
  <c r="AG181" i="8"/>
  <c r="AH181" i="8" s="1"/>
  <c r="AG180" i="8"/>
  <c r="AH180" i="8" s="1"/>
  <c r="AG179" i="8"/>
  <c r="AH179" i="8" s="1"/>
  <c r="AG178" i="8"/>
  <c r="AH178" i="8" s="1"/>
  <c r="AG177" i="8"/>
  <c r="AH177" i="8" s="1"/>
  <c r="AG176" i="8"/>
  <c r="AH176" i="8" s="1"/>
  <c r="AG175" i="8"/>
  <c r="AH175" i="8" s="1"/>
  <c r="AG174" i="8"/>
  <c r="AH174" i="8" s="1"/>
  <c r="AG172" i="8"/>
  <c r="AH172" i="8" s="1"/>
  <c r="AG171" i="8"/>
  <c r="AH171" i="8" s="1"/>
  <c r="AG170" i="8"/>
  <c r="AH170" i="8" s="1"/>
  <c r="AG169" i="8"/>
  <c r="AH169" i="8" s="1"/>
  <c r="AG168" i="8"/>
  <c r="AH168" i="8" s="1"/>
  <c r="AG167" i="8"/>
  <c r="AH167" i="8" s="1"/>
  <c r="AG166" i="8"/>
  <c r="AH166" i="8" s="1"/>
  <c r="AG165" i="8"/>
  <c r="AH165" i="8" s="1"/>
  <c r="AG164" i="8"/>
  <c r="AH164" i="8" s="1"/>
  <c r="AG163" i="8"/>
  <c r="AH163" i="8" s="1"/>
  <c r="AG162" i="8"/>
  <c r="AH162" i="8" s="1"/>
  <c r="AG161" i="8"/>
  <c r="AH161" i="8" s="1"/>
  <c r="AG160" i="8"/>
  <c r="AH160" i="8" s="1"/>
  <c r="AG158" i="8"/>
  <c r="AH158" i="8" s="1"/>
  <c r="AG157" i="8"/>
  <c r="AH157" i="8" s="1"/>
  <c r="AG156" i="8"/>
  <c r="AH156" i="8" s="1"/>
  <c r="AG155" i="8"/>
  <c r="AH155" i="8" s="1"/>
  <c r="AG154" i="8"/>
  <c r="AH154" i="8" s="1"/>
  <c r="AG153" i="8"/>
  <c r="AH153" i="8" s="1"/>
  <c r="AG152" i="8"/>
  <c r="AH152" i="8" s="1"/>
  <c r="AG151" i="8"/>
  <c r="AH151" i="8" s="1"/>
  <c r="AG150" i="8"/>
  <c r="AH150" i="8" s="1"/>
  <c r="AG149" i="8"/>
  <c r="AH149" i="8" s="1"/>
  <c r="AG148" i="8"/>
  <c r="AH148" i="8" s="1"/>
  <c r="AG147" i="8"/>
  <c r="AH147" i="8" s="1"/>
  <c r="AG145" i="8"/>
  <c r="AH145" i="8" s="1"/>
  <c r="AG144" i="8"/>
  <c r="AH144" i="8" s="1"/>
  <c r="AG143" i="8"/>
  <c r="AH143" i="8" s="1"/>
  <c r="AG142" i="8"/>
  <c r="AH142" i="8" s="1"/>
  <c r="AG141" i="8"/>
  <c r="AH141" i="8" s="1"/>
  <c r="AG140" i="8"/>
  <c r="AH140" i="8" s="1"/>
  <c r="AG138" i="8"/>
  <c r="AH138" i="8" s="1"/>
  <c r="AG137" i="8"/>
  <c r="AH137" i="8" s="1"/>
  <c r="AG136" i="8"/>
  <c r="AH136" i="8" s="1"/>
  <c r="AG135" i="8"/>
  <c r="AH135" i="8" s="1"/>
  <c r="AG134" i="8"/>
  <c r="AH134" i="8" s="1"/>
  <c r="AG133" i="8"/>
  <c r="AH133" i="8" s="1"/>
  <c r="AG132" i="8"/>
  <c r="AH132" i="8" s="1"/>
  <c r="AG131" i="8"/>
  <c r="AH131" i="8" s="1"/>
  <c r="AG130" i="8"/>
  <c r="AH130" i="8" s="1"/>
  <c r="AG128" i="8"/>
  <c r="AH128" i="8" s="1"/>
  <c r="AG127" i="8"/>
  <c r="AH127" i="8" s="1"/>
  <c r="AG126" i="8"/>
  <c r="AH126" i="8" s="1"/>
  <c r="AG125" i="8"/>
  <c r="AH125" i="8" s="1"/>
  <c r="AG124" i="8"/>
  <c r="AH124" i="8" s="1"/>
  <c r="AG123" i="8"/>
  <c r="AH123" i="8" s="1"/>
  <c r="AG122" i="8"/>
  <c r="AH122" i="8" s="1"/>
  <c r="AG120" i="8"/>
  <c r="AH120" i="8" s="1"/>
  <c r="AG119" i="8"/>
  <c r="AH119" i="8" s="1"/>
  <c r="AG118" i="8"/>
  <c r="AH118" i="8" s="1"/>
  <c r="AG117" i="8"/>
  <c r="AH117" i="8" s="1"/>
  <c r="AG116" i="8"/>
  <c r="AH116" i="8" s="1"/>
  <c r="AG115" i="8"/>
  <c r="AH115" i="8" s="1"/>
  <c r="AG114" i="8"/>
  <c r="AH114" i="8" s="1"/>
  <c r="AG113" i="8"/>
  <c r="AH113" i="8" s="1"/>
  <c r="AG112" i="8"/>
  <c r="AH112" i="8" s="1"/>
  <c r="AG111" i="8"/>
  <c r="AH111" i="8" s="1"/>
  <c r="AG110" i="8"/>
  <c r="AH110" i="8" s="1"/>
  <c r="AG109" i="8"/>
  <c r="AH109" i="8" s="1"/>
  <c r="AG108" i="8"/>
  <c r="AH108" i="8" s="1"/>
  <c r="AG107" i="8"/>
  <c r="AH107" i="8" s="1"/>
  <c r="AG106" i="8"/>
  <c r="AH106" i="8" s="1"/>
  <c r="AG104" i="8"/>
  <c r="AH104" i="8" s="1"/>
  <c r="AG103" i="8"/>
  <c r="AH103" i="8" s="1"/>
  <c r="AG102" i="8"/>
  <c r="AH102" i="8" s="1"/>
  <c r="AG101" i="8"/>
  <c r="AH101" i="8" s="1"/>
  <c r="AG100" i="8"/>
  <c r="AH100" i="8" s="1"/>
  <c r="AG99" i="8"/>
  <c r="AH99" i="8" s="1"/>
  <c r="AG98" i="8"/>
  <c r="AH98" i="8" s="1"/>
  <c r="AG97" i="8"/>
  <c r="AH97" i="8" s="1"/>
  <c r="AG96" i="8"/>
  <c r="AH96" i="8" s="1"/>
  <c r="AG95" i="8"/>
  <c r="AH95" i="8" s="1"/>
  <c r="AG94" i="8"/>
  <c r="AH94" i="8" s="1"/>
  <c r="AG93" i="8"/>
  <c r="AH93" i="8" s="1"/>
  <c r="AG92" i="8"/>
  <c r="AH92" i="8" s="1"/>
  <c r="AG90" i="8"/>
  <c r="AH90" i="8" s="1"/>
  <c r="AG89" i="8"/>
  <c r="AH89" i="8" s="1"/>
  <c r="AG88" i="8"/>
  <c r="AH88" i="8" s="1"/>
  <c r="AG87" i="8"/>
  <c r="AH87" i="8" s="1"/>
  <c r="AG86" i="8"/>
  <c r="AH86" i="8" s="1"/>
  <c r="AG85" i="8"/>
  <c r="AH85" i="8" s="1"/>
  <c r="AG84" i="8"/>
  <c r="AH84" i="8" s="1"/>
  <c r="AG83" i="8"/>
  <c r="AH83" i="8" s="1"/>
  <c r="AG82" i="8"/>
  <c r="AH82" i="8" s="1"/>
  <c r="AG80" i="8"/>
  <c r="AH80" i="8" s="1"/>
  <c r="AG79" i="8"/>
  <c r="AH79" i="8" s="1"/>
  <c r="AG78" i="8"/>
  <c r="AH78" i="8" s="1"/>
  <c r="AG77" i="8"/>
  <c r="AH77" i="8" s="1"/>
  <c r="AG76" i="8"/>
  <c r="AH76" i="8" s="1"/>
  <c r="AG75" i="8"/>
  <c r="AH75" i="8" s="1"/>
  <c r="AG74" i="8"/>
  <c r="AH74" i="8" s="1"/>
  <c r="AG73" i="8"/>
  <c r="AH73" i="8" s="1"/>
  <c r="AG71" i="8"/>
  <c r="AH71" i="8" s="1"/>
  <c r="AG70" i="8"/>
  <c r="AH70" i="8" s="1"/>
  <c r="AG69" i="8"/>
  <c r="AH69" i="8" s="1"/>
  <c r="AG68" i="8"/>
  <c r="AH68" i="8" s="1"/>
  <c r="AG67" i="8"/>
  <c r="AH67" i="8" s="1"/>
  <c r="AG65" i="8"/>
  <c r="AH65" i="8" s="1"/>
  <c r="AG64" i="8"/>
  <c r="AH64" i="8" s="1"/>
  <c r="AG63" i="8"/>
  <c r="AH63" i="8" s="1"/>
  <c r="AG62" i="8"/>
  <c r="AH62" i="8" s="1"/>
  <c r="AG61" i="8"/>
  <c r="AH61" i="8" s="1"/>
  <c r="AG60" i="8"/>
  <c r="AH60" i="8" s="1"/>
  <c r="AG59" i="8"/>
  <c r="AH59" i="8" s="1"/>
  <c r="AG58" i="8"/>
  <c r="AH58" i="8" s="1"/>
  <c r="AG57" i="8"/>
  <c r="AH57" i="8" s="1"/>
  <c r="AG56" i="8"/>
  <c r="AH56" i="8" s="1"/>
  <c r="AG55" i="8"/>
  <c r="AH55" i="8" s="1"/>
  <c r="AG54" i="8"/>
  <c r="AH54" i="8" s="1"/>
  <c r="AG53" i="8"/>
  <c r="AH53" i="8" s="1"/>
  <c r="AG51" i="8"/>
  <c r="AH51" i="8" s="1"/>
  <c r="AG50" i="8"/>
  <c r="AH50" i="8" s="1"/>
  <c r="AG49" i="8"/>
  <c r="AH49" i="8" s="1"/>
  <c r="AG48" i="8"/>
  <c r="AH48" i="8" s="1"/>
  <c r="AG47" i="8"/>
  <c r="AH47" i="8" s="1"/>
  <c r="AP44" i="7"/>
  <c r="AG44" i="8" s="1"/>
  <c r="AH44" i="8" s="1"/>
  <c r="AP43" i="7"/>
  <c r="AG43" i="8" s="1"/>
  <c r="AH43" i="8" s="1"/>
  <c r="AP42" i="7"/>
  <c r="AG42" i="8" s="1"/>
  <c r="AH42" i="8" s="1"/>
  <c r="AP41" i="7"/>
  <c r="AG41" i="8" s="1"/>
  <c r="AH41" i="8" s="1"/>
  <c r="AP40" i="7"/>
  <c r="AG40" i="8" s="1"/>
  <c r="AH40" i="8" s="1"/>
  <c r="AP39" i="7"/>
  <c r="AG39" i="8" s="1"/>
  <c r="AH39" i="8" s="1"/>
  <c r="AP38" i="7"/>
  <c r="AG38" i="8" s="1"/>
  <c r="AH38" i="8" s="1"/>
  <c r="AP37" i="7"/>
  <c r="AG37" i="8" s="1"/>
  <c r="AH37" i="8" s="1"/>
  <c r="AP36" i="7"/>
  <c r="AG36" i="8" s="1"/>
  <c r="AH36" i="8" s="1"/>
  <c r="AP35" i="7"/>
  <c r="AG35" i="8" s="1"/>
  <c r="AH35" i="8" s="1"/>
  <c r="AP34" i="7"/>
  <c r="AG34" i="8" s="1"/>
  <c r="AH34" i="8" s="1"/>
  <c r="AP33" i="7"/>
  <c r="AG33" i="8" s="1"/>
  <c r="AH33" i="8" s="1"/>
  <c r="AP32" i="7"/>
  <c r="AG32" i="8" s="1"/>
  <c r="AH32" i="8" s="1"/>
  <c r="AP31" i="7"/>
  <c r="AG31" i="8" s="1"/>
  <c r="AH31" i="8" s="1"/>
  <c r="AP30" i="7"/>
  <c r="AG30" i="8" s="1"/>
  <c r="AH30" i="8" s="1"/>
  <c r="AP29" i="7"/>
  <c r="AG29" i="8" s="1"/>
  <c r="AH29" i="8" s="1"/>
  <c r="AP28" i="7"/>
  <c r="AG28" i="8" s="1"/>
  <c r="AH28" i="8" s="1"/>
  <c r="AP27" i="7"/>
  <c r="AG27" i="8" s="1"/>
  <c r="AH27" i="8" s="1"/>
  <c r="AP26" i="7"/>
  <c r="AG26" i="8" s="1"/>
  <c r="AH26" i="8" s="1"/>
  <c r="AP25" i="7"/>
  <c r="AG25" i="8" s="1"/>
  <c r="AH25" i="8" s="1"/>
  <c r="AP24" i="7"/>
  <c r="AG24" i="8" s="1"/>
  <c r="AH24" i="8" s="1"/>
  <c r="AP23" i="7"/>
  <c r="AG23" i="8" s="1"/>
  <c r="AH23" i="8" s="1"/>
  <c r="AP22" i="7"/>
  <c r="AG22" i="8" s="1"/>
  <c r="AH22" i="8" s="1"/>
  <c r="AP21" i="7"/>
  <c r="AG21" i="8" s="1"/>
  <c r="AH21" i="8" s="1"/>
  <c r="AP20" i="7"/>
  <c r="AG20" i="8" s="1"/>
  <c r="AH20" i="8" s="1"/>
  <c r="AP19" i="7"/>
  <c r="AG19" i="8" s="1"/>
  <c r="AH19" i="8" s="1"/>
  <c r="AP18" i="7"/>
  <c r="AG18" i="8" s="1"/>
  <c r="AH18" i="8" s="1"/>
  <c r="BG17" i="7" l="1"/>
  <c r="D33" i="7"/>
  <c r="U375" i="8"/>
  <c r="V375" i="8" s="1"/>
  <c r="U374" i="8"/>
  <c r="V374" i="8" s="1"/>
  <c r="U373" i="8"/>
  <c r="V373" i="8" s="1"/>
  <c r="U372" i="8"/>
  <c r="V372" i="8" s="1"/>
  <c r="U371" i="8"/>
  <c r="V371" i="8" s="1"/>
  <c r="U370" i="8"/>
  <c r="V370" i="8" s="1"/>
  <c r="U369" i="8"/>
  <c r="V369" i="8" s="1"/>
  <c r="U368" i="8"/>
  <c r="V368" i="8" s="1"/>
  <c r="U367" i="8"/>
  <c r="V367" i="8" s="1"/>
  <c r="U366" i="8"/>
  <c r="V366" i="8" s="1"/>
  <c r="U365" i="8"/>
  <c r="V365" i="8" s="1"/>
  <c r="U363" i="8"/>
  <c r="V363" i="8" s="1"/>
  <c r="U362" i="8"/>
  <c r="V362" i="8" s="1"/>
  <c r="U361" i="8"/>
  <c r="V361" i="8" s="1"/>
  <c r="U360" i="8"/>
  <c r="V360" i="8" s="1"/>
  <c r="U357" i="8"/>
  <c r="V357" i="8" s="1"/>
  <c r="U356" i="8"/>
  <c r="V356" i="8" s="1"/>
  <c r="U355" i="8"/>
  <c r="V355" i="8" s="1"/>
  <c r="U354" i="8"/>
  <c r="V354" i="8" s="1"/>
  <c r="U353" i="8"/>
  <c r="V353" i="8" s="1"/>
  <c r="U351" i="8"/>
  <c r="V351" i="8" s="1"/>
  <c r="U349" i="8"/>
  <c r="V349" i="8" s="1"/>
  <c r="U347" i="8"/>
  <c r="V347" i="8" s="1"/>
  <c r="U346" i="8"/>
  <c r="V346" i="8" s="1"/>
  <c r="U343" i="8"/>
  <c r="V343" i="8" s="1"/>
  <c r="U342" i="8"/>
  <c r="V342" i="8" s="1"/>
  <c r="U339" i="8"/>
  <c r="V339" i="8" s="1"/>
  <c r="U338" i="8"/>
  <c r="V338" i="8" s="1"/>
  <c r="U334" i="8"/>
  <c r="V334" i="8" s="1"/>
  <c r="U332" i="8"/>
  <c r="V332" i="8" s="1"/>
  <c r="U330" i="8"/>
  <c r="V330" i="8" s="1"/>
  <c r="U326" i="8"/>
  <c r="V326" i="8" s="1"/>
  <c r="U325" i="8"/>
  <c r="V325" i="8" s="1"/>
  <c r="U323" i="8"/>
  <c r="V323" i="8" s="1"/>
  <c r="U320" i="8"/>
  <c r="V320" i="8" s="1"/>
  <c r="U317" i="8"/>
  <c r="V317" i="8" s="1"/>
  <c r="U315" i="8"/>
  <c r="V315" i="8" s="1"/>
  <c r="U308" i="8"/>
  <c r="V308" i="8" s="1"/>
  <c r="U307" i="8"/>
  <c r="V307" i="8" s="1"/>
  <c r="U305" i="8"/>
  <c r="V305" i="8" s="1"/>
  <c r="U304" i="8"/>
  <c r="V304" i="8" s="1"/>
  <c r="U302" i="8"/>
  <c r="V302" i="8" s="1"/>
  <c r="U301" i="8"/>
  <c r="V301" i="8" s="1"/>
  <c r="U300" i="8"/>
  <c r="V300" i="8" s="1"/>
  <c r="U299" i="8"/>
  <c r="V299" i="8" s="1"/>
  <c r="U296" i="8"/>
  <c r="V296" i="8" s="1"/>
  <c r="U294" i="8"/>
  <c r="V294" i="8" s="1"/>
  <c r="U292" i="8"/>
  <c r="V292" i="8" s="1"/>
  <c r="U291" i="8"/>
  <c r="V291" i="8" s="1"/>
  <c r="U289" i="8"/>
  <c r="V289" i="8" s="1"/>
  <c r="U288" i="8"/>
  <c r="V288" i="8" s="1"/>
  <c r="U286" i="8"/>
  <c r="V286" i="8" s="1"/>
  <c r="U285" i="8"/>
  <c r="V285" i="8" s="1"/>
  <c r="U284" i="8"/>
  <c r="V284" i="8" s="1"/>
  <c r="U283" i="8"/>
  <c r="V283" i="8" s="1"/>
  <c r="U282" i="8"/>
  <c r="V282" i="8" s="1"/>
  <c r="U281" i="8"/>
  <c r="V281" i="8" s="1"/>
  <c r="U280" i="8"/>
  <c r="V280" i="8" s="1"/>
  <c r="U279" i="8"/>
  <c r="V279" i="8" s="1"/>
  <c r="U278" i="8"/>
  <c r="V278" i="8" s="1"/>
  <c r="U277" i="8"/>
  <c r="V277" i="8" s="1"/>
  <c r="U276" i="8"/>
  <c r="V276" i="8" s="1"/>
  <c r="U275" i="8"/>
  <c r="V275" i="8" s="1"/>
  <c r="U274" i="8"/>
  <c r="V274" i="8" s="1"/>
  <c r="U273" i="8"/>
  <c r="V273" i="8" s="1"/>
  <c r="U272" i="8"/>
  <c r="V272" i="8" s="1"/>
  <c r="U271" i="8"/>
  <c r="V271" i="8" s="1"/>
  <c r="U270" i="8"/>
  <c r="V270" i="8" s="1"/>
  <c r="U268" i="8"/>
  <c r="V268" i="8" s="1"/>
  <c r="U267" i="8"/>
  <c r="V267" i="8" s="1"/>
  <c r="U266" i="8"/>
  <c r="V266" i="8" s="1"/>
  <c r="U265" i="8"/>
  <c r="V265" i="8" s="1"/>
  <c r="U264" i="8"/>
  <c r="V264" i="8" s="1"/>
  <c r="U262" i="8"/>
  <c r="V262" i="8" s="1"/>
  <c r="U260" i="8"/>
  <c r="V260" i="8" s="1"/>
  <c r="U258" i="8"/>
  <c r="V258" i="8" s="1"/>
  <c r="U257" i="8"/>
  <c r="V257" i="8" s="1"/>
  <c r="U256" i="8"/>
  <c r="V256" i="8" s="1"/>
  <c r="U255" i="8"/>
  <c r="V255" i="8" s="1"/>
  <c r="U254" i="8"/>
  <c r="V254" i="8" s="1"/>
  <c r="U253" i="8"/>
  <c r="V253" i="8" s="1"/>
  <c r="U252" i="8"/>
  <c r="V252" i="8" s="1"/>
  <c r="U251" i="8"/>
  <c r="V251" i="8" s="1"/>
  <c r="U249" i="8"/>
  <c r="V249" i="8" s="1"/>
  <c r="U246" i="8"/>
  <c r="V246" i="8" s="1"/>
  <c r="U244" i="8"/>
  <c r="V244" i="8" s="1"/>
  <c r="U243" i="8"/>
  <c r="V243" i="8" s="1"/>
  <c r="U242" i="8"/>
  <c r="V242" i="8" s="1"/>
  <c r="U241" i="8"/>
  <c r="V241" i="8" s="1"/>
  <c r="U240" i="8"/>
  <c r="V240" i="8" s="1"/>
  <c r="U239" i="8"/>
  <c r="V239" i="8" s="1"/>
  <c r="U238" i="8"/>
  <c r="V238" i="8" s="1"/>
  <c r="U237" i="8"/>
  <c r="V237" i="8" s="1"/>
  <c r="U235" i="8"/>
  <c r="V235" i="8" s="1"/>
  <c r="U234" i="8"/>
  <c r="V234" i="8" s="1"/>
  <c r="U233" i="8"/>
  <c r="V233" i="8" s="1"/>
  <c r="U232" i="8"/>
  <c r="V232" i="8" s="1"/>
  <c r="U231" i="8"/>
  <c r="V231" i="8" s="1"/>
  <c r="U230" i="8"/>
  <c r="V230" i="8" s="1"/>
  <c r="U228" i="8"/>
  <c r="V228" i="8" s="1"/>
  <c r="U227" i="8"/>
  <c r="V227" i="8" s="1"/>
  <c r="U225" i="8"/>
  <c r="V225" i="8" s="1"/>
  <c r="U224" i="8"/>
  <c r="V224" i="8" s="1"/>
  <c r="U223" i="8"/>
  <c r="V223" i="8" s="1"/>
  <c r="U222" i="8"/>
  <c r="V222" i="8" s="1"/>
  <c r="U221" i="8"/>
  <c r="V221" i="8" s="1"/>
  <c r="U220" i="8"/>
  <c r="V220" i="8" s="1"/>
  <c r="U219" i="8"/>
  <c r="V219" i="8" s="1"/>
  <c r="U218" i="8"/>
  <c r="V218" i="8" s="1"/>
  <c r="U217" i="8"/>
  <c r="V217" i="8" s="1"/>
  <c r="U216" i="8"/>
  <c r="V216" i="8" s="1"/>
  <c r="U215" i="8"/>
  <c r="V215" i="8" s="1"/>
  <c r="U214" i="8"/>
  <c r="V214" i="8" s="1"/>
  <c r="U213" i="8"/>
  <c r="V213" i="8" s="1"/>
  <c r="U211" i="8"/>
  <c r="V211" i="8" s="1"/>
  <c r="U210" i="8"/>
  <c r="V210" i="8" s="1"/>
  <c r="U209" i="8"/>
  <c r="V209" i="8" s="1"/>
  <c r="U208" i="8"/>
  <c r="V208" i="8" s="1"/>
  <c r="U207" i="8"/>
  <c r="V207" i="8" s="1"/>
  <c r="U206" i="8"/>
  <c r="V206" i="8" s="1"/>
  <c r="U205" i="8"/>
  <c r="V205" i="8" s="1"/>
  <c r="U204" i="8"/>
  <c r="V204" i="8" s="1"/>
  <c r="U203" i="8"/>
  <c r="V203" i="8" s="1"/>
  <c r="U202" i="8"/>
  <c r="V202" i="8" s="1"/>
  <c r="U201" i="8"/>
  <c r="V201" i="8" s="1"/>
  <c r="U200" i="8"/>
  <c r="V200" i="8" s="1"/>
  <c r="U198" i="8"/>
  <c r="V198" i="8" s="1"/>
  <c r="U197" i="8"/>
  <c r="V197" i="8" s="1"/>
  <c r="U196" i="8"/>
  <c r="V196" i="8" s="1"/>
  <c r="U195" i="8"/>
  <c r="V195" i="8" s="1"/>
  <c r="U194" i="8"/>
  <c r="V194" i="8" s="1"/>
  <c r="U193" i="8"/>
  <c r="V193" i="8" s="1"/>
  <c r="U192" i="8"/>
  <c r="V192" i="8" s="1"/>
  <c r="U191" i="8"/>
  <c r="V191" i="8" s="1"/>
  <c r="U190" i="8"/>
  <c r="V190" i="8" s="1"/>
  <c r="U189" i="8"/>
  <c r="V189" i="8" s="1"/>
  <c r="U188" i="8"/>
  <c r="V188" i="8" s="1"/>
  <c r="U187" i="8"/>
  <c r="V187" i="8" s="1"/>
  <c r="U184" i="8"/>
  <c r="V184" i="8" s="1"/>
  <c r="U183" i="8"/>
  <c r="V183" i="8" s="1"/>
  <c r="U182" i="8"/>
  <c r="V182" i="8" s="1"/>
  <c r="U181" i="8"/>
  <c r="V181" i="8" s="1"/>
  <c r="U180" i="8"/>
  <c r="V180" i="8" s="1"/>
  <c r="U179" i="8"/>
  <c r="V179" i="8" s="1"/>
  <c r="U178" i="8"/>
  <c r="V178" i="8" s="1"/>
  <c r="U176" i="8"/>
  <c r="V176" i="8" s="1"/>
  <c r="U175" i="8"/>
  <c r="V175" i="8" s="1"/>
  <c r="U174" i="8"/>
  <c r="V174" i="8" s="1"/>
  <c r="U172" i="8"/>
  <c r="V172" i="8" s="1"/>
  <c r="U171" i="8"/>
  <c r="V171" i="8" s="1"/>
  <c r="U170" i="8"/>
  <c r="V170" i="8" s="1"/>
  <c r="U169" i="8"/>
  <c r="V169" i="8" s="1"/>
  <c r="U168" i="8"/>
  <c r="V168" i="8" s="1"/>
  <c r="U167" i="8"/>
  <c r="V167" i="8" s="1"/>
  <c r="U166" i="8"/>
  <c r="V166" i="8" s="1"/>
  <c r="U165" i="8"/>
  <c r="V165" i="8" s="1"/>
  <c r="U164" i="8"/>
  <c r="V164" i="8" s="1"/>
  <c r="U163" i="8"/>
  <c r="V163" i="8" s="1"/>
  <c r="U162" i="8"/>
  <c r="V162" i="8" s="1"/>
  <c r="U161" i="8"/>
  <c r="V161" i="8" s="1"/>
  <c r="U158" i="8"/>
  <c r="V158" i="8" s="1"/>
  <c r="U157" i="8"/>
  <c r="V157" i="8" s="1"/>
  <c r="U155" i="8"/>
  <c r="V155" i="8" s="1"/>
  <c r="U154" i="8"/>
  <c r="V154" i="8" s="1"/>
  <c r="U153" i="8"/>
  <c r="V153" i="8" s="1"/>
  <c r="U151" i="8"/>
  <c r="V151" i="8" s="1"/>
  <c r="U150" i="8"/>
  <c r="V150" i="8" s="1"/>
  <c r="U149" i="8"/>
  <c r="V149" i="8" s="1"/>
  <c r="U148" i="8"/>
  <c r="V148" i="8" s="1"/>
  <c r="U147" i="8"/>
  <c r="V147" i="8" s="1"/>
  <c r="U145" i="8"/>
  <c r="V145" i="8" s="1"/>
  <c r="U144" i="8"/>
  <c r="V144" i="8" s="1"/>
  <c r="U143" i="8"/>
  <c r="V143" i="8" s="1"/>
  <c r="U142" i="8"/>
  <c r="V142" i="8" s="1"/>
  <c r="U141" i="8"/>
  <c r="V141" i="8" s="1"/>
  <c r="U140" i="8"/>
  <c r="V140" i="8" s="1"/>
  <c r="U138" i="8"/>
  <c r="V138" i="8" s="1"/>
  <c r="U137" i="8"/>
  <c r="V137" i="8" s="1"/>
  <c r="U136" i="8"/>
  <c r="V136" i="8" s="1"/>
  <c r="U135" i="8"/>
  <c r="V135" i="8" s="1"/>
  <c r="U134" i="8"/>
  <c r="V134" i="8" s="1"/>
  <c r="U133" i="8"/>
  <c r="V133" i="8" s="1"/>
  <c r="U132" i="8"/>
  <c r="V132" i="8" s="1"/>
  <c r="U131" i="8"/>
  <c r="V131" i="8" s="1"/>
  <c r="U130" i="8"/>
  <c r="V130" i="8" s="1"/>
  <c r="U128" i="8"/>
  <c r="V128" i="8" s="1"/>
  <c r="U127" i="8"/>
  <c r="V127" i="8" s="1"/>
  <c r="U126" i="8"/>
  <c r="V126" i="8" s="1"/>
  <c r="U125" i="8"/>
  <c r="V125" i="8" s="1"/>
  <c r="U123" i="8"/>
  <c r="V123" i="8" s="1"/>
  <c r="U122" i="8"/>
  <c r="V122" i="8" s="1"/>
  <c r="U120" i="8"/>
  <c r="V120" i="8" s="1"/>
  <c r="U119" i="8"/>
  <c r="V119" i="8" s="1"/>
  <c r="U118" i="8"/>
  <c r="V118" i="8" s="1"/>
  <c r="U117" i="8"/>
  <c r="V117" i="8" s="1"/>
  <c r="U116" i="8"/>
  <c r="V116" i="8" s="1"/>
  <c r="U115" i="8"/>
  <c r="V115" i="8" s="1"/>
  <c r="U114" i="8"/>
  <c r="V114" i="8" s="1"/>
  <c r="U113" i="8"/>
  <c r="V113" i="8" s="1"/>
  <c r="U112" i="8"/>
  <c r="V112" i="8" s="1"/>
  <c r="U111" i="8"/>
  <c r="V111" i="8" s="1"/>
  <c r="U109" i="8"/>
  <c r="V109" i="8" s="1"/>
  <c r="U108" i="8"/>
  <c r="V108" i="8" s="1"/>
  <c r="U107" i="8"/>
  <c r="V107" i="8" s="1"/>
  <c r="U106" i="8"/>
  <c r="V106" i="8" s="1"/>
  <c r="U104" i="8"/>
  <c r="V104" i="8" s="1"/>
  <c r="U103" i="8"/>
  <c r="V103" i="8" s="1"/>
  <c r="U102" i="8"/>
  <c r="V102" i="8" s="1"/>
  <c r="U101" i="8"/>
  <c r="V101" i="8" s="1"/>
  <c r="U100" i="8"/>
  <c r="V100" i="8" s="1"/>
  <c r="U98" i="8"/>
  <c r="V98" i="8" s="1"/>
  <c r="U97" i="8"/>
  <c r="V97" i="8" s="1"/>
  <c r="U96" i="8"/>
  <c r="V96" i="8" s="1"/>
  <c r="U95" i="8"/>
  <c r="V95" i="8" s="1"/>
  <c r="U94" i="8"/>
  <c r="V94" i="8" s="1"/>
  <c r="U93" i="8"/>
  <c r="V93" i="8" s="1"/>
  <c r="U92" i="8"/>
  <c r="V92" i="8" s="1"/>
  <c r="U90" i="8"/>
  <c r="V90" i="8" s="1"/>
  <c r="U89" i="8"/>
  <c r="V89" i="8" s="1"/>
  <c r="U88" i="8"/>
  <c r="V88" i="8" s="1"/>
  <c r="U87" i="8"/>
  <c r="V87" i="8" s="1"/>
  <c r="U86" i="8"/>
  <c r="V86" i="8" s="1"/>
  <c r="U85" i="8"/>
  <c r="V85" i="8" s="1"/>
  <c r="U84" i="8"/>
  <c r="V84" i="8" s="1"/>
  <c r="U83" i="8"/>
  <c r="V83" i="8" s="1"/>
  <c r="U82" i="8"/>
  <c r="V82" i="8" s="1"/>
  <c r="U80" i="8"/>
  <c r="V80" i="8" s="1"/>
  <c r="U79" i="8"/>
  <c r="V79" i="8" s="1"/>
  <c r="U78" i="8"/>
  <c r="V78" i="8" s="1"/>
  <c r="U77" i="8"/>
  <c r="V77" i="8" s="1"/>
  <c r="U76" i="8"/>
  <c r="V76" i="8" s="1"/>
  <c r="U74" i="8"/>
  <c r="V74" i="8" s="1"/>
  <c r="U73" i="8"/>
  <c r="V73" i="8" s="1"/>
  <c r="U71" i="8"/>
  <c r="V71" i="8" s="1"/>
  <c r="U70" i="8"/>
  <c r="V70" i="8" s="1"/>
  <c r="U69" i="8"/>
  <c r="V69" i="8" s="1"/>
  <c r="U68" i="8"/>
  <c r="V68" i="8" s="1"/>
  <c r="U67" i="8"/>
  <c r="V67" i="8" s="1"/>
  <c r="U65" i="8"/>
  <c r="V65" i="8" s="1"/>
  <c r="U64" i="8"/>
  <c r="V64" i="8" s="1"/>
  <c r="U63" i="8"/>
  <c r="V63" i="8" s="1"/>
  <c r="U61" i="8"/>
  <c r="V61" i="8" s="1"/>
  <c r="U60" i="8"/>
  <c r="V60" i="8" s="1"/>
  <c r="U59" i="8"/>
  <c r="V59" i="8" s="1"/>
  <c r="U58" i="8"/>
  <c r="V58" i="8" s="1"/>
  <c r="U57" i="8"/>
  <c r="V57" i="8" s="1"/>
  <c r="U56" i="8"/>
  <c r="V56" i="8" s="1"/>
  <c r="U55" i="8"/>
  <c r="V55" i="8" s="1"/>
  <c r="U53" i="8"/>
  <c r="V53" i="8" s="1"/>
  <c r="U51" i="8"/>
  <c r="V51" i="8" s="1"/>
  <c r="U50" i="8"/>
  <c r="V50" i="8" s="1"/>
  <c r="U49" i="8"/>
  <c r="V49" i="8" s="1"/>
  <c r="U48" i="8"/>
  <c r="V48" i="8" s="1"/>
  <c r="U47" i="8"/>
  <c r="V47" i="8" s="1"/>
  <c r="R376" i="8"/>
  <c r="S376" i="8" s="1"/>
  <c r="R375" i="8"/>
  <c r="S375" i="8" s="1"/>
  <c r="R369" i="8"/>
  <c r="S369" i="8" s="1"/>
  <c r="R367" i="8"/>
  <c r="S367" i="8" s="1"/>
  <c r="R363" i="8"/>
  <c r="S363" i="8" s="1"/>
  <c r="R362" i="8"/>
  <c r="S362" i="8" s="1"/>
  <c r="R361" i="8"/>
  <c r="S361" i="8" s="1"/>
  <c r="R360" i="8"/>
  <c r="S360" i="8" s="1"/>
  <c r="R359" i="8"/>
  <c r="S359" i="8" s="1"/>
  <c r="R358" i="8"/>
  <c r="S358" i="8" s="1"/>
  <c r="R356" i="8"/>
  <c r="S356" i="8" s="1"/>
  <c r="R355" i="8"/>
  <c r="S355" i="8" s="1"/>
  <c r="R354" i="8"/>
  <c r="S354" i="8" s="1"/>
  <c r="R351" i="8"/>
  <c r="S351" i="8" s="1"/>
  <c r="R350" i="8"/>
  <c r="S350" i="8" s="1"/>
  <c r="R348" i="8"/>
  <c r="S348" i="8" s="1"/>
  <c r="R347" i="8"/>
  <c r="S347" i="8" s="1"/>
  <c r="R345" i="8"/>
  <c r="S345" i="8" s="1"/>
  <c r="R344" i="8"/>
  <c r="S344" i="8" s="1"/>
  <c r="R343" i="8"/>
  <c r="S343" i="8" s="1"/>
  <c r="R342" i="8"/>
  <c r="S342" i="8" s="1"/>
  <c r="R341" i="8"/>
  <c r="S341" i="8" s="1"/>
  <c r="R339" i="8"/>
  <c r="S339" i="8" s="1"/>
  <c r="R338" i="8"/>
  <c r="S338" i="8" s="1"/>
  <c r="R337" i="8"/>
  <c r="S337" i="8" s="1"/>
  <c r="R336" i="8"/>
  <c r="S336" i="8" s="1"/>
  <c r="R335" i="8"/>
  <c r="S335" i="8" s="1"/>
  <c r="R334" i="8"/>
  <c r="S334" i="8" s="1"/>
  <c r="R333" i="8"/>
  <c r="S333" i="8" s="1"/>
  <c r="R332" i="8"/>
  <c r="S332" i="8" s="1"/>
  <c r="R331" i="8"/>
  <c r="S331" i="8" s="1"/>
  <c r="R330" i="8"/>
  <c r="S330" i="8" s="1"/>
  <c r="R329" i="8"/>
  <c r="S329" i="8" s="1"/>
  <c r="R327" i="8"/>
  <c r="S327" i="8" s="1"/>
  <c r="R326" i="8"/>
  <c r="S326" i="8" s="1"/>
  <c r="R325" i="8"/>
  <c r="S325" i="8" s="1"/>
  <c r="R324" i="8"/>
  <c r="S324" i="8" s="1"/>
  <c r="R322" i="8"/>
  <c r="S322" i="8" s="1"/>
  <c r="R321" i="8"/>
  <c r="S321" i="8" s="1"/>
  <c r="R320" i="8"/>
  <c r="S320" i="8" s="1"/>
  <c r="R319" i="8"/>
  <c r="S319" i="8" s="1"/>
  <c r="R318" i="8"/>
  <c r="S318" i="8" s="1"/>
  <c r="R317" i="8"/>
  <c r="S317" i="8" s="1"/>
  <c r="R316" i="8"/>
  <c r="S316" i="8" s="1"/>
  <c r="R315" i="8"/>
  <c r="S315" i="8" s="1"/>
  <c r="R314" i="8"/>
  <c r="S314" i="8" s="1"/>
  <c r="R313" i="8"/>
  <c r="S313" i="8" s="1"/>
  <c r="R311" i="8"/>
  <c r="S311" i="8" s="1"/>
  <c r="R310" i="8"/>
  <c r="S310" i="8" s="1"/>
  <c r="R309" i="8"/>
  <c r="S309" i="8" s="1"/>
  <c r="R308" i="8"/>
  <c r="S308" i="8" s="1"/>
  <c r="R306" i="8"/>
  <c r="S306" i="8" s="1"/>
  <c r="R304" i="8"/>
  <c r="S304" i="8" s="1"/>
  <c r="R303" i="8"/>
  <c r="S303" i="8" s="1"/>
  <c r="R300" i="8"/>
  <c r="S300" i="8" s="1"/>
  <c r="R298" i="8"/>
  <c r="S298" i="8" s="1"/>
  <c r="R297" i="8"/>
  <c r="S297" i="8" s="1"/>
  <c r="R295" i="8"/>
  <c r="S295" i="8" s="1"/>
  <c r="R293" i="8"/>
  <c r="S293" i="8" s="1"/>
  <c r="R292" i="8"/>
  <c r="S292" i="8" s="1"/>
  <c r="R291" i="8"/>
  <c r="S291" i="8" s="1"/>
  <c r="R290" i="8"/>
  <c r="S290" i="8" s="1"/>
  <c r="R286" i="8"/>
  <c r="S286" i="8" s="1"/>
  <c r="R283" i="8"/>
  <c r="S283" i="8" s="1"/>
  <c r="R281" i="8"/>
  <c r="S281" i="8" s="1"/>
  <c r="R280" i="8"/>
  <c r="S280" i="8" s="1"/>
  <c r="R275" i="8"/>
  <c r="S275" i="8" s="1"/>
  <c r="R273" i="8"/>
  <c r="S273" i="8" s="1"/>
  <c r="R271" i="8"/>
  <c r="S271" i="8" s="1"/>
  <c r="R268" i="8"/>
  <c r="S268" i="8" s="1"/>
  <c r="R267" i="8"/>
  <c r="S267" i="8" s="1"/>
  <c r="R266" i="8"/>
  <c r="S266" i="8" s="1"/>
  <c r="R265" i="8"/>
  <c r="S265" i="8" s="1"/>
  <c r="R264" i="8"/>
  <c r="S264" i="8" s="1"/>
  <c r="R263" i="8"/>
  <c r="S263" i="8" s="1"/>
  <c r="R262" i="8"/>
  <c r="S262" i="8" s="1"/>
  <c r="R260" i="8"/>
  <c r="S260" i="8" s="1"/>
  <c r="R259" i="8"/>
  <c r="S259" i="8" s="1"/>
  <c r="R258" i="8"/>
  <c r="S258" i="8" s="1"/>
  <c r="R256" i="8"/>
  <c r="S256" i="8" s="1"/>
  <c r="R254" i="8"/>
  <c r="S254" i="8" s="1"/>
  <c r="R253" i="8"/>
  <c r="S253" i="8" s="1"/>
  <c r="R252" i="8"/>
  <c r="S252" i="8" s="1"/>
  <c r="R251" i="8"/>
  <c r="S251" i="8" s="1"/>
  <c r="R250" i="8"/>
  <c r="S250" i="8" s="1"/>
  <c r="R249" i="8"/>
  <c r="S249" i="8" s="1"/>
  <c r="R248" i="8"/>
  <c r="S248" i="8" s="1"/>
  <c r="R247" i="8"/>
  <c r="S247" i="8" s="1"/>
  <c r="R246" i="8"/>
  <c r="S246" i="8" s="1"/>
  <c r="R244" i="8"/>
  <c r="S244" i="8" s="1"/>
  <c r="R243" i="8"/>
  <c r="S243" i="8" s="1"/>
  <c r="R242" i="8"/>
  <c r="S242" i="8" s="1"/>
  <c r="R240" i="8"/>
  <c r="S240" i="8" s="1"/>
  <c r="R239" i="8"/>
  <c r="S239" i="8" s="1"/>
  <c r="R237" i="8"/>
  <c r="S237" i="8" s="1"/>
  <c r="R233" i="8"/>
  <c r="S233" i="8" s="1"/>
  <c r="R232" i="8"/>
  <c r="S232" i="8" s="1"/>
  <c r="R231" i="8"/>
  <c r="S231" i="8" s="1"/>
  <c r="R230" i="8"/>
  <c r="S230" i="8" s="1"/>
  <c r="R229" i="8"/>
  <c r="S229" i="8" s="1"/>
  <c r="R228" i="8"/>
  <c r="S228" i="8" s="1"/>
  <c r="R227" i="8"/>
  <c r="S227" i="8" s="1"/>
  <c r="R225" i="8"/>
  <c r="S225" i="8" s="1"/>
  <c r="R222" i="8"/>
  <c r="S222" i="8" s="1"/>
  <c r="R221" i="8"/>
  <c r="S221" i="8" s="1"/>
  <c r="R220" i="8"/>
  <c r="S220" i="8" s="1"/>
  <c r="R219" i="8"/>
  <c r="S219" i="8" s="1"/>
  <c r="R218" i="8"/>
  <c r="S218" i="8" s="1"/>
  <c r="R217" i="8"/>
  <c r="S217" i="8" s="1"/>
  <c r="R215" i="8"/>
  <c r="S215" i="8" s="1"/>
  <c r="R214" i="8"/>
  <c r="S214" i="8" s="1"/>
  <c r="R213" i="8"/>
  <c r="S213" i="8" s="1"/>
  <c r="R211" i="8"/>
  <c r="S211" i="8" s="1"/>
  <c r="R210" i="8"/>
  <c r="S210" i="8" s="1"/>
  <c r="R209" i="8"/>
  <c r="S209" i="8" s="1"/>
  <c r="R208" i="8"/>
  <c r="S208" i="8" s="1"/>
  <c r="R207" i="8"/>
  <c r="S207" i="8" s="1"/>
  <c r="R206" i="8"/>
  <c r="S206" i="8" s="1"/>
  <c r="R204" i="8"/>
  <c r="S204" i="8" s="1"/>
  <c r="R202" i="8"/>
  <c r="S202" i="8" s="1"/>
  <c r="R198" i="8"/>
  <c r="S198" i="8" s="1"/>
  <c r="R197" i="8"/>
  <c r="S197" i="8" s="1"/>
  <c r="R196" i="8"/>
  <c r="S196" i="8" s="1"/>
  <c r="R195" i="8"/>
  <c r="S195" i="8" s="1"/>
  <c r="R194" i="8"/>
  <c r="S194" i="8" s="1"/>
  <c r="R193" i="8"/>
  <c r="S193" i="8" s="1"/>
  <c r="R192" i="8"/>
  <c r="S192" i="8" s="1"/>
  <c r="R191" i="8"/>
  <c r="S191" i="8" s="1"/>
  <c r="R190" i="8"/>
  <c r="S190" i="8" s="1"/>
  <c r="R189" i="8"/>
  <c r="S189" i="8" s="1"/>
  <c r="R188" i="8"/>
  <c r="S188" i="8" s="1"/>
  <c r="R187" i="8"/>
  <c r="S187" i="8" s="1"/>
  <c r="R183" i="8"/>
  <c r="S183" i="8" s="1"/>
  <c r="R179" i="8"/>
  <c r="S179" i="8" s="1"/>
  <c r="R177" i="8"/>
  <c r="S177" i="8" s="1"/>
  <c r="R175" i="8"/>
  <c r="S175" i="8" s="1"/>
  <c r="R174" i="8"/>
  <c r="S174" i="8" s="1"/>
  <c r="R171" i="8"/>
  <c r="S171" i="8" s="1"/>
  <c r="R170" i="8"/>
  <c r="S170" i="8" s="1"/>
  <c r="R168" i="8"/>
  <c r="S168" i="8" s="1"/>
  <c r="R166" i="8"/>
  <c r="S166" i="8" s="1"/>
  <c r="R164" i="8"/>
  <c r="S164" i="8" s="1"/>
  <c r="R163" i="8"/>
  <c r="S163" i="8" s="1"/>
  <c r="R162" i="8"/>
  <c r="S162" i="8" s="1"/>
  <c r="R160" i="8"/>
  <c r="S160" i="8" s="1"/>
  <c r="R157" i="8"/>
  <c r="S157" i="8" s="1"/>
  <c r="R156" i="8"/>
  <c r="S156" i="8" s="1"/>
  <c r="R155" i="8"/>
  <c r="S155" i="8" s="1"/>
  <c r="R154" i="8"/>
  <c r="S154" i="8" s="1"/>
  <c r="R153" i="8"/>
  <c r="S153" i="8" s="1"/>
  <c r="R152" i="8"/>
  <c r="S152" i="8" s="1"/>
  <c r="R151" i="8"/>
  <c r="S151" i="8" s="1"/>
  <c r="R150" i="8"/>
  <c r="S150" i="8" s="1"/>
  <c r="R149" i="8"/>
  <c r="S149" i="8" s="1"/>
  <c r="R144" i="8"/>
  <c r="S144" i="8" s="1"/>
  <c r="R142" i="8"/>
  <c r="S142" i="8" s="1"/>
  <c r="R141" i="8"/>
  <c r="S141" i="8" s="1"/>
  <c r="R140" i="8"/>
  <c r="S140" i="8" s="1"/>
  <c r="R138" i="8"/>
  <c r="S138" i="8" s="1"/>
  <c r="R137" i="8"/>
  <c r="S137" i="8" s="1"/>
  <c r="R136" i="8"/>
  <c r="S136" i="8" s="1"/>
  <c r="R135" i="8"/>
  <c r="S135" i="8" s="1"/>
  <c r="R133" i="8"/>
  <c r="S133" i="8" s="1"/>
  <c r="R132" i="8"/>
  <c r="S132" i="8" s="1"/>
  <c r="R131" i="8"/>
  <c r="S131" i="8" s="1"/>
  <c r="R130" i="8"/>
  <c r="S130" i="8" s="1"/>
  <c r="R128" i="8"/>
  <c r="S128" i="8" s="1"/>
  <c r="R127" i="8"/>
  <c r="S127" i="8" s="1"/>
  <c r="R126" i="8"/>
  <c r="S126" i="8" s="1"/>
  <c r="R125" i="8"/>
  <c r="S125" i="8" s="1"/>
  <c r="R124" i="8"/>
  <c r="S124" i="8" s="1"/>
  <c r="R123" i="8"/>
  <c r="S123" i="8" s="1"/>
  <c r="R122" i="8"/>
  <c r="S122" i="8" s="1"/>
  <c r="R120" i="8"/>
  <c r="S120" i="8" s="1"/>
  <c r="R119" i="8"/>
  <c r="S119" i="8" s="1"/>
  <c r="R118" i="8"/>
  <c r="S118" i="8" s="1"/>
  <c r="R117" i="8"/>
  <c r="S117" i="8" s="1"/>
  <c r="R116" i="8"/>
  <c r="S116" i="8" s="1"/>
  <c r="R115" i="8"/>
  <c r="S115" i="8" s="1"/>
  <c r="R114" i="8"/>
  <c r="S114" i="8" s="1"/>
  <c r="R113" i="8"/>
  <c r="S113" i="8" s="1"/>
  <c r="R112" i="8"/>
  <c r="S112" i="8" s="1"/>
  <c r="R111" i="8"/>
  <c r="S111" i="8" s="1"/>
  <c r="R110" i="8"/>
  <c r="S110" i="8" s="1"/>
  <c r="R109" i="8"/>
  <c r="S109" i="8" s="1"/>
  <c r="R108" i="8"/>
  <c r="S108" i="8" s="1"/>
  <c r="R106" i="8"/>
  <c r="S106" i="8" s="1"/>
  <c r="R104" i="8"/>
  <c r="S104" i="8" s="1"/>
  <c r="R103" i="8"/>
  <c r="S103" i="8" s="1"/>
  <c r="R102" i="8"/>
  <c r="S102" i="8" s="1"/>
  <c r="R101" i="8"/>
  <c r="S101" i="8" s="1"/>
  <c r="R100" i="8"/>
  <c r="S100" i="8" s="1"/>
  <c r="R99" i="8"/>
  <c r="S99" i="8" s="1"/>
  <c r="R97" i="8"/>
  <c r="S97" i="8" s="1"/>
  <c r="R96" i="8"/>
  <c r="S96" i="8" s="1"/>
  <c r="R95" i="8"/>
  <c r="S95" i="8" s="1"/>
  <c r="R94" i="8"/>
  <c r="S94" i="8" s="1"/>
  <c r="R93" i="8"/>
  <c r="S93" i="8" s="1"/>
  <c r="R92" i="8"/>
  <c r="S92" i="8" s="1"/>
  <c r="R90" i="8"/>
  <c r="S90" i="8" s="1"/>
  <c r="R89" i="8"/>
  <c r="S89" i="8" s="1"/>
  <c r="R88" i="8"/>
  <c r="S88" i="8" s="1"/>
  <c r="R87" i="8"/>
  <c r="S87" i="8" s="1"/>
  <c r="R86" i="8"/>
  <c r="S86" i="8" s="1"/>
  <c r="R85" i="8"/>
  <c r="S85" i="8" s="1"/>
  <c r="R84" i="8"/>
  <c r="S84" i="8" s="1"/>
  <c r="R83" i="8"/>
  <c r="S83" i="8" s="1"/>
  <c r="R82" i="8"/>
  <c r="S82" i="8" s="1"/>
  <c r="R80" i="8"/>
  <c r="S80" i="8" s="1"/>
  <c r="R78" i="8"/>
  <c r="S78" i="8" s="1"/>
  <c r="R77" i="8"/>
  <c r="S77" i="8" s="1"/>
  <c r="R76" i="8"/>
  <c r="S76" i="8" s="1"/>
  <c r="R75" i="8"/>
  <c r="S75" i="8" s="1"/>
  <c r="R74" i="8"/>
  <c r="S74" i="8" s="1"/>
  <c r="R73" i="8"/>
  <c r="S73" i="8" s="1"/>
  <c r="R71" i="8"/>
  <c r="S71" i="8" s="1"/>
  <c r="R70" i="8"/>
  <c r="S70" i="8" s="1"/>
  <c r="R69" i="8"/>
  <c r="S69" i="8" s="1"/>
  <c r="R67" i="8"/>
  <c r="S67" i="8" s="1"/>
  <c r="R65" i="8"/>
  <c r="S65" i="8" s="1"/>
  <c r="R64" i="8"/>
  <c r="S64" i="8" s="1"/>
  <c r="R63" i="8"/>
  <c r="S63" i="8" s="1"/>
  <c r="R60" i="8"/>
  <c r="S60" i="8" s="1"/>
  <c r="R59" i="8"/>
  <c r="S59" i="8" s="1"/>
  <c r="R57" i="8"/>
  <c r="S57" i="8" s="1"/>
  <c r="R56" i="8"/>
  <c r="S56" i="8" s="1"/>
  <c r="R55" i="8"/>
  <c r="S55" i="8" s="1"/>
  <c r="R54" i="8"/>
  <c r="S54" i="8" s="1"/>
  <c r="R53" i="8"/>
  <c r="S53" i="8" s="1"/>
  <c r="R51" i="8"/>
  <c r="S51" i="8" s="1"/>
  <c r="R49" i="8"/>
  <c r="S49" i="8" s="1"/>
  <c r="R48" i="8"/>
  <c r="S48" i="8" s="1"/>
  <c r="Z44" i="7"/>
  <c r="U44" i="8" s="1"/>
  <c r="V44" i="8" s="1"/>
  <c r="Z43" i="7"/>
  <c r="U43" i="8" s="1"/>
  <c r="V43" i="8" s="1"/>
  <c r="Z42" i="7"/>
  <c r="U42" i="8" s="1"/>
  <c r="V42" i="8" s="1"/>
  <c r="Z41" i="7"/>
  <c r="U41" i="8" s="1"/>
  <c r="V41" i="8" s="1"/>
  <c r="Z40" i="7"/>
  <c r="U40" i="8" s="1"/>
  <c r="V40" i="8" s="1"/>
  <c r="Z39" i="7"/>
  <c r="U39" i="8" s="1"/>
  <c r="V39" i="8" s="1"/>
  <c r="Z38" i="7"/>
  <c r="U38" i="8" s="1"/>
  <c r="V38" i="8" s="1"/>
  <c r="Z37" i="7"/>
  <c r="U37" i="8" s="1"/>
  <c r="V37" i="8" s="1"/>
  <c r="Z36" i="7"/>
  <c r="U36" i="8" s="1"/>
  <c r="V36" i="8" s="1"/>
  <c r="Z35" i="7"/>
  <c r="U35" i="8" s="1"/>
  <c r="V35" i="8" s="1"/>
  <c r="Z34" i="7"/>
  <c r="U34" i="8" s="1"/>
  <c r="V34" i="8" s="1"/>
  <c r="Z33" i="7"/>
  <c r="U33" i="8" s="1"/>
  <c r="V33" i="8" s="1"/>
  <c r="Z32" i="7"/>
  <c r="U32" i="8" s="1"/>
  <c r="V32" i="8" s="1"/>
  <c r="Z31" i="7"/>
  <c r="U31" i="8" s="1"/>
  <c r="V31" i="8" s="1"/>
  <c r="Z30" i="7"/>
  <c r="U30" i="8" s="1"/>
  <c r="V30" i="8" s="1"/>
  <c r="Z29" i="7"/>
  <c r="U29" i="8" s="1"/>
  <c r="V29" i="8" s="1"/>
  <c r="Z28" i="7"/>
  <c r="U28" i="8" s="1"/>
  <c r="V28" i="8" s="1"/>
  <c r="Z27" i="7"/>
  <c r="U27" i="8" s="1"/>
  <c r="V27" i="8" s="1"/>
  <c r="Z26" i="7"/>
  <c r="U26" i="8" s="1"/>
  <c r="V26" i="8" s="1"/>
  <c r="Z25" i="7"/>
  <c r="U25" i="8" s="1"/>
  <c r="V25" i="8" s="1"/>
  <c r="Z24" i="7"/>
  <c r="U24" i="8" s="1"/>
  <c r="V24" i="8" s="1"/>
  <c r="Z23" i="7"/>
  <c r="U23" i="8" s="1"/>
  <c r="V23" i="8" s="1"/>
  <c r="Z22" i="7"/>
  <c r="U22" i="8" s="1"/>
  <c r="V22" i="8" s="1"/>
  <c r="Z21" i="7"/>
  <c r="U21" i="8" s="1"/>
  <c r="V21" i="8" s="1"/>
  <c r="Z20" i="7"/>
  <c r="U20" i="8" s="1"/>
  <c r="V20" i="8" s="1"/>
  <c r="Z19" i="7"/>
  <c r="U19" i="8" s="1"/>
  <c r="V19" i="8" s="1"/>
  <c r="Z18" i="7"/>
  <c r="U18" i="8" s="1"/>
  <c r="V18" i="8" s="1"/>
  <c r="V44" i="7"/>
  <c r="R44" i="8" s="1"/>
  <c r="S44" i="8" s="1"/>
  <c r="V43" i="7"/>
  <c r="R43" i="8" s="1"/>
  <c r="S43" i="8" s="1"/>
  <c r="V42" i="7"/>
  <c r="R42" i="8" s="1"/>
  <c r="S42" i="8" s="1"/>
  <c r="V41" i="7"/>
  <c r="R41" i="8" s="1"/>
  <c r="S41" i="8" s="1"/>
  <c r="V40" i="7"/>
  <c r="R40" i="8" s="1"/>
  <c r="S40" i="8" s="1"/>
  <c r="V39" i="7"/>
  <c r="R39" i="8" s="1"/>
  <c r="S39" i="8" s="1"/>
  <c r="V38" i="7"/>
  <c r="R38" i="8" s="1"/>
  <c r="S38" i="8" s="1"/>
  <c r="V37" i="7"/>
  <c r="R37" i="8" s="1"/>
  <c r="S37" i="8" s="1"/>
  <c r="V36" i="7"/>
  <c r="R36" i="8" s="1"/>
  <c r="S36" i="8" s="1"/>
  <c r="V35" i="7"/>
  <c r="R35" i="8" s="1"/>
  <c r="S35" i="8" s="1"/>
  <c r="V34" i="7"/>
  <c r="R34" i="8" s="1"/>
  <c r="S34" i="8" s="1"/>
  <c r="V33" i="7"/>
  <c r="R33" i="8" s="1"/>
  <c r="S33" i="8" s="1"/>
  <c r="V32" i="7"/>
  <c r="R32" i="8" s="1"/>
  <c r="S32" i="8" s="1"/>
  <c r="V31" i="7"/>
  <c r="R31" i="8" s="1"/>
  <c r="S31" i="8" s="1"/>
  <c r="V30" i="7"/>
  <c r="R30" i="8" s="1"/>
  <c r="S30" i="8" s="1"/>
  <c r="V29" i="7"/>
  <c r="R29" i="8" s="1"/>
  <c r="S29" i="8" s="1"/>
  <c r="V28" i="7"/>
  <c r="R28" i="8" s="1"/>
  <c r="S28" i="8" s="1"/>
  <c r="V27" i="7"/>
  <c r="R27" i="8" s="1"/>
  <c r="S27" i="8" s="1"/>
  <c r="V26" i="7"/>
  <c r="R26" i="8" s="1"/>
  <c r="S26" i="8" s="1"/>
  <c r="V25" i="7"/>
  <c r="R25" i="8" s="1"/>
  <c r="S25" i="8" s="1"/>
  <c r="V24" i="7"/>
  <c r="R24" i="8" s="1"/>
  <c r="S24" i="8" s="1"/>
  <c r="V23" i="7"/>
  <c r="R23" i="8" s="1"/>
  <c r="S23" i="8" s="1"/>
  <c r="V22" i="7"/>
  <c r="V21" i="7"/>
  <c r="R21" i="8" s="1"/>
  <c r="S21" i="8" s="1"/>
  <c r="V20" i="7"/>
  <c r="R20" i="8" s="1"/>
  <c r="S20" i="8" s="1"/>
  <c r="V19" i="7"/>
  <c r="R19" i="8" s="1"/>
  <c r="S19" i="8" s="1"/>
  <c r="V18" i="7"/>
  <c r="R18" i="8" s="1"/>
  <c r="S18" i="8" s="1"/>
  <c r="P44" i="7"/>
  <c r="L44" i="8" s="1"/>
  <c r="M44" i="8" s="1"/>
  <c r="P43" i="7"/>
  <c r="L43" i="8" s="1"/>
  <c r="M43" i="8" s="1"/>
  <c r="P42" i="7"/>
  <c r="L42" i="8" s="1"/>
  <c r="M42" i="8" s="1"/>
  <c r="P41" i="7"/>
  <c r="P40" i="7"/>
  <c r="L40" i="8" s="1"/>
  <c r="M40" i="8" s="1"/>
  <c r="P39" i="7"/>
  <c r="L39" i="8" s="1"/>
  <c r="M39" i="8" s="1"/>
  <c r="P38" i="7"/>
  <c r="L38" i="8" s="1"/>
  <c r="M38" i="8" s="1"/>
  <c r="P37" i="7"/>
  <c r="L37" i="8" s="1"/>
  <c r="M37" i="8" s="1"/>
  <c r="P36" i="7"/>
  <c r="L36" i="8" s="1"/>
  <c r="M36" i="8" s="1"/>
  <c r="P35" i="7"/>
  <c r="L35" i="8" s="1"/>
  <c r="M35" i="8" s="1"/>
  <c r="P34" i="7"/>
  <c r="L34" i="8" s="1"/>
  <c r="M34" i="8" s="1"/>
  <c r="P33" i="7"/>
  <c r="L33" i="8" s="1"/>
  <c r="M33" i="8" s="1"/>
  <c r="P32" i="7"/>
  <c r="L32" i="8" s="1"/>
  <c r="M32" i="8" s="1"/>
  <c r="P31" i="7"/>
  <c r="L31" i="8" s="1"/>
  <c r="M31" i="8" s="1"/>
  <c r="P30" i="7"/>
  <c r="L30" i="8" s="1"/>
  <c r="M30" i="8" s="1"/>
  <c r="P29" i="7"/>
  <c r="L29" i="8" s="1"/>
  <c r="M29" i="8" s="1"/>
  <c r="P28" i="7"/>
  <c r="L28" i="8" s="1"/>
  <c r="M28" i="8" s="1"/>
  <c r="P27" i="7"/>
  <c r="L27" i="8" s="1"/>
  <c r="M27" i="8" s="1"/>
  <c r="P26" i="7"/>
  <c r="L26" i="8" s="1"/>
  <c r="M26" i="8" s="1"/>
  <c r="P25" i="7"/>
  <c r="L25" i="8" s="1"/>
  <c r="M25" i="8" s="1"/>
  <c r="P24" i="7"/>
  <c r="L24" i="8" s="1"/>
  <c r="M24" i="8" s="1"/>
  <c r="P23" i="7"/>
  <c r="L23" i="8" s="1"/>
  <c r="M23" i="8" s="1"/>
  <c r="P22" i="7"/>
  <c r="L22" i="8" s="1"/>
  <c r="M22" i="8" s="1"/>
  <c r="P21" i="7"/>
  <c r="L21" i="8" s="1"/>
  <c r="M21" i="8" s="1"/>
  <c r="P20" i="7"/>
  <c r="L20" i="8" s="1"/>
  <c r="M20" i="8" s="1"/>
  <c r="P19" i="7"/>
  <c r="L19" i="8" s="1"/>
  <c r="M19" i="8" s="1"/>
  <c r="P18" i="7"/>
  <c r="P16" i="7"/>
  <c r="P15" i="7"/>
  <c r="L15" i="8" s="1"/>
  <c r="M15" i="8" s="1"/>
  <c r="P14" i="7"/>
  <c r="L14" i="8" s="1"/>
  <c r="M14" i="8" s="1"/>
  <c r="P13" i="7"/>
  <c r="L13" i="8" s="1"/>
  <c r="M13" i="8" s="1"/>
  <c r="P12" i="7"/>
  <c r="L12" i="8" s="1"/>
  <c r="M12" i="8" s="1"/>
  <c r="P11" i="7"/>
  <c r="L11" i="8" s="1"/>
  <c r="M11" i="8" s="1"/>
  <c r="P10" i="7"/>
  <c r="L10" i="8" s="1"/>
  <c r="M10" i="8" s="1"/>
  <c r="P9" i="7"/>
  <c r="L9" i="8" s="1"/>
  <c r="M9" i="8" s="1"/>
  <c r="P8" i="7"/>
  <c r="L8" i="8" s="1"/>
  <c r="M8" i="8" s="1"/>
  <c r="P7" i="7"/>
  <c r="L44" i="7"/>
  <c r="I44" i="8" s="1"/>
  <c r="J44" i="8" s="1"/>
  <c r="L43" i="7"/>
  <c r="I43" i="8" s="1"/>
  <c r="J43" i="8" s="1"/>
  <c r="L42" i="7"/>
  <c r="I42" i="8" s="1"/>
  <c r="J42" i="8" s="1"/>
  <c r="L41" i="7"/>
  <c r="I41" i="8" s="1"/>
  <c r="J41" i="8" s="1"/>
  <c r="L40" i="7"/>
  <c r="I40" i="8" s="1"/>
  <c r="J40" i="8" s="1"/>
  <c r="L39" i="7"/>
  <c r="I39" i="8" s="1"/>
  <c r="J39" i="8" s="1"/>
  <c r="L38" i="7"/>
  <c r="I38" i="8" s="1"/>
  <c r="J38" i="8" s="1"/>
  <c r="L37" i="7"/>
  <c r="I37" i="8" s="1"/>
  <c r="J37" i="8" s="1"/>
  <c r="L36" i="7"/>
  <c r="I36" i="8" s="1"/>
  <c r="J36" i="8" s="1"/>
  <c r="L35" i="7"/>
  <c r="I35" i="8" s="1"/>
  <c r="J35" i="8" s="1"/>
  <c r="L34" i="7"/>
  <c r="I34" i="8" s="1"/>
  <c r="J34" i="8" s="1"/>
  <c r="L33" i="7"/>
  <c r="I33" i="8" s="1"/>
  <c r="J33" i="8" s="1"/>
  <c r="L32" i="7"/>
  <c r="I32" i="8" s="1"/>
  <c r="J32" i="8" s="1"/>
  <c r="L31" i="7"/>
  <c r="I31" i="8" s="1"/>
  <c r="J31" i="8" s="1"/>
  <c r="L30" i="7"/>
  <c r="I30" i="8" s="1"/>
  <c r="J30" i="8" s="1"/>
  <c r="L29" i="7"/>
  <c r="I29" i="8" s="1"/>
  <c r="J29" i="8" s="1"/>
  <c r="L28" i="7"/>
  <c r="I28" i="8" s="1"/>
  <c r="J28" i="8" s="1"/>
  <c r="L27" i="7"/>
  <c r="I27" i="8" s="1"/>
  <c r="J27" i="8" s="1"/>
  <c r="L26" i="7"/>
  <c r="I26" i="8" s="1"/>
  <c r="J26" i="8" s="1"/>
  <c r="L25" i="7"/>
  <c r="I25" i="8" s="1"/>
  <c r="J25" i="8" s="1"/>
  <c r="L24" i="7"/>
  <c r="I24" i="8" s="1"/>
  <c r="J24" i="8" s="1"/>
  <c r="L23" i="7"/>
  <c r="I23" i="8" s="1"/>
  <c r="J23" i="8" s="1"/>
  <c r="L22" i="7"/>
  <c r="I22" i="8" s="1"/>
  <c r="J22" i="8" s="1"/>
  <c r="L21" i="7"/>
  <c r="I21" i="8" s="1"/>
  <c r="J21" i="8" s="1"/>
  <c r="L20" i="7"/>
  <c r="I20" i="8" s="1"/>
  <c r="J20" i="8" s="1"/>
  <c r="L19" i="7"/>
  <c r="I19" i="8" s="1"/>
  <c r="J19" i="8" s="1"/>
  <c r="L18" i="7"/>
  <c r="I18" i="8" s="1"/>
  <c r="J18" i="8" s="1"/>
  <c r="L16" i="7"/>
  <c r="I16" i="8" s="1"/>
  <c r="J16" i="8" s="1"/>
  <c r="L15" i="7"/>
  <c r="I15" i="8" s="1"/>
  <c r="J15" i="8" s="1"/>
  <c r="L14" i="7"/>
  <c r="I14" i="8" s="1"/>
  <c r="J14" i="8" s="1"/>
  <c r="L13" i="7"/>
  <c r="I13" i="8" s="1"/>
  <c r="J13" i="8" s="1"/>
  <c r="L12" i="7"/>
  <c r="I12" i="8" s="1"/>
  <c r="J12" i="8" s="1"/>
  <c r="L11" i="7"/>
  <c r="I11" i="8" s="1"/>
  <c r="J11" i="8" s="1"/>
  <c r="L10" i="7"/>
  <c r="I10" i="8" s="1"/>
  <c r="J10" i="8" s="1"/>
  <c r="L9" i="7"/>
  <c r="I9" i="8" s="1"/>
  <c r="J9" i="8" s="1"/>
  <c r="L8" i="7"/>
  <c r="I8" i="8" s="1"/>
  <c r="J8" i="8" s="1"/>
  <c r="L7" i="7"/>
  <c r="L376" i="8"/>
  <c r="M376" i="8" s="1"/>
  <c r="L374" i="8"/>
  <c r="M374" i="8" s="1"/>
  <c r="L373" i="8"/>
  <c r="M373" i="8" s="1"/>
  <c r="L372" i="8"/>
  <c r="M372" i="8" s="1"/>
  <c r="L371" i="8"/>
  <c r="M371" i="8" s="1"/>
  <c r="L370" i="8"/>
  <c r="M370" i="8" s="1"/>
  <c r="L369" i="8"/>
  <c r="M369" i="8" s="1"/>
  <c r="L368" i="8"/>
  <c r="M368" i="8" s="1"/>
  <c r="L367" i="8"/>
  <c r="M367" i="8" s="1"/>
  <c r="L366" i="8"/>
  <c r="M366" i="8" s="1"/>
  <c r="L365" i="8"/>
  <c r="M365" i="8" s="1"/>
  <c r="L363" i="8"/>
  <c r="M363" i="8" s="1"/>
  <c r="L362" i="8"/>
  <c r="M362" i="8" s="1"/>
  <c r="L361" i="8"/>
  <c r="M361" i="8" s="1"/>
  <c r="L360" i="8"/>
  <c r="M360" i="8" s="1"/>
  <c r="L359" i="8"/>
  <c r="M359" i="8" s="1"/>
  <c r="L358" i="8"/>
  <c r="M358" i="8" s="1"/>
  <c r="L357" i="8"/>
  <c r="M357" i="8" s="1"/>
  <c r="L356" i="8"/>
  <c r="M356" i="8" s="1"/>
  <c r="L355" i="8"/>
  <c r="M355" i="8" s="1"/>
  <c r="L354" i="8"/>
  <c r="M354" i="8" s="1"/>
  <c r="L353" i="8"/>
  <c r="M353" i="8" s="1"/>
  <c r="L351" i="8"/>
  <c r="M351" i="8" s="1"/>
  <c r="L350" i="8"/>
  <c r="M350" i="8" s="1"/>
  <c r="L349" i="8"/>
  <c r="M349" i="8" s="1"/>
  <c r="L348" i="8"/>
  <c r="M348" i="8" s="1"/>
  <c r="L347" i="8"/>
  <c r="M347" i="8" s="1"/>
  <c r="L346" i="8"/>
  <c r="M346" i="8" s="1"/>
  <c r="L345" i="8"/>
  <c r="M345" i="8" s="1"/>
  <c r="L344" i="8"/>
  <c r="M344" i="8" s="1"/>
  <c r="L343" i="8"/>
  <c r="M343" i="8" s="1"/>
  <c r="L342" i="8"/>
  <c r="M342" i="8" s="1"/>
  <c r="L339" i="8"/>
  <c r="M339" i="8" s="1"/>
  <c r="L338" i="8"/>
  <c r="M338" i="8" s="1"/>
  <c r="L337" i="8"/>
  <c r="M337" i="8" s="1"/>
  <c r="L336" i="8"/>
  <c r="M336" i="8" s="1"/>
  <c r="L335" i="8"/>
  <c r="M335" i="8" s="1"/>
  <c r="L334" i="8"/>
  <c r="M334" i="8" s="1"/>
  <c r="L332" i="8"/>
  <c r="M332" i="8" s="1"/>
  <c r="L331" i="8"/>
  <c r="M331" i="8" s="1"/>
  <c r="L330" i="8"/>
  <c r="M330" i="8" s="1"/>
  <c r="L329" i="8"/>
  <c r="M329" i="8" s="1"/>
  <c r="L327" i="8"/>
  <c r="M327" i="8" s="1"/>
  <c r="L326" i="8"/>
  <c r="M326" i="8" s="1"/>
  <c r="L325" i="8"/>
  <c r="M325" i="8" s="1"/>
  <c r="L324" i="8"/>
  <c r="M324" i="8" s="1"/>
  <c r="L322" i="8"/>
  <c r="M322" i="8" s="1"/>
  <c r="L321" i="8"/>
  <c r="M321" i="8" s="1"/>
  <c r="L320" i="8"/>
  <c r="M320" i="8" s="1"/>
  <c r="L319" i="8"/>
  <c r="M319" i="8" s="1"/>
  <c r="L318" i="8"/>
  <c r="M318" i="8" s="1"/>
  <c r="L317" i="8"/>
  <c r="M317" i="8" s="1"/>
  <c r="L316" i="8"/>
  <c r="M316" i="8" s="1"/>
  <c r="L315" i="8"/>
  <c r="M315" i="8" s="1"/>
  <c r="L314" i="8"/>
  <c r="M314" i="8" s="1"/>
  <c r="L313" i="8"/>
  <c r="M313" i="8" s="1"/>
  <c r="L311" i="8"/>
  <c r="M311" i="8" s="1"/>
  <c r="L310" i="8"/>
  <c r="M310" i="8" s="1"/>
  <c r="L309" i="8"/>
  <c r="M309" i="8" s="1"/>
  <c r="L308" i="8"/>
  <c r="M308" i="8" s="1"/>
  <c r="L307" i="8"/>
  <c r="M307" i="8" s="1"/>
  <c r="L306" i="8"/>
  <c r="M306" i="8" s="1"/>
  <c r="L305" i="8"/>
  <c r="M305" i="8" s="1"/>
  <c r="L304" i="8"/>
  <c r="M304" i="8" s="1"/>
  <c r="L303" i="8"/>
  <c r="M303" i="8" s="1"/>
  <c r="L302" i="8"/>
  <c r="M302" i="8" s="1"/>
  <c r="L301" i="8"/>
  <c r="M301" i="8" s="1"/>
  <c r="L300" i="8"/>
  <c r="M300" i="8" s="1"/>
  <c r="L299" i="8"/>
  <c r="M299" i="8" s="1"/>
  <c r="L298" i="8"/>
  <c r="M298" i="8" s="1"/>
  <c r="L297" i="8"/>
  <c r="M297" i="8" s="1"/>
  <c r="L296" i="8"/>
  <c r="M296" i="8" s="1"/>
  <c r="L295" i="8"/>
  <c r="M295" i="8" s="1"/>
  <c r="L294" i="8"/>
  <c r="M294" i="8" s="1"/>
  <c r="L293" i="8"/>
  <c r="M293" i="8" s="1"/>
  <c r="L292" i="8"/>
  <c r="M292" i="8" s="1"/>
  <c r="L291" i="8"/>
  <c r="M291" i="8" s="1"/>
  <c r="L290" i="8"/>
  <c r="M290" i="8" s="1"/>
  <c r="L289" i="8"/>
  <c r="M289" i="8" s="1"/>
  <c r="L288" i="8"/>
  <c r="M288" i="8" s="1"/>
  <c r="L286" i="8"/>
  <c r="M286" i="8" s="1"/>
  <c r="L285" i="8"/>
  <c r="M285" i="8" s="1"/>
  <c r="L284" i="8"/>
  <c r="M284" i="8" s="1"/>
  <c r="L283" i="8"/>
  <c r="M283" i="8" s="1"/>
  <c r="L280" i="8"/>
  <c r="M280" i="8" s="1"/>
  <c r="L279" i="8"/>
  <c r="M279" i="8" s="1"/>
  <c r="L278" i="8"/>
  <c r="M278" i="8" s="1"/>
  <c r="L277" i="8"/>
  <c r="M277" i="8" s="1"/>
  <c r="L276" i="8"/>
  <c r="M276" i="8" s="1"/>
  <c r="L275" i="8"/>
  <c r="M275" i="8" s="1"/>
  <c r="L274" i="8"/>
  <c r="M274" i="8" s="1"/>
  <c r="L273" i="8"/>
  <c r="M273" i="8" s="1"/>
  <c r="L272" i="8"/>
  <c r="M272" i="8" s="1"/>
  <c r="L271" i="8"/>
  <c r="M271" i="8" s="1"/>
  <c r="L270" i="8"/>
  <c r="M270" i="8" s="1"/>
  <c r="L268" i="8"/>
  <c r="M268" i="8" s="1"/>
  <c r="L267" i="8"/>
  <c r="M267" i="8" s="1"/>
  <c r="L266" i="8"/>
  <c r="M266" i="8" s="1"/>
  <c r="L265" i="8"/>
  <c r="M265" i="8" s="1"/>
  <c r="L263" i="8"/>
  <c r="M263" i="8" s="1"/>
  <c r="L262" i="8"/>
  <c r="M262" i="8" s="1"/>
  <c r="L260" i="8"/>
  <c r="M260" i="8" s="1"/>
  <c r="L259" i="8"/>
  <c r="M259" i="8" s="1"/>
  <c r="L258" i="8"/>
  <c r="M258" i="8" s="1"/>
  <c r="L257" i="8"/>
  <c r="M257" i="8" s="1"/>
  <c r="L256" i="8"/>
  <c r="M256" i="8" s="1"/>
  <c r="L255" i="8"/>
  <c r="M255" i="8" s="1"/>
  <c r="L254" i="8"/>
  <c r="M254" i="8" s="1"/>
  <c r="L253" i="8"/>
  <c r="M253" i="8" s="1"/>
  <c r="L252" i="8"/>
  <c r="M252" i="8" s="1"/>
  <c r="L251" i="8"/>
  <c r="M251" i="8" s="1"/>
  <c r="L250" i="8"/>
  <c r="M250" i="8" s="1"/>
  <c r="L249" i="8"/>
  <c r="M249" i="8" s="1"/>
  <c r="L248" i="8"/>
  <c r="M248" i="8" s="1"/>
  <c r="L247" i="8"/>
  <c r="M247" i="8" s="1"/>
  <c r="L246" i="8"/>
  <c r="M246" i="8" s="1"/>
  <c r="L244" i="8"/>
  <c r="M244" i="8" s="1"/>
  <c r="L243" i="8"/>
  <c r="M243" i="8" s="1"/>
  <c r="L242" i="8"/>
  <c r="M242" i="8" s="1"/>
  <c r="L241" i="8"/>
  <c r="M241" i="8" s="1"/>
  <c r="L240" i="8"/>
  <c r="M240" i="8" s="1"/>
  <c r="L239" i="8"/>
  <c r="M239" i="8" s="1"/>
  <c r="L238" i="8"/>
  <c r="M238" i="8" s="1"/>
  <c r="L237" i="8"/>
  <c r="M237" i="8" s="1"/>
  <c r="L235" i="8"/>
  <c r="M235" i="8" s="1"/>
  <c r="L234" i="8"/>
  <c r="M234" i="8" s="1"/>
  <c r="L233" i="8"/>
  <c r="M233" i="8" s="1"/>
  <c r="L232" i="8"/>
  <c r="M232" i="8" s="1"/>
  <c r="L231" i="8"/>
  <c r="M231" i="8" s="1"/>
  <c r="L230" i="8"/>
  <c r="M230" i="8" s="1"/>
  <c r="L228" i="8"/>
  <c r="M228" i="8" s="1"/>
  <c r="L227" i="8"/>
  <c r="M227" i="8" s="1"/>
  <c r="L225" i="8"/>
  <c r="M225" i="8" s="1"/>
  <c r="L224" i="8"/>
  <c r="M224" i="8" s="1"/>
  <c r="L223" i="8"/>
  <c r="M223" i="8" s="1"/>
  <c r="L222" i="8"/>
  <c r="M222" i="8" s="1"/>
  <c r="L221" i="8"/>
  <c r="M221" i="8" s="1"/>
  <c r="L219" i="8"/>
  <c r="M219" i="8" s="1"/>
  <c r="L218" i="8"/>
  <c r="M218" i="8" s="1"/>
  <c r="L217" i="8"/>
  <c r="M217" i="8" s="1"/>
  <c r="L216" i="8"/>
  <c r="M216" i="8" s="1"/>
  <c r="L215" i="8"/>
  <c r="M215" i="8" s="1"/>
  <c r="L214" i="8"/>
  <c r="M214" i="8" s="1"/>
  <c r="L213" i="8"/>
  <c r="M213" i="8" s="1"/>
  <c r="L211" i="8"/>
  <c r="M211" i="8" s="1"/>
  <c r="L210" i="8"/>
  <c r="M210" i="8" s="1"/>
  <c r="L209" i="8"/>
  <c r="M209" i="8" s="1"/>
  <c r="L208" i="8"/>
  <c r="M208" i="8" s="1"/>
  <c r="L207" i="8"/>
  <c r="M207" i="8" s="1"/>
  <c r="L206" i="8"/>
  <c r="M206" i="8" s="1"/>
  <c r="L205" i="8"/>
  <c r="M205" i="8" s="1"/>
  <c r="L204" i="8"/>
  <c r="M204" i="8" s="1"/>
  <c r="L203" i="8"/>
  <c r="M203" i="8" s="1"/>
  <c r="L202" i="8"/>
  <c r="M202" i="8" s="1"/>
  <c r="L201" i="8"/>
  <c r="M201" i="8" s="1"/>
  <c r="L200" i="8"/>
  <c r="M200" i="8" s="1"/>
  <c r="L198" i="8"/>
  <c r="M198" i="8" s="1"/>
  <c r="L197" i="8"/>
  <c r="M197" i="8" s="1"/>
  <c r="L196" i="8"/>
  <c r="M196" i="8" s="1"/>
  <c r="L195" i="8"/>
  <c r="M195" i="8" s="1"/>
  <c r="L194" i="8"/>
  <c r="M194" i="8" s="1"/>
  <c r="L193" i="8"/>
  <c r="M193" i="8" s="1"/>
  <c r="L192" i="8"/>
  <c r="M192" i="8" s="1"/>
  <c r="L191" i="8"/>
  <c r="M191" i="8" s="1"/>
  <c r="L190" i="8"/>
  <c r="M190" i="8" s="1"/>
  <c r="L189" i="8"/>
  <c r="M189" i="8" s="1"/>
  <c r="L188" i="8"/>
  <c r="M188" i="8" s="1"/>
  <c r="L187" i="8"/>
  <c r="M187" i="8" s="1"/>
  <c r="L184" i="8"/>
  <c r="M184" i="8" s="1"/>
  <c r="L183" i="8"/>
  <c r="M183" i="8" s="1"/>
  <c r="L182" i="8"/>
  <c r="M182" i="8" s="1"/>
  <c r="L181" i="8"/>
  <c r="M181" i="8" s="1"/>
  <c r="L180" i="8"/>
  <c r="M180" i="8" s="1"/>
  <c r="L179" i="8"/>
  <c r="M179" i="8" s="1"/>
  <c r="L178" i="8"/>
  <c r="M178" i="8" s="1"/>
  <c r="L177" i="8"/>
  <c r="M177" i="8" s="1"/>
  <c r="L176" i="8"/>
  <c r="M176" i="8" s="1"/>
  <c r="L175" i="8"/>
  <c r="M175" i="8" s="1"/>
  <c r="L174" i="8"/>
  <c r="M174" i="8" s="1"/>
  <c r="L172" i="8"/>
  <c r="M172" i="8" s="1"/>
  <c r="L171" i="8"/>
  <c r="M171" i="8" s="1"/>
  <c r="L170" i="8"/>
  <c r="M170" i="8" s="1"/>
  <c r="L169" i="8"/>
  <c r="M169" i="8" s="1"/>
  <c r="L168" i="8"/>
  <c r="M168" i="8" s="1"/>
  <c r="L167" i="8"/>
  <c r="M167" i="8" s="1"/>
  <c r="L166" i="8"/>
  <c r="M166" i="8" s="1"/>
  <c r="L165" i="8"/>
  <c r="M165" i="8" s="1"/>
  <c r="L164" i="8"/>
  <c r="M164" i="8" s="1"/>
  <c r="L163" i="8"/>
  <c r="M163" i="8" s="1"/>
  <c r="L162" i="8"/>
  <c r="M162" i="8" s="1"/>
  <c r="L161" i="8"/>
  <c r="M161" i="8" s="1"/>
  <c r="L160" i="8"/>
  <c r="M160" i="8" s="1"/>
  <c r="L158" i="8"/>
  <c r="M158" i="8" s="1"/>
  <c r="L157" i="8"/>
  <c r="M157" i="8" s="1"/>
  <c r="L156" i="8"/>
  <c r="M156" i="8" s="1"/>
  <c r="L155" i="8"/>
  <c r="M155" i="8" s="1"/>
  <c r="L154" i="8"/>
  <c r="M154" i="8" s="1"/>
  <c r="L153" i="8"/>
  <c r="M153" i="8" s="1"/>
  <c r="L152" i="8"/>
  <c r="M152" i="8" s="1"/>
  <c r="L151" i="8"/>
  <c r="M151" i="8" s="1"/>
  <c r="L150" i="8"/>
  <c r="M150" i="8" s="1"/>
  <c r="L149" i="8"/>
  <c r="M149" i="8" s="1"/>
  <c r="L148" i="8"/>
  <c r="M148" i="8" s="1"/>
  <c r="L147" i="8"/>
  <c r="M147" i="8" s="1"/>
  <c r="L145" i="8"/>
  <c r="M145" i="8" s="1"/>
  <c r="L144" i="8"/>
  <c r="M144" i="8" s="1"/>
  <c r="L143" i="8"/>
  <c r="M143" i="8" s="1"/>
  <c r="L142" i="8"/>
  <c r="M142" i="8" s="1"/>
  <c r="L141" i="8"/>
  <c r="M141" i="8" s="1"/>
  <c r="L140" i="8"/>
  <c r="M140" i="8" s="1"/>
  <c r="L138" i="8"/>
  <c r="M138" i="8" s="1"/>
  <c r="L137" i="8"/>
  <c r="M137" i="8" s="1"/>
  <c r="L136" i="8"/>
  <c r="M136" i="8" s="1"/>
  <c r="L135" i="8"/>
  <c r="M135" i="8" s="1"/>
  <c r="L134" i="8"/>
  <c r="M134" i="8" s="1"/>
  <c r="L133" i="8"/>
  <c r="M133" i="8" s="1"/>
  <c r="L132" i="8"/>
  <c r="M132" i="8" s="1"/>
  <c r="L131" i="8"/>
  <c r="M131" i="8" s="1"/>
  <c r="L130" i="8"/>
  <c r="M130" i="8" s="1"/>
  <c r="L128" i="8"/>
  <c r="M128" i="8" s="1"/>
  <c r="L127" i="8"/>
  <c r="M127" i="8" s="1"/>
  <c r="L126" i="8"/>
  <c r="M126" i="8" s="1"/>
  <c r="L125" i="8"/>
  <c r="M125" i="8" s="1"/>
  <c r="L123" i="8"/>
  <c r="M123" i="8" s="1"/>
  <c r="L122" i="8"/>
  <c r="M122" i="8" s="1"/>
  <c r="L120" i="8"/>
  <c r="M120" i="8" s="1"/>
  <c r="L119" i="8"/>
  <c r="M119" i="8" s="1"/>
  <c r="L118" i="8"/>
  <c r="M118" i="8" s="1"/>
  <c r="L117" i="8"/>
  <c r="M117" i="8" s="1"/>
  <c r="L115" i="8"/>
  <c r="M115" i="8" s="1"/>
  <c r="L114" i="8"/>
  <c r="M114" i="8" s="1"/>
  <c r="L113" i="8"/>
  <c r="M113" i="8" s="1"/>
  <c r="L112" i="8"/>
  <c r="M112" i="8" s="1"/>
  <c r="L111" i="8"/>
  <c r="M111" i="8" s="1"/>
  <c r="L110" i="8"/>
  <c r="M110" i="8" s="1"/>
  <c r="L109" i="8"/>
  <c r="M109" i="8" s="1"/>
  <c r="L108" i="8"/>
  <c r="M108" i="8" s="1"/>
  <c r="L106" i="8"/>
  <c r="M106" i="8" s="1"/>
  <c r="L104" i="8"/>
  <c r="M104" i="8" s="1"/>
  <c r="L103" i="8"/>
  <c r="M103" i="8" s="1"/>
  <c r="L102" i="8"/>
  <c r="M102" i="8" s="1"/>
  <c r="L101" i="8"/>
  <c r="M101" i="8" s="1"/>
  <c r="L100" i="8"/>
  <c r="M100" i="8" s="1"/>
  <c r="L99" i="8"/>
  <c r="M99" i="8" s="1"/>
  <c r="L98" i="8"/>
  <c r="M98" i="8" s="1"/>
  <c r="L97" i="8"/>
  <c r="M97" i="8" s="1"/>
  <c r="L96" i="8"/>
  <c r="M96" i="8" s="1"/>
  <c r="L95" i="8"/>
  <c r="M95" i="8" s="1"/>
  <c r="L94" i="8"/>
  <c r="M94" i="8" s="1"/>
  <c r="L93" i="8"/>
  <c r="M93" i="8" s="1"/>
  <c r="L92" i="8"/>
  <c r="M92" i="8" s="1"/>
  <c r="L90" i="8"/>
  <c r="M90" i="8" s="1"/>
  <c r="L89" i="8"/>
  <c r="M89" i="8" s="1"/>
  <c r="L88" i="8"/>
  <c r="M88" i="8" s="1"/>
  <c r="L87" i="8"/>
  <c r="M87" i="8" s="1"/>
  <c r="L86" i="8"/>
  <c r="M86" i="8" s="1"/>
  <c r="L85" i="8"/>
  <c r="M85" i="8" s="1"/>
  <c r="L84" i="8"/>
  <c r="M84" i="8" s="1"/>
  <c r="L83" i="8"/>
  <c r="M83" i="8" s="1"/>
  <c r="L82" i="8"/>
  <c r="M82" i="8" s="1"/>
  <c r="L80" i="8"/>
  <c r="M80" i="8" s="1"/>
  <c r="L79" i="8"/>
  <c r="M79" i="8" s="1"/>
  <c r="L78" i="8"/>
  <c r="M78" i="8" s="1"/>
  <c r="L77" i="8"/>
  <c r="M77" i="8" s="1"/>
  <c r="L76" i="8"/>
  <c r="M76" i="8" s="1"/>
  <c r="L75" i="8"/>
  <c r="M75" i="8" s="1"/>
  <c r="L74" i="8"/>
  <c r="M74" i="8" s="1"/>
  <c r="L73" i="8"/>
  <c r="M73" i="8" s="1"/>
  <c r="L70" i="8"/>
  <c r="M70" i="8" s="1"/>
  <c r="L69" i="8"/>
  <c r="M69" i="8" s="1"/>
  <c r="L68" i="8"/>
  <c r="M68" i="8" s="1"/>
  <c r="L67" i="8"/>
  <c r="M67" i="8" s="1"/>
  <c r="L65" i="8"/>
  <c r="M65" i="8" s="1"/>
  <c r="L64" i="8"/>
  <c r="M64" i="8" s="1"/>
  <c r="L63" i="8"/>
  <c r="M63" i="8" s="1"/>
  <c r="L61" i="8"/>
  <c r="M61" i="8" s="1"/>
  <c r="L60" i="8"/>
  <c r="M60" i="8" s="1"/>
  <c r="L59" i="8"/>
  <c r="M59" i="8" s="1"/>
  <c r="L58" i="8"/>
  <c r="M58" i="8" s="1"/>
  <c r="L57" i="8"/>
  <c r="M57" i="8" s="1"/>
  <c r="L56" i="8"/>
  <c r="M56" i="8" s="1"/>
  <c r="L55" i="8"/>
  <c r="M55" i="8" s="1"/>
  <c r="L54" i="8"/>
  <c r="M54" i="8" s="1"/>
  <c r="L53" i="8"/>
  <c r="M53" i="8" s="1"/>
  <c r="L51" i="8"/>
  <c r="M51" i="8" s="1"/>
  <c r="L50" i="8"/>
  <c r="M50" i="8" s="1"/>
  <c r="L49" i="8"/>
  <c r="M49" i="8" s="1"/>
  <c r="L48" i="8"/>
  <c r="M48" i="8" s="1"/>
  <c r="L47" i="8"/>
  <c r="M47" i="8" s="1"/>
  <c r="C351" i="8"/>
  <c r="D351" i="8" s="1"/>
  <c r="C343" i="8"/>
  <c r="D343" i="8" s="1"/>
  <c r="C264" i="8"/>
  <c r="D264" i="8" s="1"/>
  <c r="C249" i="8"/>
  <c r="D249" i="8" s="1"/>
  <c r="C247" i="8"/>
  <c r="D247" i="8" s="1"/>
  <c r="C229" i="8"/>
  <c r="D229" i="8" s="1"/>
  <c r="D44" i="7"/>
  <c r="D43" i="7"/>
  <c r="D42" i="7"/>
  <c r="D41" i="7"/>
  <c r="D40" i="7"/>
  <c r="D39" i="7"/>
  <c r="D38" i="7"/>
  <c r="D37" i="7"/>
  <c r="D36" i="7"/>
  <c r="D35" i="7"/>
  <c r="D34" i="7"/>
  <c r="D32" i="7"/>
  <c r="D31" i="7"/>
  <c r="D30" i="7"/>
  <c r="D29" i="7"/>
  <c r="D28" i="7"/>
  <c r="BD28" i="7" s="1"/>
  <c r="D27" i="7"/>
  <c r="D26" i="7"/>
  <c r="D25" i="7"/>
  <c r="D24" i="7"/>
  <c r="D23" i="7"/>
  <c r="D22" i="7"/>
  <c r="D21" i="7"/>
  <c r="D20" i="7"/>
  <c r="BD20" i="7" s="1"/>
  <c r="D19" i="7"/>
  <c r="D18" i="7"/>
  <c r="D16" i="7"/>
  <c r="D15" i="7"/>
  <c r="D14" i="7"/>
  <c r="BD14" i="7" s="1"/>
  <c r="D13" i="7"/>
  <c r="BD13" i="7" s="1"/>
  <c r="D12" i="7"/>
  <c r="BD12" i="7" s="1"/>
  <c r="D11" i="7"/>
  <c r="BD11" i="7" s="1"/>
  <c r="D10" i="7"/>
  <c r="D9" i="7"/>
  <c r="D8" i="7"/>
  <c r="D7" i="7"/>
  <c r="R50" i="8"/>
  <c r="S50" i="8" s="1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U54" i="8"/>
  <c r="V54" i="8" s="1"/>
  <c r="U62" i="8"/>
  <c r="V62" i="8" s="1"/>
  <c r="U99" i="8"/>
  <c r="V99" i="8" s="1"/>
  <c r="U124" i="8"/>
  <c r="V124" i="8" s="1"/>
  <c r="U152" i="8"/>
  <c r="V152" i="8" s="1"/>
  <c r="U160" i="8"/>
  <c r="V160" i="8" s="1"/>
  <c r="U177" i="8"/>
  <c r="V177" i="8" s="1"/>
  <c r="U186" i="8"/>
  <c r="V186" i="8" s="1"/>
  <c r="U229" i="8"/>
  <c r="V229" i="8" s="1"/>
  <c r="U247" i="8"/>
  <c r="V247" i="8" s="1"/>
  <c r="U248" i="8"/>
  <c r="V248" i="8" s="1"/>
  <c r="U290" i="8"/>
  <c r="V290" i="8" s="1"/>
  <c r="U298" i="8"/>
  <c r="V298" i="8" s="1"/>
  <c r="U306" i="8"/>
  <c r="V306" i="8" s="1"/>
  <c r="U333" i="8"/>
  <c r="V333" i="8" s="1"/>
  <c r="U341" i="8"/>
  <c r="V341" i="8" s="1"/>
  <c r="U358" i="8"/>
  <c r="V358" i="8" s="1"/>
  <c r="U359" i="8"/>
  <c r="V359" i="8" s="1"/>
  <c r="U376" i="8"/>
  <c r="V376" i="8" s="1"/>
  <c r="R62" i="8"/>
  <c r="S62" i="8" s="1"/>
  <c r="R98" i="8"/>
  <c r="S98" i="8" s="1"/>
  <c r="R107" i="8"/>
  <c r="S107" i="8" s="1"/>
  <c r="R186" i="8"/>
  <c r="S186" i="8" s="1"/>
  <c r="R203" i="8"/>
  <c r="S203" i="8" s="1"/>
  <c r="R205" i="8"/>
  <c r="S205" i="8" s="1"/>
  <c r="R238" i="8"/>
  <c r="S238" i="8" s="1"/>
  <c r="R255" i="8"/>
  <c r="S255" i="8" s="1"/>
  <c r="R257" i="8"/>
  <c r="S257" i="8" s="1"/>
  <c r="R323" i="8"/>
  <c r="S323" i="8" s="1"/>
  <c r="R349" i="8"/>
  <c r="S349" i="8" s="1"/>
  <c r="R368" i="8"/>
  <c r="S368" i="8" s="1"/>
  <c r="L62" i="8"/>
  <c r="M62" i="8" s="1"/>
  <c r="L71" i="8"/>
  <c r="M71" i="8" s="1"/>
  <c r="L107" i="8"/>
  <c r="M107" i="8" s="1"/>
  <c r="L116" i="8"/>
  <c r="M116" i="8" s="1"/>
  <c r="L124" i="8"/>
  <c r="M124" i="8" s="1"/>
  <c r="L186" i="8"/>
  <c r="M186" i="8" s="1"/>
  <c r="L220" i="8"/>
  <c r="M220" i="8" s="1"/>
  <c r="L229" i="8"/>
  <c r="M229" i="8" s="1"/>
  <c r="L264" i="8"/>
  <c r="M264" i="8" s="1"/>
  <c r="L281" i="8"/>
  <c r="M281" i="8" s="1"/>
  <c r="L282" i="8"/>
  <c r="M282" i="8" s="1"/>
  <c r="L323" i="8"/>
  <c r="M323" i="8" s="1"/>
  <c r="L333" i="8"/>
  <c r="M333" i="8" s="1"/>
  <c r="L341" i="8"/>
  <c r="M341" i="8" s="1"/>
  <c r="L375" i="8"/>
  <c r="M375" i="8" s="1"/>
  <c r="C89" i="8"/>
  <c r="D89" i="8" s="1"/>
  <c r="C100" i="8"/>
  <c r="D100" i="8" s="1"/>
  <c r="C109" i="8"/>
  <c r="D109" i="8" s="1"/>
  <c r="C117" i="8"/>
  <c r="D117" i="8" s="1"/>
  <c r="C124" i="8"/>
  <c r="D124" i="8" s="1"/>
  <c r="C144" i="8"/>
  <c r="D144" i="8" s="1"/>
  <c r="C169" i="8"/>
  <c r="D169" i="8" s="1"/>
  <c r="C177" i="8"/>
  <c r="D177" i="8" s="1"/>
  <c r="C196" i="8"/>
  <c r="D196" i="8" s="1"/>
  <c r="C205" i="8"/>
  <c r="D205" i="8" s="1"/>
  <c r="C220" i="8"/>
  <c r="D220" i="8" s="1"/>
  <c r="C240" i="8"/>
  <c r="D240" i="8" s="1"/>
  <c r="C266" i="8"/>
  <c r="D266" i="8" s="1"/>
  <c r="C275" i="8"/>
  <c r="D275" i="8" s="1"/>
  <c r="C283" i="8"/>
  <c r="D283" i="8" s="1"/>
  <c r="C334" i="8"/>
  <c r="D334" i="8" s="1"/>
  <c r="C369" i="8"/>
  <c r="D369" i="8" s="1"/>
  <c r="R22" i="8"/>
  <c r="S22" i="8" s="1"/>
  <c r="L41" i="8"/>
  <c r="M41" i="8" s="1"/>
  <c r="L16" i="8"/>
  <c r="M16" i="8" s="1"/>
  <c r="BD10" i="7" l="1"/>
  <c r="BD19" i="7"/>
  <c r="BD27" i="7"/>
  <c r="BD36" i="7"/>
  <c r="BE36" i="7" s="1"/>
  <c r="BD44" i="7"/>
  <c r="BE44" i="7" s="1"/>
  <c r="BD39" i="7"/>
  <c r="BE39" i="7" s="1"/>
  <c r="BD23" i="7"/>
  <c r="BE23" i="7" s="1"/>
  <c r="BD31" i="7"/>
  <c r="BE31" i="7" s="1"/>
  <c r="BD40" i="7"/>
  <c r="BD37" i="7"/>
  <c r="BE37" i="7" s="1"/>
  <c r="BD21" i="7"/>
  <c r="BE21" i="7" s="1"/>
  <c r="BD22" i="7"/>
  <c r="BD7" i="7"/>
  <c r="BE7" i="7" s="1"/>
  <c r="BH7" i="7" s="1"/>
  <c r="BU7" i="7" s="1"/>
  <c r="BD15" i="7"/>
  <c r="BE15" i="7" s="1"/>
  <c r="BD24" i="7"/>
  <c r="BE24" i="7" s="1"/>
  <c r="BD32" i="7"/>
  <c r="BE32" i="7" s="1"/>
  <c r="BD41" i="7"/>
  <c r="BD29" i="7"/>
  <c r="BE29" i="7" s="1"/>
  <c r="BD30" i="7"/>
  <c r="BE30" i="7" s="1"/>
  <c r="BD8" i="7"/>
  <c r="BE8" i="7" s="1"/>
  <c r="BD16" i="7"/>
  <c r="BE16" i="7" s="1"/>
  <c r="BD25" i="7"/>
  <c r="BE25" i="7" s="1"/>
  <c r="BD34" i="7"/>
  <c r="BE34" i="7" s="1"/>
  <c r="BD42" i="7"/>
  <c r="BE42" i="7" s="1"/>
  <c r="BD33" i="7"/>
  <c r="BE33" i="7" s="1"/>
  <c r="BD38" i="7"/>
  <c r="BE38" i="7" s="1"/>
  <c r="BD9" i="7"/>
  <c r="BE9" i="7" s="1"/>
  <c r="BD18" i="7"/>
  <c r="BD26" i="7"/>
  <c r="BE26" i="7" s="1"/>
  <c r="BD35" i="7"/>
  <c r="BE35" i="7" s="1"/>
  <c r="BD43" i="7"/>
  <c r="BE43" i="7" s="1"/>
  <c r="BE22" i="7"/>
  <c r="BE40" i="7"/>
  <c r="BE10" i="7"/>
  <c r="BE19" i="7"/>
  <c r="BE27" i="7"/>
  <c r="BE12" i="7"/>
  <c r="BE41" i="7"/>
  <c r="C19" i="8"/>
  <c r="D19" i="8" s="1"/>
  <c r="C33" i="8"/>
  <c r="D33" i="8" s="1"/>
  <c r="C20" i="8"/>
  <c r="D20" i="8" s="1"/>
  <c r="C18" i="8"/>
  <c r="D18" i="8" s="1"/>
  <c r="C35" i="8"/>
  <c r="D35" i="8" s="1"/>
  <c r="C43" i="8"/>
  <c r="D43" i="8" s="1"/>
  <c r="BG377" i="7"/>
  <c r="C153" i="8"/>
  <c r="D153" i="8" s="1"/>
  <c r="C83" i="8"/>
  <c r="D83" i="8" s="1"/>
  <c r="C308" i="8"/>
  <c r="D308" i="8" s="1"/>
  <c r="C231" i="8"/>
  <c r="D231" i="8" s="1"/>
  <c r="C131" i="8"/>
  <c r="D131" i="8" s="1"/>
  <c r="C292" i="8"/>
  <c r="D292" i="8" s="1"/>
  <c r="C315" i="8"/>
  <c r="D315" i="8" s="1"/>
  <c r="C256" i="8"/>
  <c r="D256" i="8" s="1"/>
  <c r="C126" i="8"/>
  <c r="D126" i="8" s="1"/>
  <c r="C306" i="8"/>
  <c r="D306" i="8" s="1"/>
  <c r="C168" i="8"/>
  <c r="D168" i="8" s="1"/>
  <c r="C349" i="8"/>
  <c r="D349" i="8" s="1"/>
  <c r="C151" i="8"/>
  <c r="D151" i="8" s="1"/>
  <c r="C98" i="8"/>
  <c r="D98" i="8" s="1"/>
  <c r="C74" i="8"/>
  <c r="D74" i="8" s="1"/>
  <c r="C26" i="8"/>
  <c r="D26" i="8" s="1"/>
  <c r="C238" i="8"/>
  <c r="D238" i="8" s="1"/>
  <c r="C358" i="8"/>
  <c r="D358" i="8" s="1"/>
  <c r="BE11" i="7"/>
  <c r="BE20" i="7"/>
  <c r="BE28" i="7"/>
  <c r="C350" i="8"/>
  <c r="D350" i="8" s="1"/>
  <c r="C99" i="8"/>
  <c r="D99" i="8" s="1"/>
  <c r="C80" i="8"/>
  <c r="D80" i="8" s="1"/>
  <c r="C367" i="8"/>
  <c r="D367" i="8" s="1"/>
  <c r="C332" i="8"/>
  <c r="D332" i="8" s="1"/>
  <c r="C281" i="8"/>
  <c r="D281" i="8" s="1"/>
  <c r="C194" i="8"/>
  <c r="D194" i="8" s="1"/>
  <c r="C107" i="8"/>
  <c r="D107" i="8" s="1"/>
  <c r="C323" i="8"/>
  <c r="D323" i="8" s="1"/>
  <c r="C186" i="8"/>
  <c r="D186" i="8" s="1"/>
  <c r="C133" i="8"/>
  <c r="D133" i="8" s="1"/>
  <c r="C54" i="8"/>
  <c r="D54" i="8" s="1"/>
  <c r="C255" i="8"/>
  <c r="D255" i="8" s="1"/>
  <c r="C160" i="8"/>
  <c r="D160" i="8" s="1"/>
  <c r="C87" i="8"/>
  <c r="D87" i="8" s="1"/>
  <c r="C375" i="8"/>
  <c r="D375" i="8" s="1"/>
  <c r="C341" i="8"/>
  <c r="D341" i="8" s="1"/>
  <c r="C290" i="8"/>
  <c r="D290" i="8" s="1"/>
  <c r="C203" i="8"/>
  <c r="D203" i="8" s="1"/>
  <c r="C115" i="8"/>
  <c r="D115" i="8" s="1"/>
  <c r="C142" i="8"/>
  <c r="D142" i="8" s="1"/>
  <c r="C298" i="8"/>
  <c r="D298" i="8" s="1"/>
  <c r="C279" i="8"/>
  <c r="D279" i="8" s="1"/>
  <c r="C244" i="8"/>
  <c r="D244" i="8" s="1"/>
  <c r="C192" i="8"/>
  <c r="D192" i="8" s="1"/>
  <c r="C175" i="8"/>
  <c r="D175" i="8" s="1"/>
  <c r="C235" i="8"/>
  <c r="D235" i="8" s="1"/>
  <c r="C288" i="8"/>
  <c r="D288" i="8" s="1"/>
  <c r="C304" i="8"/>
  <c r="D304" i="8" s="1"/>
  <c r="C162" i="8"/>
  <c r="D162" i="8" s="1"/>
  <c r="C179" i="8"/>
  <c r="D179" i="8" s="1"/>
  <c r="C214" i="8"/>
  <c r="D214" i="8" s="1"/>
  <c r="C222" i="8"/>
  <c r="D222" i="8" s="1"/>
  <c r="C300" i="8"/>
  <c r="D300" i="8" s="1"/>
  <c r="C317" i="8"/>
  <c r="D317" i="8" s="1"/>
  <c r="C325" i="8"/>
  <c r="D325" i="8" s="1"/>
  <c r="C360" i="8"/>
  <c r="D360" i="8" s="1"/>
  <c r="C273" i="8"/>
  <c r="D273" i="8" s="1"/>
  <c r="C257" i="8"/>
  <c r="D257" i="8" s="1"/>
  <c r="C211" i="8"/>
  <c r="D211" i="8" s="1"/>
  <c r="C188" i="8"/>
  <c r="D188" i="8" s="1"/>
  <c r="C170" i="8"/>
  <c r="D170" i="8" s="1"/>
  <c r="C135" i="8"/>
  <c r="D135" i="8" s="1"/>
  <c r="C92" i="8"/>
  <c r="D92" i="8" s="1"/>
  <c r="C71" i="8"/>
  <c r="D71" i="8" s="1"/>
  <c r="C62" i="8"/>
  <c r="D62" i="8" s="1"/>
  <c r="C47" i="8"/>
  <c r="D47" i="8" s="1"/>
  <c r="C104" i="8"/>
  <c r="D104" i="8" s="1"/>
  <c r="BE14" i="7"/>
  <c r="C69" i="8"/>
  <c r="D69" i="8" s="1"/>
  <c r="C347" i="8"/>
  <c r="D347" i="8" s="1"/>
  <c r="C149" i="8"/>
  <c r="D149" i="8" s="1"/>
  <c r="C41" i="8"/>
  <c r="D41" i="8" s="1"/>
  <c r="B183" i="8"/>
  <c r="C37" i="8"/>
  <c r="D37" i="8" s="1"/>
  <c r="R374" i="8"/>
  <c r="S374" i="8" s="1"/>
  <c r="R373" i="8"/>
  <c r="S373" i="8" s="1"/>
  <c r="R372" i="8"/>
  <c r="S372" i="8" s="1"/>
  <c r="R371" i="8"/>
  <c r="S371" i="8" s="1"/>
  <c r="R370" i="8"/>
  <c r="S370" i="8" s="1"/>
  <c r="R366" i="8"/>
  <c r="S366" i="8" s="1"/>
  <c r="R365" i="8"/>
  <c r="S365" i="8" s="1"/>
  <c r="R357" i="8"/>
  <c r="S357" i="8" s="1"/>
  <c r="R353" i="8"/>
  <c r="S353" i="8" s="1"/>
  <c r="U350" i="8"/>
  <c r="V350" i="8" s="1"/>
  <c r="U348" i="8"/>
  <c r="V348" i="8" s="1"/>
  <c r="U345" i="8"/>
  <c r="V345" i="8" s="1"/>
  <c r="U344" i="8"/>
  <c r="V344" i="8" s="1"/>
  <c r="R346" i="8"/>
  <c r="S346" i="8" s="1"/>
  <c r="U337" i="8"/>
  <c r="V337" i="8" s="1"/>
  <c r="U336" i="8"/>
  <c r="V336" i="8" s="1"/>
  <c r="U335" i="8"/>
  <c r="V335" i="8" s="1"/>
  <c r="U331" i="8"/>
  <c r="V331" i="8" s="1"/>
  <c r="U329" i="8"/>
  <c r="V329" i="8" s="1"/>
  <c r="U327" i="8"/>
  <c r="V327" i="8" s="1"/>
  <c r="U324" i="8"/>
  <c r="V324" i="8" s="1"/>
  <c r="U322" i="8"/>
  <c r="V322" i="8" s="1"/>
  <c r="U321" i="8"/>
  <c r="V321" i="8" s="1"/>
  <c r="U319" i="8"/>
  <c r="V319" i="8" s="1"/>
  <c r="U318" i="8"/>
  <c r="V318" i="8" s="1"/>
  <c r="U316" i="8"/>
  <c r="V316" i="8" s="1"/>
  <c r="U314" i="8"/>
  <c r="V314" i="8" s="1"/>
  <c r="U313" i="8"/>
  <c r="V313" i="8" s="1"/>
  <c r="U311" i="8"/>
  <c r="V311" i="8" s="1"/>
  <c r="U310" i="8"/>
  <c r="V310" i="8" s="1"/>
  <c r="U309" i="8"/>
  <c r="V309" i="8" s="1"/>
  <c r="U303" i="8"/>
  <c r="V303" i="8" s="1"/>
  <c r="U297" i="8"/>
  <c r="V297" i="8" s="1"/>
  <c r="U295" i="8"/>
  <c r="V295" i="8" s="1"/>
  <c r="U293" i="8"/>
  <c r="V293" i="8" s="1"/>
  <c r="R307" i="8"/>
  <c r="S307" i="8" s="1"/>
  <c r="R305" i="8"/>
  <c r="S305" i="8" s="1"/>
  <c r="R302" i="8"/>
  <c r="S302" i="8" s="1"/>
  <c r="R301" i="8"/>
  <c r="S301" i="8" s="1"/>
  <c r="R299" i="8"/>
  <c r="S299" i="8" s="1"/>
  <c r="R296" i="8"/>
  <c r="S296" i="8" s="1"/>
  <c r="R294" i="8"/>
  <c r="S294" i="8" s="1"/>
  <c r="R289" i="8"/>
  <c r="S289" i="8" s="1"/>
  <c r="R288" i="8"/>
  <c r="S288" i="8" s="1"/>
  <c r="R285" i="8"/>
  <c r="S285" i="8" s="1"/>
  <c r="R284" i="8"/>
  <c r="S284" i="8" s="1"/>
  <c r="R282" i="8"/>
  <c r="S282" i="8" s="1"/>
  <c r="R279" i="8"/>
  <c r="S279" i="8" s="1"/>
  <c r="R278" i="8"/>
  <c r="S278" i="8" s="1"/>
  <c r="R277" i="8"/>
  <c r="S277" i="8" s="1"/>
  <c r="R276" i="8"/>
  <c r="S276" i="8" s="1"/>
  <c r="R274" i="8"/>
  <c r="S274" i="8" s="1"/>
  <c r="R272" i="8"/>
  <c r="S272" i="8" s="1"/>
  <c r="R270" i="8"/>
  <c r="S270" i="8" s="1"/>
  <c r="U263" i="8"/>
  <c r="V263" i="8" s="1"/>
  <c r="U259" i="8"/>
  <c r="V259" i="8" s="1"/>
  <c r="U250" i="8"/>
  <c r="V250" i="8" s="1"/>
  <c r="R241" i="8"/>
  <c r="S241" i="8" s="1"/>
  <c r="R235" i="8"/>
  <c r="S235" i="8" s="1"/>
  <c r="R234" i="8"/>
  <c r="S234" i="8" s="1"/>
  <c r="R224" i="8"/>
  <c r="S224" i="8" s="1"/>
  <c r="R223" i="8"/>
  <c r="S223" i="8" s="1"/>
  <c r="R216" i="8"/>
  <c r="S216" i="8" s="1"/>
  <c r="R201" i="8"/>
  <c r="S201" i="8" s="1"/>
  <c r="R200" i="8"/>
  <c r="S200" i="8" s="1"/>
  <c r="R184" i="8"/>
  <c r="S184" i="8" s="1"/>
  <c r="R182" i="8"/>
  <c r="S182" i="8" s="1"/>
  <c r="R181" i="8"/>
  <c r="S181" i="8" s="1"/>
  <c r="R180" i="8"/>
  <c r="S180" i="8" s="1"/>
  <c r="R178" i="8"/>
  <c r="S178" i="8" s="1"/>
  <c r="R176" i="8"/>
  <c r="S176" i="8" s="1"/>
  <c r="R172" i="8"/>
  <c r="S172" i="8" s="1"/>
  <c r="R169" i="8"/>
  <c r="S169" i="8" s="1"/>
  <c r="R167" i="8"/>
  <c r="S167" i="8" s="1"/>
  <c r="R165" i="8"/>
  <c r="S165" i="8" s="1"/>
  <c r="R161" i="8"/>
  <c r="S161" i="8" s="1"/>
  <c r="U156" i="8"/>
  <c r="V156" i="8" s="1"/>
  <c r="R158" i="8"/>
  <c r="S158" i="8" s="1"/>
  <c r="R148" i="8"/>
  <c r="S148" i="8" s="1"/>
  <c r="R147" i="8"/>
  <c r="S147" i="8" s="1"/>
  <c r="R145" i="8"/>
  <c r="S145" i="8" s="1"/>
  <c r="R143" i="8"/>
  <c r="S143" i="8" s="1"/>
  <c r="R134" i="8"/>
  <c r="S134" i="8" s="1"/>
  <c r="U110" i="8"/>
  <c r="V110" i="8" s="1"/>
  <c r="R79" i="8"/>
  <c r="S79" i="8" s="1"/>
  <c r="U75" i="8"/>
  <c r="V75" i="8" s="1"/>
  <c r="R68" i="8"/>
  <c r="S68" i="8" s="1"/>
  <c r="R61" i="8"/>
  <c r="S61" i="8" s="1"/>
  <c r="R58" i="8"/>
  <c r="S58" i="8" s="1"/>
  <c r="C64" i="8"/>
  <c r="D64" i="8" s="1"/>
  <c r="C56" i="8"/>
  <c r="D56" i="8" s="1"/>
  <c r="C60" i="8"/>
  <c r="D60" i="8" s="1"/>
  <c r="C12" i="8"/>
  <c r="D12" i="8" s="1"/>
  <c r="C21" i="8"/>
  <c r="D21" i="8" s="1"/>
  <c r="C29" i="8"/>
  <c r="D29" i="8" s="1"/>
  <c r="C373" i="8"/>
  <c r="D373" i="8" s="1"/>
  <c r="C330" i="8"/>
  <c r="D330" i="8" s="1"/>
  <c r="C262" i="8"/>
  <c r="D262" i="8" s="1"/>
  <c r="C218" i="8"/>
  <c r="D218" i="8" s="1"/>
  <c r="C130" i="8"/>
  <c r="D130" i="8" s="1"/>
  <c r="C88" i="8"/>
  <c r="D88" i="8" s="1"/>
  <c r="BE13" i="7"/>
  <c r="C156" i="8"/>
  <c r="D156" i="8" s="1"/>
  <c r="C209" i="8"/>
  <c r="D209" i="8" s="1"/>
  <c r="C166" i="8"/>
  <c r="D166" i="8" s="1"/>
  <c r="C296" i="8"/>
  <c r="D296" i="8" s="1"/>
  <c r="C86" i="8"/>
  <c r="D86" i="8" s="1"/>
  <c r="C148" i="8"/>
  <c r="D148" i="8" s="1"/>
  <c r="C365" i="8"/>
  <c r="D365" i="8" s="1"/>
  <c r="C321" i="8"/>
  <c r="D321" i="8" s="1"/>
  <c r="C122" i="8"/>
  <c r="D122" i="8" s="1"/>
  <c r="C253" i="8"/>
  <c r="D253" i="8" s="1"/>
  <c r="C183" i="8"/>
  <c r="D183" i="8" s="1"/>
  <c r="C140" i="8"/>
  <c r="D140" i="8" s="1"/>
  <c r="C78" i="8"/>
  <c r="D78" i="8" s="1"/>
  <c r="C338" i="8"/>
  <c r="D338" i="8" s="1"/>
  <c r="C271" i="8"/>
  <c r="D271" i="8" s="1"/>
  <c r="C227" i="8"/>
  <c r="D227" i="8" s="1"/>
  <c r="C96" i="8"/>
  <c r="D96" i="8" s="1"/>
  <c r="C36" i="8"/>
  <c r="D36" i="8" s="1"/>
  <c r="C125" i="8"/>
  <c r="D125" i="8" s="1"/>
  <c r="C143" i="8"/>
  <c r="D143" i="8" s="1"/>
  <c r="C152" i="8"/>
  <c r="D152" i="8" s="1"/>
  <c r="C59" i="8"/>
  <c r="D59" i="8" s="1"/>
  <c r="C16" i="8"/>
  <c r="D16" i="8" s="1"/>
  <c r="C25" i="8"/>
  <c r="D25" i="8" s="1"/>
  <c r="C97" i="8"/>
  <c r="D97" i="8" s="1"/>
  <c r="C8" i="8"/>
  <c r="D8" i="8" s="1"/>
  <c r="C356" i="8"/>
  <c r="D356" i="8" s="1"/>
  <c r="C313" i="8"/>
  <c r="D313" i="8" s="1"/>
  <c r="C201" i="8"/>
  <c r="D201" i="8" s="1"/>
  <c r="C157" i="8"/>
  <c r="D157" i="8" s="1"/>
  <c r="C113" i="8"/>
  <c r="D113" i="8" s="1"/>
  <c r="C217" i="8"/>
  <c r="D217" i="8" s="1"/>
  <c r="C331" i="8"/>
  <c r="D331" i="8" s="1"/>
  <c r="C363" i="8"/>
  <c r="D363" i="8" s="1"/>
  <c r="C339" i="8"/>
  <c r="D339" i="8" s="1"/>
  <c r="C322" i="8"/>
  <c r="D322" i="8" s="1"/>
  <c r="C216" i="8"/>
  <c r="D216" i="8" s="1"/>
  <c r="C132" i="8"/>
  <c r="D132" i="8" s="1"/>
  <c r="C359" i="8"/>
  <c r="D359" i="8" s="1"/>
  <c r="C327" i="8"/>
  <c r="D327" i="8" s="1"/>
  <c r="C27" i="8"/>
  <c r="D27" i="8" s="1"/>
  <c r="C311" i="8"/>
  <c r="D311" i="8" s="1"/>
  <c r="C10" i="8"/>
  <c r="D10" i="8" s="1"/>
  <c r="C337" i="8"/>
  <c r="D337" i="8" s="1"/>
  <c r="C282" i="8"/>
  <c r="D282" i="8" s="1"/>
  <c r="C155" i="8"/>
  <c r="D155" i="8" s="1"/>
  <c r="C164" i="8"/>
  <c r="D164" i="8" s="1"/>
  <c r="C181" i="8"/>
  <c r="D181" i="8" s="1"/>
  <c r="C190" i="8"/>
  <c r="D190" i="8" s="1"/>
  <c r="C233" i="8"/>
  <c r="D233" i="8" s="1"/>
  <c r="C251" i="8"/>
  <c r="D251" i="8" s="1"/>
  <c r="C268" i="8"/>
  <c r="D268" i="8" s="1"/>
  <c r="C285" i="8"/>
  <c r="D285" i="8" s="1"/>
  <c r="C302" i="8"/>
  <c r="D302" i="8" s="1"/>
  <c r="C310" i="8"/>
  <c r="D310" i="8" s="1"/>
  <c r="C319" i="8"/>
  <c r="D319" i="8" s="1"/>
  <c r="C371" i="8"/>
  <c r="D371" i="8" s="1"/>
  <c r="C324" i="8"/>
  <c r="D324" i="8" s="1"/>
  <c r="C291" i="8"/>
  <c r="D291" i="8" s="1"/>
  <c r="C147" i="8"/>
  <c r="D147" i="8" s="1"/>
  <c r="C260" i="8"/>
  <c r="D260" i="8" s="1"/>
  <c r="C303" i="8"/>
  <c r="D303" i="8" s="1"/>
  <c r="C329" i="8"/>
  <c r="D329" i="8" s="1"/>
  <c r="C346" i="8"/>
  <c r="D346" i="8" s="1"/>
  <c r="C318" i="8"/>
  <c r="D318" i="8" s="1"/>
  <c r="C14" i="8"/>
  <c r="D14" i="8" s="1"/>
  <c r="C172" i="8"/>
  <c r="D172" i="8" s="1"/>
  <c r="C207" i="8"/>
  <c r="D207" i="8" s="1"/>
  <c r="C224" i="8"/>
  <c r="D224" i="8" s="1"/>
  <c r="C242" i="8"/>
  <c r="D242" i="8" s="1"/>
  <c r="C259" i="8"/>
  <c r="D259" i="8" s="1"/>
  <c r="C277" i="8"/>
  <c r="D277" i="8" s="1"/>
  <c r="C294" i="8"/>
  <c r="D294" i="8" s="1"/>
  <c r="C336" i="8"/>
  <c r="D336" i="8" s="1"/>
  <c r="C345" i="8"/>
  <c r="D345" i="8" s="1"/>
  <c r="C354" i="8"/>
  <c r="D354" i="8" s="1"/>
  <c r="C362" i="8"/>
  <c r="D362" i="8" s="1"/>
  <c r="C307" i="8"/>
  <c r="D307" i="8" s="1"/>
  <c r="C198" i="8"/>
  <c r="D198" i="8" s="1"/>
  <c r="C267" i="8"/>
  <c r="D267" i="8" s="1"/>
  <c r="C254" i="8"/>
  <c r="D254" i="8" s="1"/>
  <c r="C314" i="8"/>
  <c r="D314" i="8" s="1"/>
  <c r="C348" i="8"/>
  <c r="D348" i="8" s="1"/>
  <c r="C357" i="8"/>
  <c r="D357" i="8" s="1"/>
  <c r="C248" i="8"/>
  <c r="D248" i="8" s="1"/>
  <c r="C335" i="8"/>
  <c r="D335" i="8" s="1"/>
  <c r="C344" i="8"/>
  <c r="D344" i="8" s="1"/>
  <c r="C232" i="8"/>
  <c r="D232" i="8" s="1"/>
  <c r="C44" i="8"/>
  <c r="D44" i="8" s="1"/>
  <c r="C28" i="8"/>
  <c r="D28" i="8" s="1"/>
  <c r="C376" i="8"/>
  <c r="D376" i="8" s="1"/>
  <c r="C246" i="8"/>
  <c r="D246" i="8" s="1"/>
  <c r="C123" i="8"/>
  <c r="D123" i="8" s="1"/>
  <c r="C154" i="8"/>
  <c r="D154" i="8" s="1"/>
  <c r="C137" i="8"/>
  <c r="D137" i="8" s="1"/>
  <c r="C58" i="8"/>
  <c r="D58" i="8" s="1"/>
  <c r="C111" i="8"/>
  <c r="D111" i="8" s="1"/>
  <c r="C67" i="8"/>
  <c r="D67" i="8" s="1"/>
  <c r="C34" i="8"/>
  <c r="D34" i="8" s="1"/>
  <c r="C24" i="8"/>
  <c r="D24" i="8" s="1"/>
  <c r="C68" i="8"/>
  <c r="D68" i="8" s="1"/>
  <c r="C42" i="8"/>
  <c r="D42" i="8" s="1"/>
  <c r="C32" i="8"/>
  <c r="D32" i="8" s="1"/>
  <c r="C193" i="8"/>
  <c r="D193" i="8" s="1"/>
  <c r="C79" i="8"/>
  <c r="D79" i="8" s="1"/>
  <c r="C51" i="8"/>
  <c r="D51" i="8" s="1"/>
  <c r="C9" i="8"/>
  <c r="D9" i="8" s="1"/>
  <c r="C40" i="8"/>
  <c r="D40" i="8" s="1"/>
  <c r="C219" i="8"/>
  <c r="D219" i="8" s="1"/>
  <c r="C158" i="8"/>
  <c r="D158" i="8" s="1"/>
  <c r="C150" i="8"/>
  <c r="D150" i="8" s="1"/>
  <c r="C77" i="8"/>
  <c r="D77" i="8" s="1"/>
  <c r="C61" i="8"/>
  <c r="D61" i="8" s="1"/>
  <c r="C206" i="8"/>
  <c r="D206" i="8" s="1"/>
  <c r="C94" i="8"/>
  <c r="D94" i="8" s="1"/>
  <c r="C65" i="8"/>
  <c r="D65" i="8" s="1"/>
  <c r="C15" i="8"/>
  <c r="D15" i="8" s="1"/>
  <c r="C39" i="8"/>
  <c r="D39" i="8" s="1"/>
  <c r="C31" i="8"/>
  <c r="D31" i="8" s="1"/>
  <c r="C23" i="8"/>
  <c r="D23" i="8" s="1"/>
  <c r="C189" i="8"/>
  <c r="D189" i="8" s="1"/>
  <c r="C128" i="8"/>
  <c r="D128" i="8" s="1"/>
  <c r="C118" i="8"/>
  <c r="D118" i="8" s="1"/>
  <c r="C93" i="8"/>
  <c r="D93" i="8" s="1"/>
  <c r="C84" i="8"/>
  <c r="D84" i="8" s="1"/>
  <c r="C75" i="8"/>
  <c r="D75" i="8" s="1"/>
  <c r="C48" i="8"/>
  <c r="D48" i="8" s="1"/>
  <c r="C119" i="8"/>
  <c r="D119" i="8" s="1"/>
  <c r="C85" i="8"/>
  <c r="D85" i="8" s="1"/>
  <c r="C57" i="8"/>
  <c r="D57" i="8" s="1"/>
  <c r="C171" i="8"/>
  <c r="D171" i="8" s="1"/>
  <c r="C127" i="8"/>
  <c r="D127" i="8" s="1"/>
  <c r="C102" i="8"/>
  <c r="D102" i="8" s="1"/>
  <c r="C63" i="8"/>
  <c r="D63" i="8" s="1"/>
  <c r="C55" i="8"/>
  <c r="D55" i="8" s="1"/>
  <c r="C50" i="8"/>
  <c r="D50" i="8" s="1"/>
  <c r="C76" i="8"/>
  <c r="D76" i="8" s="1"/>
  <c r="C38" i="8"/>
  <c r="D38" i="8" s="1"/>
  <c r="C30" i="8"/>
  <c r="D30" i="8" s="1"/>
  <c r="C22" i="8"/>
  <c r="D22" i="8" s="1"/>
  <c r="C215" i="8"/>
  <c r="D215" i="8" s="1"/>
  <c r="C13" i="8"/>
  <c r="D13" i="8" s="1"/>
  <c r="C136" i="8"/>
  <c r="D136" i="8" s="1"/>
  <c r="C116" i="8"/>
  <c r="D116" i="8" s="1"/>
  <c r="C90" i="8"/>
  <c r="D90" i="8" s="1"/>
  <c r="C82" i="8"/>
  <c r="D82" i="8" s="1"/>
  <c r="C73" i="8"/>
  <c r="D73" i="8" s="1"/>
  <c r="C11" i="8"/>
  <c r="D11" i="8" s="1"/>
  <c r="C49" i="8"/>
  <c r="D49" i="8" s="1"/>
  <c r="C374" i="8"/>
  <c r="D374" i="8" s="1"/>
  <c r="C372" i="8"/>
  <c r="D372" i="8" s="1"/>
  <c r="C370" i="8"/>
  <c r="D370" i="8" s="1"/>
  <c r="C368" i="8"/>
  <c r="D368" i="8" s="1"/>
  <c r="C366" i="8"/>
  <c r="D366" i="8" s="1"/>
  <c r="C361" i="8"/>
  <c r="D361" i="8" s="1"/>
  <c r="C355" i="8"/>
  <c r="D355" i="8" s="1"/>
  <c r="C353" i="8"/>
  <c r="D353" i="8" s="1"/>
  <c r="C342" i="8"/>
  <c r="D342" i="8" s="1"/>
  <c r="C333" i="8"/>
  <c r="D333" i="8" s="1"/>
  <c r="C326" i="8"/>
  <c r="D326" i="8" s="1"/>
  <c r="C320" i="8"/>
  <c r="D320" i="8" s="1"/>
  <c r="C316" i="8"/>
  <c r="D316" i="8" s="1"/>
  <c r="C309" i="8"/>
  <c r="D309" i="8" s="1"/>
  <c r="C305" i="8"/>
  <c r="D305" i="8" s="1"/>
  <c r="C301" i="8"/>
  <c r="D301" i="8" s="1"/>
  <c r="C299" i="8"/>
  <c r="D299" i="8" s="1"/>
  <c r="C297" i="8"/>
  <c r="D297" i="8" s="1"/>
  <c r="C295" i="8"/>
  <c r="D295" i="8" s="1"/>
  <c r="C293" i="8"/>
  <c r="D293" i="8" s="1"/>
  <c r="C289" i="8"/>
  <c r="D289" i="8" s="1"/>
  <c r="C286" i="8"/>
  <c r="D286" i="8" s="1"/>
  <c r="C284" i="8"/>
  <c r="D284" i="8" s="1"/>
  <c r="C280" i="8"/>
  <c r="D280" i="8" s="1"/>
  <c r="C278" i="8"/>
  <c r="D278" i="8" s="1"/>
  <c r="C276" i="8"/>
  <c r="D276" i="8" s="1"/>
  <c r="C274" i="8"/>
  <c r="D274" i="8" s="1"/>
  <c r="C272" i="8"/>
  <c r="D272" i="8" s="1"/>
  <c r="C270" i="8"/>
  <c r="D270" i="8" s="1"/>
  <c r="C265" i="8"/>
  <c r="D265" i="8" s="1"/>
  <c r="C263" i="8"/>
  <c r="D263" i="8" s="1"/>
  <c r="C258" i="8"/>
  <c r="D258" i="8" s="1"/>
  <c r="C252" i="8"/>
  <c r="D252" i="8" s="1"/>
  <c r="C250" i="8"/>
  <c r="D250" i="8" s="1"/>
  <c r="C243" i="8"/>
  <c r="D243" i="8" s="1"/>
  <c r="C241" i="8"/>
  <c r="D241" i="8" s="1"/>
  <c r="C239" i="8"/>
  <c r="D239" i="8" s="1"/>
  <c r="C237" i="8"/>
  <c r="D237" i="8" s="1"/>
  <c r="C234" i="8"/>
  <c r="D234" i="8" s="1"/>
  <c r="C230" i="8"/>
  <c r="D230" i="8" s="1"/>
  <c r="C228" i="8"/>
  <c r="D228" i="8" s="1"/>
  <c r="C225" i="8"/>
  <c r="D225" i="8" s="1"/>
  <c r="C223" i="8"/>
  <c r="D223" i="8" s="1"/>
  <c r="C221" i="8"/>
  <c r="D221" i="8" s="1"/>
  <c r="C213" i="8"/>
  <c r="D213" i="8" s="1"/>
  <c r="C210" i="8"/>
  <c r="D210" i="8" s="1"/>
  <c r="C208" i="8"/>
  <c r="D208" i="8" s="1"/>
  <c r="C204" i="8"/>
  <c r="D204" i="8" s="1"/>
  <c r="C202" i="8"/>
  <c r="D202" i="8" s="1"/>
  <c r="C200" i="8"/>
  <c r="D200" i="8" s="1"/>
  <c r="C197" i="8"/>
  <c r="D197" i="8" s="1"/>
  <c r="C195" i="8"/>
  <c r="D195" i="8" s="1"/>
  <c r="C191" i="8"/>
  <c r="D191" i="8" s="1"/>
  <c r="C187" i="8"/>
  <c r="D187" i="8" s="1"/>
  <c r="C184" i="8"/>
  <c r="D184" i="8" s="1"/>
  <c r="C182" i="8"/>
  <c r="D182" i="8" s="1"/>
  <c r="C180" i="8"/>
  <c r="D180" i="8" s="1"/>
  <c r="C178" i="8"/>
  <c r="D178" i="8" s="1"/>
  <c r="C176" i="8"/>
  <c r="D176" i="8" s="1"/>
  <c r="C174" i="8"/>
  <c r="D174" i="8" s="1"/>
  <c r="C167" i="8"/>
  <c r="D167" i="8" s="1"/>
  <c r="C165" i="8"/>
  <c r="D165" i="8" s="1"/>
  <c r="C163" i="8"/>
  <c r="D163" i="8" s="1"/>
  <c r="C161" i="8"/>
  <c r="D161" i="8" s="1"/>
  <c r="C145" i="8"/>
  <c r="D145" i="8" s="1"/>
  <c r="C141" i="8"/>
  <c r="D141" i="8" s="1"/>
  <c r="C138" i="8"/>
  <c r="D138" i="8" s="1"/>
  <c r="C134" i="8"/>
  <c r="D134" i="8" s="1"/>
  <c r="C120" i="8"/>
  <c r="D120" i="8" s="1"/>
  <c r="C114" i="8"/>
  <c r="D114" i="8" s="1"/>
  <c r="C112" i="8"/>
  <c r="D112" i="8" s="1"/>
  <c r="C110" i="8"/>
  <c r="D110" i="8" s="1"/>
  <c r="C108" i="8"/>
  <c r="D108" i="8" s="1"/>
  <c r="C106" i="8"/>
  <c r="D106" i="8" s="1"/>
  <c r="C103" i="8"/>
  <c r="D103" i="8" s="1"/>
  <c r="C101" i="8"/>
  <c r="D101" i="8" s="1"/>
  <c r="C95" i="8"/>
  <c r="D95" i="8" s="1"/>
  <c r="C70" i="8"/>
  <c r="D70" i="8" s="1"/>
  <c r="C53" i="8"/>
  <c r="D53" i="8" s="1"/>
  <c r="R47" i="8"/>
  <c r="S47" i="8" s="1"/>
  <c r="C7" i="8"/>
  <c r="D7" i="8" s="1"/>
  <c r="I7" i="8"/>
  <c r="J7" i="8" s="1"/>
  <c r="L7" i="8"/>
  <c r="M7" i="8" s="1"/>
  <c r="AO183" i="8" l="1"/>
  <c r="BW7" i="7"/>
  <c r="BX7" i="7"/>
  <c r="B238" i="8"/>
  <c r="B249" i="8"/>
  <c r="B266" i="8"/>
  <c r="B247" i="8"/>
  <c r="B253" i="8"/>
  <c r="B240" i="8"/>
  <c r="B209" i="8"/>
  <c r="B229" i="8"/>
  <c r="B186" i="8"/>
  <c r="B255" i="8"/>
  <c r="B351" i="8"/>
  <c r="B347" i="8"/>
  <c r="B264" i="8"/>
  <c r="B205" i="8"/>
  <c r="B343" i="8"/>
  <c r="B257" i="8"/>
  <c r="B273" i="8"/>
  <c r="B211" i="8"/>
  <c r="AO211" i="8" s="1"/>
  <c r="B358" i="8"/>
  <c r="AF183" i="8"/>
  <c r="AI183" i="8"/>
  <c r="B262" i="8"/>
  <c r="B319" i="8"/>
  <c r="B68" i="8"/>
  <c r="AO68" i="8" s="1"/>
  <c r="B329" i="8"/>
  <c r="AO329" i="8" s="1"/>
  <c r="B194" i="8"/>
  <c r="AO194" i="8" s="1"/>
  <c r="B339" i="8"/>
  <c r="AO339" i="8" s="1"/>
  <c r="B373" i="8"/>
  <c r="AO373" i="8" s="1"/>
  <c r="B142" i="8"/>
  <c r="B224" i="8"/>
  <c r="B110" i="8"/>
  <c r="B172" i="8"/>
  <c r="B201" i="8"/>
  <c r="B288" i="8"/>
  <c r="B176" i="8"/>
  <c r="AO176" i="8" s="1"/>
  <c r="B47" i="8"/>
  <c r="AO47" i="8" s="1"/>
  <c r="B133" i="8"/>
  <c r="AO133" i="8" s="1"/>
  <c r="B61" i="8"/>
  <c r="B95" i="8"/>
  <c r="AO95" i="8" s="1"/>
  <c r="B58" i="8"/>
  <c r="B180" i="8"/>
  <c r="AO180" i="8" s="1"/>
  <c r="B203" i="8"/>
  <c r="AO203" i="8" s="1"/>
  <c r="B196" i="8"/>
  <c r="AO196" i="8" s="1"/>
  <c r="B90" i="8"/>
  <c r="AO90" i="8" s="1"/>
  <c r="B219" i="8"/>
  <c r="AO219" i="8" s="1"/>
  <c r="B96" i="8"/>
  <c r="AO96" i="8" s="1"/>
  <c r="B76" i="8"/>
  <c r="AO76" i="8" s="1"/>
  <c r="B268" i="8"/>
  <c r="B313" i="8"/>
  <c r="B344" i="8"/>
  <c r="B317" i="8"/>
  <c r="AO317" i="8" s="1"/>
  <c r="B349" i="8"/>
  <c r="B188" i="8"/>
  <c r="AO188" i="8" s="1"/>
  <c r="B100" i="8"/>
  <c r="AO100" i="8" s="1"/>
  <c r="B195" i="8"/>
  <c r="B82" i="8"/>
  <c r="AO82" i="8" s="1"/>
  <c r="B197" i="8"/>
  <c r="AO197" i="8" s="1"/>
  <c r="B115" i="8"/>
  <c r="AO115" i="8" s="1"/>
  <c r="B210" i="8"/>
  <c r="AO210" i="8" s="1"/>
  <c r="B141" i="8"/>
  <c r="AO141" i="8" s="1"/>
  <c r="B192" i="8"/>
  <c r="AO192" i="8" s="1"/>
  <c r="B87" i="8"/>
  <c r="AO87" i="8" s="1"/>
  <c r="B191" i="8"/>
  <c r="AO191" i="8" s="1"/>
  <c r="B127" i="8"/>
  <c r="B330" i="8"/>
  <c r="AO330" i="8" s="1"/>
  <c r="B237" i="8"/>
  <c r="AO237" i="8" s="1"/>
  <c r="B174" i="8"/>
  <c r="B143" i="8"/>
  <c r="AO143" i="8" s="1"/>
  <c r="B356" i="8"/>
  <c r="AO356" i="8" s="1"/>
  <c r="B198" i="8"/>
  <c r="AO198" i="8" s="1"/>
  <c r="B259" i="8"/>
  <c r="B279" i="8"/>
  <c r="B325" i="8"/>
  <c r="AO325" i="8" s="1"/>
  <c r="B300" i="8"/>
  <c r="AO300" i="8" s="1"/>
  <c r="B315" i="8"/>
  <c r="AO315" i="8" s="1"/>
  <c r="B168" i="8"/>
  <c r="AO168" i="8" s="1"/>
  <c r="B111" i="8"/>
  <c r="AO111" i="8" s="1"/>
  <c r="B170" i="8"/>
  <c r="B92" i="8"/>
  <c r="B187" i="8"/>
  <c r="AO187" i="8" s="1"/>
  <c r="B73" i="8"/>
  <c r="AO73" i="8" s="1"/>
  <c r="B171" i="8"/>
  <c r="B107" i="8"/>
  <c r="AO107" i="8" s="1"/>
  <c r="B357" i="8"/>
  <c r="AO357" i="8" s="1"/>
  <c r="B202" i="8"/>
  <c r="AO202" i="8" s="1"/>
  <c r="B123" i="8"/>
  <c r="B166" i="8"/>
  <c r="AO166" i="8" s="1"/>
  <c r="B78" i="8"/>
  <c r="AO78" i="8" s="1"/>
  <c r="B354" i="8"/>
  <c r="AO354" i="8" s="1"/>
  <c r="B138" i="8"/>
  <c r="AO138" i="8" s="1"/>
  <c r="B50" i="8"/>
  <c r="AO50" i="8" s="1"/>
  <c r="B251" i="8"/>
  <c r="AO251" i="8" s="1"/>
  <c r="B164" i="8"/>
  <c r="AO164" i="8" s="1"/>
  <c r="B101" i="8"/>
  <c r="AO101" i="8" s="1"/>
  <c r="B97" i="8"/>
  <c r="AO97" i="8" s="1"/>
  <c r="B157" i="8"/>
  <c r="AO157" i="8" s="1"/>
  <c r="B301" i="8"/>
  <c r="B314" i="8"/>
  <c r="B321" i="8"/>
  <c r="AO321" i="8" s="1"/>
  <c r="B371" i="8"/>
  <c r="AO371" i="8" s="1"/>
  <c r="B283" i="8"/>
  <c r="AO283" i="8" s="1"/>
  <c r="B306" i="8"/>
  <c r="AO306" i="8" s="1"/>
  <c r="B160" i="8"/>
  <c r="AO160" i="8" s="1"/>
  <c r="B304" i="8"/>
  <c r="B154" i="8"/>
  <c r="B99" i="8"/>
  <c r="AO99" i="8" s="1"/>
  <c r="B158" i="8"/>
  <c r="AO158" i="8" s="1"/>
  <c r="B57" i="8"/>
  <c r="AO57" i="8" s="1"/>
  <c r="B218" i="8"/>
  <c r="B271" i="8"/>
  <c r="AO271" i="8" s="1"/>
  <c r="B267" i="8"/>
  <c r="AO267" i="8" s="1"/>
  <c r="B169" i="8"/>
  <c r="AO169" i="8" s="1"/>
  <c r="B175" i="8"/>
  <c r="B204" i="8"/>
  <c r="AO204" i="8" s="1"/>
  <c r="B53" i="8"/>
  <c r="AO53" i="8" s="1"/>
  <c r="B294" i="8"/>
  <c r="AO294" i="8" s="1"/>
  <c r="B208" i="8"/>
  <c r="AO208" i="8" s="1"/>
  <c r="B189" i="8"/>
  <c r="AO189" i="8" s="1"/>
  <c r="B338" i="8"/>
  <c r="AO338" i="8" s="1"/>
  <c r="B370" i="8"/>
  <c r="AO370" i="8" s="1"/>
  <c r="B83" i="8"/>
  <c r="AO83" i="8" s="1"/>
  <c r="B63" i="8"/>
  <c r="AO63" i="8" s="1"/>
  <c r="B140" i="8"/>
  <c r="AO140" i="8" s="1"/>
  <c r="B130" i="8"/>
  <c r="AO130" i="8" s="1"/>
  <c r="B323" i="8"/>
  <c r="AO323" i="8" s="1"/>
  <c r="B231" i="8"/>
  <c r="AO231" i="8" s="1"/>
  <c r="B341" i="8"/>
  <c r="AO341" i="8" s="1"/>
  <c r="B144" i="8"/>
  <c r="AO144" i="8" s="1"/>
  <c r="B74" i="8"/>
  <c r="AO74" i="8" s="1"/>
  <c r="B125" i="8"/>
  <c r="B55" i="8"/>
  <c r="AO55" i="8" s="1"/>
  <c r="B89" i="8"/>
  <c r="AO89" i="8" s="1"/>
  <c r="B184" i="8"/>
  <c r="AO184" i="8" s="1"/>
  <c r="B106" i="8"/>
  <c r="B131" i="8"/>
  <c r="B60" i="8"/>
  <c r="B345" i="8"/>
  <c r="B242" i="8"/>
  <c r="B128" i="8"/>
  <c r="AO128" i="8" s="1"/>
  <c r="B163" i="8"/>
  <c r="AO163" i="8" s="1"/>
  <c r="B120" i="8"/>
  <c r="AO120" i="8" s="1"/>
  <c r="BI7" i="7"/>
  <c r="B233" i="8"/>
  <c r="AO233" i="8" s="1"/>
  <c r="B155" i="8"/>
  <c r="AO155" i="8" s="1"/>
  <c r="B333" i="8"/>
  <c r="AO333" i="8" s="1"/>
  <c r="B227" i="8"/>
  <c r="B302" i="8"/>
  <c r="AO302" i="8" s="1"/>
  <c r="B348" i="8"/>
  <c r="AO348" i="8" s="1"/>
  <c r="B365" i="8"/>
  <c r="B308" i="8"/>
  <c r="AO308" i="8" s="1"/>
  <c r="B222" i="8"/>
  <c r="AO222" i="8" s="1"/>
  <c r="B332" i="8"/>
  <c r="AO332" i="8" s="1"/>
  <c r="B290" i="8"/>
  <c r="AO290" i="8" s="1"/>
  <c r="B51" i="8"/>
  <c r="AO51" i="8" s="1"/>
  <c r="B117" i="8"/>
  <c r="AO117" i="8" s="1"/>
  <c r="B335" i="8"/>
  <c r="AO335" i="8" s="1"/>
  <c r="B206" i="8"/>
  <c r="AO206" i="8" s="1"/>
  <c r="B225" i="8"/>
  <c r="AO225" i="8" s="1"/>
  <c r="B235" i="8"/>
  <c r="B145" i="8"/>
  <c r="B153" i="8"/>
  <c r="AO153" i="8" s="1"/>
  <c r="B177" i="8"/>
  <c r="AO177" i="8" s="1"/>
  <c r="B49" i="8"/>
  <c r="B109" i="8"/>
  <c r="AO109" i="8" s="1"/>
  <c r="B54" i="8"/>
  <c r="AO54" i="8" s="1"/>
  <c r="B48" i="8"/>
  <c r="AO48" i="8" s="1"/>
  <c r="B207" i="8"/>
  <c r="AO207" i="8" s="1"/>
  <c r="B77" i="8"/>
  <c r="AO77" i="8" s="1"/>
  <c r="B181" i="8"/>
  <c r="B286" i="8"/>
  <c r="AO286" i="8" s="1"/>
  <c r="B232" i="8"/>
  <c r="B299" i="8"/>
  <c r="AO299" i="8" s="1"/>
  <c r="B161" i="8"/>
  <c r="AO161" i="8" s="1"/>
  <c r="B136" i="8"/>
  <c r="AO136" i="8" s="1"/>
  <c r="B193" i="8"/>
  <c r="AO193" i="8" s="1"/>
  <c r="B69" i="8"/>
  <c r="AO69" i="8" s="1"/>
  <c r="B310" i="8"/>
  <c r="B368" i="8"/>
  <c r="B134" i="8"/>
  <c r="AO134" i="8" s="1"/>
  <c r="B182" i="8"/>
  <c r="AO182" i="8" s="1"/>
  <c r="B334" i="8"/>
  <c r="AO334" i="8" s="1"/>
  <c r="B137" i="8"/>
  <c r="B135" i="8"/>
  <c r="AO135" i="8" s="1"/>
  <c r="B64" i="8"/>
  <c r="AO64" i="8" s="1"/>
  <c r="B116" i="8"/>
  <c r="AO116" i="8" s="1"/>
  <c r="B93" i="8"/>
  <c r="AO93" i="8" s="1"/>
  <c r="B80" i="8"/>
  <c r="AO80" i="8" s="1"/>
  <c r="B88" i="8"/>
  <c r="B223" i="8"/>
  <c r="B122" i="8"/>
  <c r="B102" i="8"/>
  <c r="AO102" i="8" s="1"/>
  <c r="B118" i="8"/>
  <c r="AO118" i="8" s="1"/>
  <c r="B260" i="8"/>
  <c r="AO260" i="8" s="1"/>
  <c r="B112" i="8"/>
  <c r="B265" i="8"/>
  <c r="AO265" i="8" s="1"/>
  <c r="B297" i="8"/>
  <c r="AO297" i="8" s="1"/>
  <c r="B75" i="8"/>
  <c r="B178" i="8"/>
  <c r="B270" i="8"/>
  <c r="B277" i="8"/>
  <c r="B292" i="8"/>
  <c r="AO292" i="8" s="1"/>
  <c r="B214" i="8"/>
  <c r="AO214" i="8" s="1"/>
  <c r="B179" i="8"/>
  <c r="AO179" i="8" s="1"/>
  <c r="B151" i="8"/>
  <c r="B281" i="8"/>
  <c r="AO281" i="8" s="1"/>
  <c r="B213" i="8"/>
  <c r="AO213" i="8" s="1"/>
  <c r="B62" i="8"/>
  <c r="AO62" i="8" s="1"/>
  <c r="B104" i="8"/>
  <c r="AO104" i="8" s="1"/>
  <c r="B85" i="8"/>
  <c r="AO85" i="8" s="1"/>
  <c r="B67" i="8"/>
  <c r="B152" i="8"/>
  <c r="AO152" i="8" s="1"/>
  <c r="B79" i="8"/>
  <c r="B200" i="8"/>
  <c r="B360" i="8"/>
  <c r="B367" i="8"/>
  <c r="AO367" i="8" s="1"/>
  <c r="B124" i="8"/>
  <c r="AO124" i="8" s="1"/>
  <c r="B150" i="8"/>
  <c r="AO150" i="8" s="1"/>
  <c r="B362" i="8"/>
  <c r="B346" i="8"/>
  <c r="AO346" i="8" s="1"/>
  <c r="B217" i="8"/>
  <c r="AO217" i="8" s="1"/>
  <c r="B303" i="8"/>
  <c r="B374" i="8"/>
  <c r="B162" i="8"/>
  <c r="AO162" i="8" s="1"/>
  <c r="B98" i="8"/>
  <c r="B114" i="8"/>
  <c r="AO114" i="8" s="1"/>
  <c r="B244" i="8"/>
  <c r="AO244" i="8" s="1"/>
  <c r="B246" i="8"/>
  <c r="AO246" i="8" s="1"/>
  <c r="B165" i="8"/>
  <c r="AO165" i="8" s="1"/>
  <c r="B275" i="8"/>
  <c r="AO275" i="8" s="1"/>
  <c r="B298" i="8"/>
  <c r="AO298" i="8" s="1"/>
  <c r="B126" i="8"/>
  <c r="B56" i="8"/>
  <c r="AO56" i="8" s="1"/>
  <c r="B221" i="8"/>
  <c r="B108" i="8"/>
  <c r="AO108" i="8" s="1"/>
  <c r="B65" i="8"/>
  <c r="AO65" i="8" s="1"/>
  <c r="B71" i="8"/>
  <c r="AO71" i="8" s="1"/>
  <c r="B254" i="8"/>
  <c r="AO254" i="8" s="1"/>
  <c r="B167" i="8"/>
  <c r="B70" i="8"/>
  <c r="AO70" i="8" s="1"/>
  <c r="B215" i="8"/>
  <c r="B113" i="8"/>
  <c r="AO113" i="8" s="1"/>
  <c r="B336" i="8"/>
  <c r="B94" i="8"/>
  <c r="AO94" i="8" s="1"/>
  <c r="B84" i="8"/>
  <c r="AO84" i="8" s="1"/>
  <c r="B103" i="8"/>
  <c r="AO103" i="8" s="1"/>
  <c r="B285" i="8"/>
  <c r="B190" i="8"/>
  <c r="AO190" i="8" s="1"/>
  <c r="B119" i="8"/>
  <c r="AO119" i="8" s="1"/>
  <c r="B230" i="8"/>
  <c r="AO230" i="8" s="1"/>
  <c r="B149" i="8"/>
  <c r="AO149" i="8" s="1"/>
  <c r="B361" i="8"/>
  <c r="AO361" i="8" s="1"/>
  <c r="B296" i="8"/>
  <c r="AO296" i="8" s="1"/>
  <c r="B311" i="8"/>
  <c r="B318" i="8"/>
  <c r="AO318" i="8" s="1"/>
  <c r="B369" i="8"/>
  <c r="B375" i="8"/>
  <c r="AO375" i="8" s="1"/>
  <c r="B220" i="8"/>
  <c r="AO220" i="8" s="1"/>
  <c r="BH38" i="7"/>
  <c r="BU38" i="7" s="1"/>
  <c r="BH28" i="7"/>
  <c r="BU28" i="7" s="1"/>
  <c r="BH27" i="7"/>
  <c r="BU27" i="7" s="1"/>
  <c r="BH20" i="7"/>
  <c r="BU20" i="7" s="1"/>
  <c r="BH39" i="7"/>
  <c r="BU39" i="7" s="1"/>
  <c r="BH36" i="7"/>
  <c r="BU36" i="7" s="1"/>
  <c r="BH25" i="7"/>
  <c r="BU25" i="7" s="1"/>
  <c r="BH29" i="7"/>
  <c r="BU29" i="7" s="1"/>
  <c r="BH43" i="7"/>
  <c r="BU43" i="7" s="1"/>
  <c r="BH34" i="7"/>
  <c r="BU34" i="7" s="1"/>
  <c r="BH8" i="7"/>
  <c r="BU8" i="7" s="1"/>
  <c r="BH40" i="7"/>
  <c r="BU40" i="7" s="1"/>
  <c r="BH23" i="7"/>
  <c r="BU23" i="7" s="1"/>
  <c r="BH19" i="7"/>
  <c r="BU19" i="7" s="1"/>
  <c r="BH9" i="7"/>
  <c r="BU9" i="7" s="1"/>
  <c r="BH14" i="7"/>
  <c r="BU14" i="7" s="1"/>
  <c r="BH15" i="7"/>
  <c r="BU15" i="7" s="1"/>
  <c r="BH44" i="7"/>
  <c r="BU44" i="7" s="1"/>
  <c r="BH10" i="7"/>
  <c r="BU10" i="7" s="1"/>
  <c r="BH26" i="7"/>
  <c r="BU26" i="7" s="1"/>
  <c r="BH12" i="7"/>
  <c r="BU12" i="7" s="1"/>
  <c r="BH22" i="7"/>
  <c r="BU22" i="7" s="1"/>
  <c r="BH41" i="7"/>
  <c r="BU41" i="7" s="1"/>
  <c r="BH11" i="7"/>
  <c r="BU11" i="7" s="1"/>
  <c r="BH31" i="7"/>
  <c r="BU31" i="7" s="1"/>
  <c r="BH21" i="7"/>
  <c r="BU21" i="7" s="1"/>
  <c r="BH30" i="7"/>
  <c r="BU30" i="7" s="1"/>
  <c r="BH33" i="7"/>
  <c r="BU33" i="7" s="1"/>
  <c r="BH35" i="7"/>
  <c r="BU35" i="7" s="1"/>
  <c r="BH32" i="7"/>
  <c r="BU32" i="7" s="1"/>
  <c r="BH24" i="7"/>
  <c r="BU24" i="7" s="1"/>
  <c r="BH37" i="7"/>
  <c r="BU37" i="7" s="1"/>
  <c r="BH42" i="7"/>
  <c r="BU42" i="7" s="1"/>
  <c r="BH16" i="7"/>
  <c r="BU16" i="7" s="1"/>
  <c r="BH13" i="7"/>
  <c r="BU13" i="7" s="1"/>
  <c r="AO285" i="8" l="1"/>
  <c r="AO374" i="8"/>
  <c r="AO311" i="8"/>
  <c r="AO303" i="8"/>
  <c r="AO200" i="8"/>
  <c r="AO75" i="8"/>
  <c r="AO223" i="8"/>
  <c r="AO365" i="8"/>
  <c r="AO279" i="8"/>
  <c r="AO344" i="8"/>
  <c r="AO288" i="8"/>
  <c r="AO310" i="8"/>
  <c r="AO181" i="8"/>
  <c r="AO313" i="8"/>
  <c r="AO201" i="8"/>
  <c r="N218" i="8"/>
  <c r="AO218" i="8"/>
  <c r="E142" i="8"/>
  <c r="AO142" i="8"/>
  <c r="AF347" i="8"/>
  <c r="AO347" i="8"/>
  <c r="E232" i="8"/>
  <c r="AO232" i="8"/>
  <c r="AI351" i="8"/>
  <c r="AO351" i="8"/>
  <c r="AO314" i="8"/>
  <c r="T98" i="8"/>
  <c r="AO98" i="8"/>
  <c r="AO145" i="8"/>
  <c r="N60" i="8"/>
  <c r="AO60" i="8"/>
  <c r="W127" i="8"/>
  <c r="AO127" i="8"/>
  <c r="AO58" i="8"/>
  <c r="AO172" i="8"/>
  <c r="Q257" i="8"/>
  <c r="AO257" i="8"/>
  <c r="AO167" i="8"/>
  <c r="W360" i="8"/>
  <c r="AO360" i="8"/>
  <c r="AO178" i="8"/>
  <c r="E122" i="8"/>
  <c r="AO122" i="8"/>
  <c r="W137" i="8"/>
  <c r="AO137" i="8"/>
  <c r="T106" i="8"/>
  <c r="AO106" i="8"/>
  <c r="N123" i="8"/>
  <c r="AO123" i="8"/>
  <c r="E170" i="8"/>
  <c r="AO170" i="8"/>
  <c r="AO61" i="8"/>
  <c r="AO224" i="8"/>
  <c r="E262" i="8"/>
  <c r="AO262" i="8"/>
  <c r="W205" i="8"/>
  <c r="AO205" i="8"/>
  <c r="T240" i="8"/>
  <c r="AO240" i="8"/>
  <c r="AF264" i="8"/>
  <c r="AO264" i="8"/>
  <c r="W151" i="8"/>
  <c r="AO151" i="8"/>
  <c r="AF266" i="8"/>
  <c r="AO266" i="8"/>
  <c r="AO336" i="8"/>
  <c r="Q368" i="8"/>
  <c r="AO368" i="8"/>
  <c r="T242" i="8"/>
  <c r="AO242" i="8"/>
  <c r="AF249" i="8"/>
  <c r="AO249" i="8"/>
  <c r="T175" i="8"/>
  <c r="AO175" i="8"/>
  <c r="N154" i="8"/>
  <c r="AO154" i="8"/>
  <c r="AO301" i="8"/>
  <c r="T273" i="8"/>
  <c r="AO273" i="8"/>
  <c r="AI186" i="8"/>
  <c r="AO186" i="8"/>
  <c r="AF238" i="8"/>
  <c r="AO238" i="8"/>
  <c r="E88" i="8"/>
  <c r="AO88" i="8"/>
  <c r="T349" i="8"/>
  <c r="AO349" i="8"/>
  <c r="W49" i="8"/>
  <c r="AO49" i="8"/>
  <c r="N174" i="8"/>
  <c r="AO174" i="8"/>
  <c r="T67" i="8"/>
  <c r="AO67" i="8"/>
  <c r="W171" i="8"/>
  <c r="AO171" i="8"/>
  <c r="AI253" i="8"/>
  <c r="AO253" i="8"/>
  <c r="AO79" i="8"/>
  <c r="AI247" i="8"/>
  <c r="AO247" i="8"/>
  <c r="W358" i="8"/>
  <c r="AO358" i="8"/>
  <c r="T362" i="8"/>
  <c r="AO362" i="8"/>
  <c r="E112" i="8"/>
  <c r="AO112" i="8"/>
  <c r="Q227" i="8"/>
  <c r="AO227" i="8"/>
  <c r="W125" i="8"/>
  <c r="AO125" i="8"/>
  <c r="T255" i="8"/>
  <c r="AO255" i="8"/>
  <c r="W221" i="8"/>
  <c r="AO221" i="8"/>
  <c r="AO345" i="8"/>
  <c r="W215" i="8"/>
  <c r="AO215" i="8"/>
  <c r="AO277" i="8"/>
  <c r="E304" i="8"/>
  <c r="AO304" i="8"/>
  <c r="Q268" i="8"/>
  <c r="AO268" i="8"/>
  <c r="AI229" i="8"/>
  <c r="AO229" i="8"/>
  <c r="W369" i="8"/>
  <c r="AO369" i="8"/>
  <c r="Q126" i="8"/>
  <c r="AO126" i="8"/>
  <c r="AO270" i="8"/>
  <c r="AO235" i="8"/>
  <c r="N131" i="8"/>
  <c r="AO131" i="8"/>
  <c r="T92" i="8"/>
  <c r="AO92" i="8"/>
  <c r="AO259" i="8"/>
  <c r="N195" i="8"/>
  <c r="AO195" i="8"/>
  <c r="AO110" i="8"/>
  <c r="AO319" i="8"/>
  <c r="AI343" i="8"/>
  <c r="AO343" i="8"/>
  <c r="AI209" i="8"/>
  <c r="AO209" i="8"/>
  <c r="BW23" i="7"/>
  <c r="BX23" i="7"/>
  <c r="BW33" i="7"/>
  <c r="BX33" i="7"/>
  <c r="BW27" i="7"/>
  <c r="BX27" i="7"/>
  <c r="BW21" i="7"/>
  <c r="BX21" i="7"/>
  <c r="BW42" i="7"/>
  <c r="BX42" i="7"/>
  <c r="BW31" i="7"/>
  <c r="BX31" i="7"/>
  <c r="BW15" i="7"/>
  <c r="BX15" i="7"/>
  <c r="BW43" i="7"/>
  <c r="BX43" i="7"/>
  <c r="BW38" i="7"/>
  <c r="BX38" i="7"/>
  <c r="BW39" i="7"/>
  <c r="BX39" i="7"/>
  <c r="BW26" i="7"/>
  <c r="BX26" i="7"/>
  <c r="BW13" i="7"/>
  <c r="BX13" i="7"/>
  <c r="BW8" i="7"/>
  <c r="BX8" i="7"/>
  <c r="BW44" i="7"/>
  <c r="BX44" i="7"/>
  <c r="BW37" i="7"/>
  <c r="BX37" i="7"/>
  <c r="BW11" i="7"/>
  <c r="BX11" i="7"/>
  <c r="BW14" i="7"/>
  <c r="BX14" i="7"/>
  <c r="BW29" i="7"/>
  <c r="BX29" i="7"/>
  <c r="BW35" i="7"/>
  <c r="BX35" i="7"/>
  <c r="BW40" i="7"/>
  <c r="BX40" i="7"/>
  <c r="BW30" i="7"/>
  <c r="BX30" i="7"/>
  <c r="BW34" i="7"/>
  <c r="BX34" i="7"/>
  <c r="BW41" i="7"/>
  <c r="BX41" i="7"/>
  <c r="BW9" i="7"/>
  <c r="BX9" i="7"/>
  <c r="BW25" i="7"/>
  <c r="BX25" i="7"/>
  <c r="BW12" i="7"/>
  <c r="BX12" i="7"/>
  <c r="BW20" i="7"/>
  <c r="BX20" i="7"/>
  <c r="BW10" i="7"/>
  <c r="BX10" i="7"/>
  <c r="BW16" i="7"/>
  <c r="BX16" i="7"/>
  <c r="BW28" i="7"/>
  <c r="BX28" i="7"/>
  <c r="BW24" i="7"/>
  <c r="BX24" i="7"/>
  <c r="BW32" i="7"/>
  <c r="BX32" i="7"/>
  <c r="BW22" i="7"/>
  <c r="BX22" i="7"/>
  <c r="BW19" i="7"/>
  <c r="BX19" i="7"/>
  <c r="BW36" i="7"/>
  <c r="BX36" i="7"/>
  <c r="Q343" i="8"/>
  <c r="E186" i="8"/>
  <c r="E238" i="8"/>
  <c r="AI266" i="8"/>
  <c r="AI238" i="8"/>
  <c r="T351" i="8"/>
  <c r="Q249" i="8"/>
  <c r="AF209" i="8"/>
  <c r="Q266" i="8"/>
  <c r="AI249" i="8"/>
  <c r="AF343" i="8"/>
  <c r="N253" i="8"/>
  <c r="AF351" i="8"/>
  <c r="AI240" i="8"/>
  <c r="W347" i="8"/>
  <c r="AF205" i="8"/>
  <c r="E264" i="8"/>
  <c r="AF186" i="8"/>
  <c r="AI347" i="8"/>
  <c r="AF253" i="8"/>
  <c r="AI264" i="8"/>
  <c r="AF229" i="8"/>
  <c r="AI205" i="8"/>
  <c r="AF240" i="8"/>
  <c r="AF255" i="8"/>
  <c r="AI255" i="8"/>
  <c r="Q229" i="8"/>
  <c r="AF247" i="8"/>
  <c r="T279" i="8"/>
  <c r="BH6" i="7"/>
  <c r="AF346" i="8"/>
  <c r="AI346" i="8"/>
  <c r="AF152" i="8"/>
  <c r="AI152" i="8"/>
  <c r="AF270" i="8"/>
  <c r="AI270" i="8"/>
  <c r="AF135" i="8"/>
  <c r="AI135" i="8"/>
  <c r="AI207" i="8"/>
  <c r="AF207" i="8"/>
  <c r="AF222" i="8"/>
  <c r="AI222" i="8"/>
  <c r="AI128" i="8"/>
  <c r="AF128" i="8"/>
  <c r="AF55" i="8"/>
  <c r="AI55" i="8"/>
  <c r="AI140" i="8"/>
  <c r="AF140" i="8"/>
  <c r="AI267" i="8"/>
  <c r="AF267" i="8"/>
  <c r="AF321" i="8"/>
  <c r="AI321" i="8"/>
  <c r="AF166" i="8"/>
  <c r="AI166" i="8"/>
  <c r="AI259" i="8"/>
  <c r="AF259" i="8"/>
  <c r="AF210" i="8"/>
  <c r="AI210" i="8"/>
  <c r="AI76" i="8"/>
  <c r="AF76" i="8"/>
  <c r="AF95" i="8"/>
  <c r="AI95" i="8"/>
  <c r="AI339" i="8"/>
  <c r="AF339" i="8"/>
  <c r="AI319" i="8"/>
  <c r="AF319" i="8"/>
  <c r="AF318" i="8"/>
  <c r="AI318" i="8"/>
  <c r="AF149" i="8"/>
  <c r="AI149" i="8"/>
  <c r="AF285" i="8"/>
  <c r="AI285" i="8"/>
  <c r="AI336" i="8"/>
  <c r="AF336" i="8"/>
  <c r="AF167" i="8"/>
  <c r="AI167" i="8"/>
  <c r="AI108" i="8"/>
  <c r="AF108" i="8"/>
  <c r="AF262" i="8"/>
  <c r="AI262" i="8"/>
  <c r="AF298" i="8"/>
  <c r="AI298" i="8"/>
  <c r="AF244" i="8"/>
  <c r="AI244" i="8"/>
  <c r="AI374" i="8"/>
  <c r="AF374" i="8"/>
  <c r="AF362" i="8"/>
  <c r="AI362" i="8"/>
  <c r="AF360" i="8"/>
  <c r="AI360" i="8"/>
  <c r="AI67" i="8"/>
  <c r="AF67" i="8"/>
  <c r="AF213" i="8"/>
  <c r="AI213" i="8"/>
  <c r="AI214" i="8"/>
  <c r="AF214" i="8"/>
  <c r="AF178" i="8"/>
  <c r="AI178" i="8"/>
  <c r="AF112" i="8"/>
  <c r="AI112" i="8"/>
  <c r="AF122" i="8"/>
  <c r="AI122" i="8"/>
  <c r="AI93" i="8"/>
  <c r="AF93" i="8"/>
  <c r="AF137" i="8"/>
  <c r="AI137" i="8"/>
  <c r="AF368" i="8"/>
  <c r="AI368" i="8"/>
  <c r="AI136" i="8"/>
  <c r="AF136" i="8"/>
  <c r="AF286" i="8"/>
  <c r="AI286" i="8"/>
  <c r="AF48" i="8"/>
  <c r="AI48" i="8"/>
  <c r="AF177" i="8"/>
  <c r="AI177" i="8"/>
  <c r="AF225" i="8"/>
  <c r="AI225" i="8"/>
  <c r="AI51" i="8"/>
  <c r="AF51" i="8"/>
  <c r="AF308" i="8"/>
  <c r="AI308" i="8"/>
  <c r="AF227" i="8"/>
  <c r="AI227" i="8"/>
  <c r="B7" i="8"/>
  <c r="AF242" i="8"/>
  <c r="AI242" i="8"/>
  <c r="AI106" i="8"/>
  <c r="AF106" i="8"/>
  <c r="AF125" i="8"/>
  <c r="AI125" i="8"/>
  <c r="AF231" i="8"/>
  <c r="AI231" i="8"/>
  <c r="AF63" i="8"/>
  <c r="AI63" i="8"/>
  <c r="AF189" i="8"/>
  <c r="AI189" i="8"/>
  <c r="AF204" i="8"/>
  <c r="AI204" i="8"/>
  <c r="AI271" i="8"/>
  <c r="AF271" i="8"/>
  <c r="AF99" i="8"/>
  <c r="AI99" i="8"/>
  <c r="AI306" i="8"/>
  <c r="AF306" i="8"/>
  <c r="AI314" i="8"/>
  <c r="AF314" i="8"/>
  <c r="AI101" i="8"/>
  <c r="AF101" i="8"/>
  <c r="AF138" i="8"/>
  <c r="AI138" i="8"/>
  <c r="AF123" i="8"/>
  <c r="AI123" i="8"/>
  <c r="AI171" i="8"/>
  <c r="AF171" i="8"/>
  <c r="AF170" i="8"/>
  <c r="AI170" i="8"/>
  <c r="AI300" i="8"/>
  <c r="AF300" i="8"/>
  <c r="AF198" i="8"/>
  <c r="AI198" i="8"/>
  <c r="AF237" i="8"/>
  <c r="AI237" i="8"/>
  <c r="AF87" i="8"/>
  <c r="AI87" i="8"/>
  <c r="AF115" i="8"/>
  <c r="AI115" i="8"/>
  <c r="AI100" i="8"/>
  <c r="AF100" i="8"/>
  <c r="AF344" i="8"/>
  <c r="AI344" i="8"/>
  <c r="AI96" i="8"/>
  <c r="AF96" i="8"/>
  <c r="AI203" i="8"/>
  <c r="AF203" i="8"/>
  <c r="AI61" i="8"/>
  <c r="AF61" i="8"/>
  <c r="AI288" i="8"/>
  <c r="AF288" i="8"/>
  <c r="AI224" i="8"/>
  <c r="AF224" i="8"/>
  <c r="AF194" i="8"/>
  <c r="AI194" i="8"/>
  <c r="AI211" i="8"/>
  <c r="AF211" i="8"/>
  <c r="AF246" i="8"/>
  <c r="AI246" i="8"/>
  <c r="AI62" i="8"/>
  <c r="AF62" i="8"/>
  <c r="AF102" i="8"/>
  <c r="AI102" i="8"/>
  <c r="AF134" i="8"/>
  <c r="AI134" i="8"/>
  <c r="AF232" i="8"/>
  <c r="AI232" i="8"/>
  <c r="AI235" i="8"/>
  <c r="AF235" i="8"/>
  <c r="AF233" i="8"/>
  <c r="AI233" i="8"/>
  <c r="AI341" i="8"/>
  <c r="AF341" i="8"/>
  <c r="AF53" i="8"/>
  <c r="AI53" i="8"/>
  <c r="AF160" i="8"/>
  <c r="AI160" i="8"/>
  <c r="AF50" i="8"/>
  <c r="AI50" i="8"/>
  <c r="AI107" i="8"/>
  <c r="AF107" i="8"/>
  <c r="AI315" i="8"/>
  <c r="AF315" i="8"/>
  <c r="AF191" i="8"/>
  <c r="AI191" i="8"/>
  <c r="AI317" i="8"/>
  <c r="AF317" i="8"/>
  <c r="AF176" i="8"/>
  <c r="AI176" i="8"/>
  <c r="AI220" i="8"/>
  <c r="AF220" i="8"/>
  <c r="AI103" i="8"/>
  <c r="AF103" i="8"/>
  <c r="AI221" i="8"/>
  <c r="AF221" i="8"/>
  <c r="AI275" i="8"/>
  <c r="AF275" i="8"/>
  <c r="AF150" i="8"/>
  <c r="AI150" i="8"/>
  <c r="AI281" i="8"/>
  <c r="AF281" i="8"/>
  <c r="AF223" i="8"/>
  <c r="AI223" i="8"/>
  <c r="AI310" i="8"/>
  <c r="AF310" i="8"/>
  <c r="AF54" i="8"/>
  <c r="AI54" i="8"/>
  <c r="AF153" i="8"/>
  <c r="AI153" i="8"/>
  <c r="AF365" i="8"/>
  <c r="AI365" i="8"/>
  <c r="AI345" i="8"/>
  <c r="AF345" i="8"/>
  <c r="AI323" i="8"/>
  <c r="AF323" i="8"/>
  <c r="AI175" i="8"/>
  <c r="AF175" i="8"/>
  <c r="AF154" i="8"/>
  <c r="AI154" i="8"/>
  <c r="AI164" i="8"/>
  <c r="AF164" i="8"/>
  <c r="AF202" i="8"/>
  <c r="AI202" i="8"/>
  <c r="AI111" i="8"/>
  <c r="AF111" i="8"/>
  <c r="AI356" i="8"/>
  <c r="AF356" i="8"/>
  <c r="AF192" i="8"/>
  <c r="AI192" i="8"/>
  <c r="AI188" i="8"/>
  <c r="AF188" i="8"/>
  <c r="AI219" i="8"/>
  <c r="AF219" i="8"/>
  <c r="AF201" i="8"/>
  <c r="AI201" i="8"/>
  <c r="AI329" i="8"/>
  <c r="AF329" i="8"/>
  <c r="AI375" i="8"/>
  <c r="AF375" i="8"/>
  <c r="AI84" i="8"/>
  <c r="AF84" i="8"/>
  <c r="AI71" i="8"/>
  <c r="AF71" i="8"/>
  <c r="AF162" i="8"/>
  <c r="AI162" i="8"/>
  <c r="AI117" i="8"/>
  <c r="AF117" i="8"/>
  <c r="AF230" i="8"/>
  <c r="AI230" i="8"/>
  <c r="AF254" i="8"/>
  <c r="AI254" i="8"/>
  <c r="AI303" i="8"/>
  <c r="AF303" i="8"/>
  <c r="AI85" i="8"/>
  <c r="AF85" i="8"/>
  <c r="AF75" i="8"/>
  <c r="AI75" i="8"/>
  <c r="AI116" i="8"/>
  <c r="AF116" i="8"/>
  <c r="AI161" i="8"/>
  <c r="AF161" i="8"/>
  <c r="AF206" i="8"/>
  <c r="AI206" i="8"/>
  <c r="AF333" i="8"/>
  <c r="AI333" i="8"/>
  <c r="AI184" i="8"/>
  <c r="AF184" i="8"/>
  <c r="AF83" i="8"/>
  <c r="AI83" i="8"/>
  <c r="AF218" i="8"/>
  <c r="AI218" i="8"/>
  <c r="AF301" i="8"/>
  <c r="AI301" i="8"/>
  <c r="AI354" i="8"/>
  <c r="AF354" i="8"/>
  <c r="AF73" i="8"/>
  <c r="AI73" i="8"/>
  <c r="AF325" i="8"/>
  <c r="AI325" i="8"/>
  <c r="AI330" i="8"/>
  <c r="AF330" i="8"/>
  <c r="AI197" i="8"/>
  <c r="AF197" i="8"/>
  <c r="AI313" i="8"/>
  <c r="AF313" i="8"/>
  <c r="AF180" i="8"/>
  <c r="AI180" i="8"/>
  <c r="AI142" i="8"/>
  <c r="AF142" i="8"/>
  <c r="AI273" i="8"/>
  <c r="AF273" i="8"/>
  <c r="AF296" i="8"/>
  <c r="AI296" i="8"/>
  <c r="AF119" i="8"/>
  <c r="AI119" i="8"/>
  <c r="AI215" i="8"/>
  <c r="AF215" i="8"/>
  <c r="AF56" i="8"/>
  <c r="AI56" i="8"/>
  <c r="W219" i="8"/>
  <c r="AF165" i="8"/>
  <c r="AI165" i="8"/>
  <c r="AF98" i="8"/>
  <c r="AI98" i="8"/>
  <c r="AI217" i="8"/>
  <c r="AF217" i="8"/>
  <c r="AF124" i="8"/>
  <c r="AI124" i="8"/>
  <c r="AF79" i="8"/>
  <c r="AI79" i="8"/>
  <c r="AF104" i="8"/>
  <c r="AI104" i="8"/>
  <c r="AF151" i="8"/>
  <c r="AI151" i="8"/>
  <c r="AF277" i="8"/>
  <c r="AI277" i="8"/>
  <c r="AI297" i="8"/>
  <c r="AF297" i="8"/>
  <c r="AI118" i="8"/>
  <c r="AF118" i="8"/>
  <c r="AF88" i="8"/>
  <c r="AI88" i="8"/>
  <c r="AI64" i="8"/>
  <c r="AF64" i="8"/>
  <c r="AF182" i="8"/>
  <c r="AI182" i="8"/>
  <c r="AI69" i="8"/>
  <c r="AF69" i="8"/>
  <c r="AI299" i="8"/>
  <c r="AF299" i="8"/>
  <c r="AI77" i="8"/>
  <c r="AF77" i="8"/>
  <c r="AI109" i="8"/>
  <c r="AF109" i="8"/>
  <c r="AF145" i="8"/>
  <c r="AI145" i="8"/>
  <c r="AI335" i="8"/>
  <c r="AF335" i="8"/>
  <c r="AI332" i="8"/>
  <c r="AF332" i="8"/>
  <c r="AI348" i="8"/>
  <c r="AF348" i="8"/>
  <c r="AI155" i="8"/>
  <c r="AF155" i="8"/>
  <c r="AI163" i="8"/>
  <c r="AF163" i="8"/>
  <c r="AI60" i="8"/>
  <c r="AF60" i="8"/>
  <c r="AI89" i="8"/>
  <c r="AF89" i="8"/>
  <c r="AF144" i="8"/>
  <c r="AI144" i="8"/>
  <c r="AF130" i="8"/>
  <c r="AI130" i="8"/>
  <c r="AI370" i="8"/>
  <c r="AF370" i="8"/>
  <c r="AI294" i="8"/>
  <c r="AF294" i="8"/>
  <c r="AI169" i="8"/>
  <c r="AF169" i="8"/>
  <c r="AF57" i="8"/>
  <c r="AI57" i="8"/>
  <c r="AI304" i="8"/>
  <c r="AF304" i="8"/>
  <c r="AI371" i="8"/>
  <c r="AF371" i="8"/>
  <c r="AF157" i="8"/>
  <c r="AI157" i="8"/>
  <c r="AI251" i="8"/>
  <c r="AF251" i="8"/>
  <c r="AI78" i="8"/>
  <c r="AF78" i="8"/>
  <c r="AF357" i="8"/>
  <c r="AI357" i="8"/>
  <c r="AI187" i="8"/>
  <c r="AF187" i="8"/>
  <c r="AF168" i="8"/>
  <c r="AI168" i="8"/>
  <c r="AI279" i="8"/>
  <c r="AF279" i="8"/>
  <c r="AI143" i="8"/>
  <c r="AF143" i="8"/>
  <c r="AI127" i="8"/>
  <c r="AF127" i="8"/>
  <c r="AF141" i="8"/>
  <c r="AI141" i="8"/>
  <c r="AF82" i="8"/>
  <c r="AI82" i="8"/>
  <c r="AF349" i="8"/>
  <c r="AI349" i="8"/>
  <c r="AF268" i="8"/>
  <c r="AI268" i="8"/>
  <c r="AF90" i="8"/>
  <c r="AI90" i="8"/>
  <c r="AF58" i="8"/>
  <c r="AI58" i="8"/>
  <c r="AF47" i="8"/>
  <c r="AI47" i="8"/>
  <c r="AI172" i="8"/>
  <c r="AF172" i="8"/>
  <c r="AF373" i="8"/>
  <c r="AI373" i="8"/>
  <c r="AI68" i="8"/>
  <c r="AF68" i="8"/>
  <c r="AF358" i="8"/>
  <c r="AI358" i="8"/>
  <c r="AF257" i="8"/>
  <c r="AI257" i="8"/>
  <c r="AI367" i="8"/>
  <c r="AF367" i="8"/>
  <c r="AI179" i="8"/>
  <c r="AF179" i="8"/>
  <c r="AI265" i="8"/>
  <c r="AF265" i="8"/>
  <c r="AI80" i="8"/>
  <c r="AF80" i="8"/>
  <c r="AI193" i="8"/>
  <c r="AF193" i="8"/>
  <c r="AI49" i="8"/>
  <c r="AF49" i="8"/>
  <c r="AF302" i="8"/>
  <c r="AI302" i="8"/>
  <c r="AF131" i="8"/>
  <c r="AI131" i="8"/>
  <c r="AI338" i="8"/>
  <c r="AF338" i="8"/>
  <c r="AF158" i="8"/>
  <c r="AI158" i="8"/>
  <c r="AF97" i="8"/>
  <c r="AI97" i="8"/>
  <c r="AI92" i="8"/>
  <c r="AF92" i="8"/>
  <c r="AF174" i="8"/>
  <c r="AI174" i="8"/>
  <c r="AF195" i="8"/>
  <c r="AI195" i="8"/>
  <c r="AI196" i="8"/>
  <c r="AF196" i="8"/>
  <c r="AF110" i="8"/>
  <c r="AI110" i="8"/>
  <c r="AI311" i="8"/>
  <c r="AF311" i="8"/>
  <c r="AI113" i="8"/>
  <c r="AF113" i="8"/>
  <c r="AI114" i="8"/>
  <c r="AF114" i="8"/>
  <c r="AI200" i="8"/>
  <c r="AF200" i="8"/>
  <c r="AF292" i="8"/>
  <c r="AI292" i="8"/>
  <c r="AF260" i="8"/>
  <c r="AI260" i="8"/>
  <c r="AF334" i="8"/>
  <c r="AI334" i="8"/>
  <c r="AI181" i="8"/>
  <c r="AF181" i="8"/>
  <c r="AI290" i="8"/>
  <c r="AF290" i="8"/>
  <c r="AI120" i="8"/>
  <c r="AF120" i="8"/>
  <c r="AF74" i="8"/>
  <c r="AI74" i="8"/>
  <c r="AI208" i="8"/>
  <c r="AF208" i="8"/>
  <c r="AI283" i="8"/>
  <c r="AF283" i="8"/>
  <c r="AF133" i="8"/>
  <c r="AI133" i="8"/>
  <c r="AF369" i="8"/>
  <c r="AI369" i="8"/>
  <c r="AI361" i="8"/>
  <c r="AF361" i="8"/>
  <c r="AI190" i="8"/>
  <c r="AF190" i="8"/>
  <c r="AF94" i="8"/>
  <c r="AI94" i="8"/>
  <c r="AI70" i="8"/>
  <c r="AF70" i="8"/>
  <c r="AF65" i="8"/>
  <c r="AI65" i="8"/>
  <c r="AI126" i="8"/>
  <c r="AF126" i="8"/>
  <c r="E294" i="8"/>
  <c r="T266" i="8"/>
  <c r="E215" i="8"/>
  <c r="N266" i="8"/>
  <c r="Q329" i="8"/>
  <c r="N296" i="8"/>
  <c r="E371" i="8"/>
  <c r="Q130" i="8"/>
  <c r="W244" i="8"/>
  <c r="E99" i="8"/>
  <c r="W93" i="8"/>
  <c r="W169" i="8"/>
  <c r="Q103" i="8"/>
  <c r="Q150" i="8"/>
  <c r="E177" i="8"/>
  <c r="W214" i="8"/>
  <c r="W286" i="8"/>
  <c r="N77" i="8"/>
  <c r="E113" i="8"/>
  <c r="E330" i="8"/>
  <c r="T188" i="8"/>
  <c r="Q203" i="8"/>
  <c r="W254" i="8"/>
  <c r="E78" i="8"/>
  <c r="W354" i="8"/>
  <c r="Q335" i="8"/>
  <c r="T333" i="8"/>
  <c r="W277" i="8"/>
  <c r="N251" i="8"/>
  <c r="W225" i="8"/>
  <c r="N213" i="8"/>
  <c r="Q181" i="8"/>
  <c r="E138" i="8"/>
  <c r="T65" i="8"/>
  <c r="N64" i="8"/>
  <c r="Q55" i="8"/>
  <c r="E58" i="8"/>
  <c r="Q56" i="8"/>
  <c r="Q259" i="8"/>
  <c r="T374" i="8"/>
  <c r="E178" i="8"/>
  <c r="Q79" i="8"/>
  <c r="Q319" i="8"/>
  <c r="Q54" i="8"/>
  <c r="T119" i="8"/>
  <c r="E290" i="8"/>
  <c r="T157" i="8"/>
  <c r="W302" i="8"/>
  <c r="W73" i="8"/>
  <c r="T201" i="8"/>
  <c r="Q176" i="8"/>
  <c r="N149" i="8"/>
  <c r="E141" i="8"/>
  <c r="N301" i="8"/>
  <c r="E166" i="8"/>
  <c r="E223" i="8"/>
  <c r="W51" i="8"/>
  <c r="T164" i="8"/>
  <c r="E222" i="8"/>
  <c r="Q114" i="8"/>
  <c r="T285" i="8"/>
  <c r="Q339" i="8"/>
  <c r="W332" i="8"/>
  <c r="N90" i="8"/>
  <c r="T57" i="8"/>
  <c r="T124" i="8"/>
  <c r="Q308" i="8"/>
  <c r="E288" i="8"/>
  <c r="T267" i="8"/>
  <c r="T140" i="8"/>
  <c r="Q70" i="8"/>
  <c r="N100" i="8"/>
  <c r="Q220" i="8"/>
  <c r="Q237" i="8"/>
  <c r="T160" i="8"/>
  <c r="W338" i="8"/>
  <c r="T82" i="8"/>
  <c r="T50" i="8"/>
  <c r="T206" i="8"/>
  <c r="E283" i="8"/>
  <c r="E76" i="8"/>
  <c r="W110" i="8"/>
  <c r="Q233" i="8"/>
  <c r="W133" i="8"/>
  <c r="N235" i="8"/>
  <c r="E158" i="8"/>
  <c r="W84" i="8"/>
  <c r="W313" i="8"/>
  <c r="E134" i="8"/>
  <c r="W95" i="8"/>
  <c r="E207" i="8"/>
  <c r="N198" i="8"/>
  <c r="Q168" i="8"/>
  <c r="Q136" i="8"/>
  <c r="E87" i="8"/>
  <c r="W321" i="8"/>
  <c r="E208" i="8"/>
  <c r="B295" i="8"/>
  <c r="AO295" i="8" s="1"/>
  <c r="BI32" i="7"/>
  <c r="B32" i="8" s="1"/>
  <c r="B372" i="8"/>
  <c r="BI39" i="7"/>
  <c r="B39" i="8" s="1"/>
  <c r="W266" i="8"/>
  <c r="N246" i="8"/>
  <c r="BI35" i="7"/>
  <c r="B35" i="8" s="1"/>
  <c r="B305" i="8"/>
  <c r="AO305" i="8" s="1"/>
  <c r="BI12" i="7"/>
  <c r="B12" i="8" s="1"/>
  <c r="B148" i="8"/>
  <c r="AO148" i="8" s="1"/>
  <c r="B359" i="8"/>
  <c r="AO359" i="8" s="1"/>
  <c r="BI8" i="7"/>
  <c r="B8" i="8" s="1"/>
  <c r="BI20" i="7"/>
  <c r="B20" i="8" s="1"/>
  <c r="E266" i="8"/>
  <c r="Q194" i="8"/>
  <c r="W179" i="8"/>
  <c r="N299" i="8"/>
  <c r="E281" i="8"/>
  <c r="W346" i="8"/>
  <c r="N334" i="8"/>
  <c r="W101" i="8"/>
  <c r="Q145" i="8"/>
  <c r="Q356" i="8"/>
  <c r="E311" i="8"/>
  <c r="T189" i="8"/>
  <c r="BI13" i="7"/>
  <c r="B13" i="8" s="1"/>
  <c r="B289" i="8"/>
  <c r="B241" i="8"/>
  <c r="AO241" i="8" s="1"/>
  <c r="B239" i="8"/>
  <c r="AO239" i="8" s="1"/>
  <c r="N62" i="8"/>
  <c r="BI31" i="7"/>
  <c r="B31" i="8" s="1"/>
  <c r="B355" i="8"/>
  <c r="AO355" i="8" s="1"/>
  <c r="B322" i="8"/>
  <c r="AO322" i="8" s="1"/>
  <c r="BI44" i="7"/>
  <c r="B44" i="8" s="1"/>
  <c r="B132" i="8"/>
  <c r="AO132" i="8" s="1"/>
  <c r="BI34" i="7"/>
  <c r="B34" i="8" s="1"/>
  <c r="BI27" i="7"/>
  <c r="B27" i="8" s="1"/>
  <c r="Q215" i="8"/>
  <c r="W210" i="8"/>
  <c r="W375" i="8"/>
  <c r="T202" i="8"/>
  <c r="W336" i="8"/>
  <c r="N165" i="8"/>
  <c r="T230" i="8"/>
  <c r="E298" i="8"/>
  <c r="N128" i="8"/>
  <c r="E318" i="8"/>
  <c r="N315" i="8"/>
  <c r="W161" i="8"/>
  <c r="W118" i="8"/>
  <c r="W197" i="8"/>
  <c r="Q300" i="8"/>
  <c r="N200" i="8"/>
  <c r="Q192" i="8"/>
  <c r="T303" i="8"/>
  <c r="Q317" i="8"/>
  <c r="Q167" i="8"/>
  <c r="Q96" i="8"/>
  <c r="T191" i="8"/>
  <c r="B256" i="8"/>
  <c r="B276" i="8"/>
  <c r="AO276" i="8" s="1"/>
  <c r="B274" i="8"/>
  <c r="AO274" i="8" s="1"/>
  <c r="BI33" i="7"/>
  <c r="B33" i="8" s="1"/>
  <c r="BI11" i="7"/>
  <c r="B11" i="8" s="1"/>
  <c r="BI26" i="7"/>
  <c r="B26" i="8" s="1"/>
  <c r="B248" i="8"/>
  <c r="B337" i="8"/>
  <c r="AO337" i="8" s="1"/>
  <c r="BI14" i="7"/>
  <c r="B14" i="8" s="1"/>
  <c r="E184" i="8"/>
  <c r="BI28" i="7"/>
  <c r="B28" i="8" s="1"/>
  <c r="N365" i="8"/>
  <c r="B291" i="8"/>
  <c r="AO291" i="8" s="1"/>
  <c r="B243" i="8"/>
  <c r="E367" i="8"/>
  <c r="B324" i="8"/>
  <c r="AO324" i="8" s="1"/>
  <c r="BI30" i="7"/>
  <c r="B30" i="8" s="1"/>
  <c r="B282" i="8"/>
  <c r="BI43" i="7"/>
  <c r="B43" i="8" s="1"/>
  <c r="W193" i="8"/>
  <c r="E75" i="8"/>
  <c r="E61" i="8"/>
  <c r="BI42" i="7"/>
  <c r="B42" i="8" s="1"/>
  <c r="BI24" i="7"/>
  <c r="B24" i="8" s="1"/>
  <c r="B216" i="8"/>
  <c r="AO216" i="8" s="1"/>
  <c r="B342" i="8"/>
  <c r="AO342" i="8" s="1"/>
  <c r="B156" i="8"/>
  <c r="AO156" i="8" s="1"/>
  <c r="BI41" i="7"/>
  <c r="B41" i="8" s="1"/>
  <c r="B284" i="8"/>
  <c r="AO284" i="8" s="1"/>
  <c r="B316" i="8"/>
  <c r="AO316" i="8" s="1"/>
  <c r="BI15" i="7"/>
  <c r="B15" i="8" s="1"/>
  <c r="BI19" i="7"/>
  <c r="B19" i="8" s="1"/>
  <c r="BI29" i="7"/>
  <c r="B29" i="8" s="1"/>
  <c r="B59" i="8"/>
  <c r="AO59" i="8" s="1"/>
  <c r="B147" i="8"/>
  <c r="AO147" i="8" s="1"/>
  <c r="N370" i="8"/>
  <c r="B252" i="8"/>
  <c r="AO252" i="8" s="1"/>
  <c r="BI21" i="7"/>
  <c r="B21" i="8" s="1"/>
  <c r="B307" i="8"/>
  <c r="AO307" i="8" s="1"/>
  <c r="B250" i="8"/>
  <c r="BI9" i="7"/>
  <c r="B9" i="8" s="1"/>
  <c r="T74" i="8"/>
  <c r="Q270" i="8"/>
  <c r="W231" i="8"/>
  <c r="E310" i="8"/>
  <c r="W348" i="8"/>
  <c r="Q361" i="8"/>
  <c r="W80" i="8"/>
  <c r="N357" i="8"/>
  <c r="N162" i="8"/>
  <c r="T271" i="8"/>
  <c r="E204" i="8"/>
  <c r="T325" i="8"/>
  <c r="N108" i="8"/>
  <c r="BI37" i="7"/>
  <c r="B37" i="8" s="1"/>
  <c r="B280" i="8"/>
  <c r="AO280" i="8" s="1"/>
  <c r="B376" i="8"/>
  <c r="AO376" i="8" s="1"/>
  <c r="B353" i="8"/>
  <c r="AO353" i="8" s="1"/>
  <c r="B258" i="8"/>
  <c r="AO258" i="8" s="1"/>
  <c r="B326" i="8"/>
  <c r="AO326" i="8" s="1"/>
  <c r="B350" i="8"/>
  <c r="AO350" i="8" s="1"/>
  <c r="B86" i="8"/>
  <c r="B234" i="8"/>
  <c r="AO234" i="8" s="1"/>
  <c r="BI25" i="7"/>
  <c r="B25" i="8" s="1"/>
  <c r="B263" i="8"/>
  <c r="AO263" i="8" s="1"/>
  <c r="BI22" i="7"/>
  <c r="B22" i="8" s="1"/>
  <c r="BI40" i="7"/>
  <c r="B40" i="8" s="1"/>
  <c r="E102" i="8"/>
  <c r="B272" i="8"/>
  <c r="AO272" i="8" s="1"/>
  <c r="BI16" i="7"/>
  <c r="B16" i="8" s="1"/>
  <c r="AC16" i="8" s="1"/>
  <c r="AC6" i="8" s="1"/>
  <c r="B309" i="8"/>
  <c r="AO309" i="8" s="1"/>
  <c r="B363" i="8"/>
  <c r="AO363" i="8" s="1"/>
  <c r="BI38" i="7"/>
  <c r="B38" i="8" s="1"/>
  <c r="E345" i="8"/>
  <c r="Q292" i="8"/>
  <c r="W260" i="8"/>
  <c r="E224" i="8"/>
  <c r="W314" i="8"/>
  <c r="N306" i="8"/>
  <c r="W344" i="8"/>
  <c r="E109" i="8"/>
  <c r="W143" i="8"/>
  <c r="W135" i="8"/>
  <c r="N265" i="8"/>
  <c r="W155" i="8"/>
  <c r="E152" i="8"/>
  <c r="B320" i="8"/>
  <c r="AO320" i="8" s="1"/>
  <c r="B278" i="8"/>
  <c r="AO278" i="8" s="1"/>
  <c r="B331" i="8"/>
  <c r="B228" i="8"/>
  <c r="AO228" i="8" s="1"/>
  <c r="B366" i="8"/>
  <c r="AO366" i="8" s="1"/>
  <c r="B327" i="8"/>
  <c r="AO327" i="8" s="1"/>
  <c r="BI10" i="7"/>
  <c r="B10" i="8" s="1"/>
  <c r="B293" i="8"/>
  <c r="AO293" i="8" s="1"/>
  <c r="BI23" i="7"/>
  <c r="B23" i="8" s="1"/>
  <c r="BI36" i="7"/>
  <c r="B36" i="8" s="1"/>
  <c r="T297" i="8"/>
  <c r="Q373" i="8"/>
  <c r="T215" i="8"/>
  <c r="N215" i="8"/>
  <c r="E154" i="8"/>
  <c r="W154" i="8"/>
  <c r="T154" i="8"/>
  <c r="Q154" i="8"/>
  <c r="T304" i="8"/>
  <c r="E257" i="8"/>
  <c r="W257" i="8"/>
  <c r="T343" i="8"/>
  <c r="W174" i="8"/>
  <c r="T257" i="8"/>
  <c r="W373" i="8"/>
  <c r="W304" i="8"/>
  <c r="W67" i="8"/>
  <c r="N257" i="8"/>
  <c r="Q232" i="8"/>
  <c r="T174" i="8"/>
  <c r="N232" i="8"/>
  <c r="Q174" i="8"/>
  <c r="E174" i="8"/>
  <c r="T232" i="8"/>
  <c r="W79" i="8"/>
  <c r="W232" i="8"/>
  <c r="E79" i="8"/>
  <c r="Q67" i="8"/>
  <c r="E343" i="8"/>
  <c r="N67" i="8"/>
  <c r="E67" i="8"/>
  <c r="W343" i="8"/>
  <c r="N343" i="8"/>
  <c r="T373" i="8"/>
  <c r="N304" i="8"/>
  <c r="Q304" i="8"/>
  <c r="Q349" i="8"/>
  <c r="N373" i="8"/>
  <c r="N249" i="8"/>
  <c r="N171" i="8"/>
  <c r="T79" i="8"/>
  <c r="Q171" i="8"/>
  <c r="T171" i="8"/>
  <c r="N79" i="8"/>
  <c r="T347" i="8"/>
  <c r="N347" i="8"/>
  <c r="E347" i="8"/>
  <c r="T369" i="8"/>
  <c r="T370" i="8"/>
  <c r="E218" i="8"/>
  <c r="N122" i="8"/>
  <c r="W186" i="8"/>
  <c r="Q360" i="8"/>
  <c r="N360" i="8"/>
  <c r="W351" i="8"/>
  <c r="T360" i="8"/>
  <c r="W253" i="8"/>
  <c r="E253" i="8"/>
  <c r="Q218" i="8"/>
  <c r="Q151" i="8"/>
  <c r="N151" i="8"/>
  <c r="W296" i="8"/>
  <c r="T137" i="8"/>
  <c r="T125" i="8"/>
  <c r="E296" i="8"/>
  <c r="N186" i="8"/>
  <c r="E171" i="8"/>
  <c r="T218" i="8"/>
  <c r="T151" i="8"/>
  <c r="W218" i="8"/>
  <c r="Q143" i="8"/>
  <c r="Q137" i="8"/>
  <c r="Q106" i="8"/>
  <c r="W242" i="8"/>
  <c r="T131" i="8"/>
  <c r="N137" i="8"/>
  <c r="E137" i="8"/>
  <c r="E242" i="8"/>
  <c r="Q93" i="8"/>
  <c r="T229" i="8"/>
  <c r="T88" i="8"/>
  <c r="E360" i="8"/>
  <c r="T358" i="8"/>
  <c r="Q253" i="8"/>
  <c r="E221" i="8"/>
  <c r="Q131" i="8"/>
  <c r="T227" i="8"/>
  <c r="N227" i="8"/>
  <c r="N127" i="8"/>
  <c r="N106" i="8"/>
  <c r="E126" i="8"/>
  <c r="W195" i="8"/>
  <c r="Q219" i="8"/>
  <c r="E368" i="8"/>
  <c r="T143" i="8"/>
  <c r="E358" i="8"/>
  <c r="Q296" i="8"/>
  <c r="E329" i="8"/>
  <c r="W88" i="8"/>
  <c r="N349" i="8"/>
  <c r="Q262" i="8"/>
  <c r="Q221" i="8"/>
  <c r="Q88" i="8"/>
  <c r="N221" i="8"/>
  <c r="E195" i="8"/>
  <c r="E349" i="8"/>
  <c r="Q351" i="8"/>
  <c r="T195" i="8"/>
  <c r="W112" i="8"/>
  <c r="W229" i="8"/>
  <c r="T262" i="8"/>
  <c r="W329" i="8"/>
  <c r="Q127" i="8"/>
  <c r="T253" i="8"/>
  <c r="N262" i="8"/>
  <c r="E229" i="8"/>
  <c r="N279" i="8"/>
  <c r="Q347" i="8"/>
  <c r="W262" i="8"/>
  <c r="T126" i="8"/>
  <c r="T329" i="8"/>
  <c r="Q358" i="8"/>
  <c r="W370" i="8"/>
  <c r="W123" i="8"/>
  <c r="T296" i="8"/>
  <c r="N143" i="8"/>
  <c r="E49" i="8"/>
  <c r="N329" i="8"/>
  <c r="W227" i="8"/>
  <c r="T259" i="8"/>
  <c r="Q195" i="8"/>
  <c r="W349" i="8"/>
  <c r="W259" i="8"/>
  <c r="Q255" i="8"/>
  <c r="Q122" i="8"/>
  <c r="T89" i="8"/>
  <c r="Q89" i="8"/>
  <c r="E89" i="8"/>
  <c r="E259" i="8"/>
  <c r="Q240" i="8"/>
  <c r="T122" i="8"/>
  <c r="N229" i="8"/>
  <c r="N240" i="8"/>
  <c r="E373" i="8"/>
  <c r="W240" i="8"/>
  <c r="W122" i="8"/>
  <c r="Q125" i="8"/>
  <c r="N89" i="8"/>
  <c r="E60" i="8"/>
  <c r="Q60" i="8"/>
  <c r="T60" i="8"/>
  <c r="W89" i="8"/>
  <c r="Q369" i="8"/>
  <c r="E369" i="8"/>
  <c r="E370" i="8"/>
  <c r="Q370" i="8"/>
  <c r="E240" i="8"/>
  <c r="Q112" i="8"/>
  <c r="T78" i="8"/>
  <c r="Q123" i="8"/>
  <c r="E123" i="8"/>
  <c r="N182" i="8"/>
  <c r="T182" i="8"/>
  <c r="N112" i="8"/>
  <c r="Q279" i="8"/>
  <c r="W182" i="8"/>
  <c r="T112" i="8"/>
  <c r="T123" i="8"/>
  <c r="N358" i="8"/>
  <c r="E205" i="8"/>
  <c r="E227" i="8"/>
  <c r="E151" i="8"/>
  <c r="W178" i="8"/>
  <c r="W144" i="8"/>
  <c r="N144" i="8"/>
  <c r="W209" i="8"/>
  <c r="Q209" i="8"/>
  <c r="E209" i="8"/>
  <c r="T144" i="8"/>
  <c r="Q211" i="8"/>
  <c r="W211" i="8"/>
  <c r="W362" i="8"/>
  <c r="E362" i="8"/>
  <c r="Q362" i="8"/>
  <c r="W297" i="8"/>
  <c r="E297" i="8"/>
  <c r="W153" i="8"/>
  <c r="Q153" i="8"/>
  <c r="Q144" i="8"/>
  <c r="Q183" i="8"/>
  <c r="W183" i="8"/>
  <c r="T209" i="8"/>
  <c r="N209" i="8"/>
  <c r="E144" i="8"/>
  <c r="E341" i="8"/>
  <c r="W341" i="8"/>
  <c r="Q190" i="8"/>
  <c r="T190" i="8"/>
  <c r="T247" i="8"/>
  <c r="E247" i="8"/>
  <c r="E323" i="8"/>
  <c r="N323" i="8"/>
  <c r="T323" i="8"/>
  <c r="W249" i="8"/>
  <c r="E249" i="8"/>
  <c r="T249" i="8"/>
  <c r="E183" i="8"/>
  <c r="Q323" i="8"/>
  <c r="T172" i="8"/>
  <c r="Q172" i="8"/>
  <c r="E268" i="8"/>
  <c r="W268" i="8"/>
  <c r="W323" i="8"/>
  <c r="N297" i="8"/>
  <c r="N368" i="8"/>
  <c r="T368" i="8"/>
  <c r="W368" i="8"/>
  <c r="N125" i="8"/>
  <c r="E125" i="8"/>
  <c r="N369" i="8"/>
  <c r="N264" i="8"/>
  <c r="N126" i="8"/>
  <c r="Q205" i="8"/>
  <c r="E106" i="8"/>
  <c r="T221" i="8"/>
  <c r="T211" i="8"/>
  <c r="N219" i="8"/>
  <c r="E211" i="8"/>
  <c r="E127" i="8"/>
  <c r="E351" i="8"/>
  <c r="E279" i="8"/>
  <c r="W131" i="8"/>
  <c r="Q264" i="8"/>
  <c r="E190" i="8"/>
  <c r="N88" i="8"/>
  <c r="N362" i="8"/>
  <c r="W126" i="8"/>
  <c r="Q92" i="8"/>
  <c r="Q341" i="8"/>
  <c r="T186" i="8"/>
  <c r="W106" i="8"/>
  <c r="Q186" i="8"/>
  <c r="W92" i="8"/>
  <c r="T183" i="8"/>
  <c r="T127" i="8"/>
  <c r="T205" i="8"/>
  <c r="N211" i="8"/>
  <c r="N351" i="8"/>
  <c r="N190" i="8"/>
  <c r="Q297" i="8"/>
  <c r="T219" i="8"/>
  <c r="N205" i="8"/>
  <c r="E219" i="8"/>
  <c r="E143" i="8"/>
  <c r="N268" i="8"/>
  <c r="W190" i="8"/>
  <c r="E374" i="8"/>
  <c r="Q182" i="8"/>
  <c r="Q374" i="8"/>
  <c r="T153" i="8"/>
  <c r="E182" i="8"/>
  <c r="T341" i="8"/>
  <c r="T268" i="8"/>
  <c r="W98" i="8"/>
  <c r="Q98" i="8"/>
  <c r="W374" i="8"/>
  <c r="N153" i="8"/>
  <c r="N247" i="8"/>
  <c r="N242" i="8"/>
  <c r="N178" i="8"/>
  <c r="N341" i="8"/>
  <c r="T178" i="8"/>
  <c r="T264" i="8"/>
  <c r="W247" i="8"/>
  <c r="Q247" i="8"/>
  <c r="N374" i="8"/>
  <c r="N238" i="8"/>
  <c r="W279" i="8"/>
  <c r="Q178" i="8"/>
  <c r="W264" i="8"/>
  <c r="Q242" i="8"/>
  <c r="E153" i="8"/>
  <c r="W273" i="8"/>
  <c r="N371" i="8"/>
  <c r="W175" i="8"/>
  <c r="T49" i="8"/>
  <c r="N175" i="8"/>
  <c r="W371" i="8"/>
  <c r="Q238" i="8"/>
  <c r="Q49" i="8"/>
  <c r="W60" i="8"/>
  <c r="E92" i="8"/>
  <c r="W294" i="8"/>
  <c r="N273" i="8"/>
  <c r="N259" i="8"/>
  <c r="N170" i="8"/>
  <c r="E131" i="8"/>
  <c r="N92" i="8"/>
  <c r="N142" i="8"/>
  <c r="E175" i="8"/>
  <c r="W170" i="8"/>
  <c r="T371" i="8"/>
  <c r="Q273" i="8"/>
  <c r="T238" i="8"/>
  <c r="W142" i="8"/>
  <c r="E255" i="8"/>
  <c r="Q294" i="8"/>
  <c r="E273" i="8"/>
  <c r="W255" i="8"/>
  <c r="N49" i="8"/>
  <c r="Q175" i="8"/>
  <c r="N294" i="8"/>
  <c r="N172" i="8"/>
  <c r="N98" i="8"/>
  <c r="T170" i="8"/>
  <c r="Q371" i="8"/>
  <c r="W238" i="8"/>
  <c r="T142" i="8"/>
  <c r="E172" i="8"/>
  <c r="N255" i="8"/>
  <c r="Q170" i="8"/>
  <c r="W172" i="8"/>
  <c r="Q142" i="8"/>
  <c r="T294" i="8"/>
  <c r="N183" i="8"/>
  <c r="E98" i="8"/>
  <c r="AR37" i="8" l="1"/>
  <c r="AO37" i="8"/>
  <c r="AL37" i="8"/>
  <c r="H37" i="8"/>
  <c r="AO15" i="8"/>
  <c r="AL15" i="8"/>
  <c r="H15" i="8"/>
  <c r="Z44" i="8"/>
  <c r="H44" i="8"/>
  <c r="AO44" i="8"/>
  <c r="AR44" i="8"/>
  <c r="AL44" i="8"/>
  <c r="Z32" i="8"/>
  <c r="AO32" i="8"/>
  <c r="AL32" i="8"/>
  <c r="H32" i="8"/>
  <c r="AR32" i="8"/>
  <c r="AO12" i="8"/>
  <c r="H12" i="8"/>
  <c r="AL12" i="8"/>
  <c r="Z35" i="8"/>
  <c r="AO35" i="8"/>
  <c r="AL35" i="8"/>
  <c r="H35" i="8"/>
  <c r="AR35" i="8"/>
  <c r="Z36" i="8"/>
  <c r="AR36" i="8"/>
  <c r="AL36" i="8"/>
  <c r="H36" i="8"/>
  <c r="AO36" i="8"/>
  <c r="Z25" i="8"/>
  <c r="AL25" i="8"/>
  <c r="AO25" i="8"/>
  <c r="H25" i="8"/>
  <c r="AR25" i="8"/>
  <c r="T250" i="8"/>
  <c r="AO250" i="8"/>
  <c r="Z19" i="8"/>
  <c r="AR19" i="8"/>
  <c r="AO19" i="8"/>
  <c r="H19" i="8"/>
  <c r="AL19" i="8"/>
  <c r="Z24" i="8"/>
  <c r="AO24" i="8"/>
  <c r="AL24" i="8"/>
  <c r="H24" i="8"/>
  <c r="AR24" i="8"/>
  <c r="E289" i="8"/>
  <c r="AO289" i="8"/>
  <c r="Q372" i="8"/>
  <c r="AO372" i="8"/>
  <c r="Z23" i="8"/>
  <c r="AL23" i="8"/>
  <c r="AO23" i="8"/>
  <c r="H23" i="8"/>
  <c r="AR23" i="8"/>
  <c r="Z42" i="8"/>
  <c r="H42" i="8"/>
  <c r="AL42" i="8"/>
  <c r="AR42" i="8"/>
  <c r="AO42" i="8"/>
  <c r="AO13" i="8"/>
  <c r="AL13" i="8"/>
  <c r="H13" i="8"/>
  <c r="W86" i="8"/>
  <c r="AO86" i="8"/>
  <c r="Z21" i="8"/>
  <c r="AR21" i="8"/>
  <c r="H21" i="8"/>
  <c r="AO21" i="8"/>
  <c r="AL21" i="8"/>
  <c r="Z26" i="8"/>
  <c r="AR26" i="8"/>
  <c r="H26" i="8"/>
  <c r="AL26" i="8"/>
  <c r="AO26" i="8"/>
  <c r="AL41" i="8"/>
  <c r="H41" i="8"/>
  <c r="AO41" i="8"/>
  <c r="AR41" i="8"/>
  <c r="Z31" i="8"/>
  <c r="AL31" i="8"/>
  <c r="H31" i="8"/>
  <c r="AO31" i="8"/>
  <c r="AR31" i="8"/>
  <c r="Z40" i="8"/>
  <c r="AO40" i="8"/>
  <c r="AL40" i="8"/>
  <c r="H40" i="8"/>
  <c r="AR40" i="8"/>
  <c r="Z43" i="8"/>
  <c r="AL43" i="8"/>
  <c r="AO43" i="8"/>
  <c r="H43" i="8"/>
  <c r="AR43" i="8"/>
  <c r="H28" i="8"/>
  <c r="AR28" i="8"/>
  <c r="AL28" i="8"/>
  <c r="AO28" i="8"/>
  <c r="H7" i="8"/>
  <c r="AO7" i="8"/>
  <c r="AL7" i="8"/>
  <c r="Z33" i="8"/>
  <c r="AL33" i="8"/>
  <c r="H33" i="8"/>
  <c r="AO33" i="8"/>
  <c r="AR33" i="8"/>
  <c r="AR22" i="8"/>
  <c r="AO22" i="8"/>
  <c r="H22" i="8"/>
  <c r="AL22" i="8"/>
  <c r="Z27" i="8"/>
  <c r="AL27" i="8"/>
  <c r="H27" i="8"/>
  <c r="AO27" i="8"/>
  <c r="AR27" i="8"/>
  <c r="T248" i="8"/>
  <c r="AO248" i="8"/>
  <c r="AO16" i="8"/>
  <c r="AO6" i="8" s="1"/>
  <c r="AL16" i="8"/>
  <c r="AL6" i="8" s="1"/>
  <c r="H16" i="8"/>
  <c r="T243" i="8"/>
  <c r="AO243" i="8"/>
  <c r="H10" i="8"/>
  <c r="AO10" i="8"/>
  <c r="AL10" i="8"/>
  <c r="AO11" i="8"/>
  <c r="H11" i="8"/>
  <c r="AL11" i="8"/>
  <c r="N282" i="8"/>
  <c r="AO282" i="8"/>
  <c r="AL20" i="8"/>
  <c r="AR20" i="8"/>
  <c r="H20" i="8"/>
  <c r="AO20" i="8"/>
  <c r="E331" i="8"/>
  <c r="AO331" i="8"/>
  <c r="Z38" i="8"/>
  <c r="AR38" i="8"/>
  <c r="H38" i="8"/>
  <c r="AO38" i="8"/>
  <c r="AL38" i="8"/>
  <c r="H9" i="8"/>
  <c r="AO9" i="8"/>
  <c r="AL9" i="8"/>
  <c r="Z29" i="8"/>
  <c r="AR29" i="8"/>
  <c r="AO29" i="8"/>
  <c r="H29" i="8"/>
  <c r="AL29" i="8"/>
  <c r="Z30" i="8"/>
  <c r="AO30" i="8"/>
  <c r="AR30" i="8"/>
  <c r="H30" i="8"/>
  <c r="AL30" i="8"/>
  <c r="AL14" i="8"/>
  <c r="AO14" i="8"/>
  <c r="H14" i="8"/>
  <c r="T256" i="8"/>
  <c r="AO256" i="8"/>
  <c r="Z34" i="8"/>
  <c r="AR34" i="8"/>
  <c r="H34" i="8"/>
  <c r="AL34" i="8"/>
  <c r="AO34" i="8"/>
  <c r="AO8" i="8"/>
  <c r="AL8" i="8"/>
  <c r="H8" i="8"/>
  <c r="Z39" i="8"/>
  <c r="AL39" i="8"/>
  <c r="AO39" i="8"/>
  <c r="H39" i="8"/>
  <c r="AR39" i="8"/>
  <c r="BI6" i="7"/>
  <c r="BX6" i="7"/>
  <c r="Q41" i="8"/>
  <c r="Z41" i="8"/>
  <c r="AF10" i="8"/>
  <c r="Z10" i="8"/>
  <c r="N28" i="8"/>
  <c r="Z28" i="8"/>
  <c r="AF11" i="8"/>
  <c r="Z11" i="8"/>
  <c r="AF12" i="8"/>
  <c r="Z12" i="8"/>
  <c r="E7" i="8"/>
  <c r="Z7" i="8"/>
  <c r="AF9" i="8"/>
  <c r="Z9" i="8"/>
  <c r="Q37" i="8"/>
  <c r="Z37" i="8"/>
  <c r="Q20" i="8"/>
  <c r="Z20" i="8"/>
  <c r="AF14" i="8"/>
  <c r="Z14" i="8"/>
  <c r="AF13" i="8"/>
  <c r="Z13" i="8"/>
  <c r="AF8" i="8"/>
  <c r="Z8" i="8"/>
  <c r="AF16" i="8"/>
  <c r="Z16" i="8"/>
  <c r="AF15" i="8"/>
  <c r="Z15" i="8"/>
  <c r="E22" i="8"/>
  <c r="Z22" i="8"/>
  <c r="BW6" i="7"/>
  <c r="K11" i="8"/>
  <c r="K10" i="8"/>
  <c r="BU6" i="7"/>
  <c r="AF366" i="8"/>
  <c r="AI366" i="8"/>
  <c r="AF280" i="8"/>
  <c r="AI280" i="8"/>
  <c r="AF252" i="8"/>
  <c r="AI252" i="8"/>
  <c r="AF43" i="8"/>
  <c r="AI43" i="8"/>
  <c r="AI239" i="8"/>
  <c r="AF239" i="8"/>
  <c r="AI359" i="8"/>
  <c r="AF359" i="8"/>
  <c r="AI35" i="8"/>
  <c r="AF35" i="8"/>
  <c r="AF32" i="8"/>
  <c r="AI32" i="8"/>
  <c r="N7" i="8"/>
  <c r="AF293" i="8"/>
  <c r="AI293" i="8"/>
  <c r="AF228" i="8"/>
  <c r="AI228" i="8"/>
  <c r="AF40" i="8"/>
  <c r="AI40" i="8"/>
  <c r="AF234" i="8"/>
  <c r="AI234" i="8"/>
  <c r="AI258" i="8"/>
  <c r="AF258" i="8"/>
  <c r="AI37" i="8"/>
  <c r="AF37" i="8"/>
  <c r="AI19" i="8"/>
  <c r="AF19" i="8"/>
  <c r="AF41" i="8"/>
  <c r="AI41" i="8"/>
  <c r="AF24" i="8"/>
  <c r="AI24" i="8"/>
  <c r="AI243" i="8"/>
  <c r="AF243" i="8"/>
  <c r="AF256" i="8"/>
  <c r="AI256" i="8"/>
  <c r="AI27" i="8"/>
  <c r="AF27" i="8"/>
  <c r="AI322" i="8"/>
  <c r="AF322" i="8"/>
  <c r="AF21" i="8"/>
  <c r="AI21" i="8"/>
  <c r="AI324" i="8"/>
  <c r="AF324" i="8"/>
  <c r="AF372" i="8"/>
  <c r="AI372" i="8"/>
  <c r="AF320" i="8"/>
  <c r="AI320" i="8"/>
  <c r="AI309" i="8"/>
  <c r="AF309" i="8"/>
  <c r="AI295" i="8"/>
  <c r="AF295" i="8"/>
  <c r="Q7" i="8"/>
  <c r="T35" i="8"/>
  <c r="AF331" i="8"/>
  <c r="AI331" i="8"/>
  <c r="AF22" i="8"/>
  <c r="AI22" i="8"/>
  <c r="AF86" i="8"/>
  <c r="AI86" i="8"/>
  <c r="AF353" i="8"/>
  <c r="AI353" i="8"/>
  <c r="AI147" i="8"/>
  <c r="AF147" i="8"/>
  <c r="AF156" i="8"/>
  <c r="AI156" i="8"/>
  <c r="AF42" i="8"/>
  <c r="AI42" i="8"/>
  <c r="AI291" i="8"/>
  <c r="AF291" i="8"/>
  <c r="AF337" i="8"/>
  <c r="AI337" i="8"/>
  <c r="AF33" i="8"/>
  <c r="AI33" i="8"/>
  <c r="AF34" i="8"/>
  <c r="AI34" i="8"/>
  <c r="AI355" i="8"/>
  <c r="AF355" i="8"/>
  <c r="AF272" i="8"/>
  <c r="AI272" i="8"/>
  <c r="AF28" i="8"/>
  <c r="AI28" i="8"/>
  <c r="AI23" i="8"/>
  <c r="AF23" i="8"/>
  <c r="AF326" i="8"/>
  <c r="AI326" i="8"/>
  <c r="AI284" i="8"/>
  <c r="AF284" i="8"/>
  <c r="AF276" i="8"/>
  <c r="AI276" i="8"/>
  <c r="K7" i="8"/>
  <c r="AF250" i="8"/>
  <c r="AI250" i="8"/>
  <c r="AI148" i="8"/>
  <c r="AF148" i="8"/>
  <c r="B45" i="8"/>
  <c r="AI307" i="8"/>
  <c r="AF307" i="8"/>
  <c r="AI30" i="8"/>
  <c r="AF30" i="8"/>
  <c r="AF289" i="8"/>
  <c r="AI289" i="8"/>
  <c r="AI20" i="8"/>
  <c r="AF20" i="8"/>
  <c r="AI39" i="8"/>
  <c r="AF39" i="8"/>
  <c r="AF38" i="8"/>
  <c r="AI38" i="8"/>
  <c r="AF305" i="8"/>
  <c r="AI305" i="8"/>
  <c r="B6" i="8"/>
  <c r="AF7" i="8"/>
  <c r="AF25" i="8"/>
  <c r="AI25" i="8"/>
  <c r="AF29" i="8"/>
  <c r="AI29" i="8"/>
  <c r="AI216" i="8"/>
  <c r="AF216" i="8"/>
  <c r="AF26" i="8"/>
  <c r="AI26" i="8"/>
  <c r="AF44" i="8"/>
  <c r="AI44" i="8"/>
  <c r="AI363" i="8"/>
  <c r="AF363" i="8"/>
  <c r="AF282" i="8"/>
  <c r="AI282" i="8"/>
  <c r="AI241" i="8"/>
  <c r="AF241" i="8"/>
  <c r="E44" i="8"/>
  <c r="AF36" i="8"/>
  <c r="AI36" i="8"/>
  <c r="AI327" i="8"/>
  <c r="AF327" i="8"/>
  <c r="AI278" i="8"/>
  <c r="AF278" i="8"/>
  <c r="AI263" i="8"/>
  <c r="AF263" i="8"/>
  <c r="AF350" i="8"/>
  <c r="AI350" i="8"/>
  <c r="AF376" i="8"/>
  <c r="AI376" i="8"/>
  <c r="AI59" i="8"/>
  <c r="AF59" i="8"/>
  <c r="AF316" i="8"/>
  <c r="AI316" i="8"/>
  <c r="AF342" i="8"/>
  <c r="AI342" i="8"/>
  <c r="AF248" i="8"/>
  <c r="AI248" i="8"/>
  <c r="AI274" i="8"/>
  <c r="AF274" i="8"/>
  <c r="AI132" i="8"/>
  <c r="AF132" i="8"/>
  <c r="AI31" i="8"/>
  <c r="AF31" i="8"/>
  <c r="N354" i="8"/>
  <c r="T113" i="8"/>
  <c r="N55" i="8"/>
  <c r="E354" i="8"/>
  <c r="T109" i="8"/>
  <c r="N109" i="8"/>
  <c r="N168" i="8"/>
  <c r="Q285" i="8"/>
  <c r="T73" i="8"/>
  <c r="Q310" i="8"/>
  <c r="E244" i="8"/>
  <c r="Q286" i="8"/>
  <c r="E51" i="8"/>
  <c r="W283" i="8"/>
  <c r="Q244" i="8"/>
  <c r="Q354" i="8"/>
  <c r="N220" i="8"/>
  <c r="Q188" i="8"/>
  <c r="W108" i="8"/>
  <c r="E348" i="8"/>
  <c r="T77" i="8"/>
  <c r="N286" i="8"/>
  <c r="Q189" i="8"/>
  <c r="N56" i="8"/>
  <c r="N93" i="8"/>
  <c r="N113" i="8"/>
  <c r="E93" i="8"/>
  <c r="T290" i="8"/>
  <c r="T220" i="8"/>
  <c r="T244" i="8"/>
  <c r="T319" i="8"/>
  <c r="T299" i="8"/>
  <c r="W113" i="8"/>
  <c r="N367" i="8"/>
  <c r="N203" i="8"/>
  <c r="Q113" i="8"/>
  <c r="W181" i="8"/>
  <c r="N181" i="8"/>
  <c r="T130" i="8"/>
  <c r="E321" i="8"/>
  <c r="E181" i="8"/>
  <c r="E130" i="8"/>
  <c r="E100" i="8"/>
  <c r="Q169" i="8"/>
  <c r="N78" i="8"/>
  <c r="W130" i="8"/>
  <c r="N130" i="8"/>
  <c r="T330" i="8"/>
  <c r="Q223" i="8"/>
  <c r="Q357" i="8"/>
  <c r="T55" i="8"/>
  <c r="W78" i="8"/>
  <c r="T302" i="8"/>
  <c r="T90" i="8"/>
  <c r="T181" i="8"/>
  <c r="E169" i="8"/>
  <c r="T70" i="8"/>
  <c r="N214" i="8"/>
  <c r="T313" i="8"/>
  <c r="E214" i="8"/>
  <c r="Q214" i="8"/>
  <c r="N292" i="8"/>
  <c r="N99" i="8"/>
  <c r="N325" i="8"/>
  <c r="Q208" i="8"/>
  <c r="E220" i="8"/>
  <c r="N51" i="8"/>
  <c r="T197" i="8"/>
  <c r="W158" i="8"/>
  <c r="E77" i="8"/>
  <c r="N244" i="8"/>
  <c r="W220" i="8"/>
  <c r="E285" i="8"/>
  <c r="E193" i="8"/>
  <c r="T128" i="8"/>
  <c r="W203" i="8"/>
  <c r="Q78" i="8"/>
  <c r="T286" i="8"/>
  <c r="E286" i="8"/>
  <c r="Q77" i="8"/>
  <c r="T214" i="8"/>
  <c r="T283" i="8"/>
  <c r="N283" i="8"/>
  <c r="E103" i="8"/>
  <c r="Q321" i="8"/>
  <c r="E306" i="8"/>
  <c r="E118" i="8"/>
  <c r="Q99" i="8"/>
  <c r="T150" i="8"/>
  <c r="T95" i="8"/>
  <c r="T108" i="8"/>
  <c r="N73" i="8"/>
  <c r="T354" i="8"/>
  <c r="N310" i="8"/>
  <c r="Q158" i="8"/>
  <c r="E335" i="8"/>
  <c r="W99" i="8"/>
  <c r="T99" i="8"/>
  <c r="N150" i="8"/>
  <c r="N345" i="8"/>
  <c r="W77" i="8"/>
  <c r="N375" i="8"/>
  <c r="W132" i="8"/>
  <c r="E136" i="8"/>
  <c r="W267" i="8"/>
  <c r="Q119" i="8"/>
  <c r="T177" i="8"/>
  <c r="Q254" i="8"/>
  <c r="W357" i="8"/>
  <c r="T141" i="8"/>
  <c r="T363" i="8"/>
  <c r="N58" i="8"/>
  <c r="T357" i="8"/>
  <c r="N169" i="8"/>
  <c r="T93" i="8"/>
  <c r="N254" i="8"/>
  <c r="T168" i="8"/>
  <c r="E168" i="8"/>
  <c r="T103" i="8"/>
  <c r="W285" i="8"/>
  <c r="E82" i="8"/>
  <c r="Q330" i="8"/>
  <c r="E332" i="8"/>
  <c r="W55" i="8"/>
  <c r="W206" i="8"/>
  <c r="N188" i="8"/>
  <c r="W308" i="8"/>
  <c r="W359" i="8"/>
  <c r="N216" i="8"/>
  <c r="Q234" i="8"/>
  <c r="W119" i="8"/>
  <c r="T375" i="8"/>
  <c r="T162" i="8"/>
  <c r="T203" i="8"/>
  <c r="W103" i="8"/>
  <c r="Q276" i="8"/>
  <c r="Q177" i="8"/>
  <c r="N103" i="8"/>
  <c r="E251" i="8"/>
  <c r="Q84" i="8"/>
  <c r="N102" i="8"/>
  <c r="W188" i="8"/>
  <c r="N267" i="8"/>
  <c r="N285" i="8"/>
  <c r="E74" i="8"/>
  <c r="W157" i="8"/>
  <c r="N177" i="8"/>
  <c r="E203" i="8"/>
  <c r="Q82" i="8"/>
  <c r="Q193" i="8"/>
  <c r="T254" i="8"/>
  <c r="T193" i="8"/>
  <c r="T169" i="8"/>
  <c r="E160" i="8"/>
  <c r="T235" i="8"/>
  <c r="Q281" i="8"/>
  <c r="E150" i="8"/>
  <c r="W150" i="8"/>
  <c r="E206" i="8"/>
  <c r="Q62" i="8"/>
  <c r="E267" i="8"/>
  <c r="N258" i="8"/>
  <c r="E119" i="8"/>
  <c r="N50" i="8"/>
  <c r="E274" i="8"/>
  <c r="W168" i="8"/>
  <c r="Q318" i="8"/>
  <c r="N82" i="8"/>
  <c r="W330" i="8"/>
  <c r="W177" i="8"/>
  <c r="Q251" i="8"/>
  <c r="N193" i="8"/>
  <c r="E254" i="8"/>
  <c r="W160" i="8"/>
  <c r="N330" i="8"/>
  <c r="E188" i="8"/>
  <c r="Q267" i="8"/>
  <c r="E26" i="8"/>
  <c r="Q27" i="8"/>
  <c r="E8" i="8"/>
  <c r="W40" i="8"/>
  <c r="K21" i="8"/>
  <c r="E24" i="8"/>
  <c r="E29" i="8"/>
  <c r="T36" i="8"/>
  <c r="Q30" i="8"/>
  <c r="Q353" i="8"/>
  <c r="T335" i="8"/>
  <c r="W335" i="8"/>
  <c r="N335" i="8"/>
  <c r="N333" i="8"/>
  <c r="W333" i="8"/>
  <c r="Q333" i="8"/>
  <c r="E333" i="8"/>
  <c r="T300" i="8"/>
  <c r="W293" i="8"/>
  <c r="Q290" i="8"/>
  <c r="N277" i="8"/>
  <c r="T277" i="8"/>
  <c r="E277" i="8"/>
  <c r="Q277" i="8"/>
  <c r="W251" i="8"/>
  <c r="T251" i="8"/>
  <c r="Q252" i="8"/>
  <c r="T239" i="8"/>
  <c r="E233" i="8"/>
  <c r="Q225" i="8"/>
  <c r="E225" i="8"/>
  <c r="T225" i="8"/>
  <c r="N225" i="8"/>
  <c r="W213" i="8"/>
  <c r="E213" i="8"/>
  <c r="T213" i="8"/>
  <c r="Q213" i="8"/>
  <c r="T210" i="8"/>
  <c r="Q197" i="8"/>
  <c r="N192" i="8"/>
  <c r="Q184" i="8"/>
  <c r="N140" i="8"/>
  <c r="T138" i="8"/>
  <c r="Q138" i="8"/>
  <c r="N138" i="8"/>
  <c r="W138" i="8"/>
  <c r="W134" i="8"/>
  <c r="N70" i="8"/>
  <c r="N65" i="8"/>
  <c r="E65" i="8"/>
  <c r="W65" i="8"/>
  <c r="Q65" i="8"/>
  <c r="T64" i="8"/>
  <c r="E64" i="8"/>
  <c r="Q64" i="8"/>
  <c r="W64" i="8"/>
  <c r="W58" i="8"/>
  <c r="E56" i="8"/>
  <c r="Q57" i="8"/>
  <c r="T58" i="8"/>
  <c r="Q58" i="8"/>
  <c r="T56" i="8"/>
  <c r="E55" i="8"/>
  <c r="W56" i="8"/>
  <c r="T149" i="8"/>
  <c r="N179" i="8"/>
  <c r="N332" i="8"/>
  <c r="E375" i="8"/>
  <c r="N87" i="8"/>
  <c r="E157" i="8"/>
  <c r="Q157" i="8"/>
  <c r="E162" i="8"/>
  <c r="W222" i="8"/>
  <c r="W318" i="8"/>
  <c r="T87" i="8"/>
  <c r="E357" i="8"/>
  <c r="T145" i="8"/>
  <c r="E189" i="8"/>
  <c r="W87" i="8"/>
  <c r="Q235" i="8"/>
  <c r="N141" i="8"/>
  <c r="W292" i="8"/>
  <c r="N206" i="8"/>
  <c r="T166" i="8"/>
  <c r="N311" i="8"/>
  <c r="E198" i="8"/>
  <c r="W75" i="8"/>
  <c r="E133" i="8"/>
  <c r="T332" i="8"/>
  <c r="T344" i="8"/>
  <c r="E80" i="8"/>
  <c r="N74" i="8"/>
  <c r="N339" i="8"/>
  <c r="E230" i="8"/>
  <c r="T318" i="8"/>
  <c r="N318" i="8"/>
  <c r="T346" i="8"/>
  <c r="Q303" i="8"/>
  <c r="W303" i="8"/>
  <c r="W235" i="8"/>
  <c r="E303" i="8"/>
  <c r="Q348" i="8"/>
  <c r="E356" i="8"/>
  <c r="Q166" i="8"/>
  <c r="T301" i="8"/>
  <c r="E70" i="8"/>
  <c r="Q224" i="8"/>
  <c r="N233" i="8"/>
  <c r="W114" i="8"/>
  <c r="N155" i="8"/>
  <c r="Q346" i="8"/>
  <c r="Q200" i="8"/>
  <c r="E300" i="8"/>
  <c r="Q206" i="8"/>
  <c r="W191" i="8"/>
  <c r="Q375" i="8"/>
  <c r="N157" i="8"/>
  <c r="W176" i="8"/>
  <c r="E155" i="8"/>
  <c r="Q75" i="8"/>
  <c r="N346" i="8"/>
  <c r="T298" i="8"/>
  <c r="T194" i="8"/>
  <c r="N319" i="8"/>
  <c r="N84" i="8"/>
  <c r="E191" i="8"/>
  <c r="T54" i="8"/>
  <c r="T179" i="8"/>
  <c r="E114" i="8"/>
  <c r="T246" i="8"/>
  <c r="W298" i="8"/>
  <c r="N176" i="8"/>
  <c r="N114" i="8"/>
  <c r="Q160" i="8"/>
  <c r="E308" i="8"/>
  <c r="N300" i="8"/>
  <c r="W54" i="8"/>
  <c r="Q135" i="8"/>
  <c r="Q179" i="8"/>
  <c r="N356" i="8"/>
  <c r="W311" i="8"/>
  <c r="W149" i="8"/>
  <c r="W246" i="8"/>
  <c r="W198" i="8"/>
  <c r="N302" i="8"/>
  <c r="T222" i="8"/>
  <c r="N222" i="8"/>
  <c r="Q124" i="8"/>
  <c r="N344" i="8"/>
  <c r="N230" i="8"/>
  <c r="W100" i="8"/>
  <c r="E54" i="8"/>
  <c r="E84" i="8"/>
  <c r="W288" i="8"/>
  <c r="N313" i="8"/>
  <c r="W356" i="8"/>
  <c r="E325" i="8"/>
  <c r="T308" i="8"/>
  <c r="N308" i="8"/>
  <c r="Q283" i="8"/>
  <c r="T321" i="8"/>
  <c r="W166" i="8"/>
  <c r="Q191" i="8"/>
  <c r="T223" i="8"/>
  <c r="E179" i="8"/>
  <c r="Q298" i="8"/>
  <c r="E338" i="8"/>
  <c r="Q338" i="8"/>
  <c r="Q265" i="8"/>
  <c r="E135" i="8"/>
  <c r="N321" i="8"/>
  <c r="W310" i="8"/>
  <c r="E200" i="8"/>
  <c r="Q222" i="8"/>
  <c r="N338" i="8"/>
  <c r="N160" i="8"/>
  <c r="T311" i="8"/>
  <c r="N194" i="8"/>
  <c r="T292" i="8"/>
  <c r="Q149" i="8"/>
  <c r="Q100" i="8"/>
  <c r="N288" i="8"/>
  <c r="Q311" i="8"/>
  <c r="Q230" i="8"/>
  <c r="W207" i="8"/>
  <c r="E246" i="8"/>
  <c r="E302" i="8"/>
  <c r="T310" i="8"/>
  <c r="W233" i="8"/>
  <c r="T306" i="8"/>
  <c r="E194" i="8"/>
  <c r="Q90" i="8"/>
  <c r="T100" i="8"/>
  <c r="Q288" i="8"/>
  <c r="Q207" i="8"/>
  <c r="T207" i="8"/>
  <c r="E292" i="8"/>
  <c r="T176" i="8"/>
  <c r="T84" i="8"/>
  <c r="W270" i="8"/>
  <c r="N166" i="8"/>
  <c r="N223" i="8"/>
  <c r="E149" i="8"/>
  <c r="T133" i="8"/>
  <c r="T198" i="8"/>
  <c r="Q198" i="8"/>
  <c r="N260" i="8"/>
  <c r="T114" i="8"/>
  <c r="Q246" i="8"/>
  <c r="N197" i="8"/>
  <c r="T338" i="8"/>
  <c r="W194" i="8"/>
  <c r="N207" i="8"/>
  <c r="T233" i="8"/>
  <c r="N133" i="8"/>
  <c r="E237" i="8"/>
  <c r="W202" i="8"/>
  <c r="E201" i="8"/>
  <c r="N135" i="8"/>
  <c r="T135" i="8"/>
  <c r="W162" i="8"/>
  <c r="Q95" i="8"/>
  <c r="W319" i="8"/>
  <c r="E90" i="8"/>
  <c r="W300" i="8"/>
  <c r="Q325" i="8"/>
  <c r="Q332" i="8"/>
  <c r="T288" i="8"/>
  <c r="Q87" i="8"/>
  <c r="N54" i="8"/>
  <c r="W334" i="8"/>
  <c r="E334" i="8"/>
  <c r="W70" i="8"/>
  <c r="N124" i="8"/>
  <c r="E344" i="8"/>
  <c r="Q73" i="8"/>
  <c r="W339" i="8"/>
  <c r="E165" i="8"/>
  <c r="Q201" i="8"/>
  <c r="N237" i="8"/>
  <c r="E339" i="8"/>
  <c r="E128" i="8"/>
  <c r="T118" i="8"/>
  <c r="W128" i="8"/>
  <c r="W136" i="8"/>
  <c r="Q128" i="8"/>
  <c r="E73" i="8"/>
  <c r="Q260" i="8"/>
  <c r="N76" i="8"/>
  <c r="T265" i="8"/>
  <c r="E145" i="8"/>
  <c r="T281" i="8"/>
  <c r="Q367" i="8"/>
  <c r="W192" i="8"/>
  <c r="T204" i="8"/>
  <c r="W204" i="8"/>
  <c r="W62" i="8"/>
  <c r="W184" i="8"/>
  <c r="T62" i="8"/>
  <c r="Q110" i="8"/>
  <c r="Q210" i="8"/>
  <c r="T348" i="8"/>
  <c r="N348" i="8"/>
  <c r="Q306" i="8"/>
  <c r="T165" i="8"/>
  <c r="Q109" i="8"/>
  <c r="T51" i="8"/>
  <c r="W109" i="8"/>
  <c r="Q302" i="8"/>
  <c r="N202" i="8"/>
  <c r="N298" i="8"/>
  <c r="Q133" i="8"/>
  <c r="E176" i="8"/>
  <c r="N270" i="8"/>
  <c r="Q118" i="8"/>
  <c r="N361" i="8"/>
  <c r="T136" i="8"/>
  <c r="E197" i="8"/>
  <c r="E260" i="8"/>
  <c r="W90" i="8"/>
  <c r="W230" i="8"/>
  <c r="W82" i="8"/>
  <c r="W141" i="8"/>
  <c r="W265" i="8"/>
  <c r="E235" i="8"/>
  <c r="Q141" i="8"/>
  <c r="N281" i="8"/>
  <c r="N290" i="8"/>
  <c r="T356" i="8"/>
  <c r="E319" i="8"/>
  <c r="Q204" i="8"/>
  <c r="Q313" i="8"/>
  <c r="E301" i="8"/>
  <c r="N134" i="8"/>
  <c r="E96" i="8"/>
  <c r="E313" i="8"/>
  <c r="Q376" i="8"/>
  <c r="Q263" i="8"/>
  <c r="Q148" i="8"/>
  <c r="N208" i="8"/>
  <c r="Q322" i="8"/>
  <c r="E62" i="8"/>
  <c r="T184" i="8"/>
  <c r="E147" i="8"/>
  <c r="N110" i="8"/>
  <c r="W278" i="8"/>
  <c r="N119" i="8"/>
  <c r="E140" i="8"/>
  <c r="W223" i="8"/>
  <c r="W165" i="8"/>
  <c r="W201" i="8"/>
  <c r="N33" i="8"/>
  <c r="N80" i="8"/>
  <c r="Q80" i="8"/>
  <c r="W306" i="8"/>
  <c r="N210" i="8"/>
  <c r="N57" i="8"/>
  <c r="N136" i="8"/>
  <c r="T158" i="8"/>
  <c r="W145" i="8"/>
  <c r="W281" i="8"/>
  <c r="T367" i="8"/>
  <c r="W50" i="8"/>
  <c r="W367" i="8"/>
  <c r="N118" i="8"/>
  <c r="Q134" i="8"/>
  <c r="E305" i="8"/>
  <c r="T208" i="8"/>
  <c r="W301" i="8"/>
  <c r="T295" i="8"/>
  <c r="Q320" i="8"/>
  <c r="T284" i="8"/>
  <c r="N204" i="8"/>
  <c r="N164" i="8"/>
  <c r="E210" i="8"/>
  <c r="Q51" i="8"/>
  <c r="Q344" i="8"/>
  <c r="N158" i="8"/>
  <c r="E95" i="8"/>
  <c r="W124" i="8"/>
  <c r="W57" i="8"/>
  <c r="T76" i="8"/>
  <c r="Q76" i="8"/>
  <c r="E192" i="8"/>
  <c r="T134" i="8"/>
  <c r="Q301" i="8"/>
  <c r="W96" i="8"/>
  <c r="W208" i="8"/>
  <c r="W140" i="8"/>
  <c r="E110" i="8"/>
  <c r="E365" i="8"/>
  <c r="T110" i="8"/>
  <c r="W164" i="8"/>
  <c r="T80" i="8"/>
  <c r="T339" i="8"/>
  <c r="Q165" i="8"/>
  <c r="W237" i="8"/>
  <c r="T237" i="8"/>
  <c r="N201" i="8"/>
  <c r="Q164" i="8"/>
  <c r="N95" i="8"/>
  <c r="E124" i="8"/>
  <c r="E57" i="8"/>
  <c r="N101" i="8"/>
  <c r="N145" i="8"/>
  <c r="W76" i="8"/>
  <c r="W290" i="8"/>
  <c r="E164" i="8"/>
  <c r="Q50" i="8"/>
  <c r="T192" i="8"/>
  <c r="E50" i="8"/>
  <c r="N96" i="8"/>
  <c r="N184" i="8"/>
  <c r="E337" i="8"/>
  <c r="W291" i="8"/>
  <c r="Q140" i="8"/>
  <c r="N156" i="8"/>
  <c r="W271" i="8"/>
  <c r="N152" i="8"/>
  <c r="Q365" i="8"/>
  <c r="W224" i="8"/>
  <c r="E36" i="8"/>
  <c r="E202" i="8"/>
  <c r="Q202" i="8"/>
  <c r="E336" i="8"/>
  <c r="T231" i="8"/>
  <c r="W361" i="8"/>
  <c r="N271" i="8"/>
  <c r="Q345" i="8"/>
  <c r="T200" i="8"/>
  <c r="Q152" i="8"/>
  <c r="E317" i="8"/>
  <c r="Q61" i="8"/>
  <c r="E161" i="8"/>
  <c r="T61" i="8"/>
  <c r="N59" i="8"/>
  <c r="T307" i="8"/>
  <c r="W342" i="8"/>
  <c r="K25" i="8"/>
  <c r="E280" i="8"/>
  <c r="T365" i="8"/>
  <c r="N224" i="8"/>
  <c r="Q162" i="8"/>
  <c r="W74" i="8"/>
  <c r="E271" i="8"/>
  <c r="T361" i="8"/>
  <c r="Q271" i="8"/>
  <c r="Q315" i="8"/>
  <c r="T260" i="8"/>
  <c r="W325" i="8"/>
  <c r="Q74" i="8"/>
  <c r="N317" i="8"/>
  <c r="W102" i="8"/>
  <c r="E108" i="8"/>
  <c r="Q108" i="8"/>
  <c r="T96" i="8"/>
  <c r="K16" i="8"/>
  <c r="N23" i="8"/>
  <c r="T31" i="8"/>
  <c r="N191" i="8"/>
  <c r="Q241" i="8"/>
  <c r="Q39" i="8"/>
  <c r="N350" i="8"/>
  <c r="W365" i="8"/>
  <c r="W152" i="8"/>
  <c r="T152" i="8"/>
  <c r="E20" i="8"/>
  <c r="T224" i="8"/>
  <c r="W61" i="8"/>
  <c r="T334" i="8"/>
  <c r="E361" i="8"/>
  <c r="T270" i="8"/>
  <c r="T101" i="8"/>
  <c r="T315" i="8"/>
  <c r="N161" i="8"/>
  <c r="Q334" i="8"/>
  <c r="E228" i="8"/>
  <c r="Q355" i="8"/>
  <c r="E270" i="8"/>
  <c r="T275" i="8"/>
  <c r="Q275" i="8"/>
  <c r="N275" i="8"/>
  <c r="E275" i="8"/>
  <c r="W275" i="8"/>
  <c r="Q101" i="8"/>
  <c r="Q231" i="8"/>
  <c r="Q161" i="8"/>
  <c r="T155" i="8"/>
  <c r="W315" i="8"/>
  <c r="N314" i="8"/>
  <c r="W167" i="8"/>
  <c r="N12" i="8"/>
  <c r="N231" i="8"/>
  <c r="E299" i="8"/>
  <c r="E314" i="8"/>
  <c r="T314" i="8"/>
  <c r="Q299" i="8"/>
  <c r="Q336" i="8"/>
  <c r="E101" i="8"/>
  <c r="E315" i="8"/>
  <c r="E265" i="8"/>
  <c r="N303" i="8"/>
  <c r="W200" i="8"/>
  <c r="N189" i="8"/>
  <c r="T75" i="8"/>
  <c r="W299" i="8"/>
  <c r="Q314" i="8"/>
  <c r="N336" i="8"/>
  <c r="Q102" i="8"/>
  <c r="E167" i="8"/>
  <c r="N75" i="8"/>
  <c r="E346" i="8"/>
  <c r="K9" i="8"/>
  <c r="K38" i="8"/>
  <c r="N34" i="8"/>
  <c r="W309" i="8"/>
  <c r="N366" i="8"/>
  <c r="W345" i="8"/>
  <c r="T336" i="8"/>
  <c r="T317" i="8"/>
  <c r="E231" i="8"/>
  <c r="Q155" i="8"/>
  <c r="W189" i="8"/>
  <c r="T161" i="8"/>
  <c r="W317" i="8"/>
  <c r="N167" i="8"/>
  <c r="T345" i="8"/>
  <c r="T102" i="8"/>
  <c r="T167" i="8"/>
  <c r="N61" i="8"/>
  <c r="E316" i="8"/>
  <c r="N327" i="8"/>
  <c r="N43" i="8"/>
  <c r="Q324" i="8"/>
  <c r="N272" i="8"/>
  <c r="W326" i="8"/>
  <c r="N331" i="8"/>
  <c r="T331" i="8"/>
  <c r="N22" i="8"/>
  <c r="T20" i="8"/>
  <c r="Q331" i="8"/>
  <c r="W331" i="8"/>
  <c r="E41" i="8"/>
  <c r="T22" i="8"/>
  <c r="E10" i="8"/>
  <c r="E282" i="8"/>
  <c r="T289" i="8"/>
  <c r="T282" i="8"/>
  <c r="Q22" i="8"/>
  <c r="Q256" i="8"/>
  <c r="E256" i="8"/>
  <c r="W243" i="8"/>
  <c r="Q282" i="8"/>
  <c r="Q44" i="8"/>
  <c r="N44" i="8"/>
  <c r="N132" i="8"/>
  <c r="N256" i="8"/>
  <c r="Q10" i="8"/>
  <c r="W256" i="8"/>
  <c r="W282" i="8"/>
  <c r="N10" i="8"/>
  <c r="W20" i="8"/>
  <c r="T41" i="8"/>
  <c r="W22" i="8"/>
  <c r="W41" i="8"/>
  <c r="N41" i="8"/>
  <c r="K22" i="8"/>
  <c r="T44" i="8"/>
  <c r="K41" i="8"/>
  <c r="K44" i="8"/>
  <c r="Q248" i="8"/>
  <c r="Q11" i="8"/>
  <c r="E372" i="8"/>
  <c r="E11" i="8"/>
  <c r="W44" i="8"/>
  <c r="W372" i="8"/>
  <c r="Q86" i="8"/>
  <c r="N372" i="8"/>
  <c r="N20" i="8"/>
  <c r="K20" i="8"/>
  <c r="N11" i="8"/>
  <c r="T372" i="8"/>
  <c r="E248" i="8"/>
  <c r="Q289" i="8"/>
  <c r="N289" i="8"/>
  <c r="E28" i="8"/>
  <c r="N363" i="8"/>
  <c r="N248" i="8"/>
  <c r="W248" i="8"/>
  <c r="Q243" i="8"/>
  <c r="N243" i="8"/>
  <c r="W289" i="8"/>
  <c r="N250" i="8"/>
  <c r="E250" i="8"/>
  <c r="T37" i="8"/>
  <c r="Q250" i="8"/>
  <c r="W250" i="8"/>
  <c r="E243" i="8"/>
  <c r="N86" i="8"/>
  <c r="N35" i="8"/>
  <c r="W28" i="8"/>
  <c r="E35" i="8"/>
  <c r="T28" i="8"/>
  <c r="E47" i="8"/>
  <c r="Q47" i="8"/>
  <c r="T47" i="8"/>
  <c r="N47" i="8"/>
  <c r="W47" i="8"/>
  <c r="W196" i="8"/>
  <c r="T196" i="8"/>
  <c r="E196" i="8"/>
  <c r="N196" i="8"/>
  <c r="Q196" i="8"/>
  <c r="N32" i="8"/>
  <c r="Q32" i="8"/>
  <c r="E32" i="8"/>
  <c r="T32" i="8"/>
  <c r="W32" i="8"/>
  <c r="K32" i="8"/>
  <c r="E180" i="8"/>
  <c r="Q180" i="8"/>
  <c r="T180" i="8"/>
  <c r="W180" i="8"/>
  <c r="N180" i="8"/>
  <c r="W94" i="8"/>
  <c r="N94" i="8"/>
  <c r="T94" i="8"/>
  <c r="E94" i="8"/>
  <c r="Q94" i="8"/>
  <c r="T115" i="8"/>
  <c r="N115" i="8"/>
  <c r="W115" i="8"/>
  <c r="E115" i="8"/>
  <c r="Q115" i="8"/>
  <c r="T53" i="8"/>
  <c r="Q53" i="8"/>
  <c r="E53" i="8"/>
  <c r="N53" i="8"/>
  <c r="W53" i="8"/>
  <c r="E37" i="8"/>
  <c r="Q85" i="8"/>
  <c r="E85" i="8"/>
  <c r="T85" i="8"/>
  <c r="W85" i="8"/>
  <c r="N85" i="8"/>
  <c r="T117" i="8"/>
  <c r="E117" i="8"/>
  <c r="N117" i="8"/>
  <c r="Q117" i="8"/>
  <c r="W117" i="8"/>
  <c r="N116" i="8"/>
  <c r="T116" i="8"/>
  <c r="Q116" i="8"/>
  <c r="E116" i="8"/>
  <c r="W116" i="8"/>
  <c r="Q120" i="8"/>
  <c r="T120" i="8"/>
  <c r="E120" i="8"/>
  <c r="W120" i="8"/>
  <c r="N120" i="8"/>
  <c r="K35" i="8"/>
  <c r="W97" i="8"/>
  <c r="Q97" i="8"/>
  <c r="E97" i="8"/>
  <c r="N97" i="8"/>
  <c r="T97" i="8"/>
  <c r="N107" i="8"/>
  <c r="W107" i="8"/>
  <c r="E107" i="8"/>
  <c r="Q107" i="8"/>
  <c r="T107" i="8"/>
  <c r="Q83" i="8"/>
  <c r="W83" i="8"/>
  <c r="E83" i="8"/>
  <c r="N83" i="8"/>
  <c r="T83" i="8"/>
  <c r="N104" i="8"/>
  <c r="Q104" i="8"/>
  <c r="T104" i="8"/>
  <c r="E104" i="8"/>
  <c r="W104" i="8"/>
  <c r="T71" i="8"/>
  <c r="N71" i="8"/>
  <c r="Q71" i="8"/>
  <c r="W71" i="8"/>
  <c r="E71" i="8"/>
  <c r="W63" i="8"/>
  <c r="N63" i="8"/>
  <c r="E63" i="8"/>
  <c r="Q63" i="8"/>
  <c r="T63" i="8"/>
  <c r="Q48" i="8"/>
  <c r="E48" i="8"/>
  <c r="T48" i="8"/>
  <c r="W48" i="8"/>
  <c r="N48" i="8"/>
  <c r="N37" i="8"/>
  <c r="W35" i="8"/>
  <c r="Q35" i="8"/>
  <c r="Q28" i="8"/>
  <c r="E86" i="8"/>
  <c r="E13" i="8"/>
  <c r="N13" i="8"/>
  <c r="K13" i="8"/>
  <c r="Q13" i="8"/>
  <c r="Q68" i="8"/>
  <c r="W68" i="8"/>
  <c r="T68" i="8"/>
  <c r="N68" i="8"/>
  <c r="E68" i="8"/>
  <c r="N111" i="8"/>
  <c r="W111" i="8"/>
  <c r="Q111" i="8"/>
  <c r="T111" i="8"/>
  <c r="E111" i="8"/>
  <c r="Q187" i="8"/>
  <c r="E187" i="8"/>
  <c r="N187" i="8"/>
  <c r="T187" i="8"/>
  <c r="W187" i="8"/>
  <c r="Q29" i="8"/>
  <c r="N29" i="8"/>
  <c r="E163" i="8"/>
  <c r="N163" i="8"/>
  <c r="W163" i="8"/>
  <c r="T163" i="8"/>
  <c r="Q163" i="8"/>
  <c r="T86" i="8"/>
  <c r="W37" i="8"/>
  <c r="K37" i="8"/>
  <c r="K28" i="8"/>
  <c r="Q14" i="8"/>
  <c r="E14" i="8"/>
  <c r="N14" i="8"/>
  <c r="K14" i="8"/>
  <c r="T217" i="8"/>
  <c r="E217" i="8"/>
  <c r="N217" i="8"/>
  <c r="W217" i="8"/>
  <c r="Q217" i="8"/>
  <c r="E69" i="8"/>
  <c r="Q69" i="8"/>
  <c r="N69" i="8"/>
  <c r="T69" i="8"/>
  <c r="W69" i="8"/>
  <c r="L18" i="8"/>
  <c r="M18" i="8" s="1"/>
  <c r="AF6" i="8" l="1"/>
  <c r="Z6" i="8"/>
  <c r="AF45" i="8"/>
  <c r="AI45" i="8"/>
  <c r="T26" i="8"/>
  <c r="E258" i="8"/>
  <c r="T258" i="8"/>
  <c r="N252" i="8"/>
  <c r="N36" i="8"/>
  <c r="Q36" i="8"/>
  <c r="N293" i="8"/>
  <c r="N21" i="8"/>
  <c r="E216" i="8"/>
  <c r="Q26" i="8"/>
  <c r="K29" i="8"/>
  <c r="N241" i="8"/>
  <c r="K40" i="8"/>
  <c r="W36" i="8"/>
  <c r="E23" i="8"/>
  <c r="K26" i="8"/>
  <c r="W241" i="8"/>
  <c r="E234" i="8"/>
  <c r="Q258" i="8"/>
  <c r="K36" i="8"/>
  <c r="N26" i="8"/>
  <c r="E241" i="8"/>
  <c r="E363" i="8"/>
  <c r="Q363" i="8"/>
  <c r="N359" i="8"/>
  <c r="T276" i="8"/>
  <c r="T30" i="8"/>
  <c r="T24" i="8"/>
  <c r="E276" i="8"/>
  <c r="N276" i="8"/>
  <c r="Q239" i="8"/>
  <c r="E359" i="8"/>
  <c r="N148" i="8"/>
  <c r="W43" i="8"/>
  <c r="T21" i="8"/>
  <c r="W239" i="8"/>
  <c r="W252" i="8"/>
  <c r="Q359" i="8"/>
  <c r="N40" i="8"/>
  <c r="E239" i="8"/>
  <c r="W26" i="8"/>
  <c r="Q132" i="8"/>
  <c r="W276" i="8"/>
  <c r="E132" i="8"/>
  <c r="T132" i="8"/>
  <c r="Q24" i="8"/>
  <c r="Q293" i="8"/>
  <c r="W363" i="8"/>
  <c r="T359" i="8"/>
  <c r="T148" i="8"/>
  <c r="N31" i="8"/>
  <c r="E293" i="8"/>
  <c r="T293" i="8"/>
  <c r="N8" i="8"/>
  <c r="Q8" i="8"/>
  <c r="W27" i="8"/>
  <c r="T29" i="8"/>
  <c r="K8" i="8"/>
  <c r="N16" i="8"/>
  <c r="W29" i="8"/>
  <c r="W216" i="8"/>
  <c r="K27" i="8"/>
  <c r="N30" i="8"/>
  <c r="Q216" i="8"/>
  <c r="T216" i="8"/>
  <c r="W30" i="8"/>
  <c r="E148" i="8"/>
  <c r="W156" i="8"/>
  <c r="W274" i="8"/>
  <c r="W234" i="8"/>
  <c r="T234" i="8"/>
  <c r="T274" i="8"/>
  <c r="E376" i="8"/>
  <c r="T156" i="8"/>
  <c r="N234" i="8"/>
  <c r="W258" i="8"/>
  <c r="N278" i="8"/>
  <c r="N376" i="8"/>
  <c r="N274" i="8"/>
  <c r="Q274" i="8"/>
  <c r="N316" i="8"/>
  <c r="W21" i="8"/>
  <c r="E27" i="8"/>
  <c r="K24" i="8"/>
  <c r="T40" i="8"/>
  <c r="Q40" i="8"/>
  <c r="K30" i="8"/>
  <c r="Q9" i="8"/>
  <c r="W24" i="8"/>
  <c r="E21" i="8"/>
  <c r="E30" i="8"/>
  <c r="T27" i="8"/>
  <c r="N24" i="8"/>
  <c r="T23" i="8"/>
  <c r="Q21" i="8"/>
  <c r="E40" i="8"/>
  <c r="N27" i="8"/>
  <c r="E353" i="8"/>
  <c r="T353" i="8"/>
  <c r="N353" i="8"/>
  <c r="W353" i="8"/>
  <c r="Q327" i="8"/>
  <c r="E278" i="8"/>
  <c r="T252" i="8"/>
  <c r="E252" i="8"/>
  <c r="T241" i="8"/>
  <c r="N239" i="8"/>
  <c r="N324" i="8"/>
  <c r="Q305" i="8"/>
  <c r="E307" i="8"/>
  <c r="N305" i="8"/>
  <c r="T327" i="8"/>
  <c r="Q326" i="8"/>
  <c r="E156" i="8"/>
  <c r="N307" i="8"/>
  <c r="Q38" i="8"/>
  <c r="T263" i="8"/>
  <c r="K23" i="8"/>
  <c r="Q337" i="8"/>
  <c r="W147" i="8"/>
  <c r="E59" i="8"/>
  <c r="Q23" i="8"/>
  <c r="Q31" i="8"/>
  <c r="W305" i="8"/>
  <c r="T147" i="8"/>
  <c r="E33" i="8"/>
  <c r="W31" i="8"/>
  <c r="T305" i="8"/>
  <c r="K33" i="8"/>
  <c r="W23" i="8"/>
  <c r="W307" i="8"/>
  <c r="K43" i="8"/>
  <c r="N337" i="8"/>
  <c r="N295" i="8"/>
  <c r="Q156" i="8"/>
  <c r="N355" i="8"/>
  <c r="Q366" i="8"/>
  <c r="W263" i="8"/>
  <c r="T280" i="8"/>
  <c r="Q147" i="8"/>
  <c r="N263" i="8"/>
  <c r="Q33" i="8"/>
  <c r="N280" i="8"/>
  <c r="N284" i="8"/>
  <c r="E295" i="8"/>
  <c r="W284" i="8"/>
  <c r="Q16" i="8"/>
  <c r="Q342" i="8"/>
  <c r="Q350" i="8"/>
  <c r="T272" i="8"/>
  <c r="T39" i="8"/>
  <c r="W272" i="8"/>
  <c r="Q272" i="8"/>
  <c r="Q278" i="8"/>
  <c r="Q284" i="8"/>
  <c r="E284" i="8"/>
  <c r="E327" i="8"/>
  <c r="E263" i="8"/>
  <c r="T337" i="8"/>
  <c r="E39" i="8"/>
  <c r="E291" i="8"/>
  <c r="W366" i="8"/>
  <c r="E366" i="8"/>
  <c r="T320" i="8"/>
  <c r="W320" i="8"/>
  <c r="Q316" i="8"/>
  <c r="T376" i="8"/>
  <c r="N291" i="8"/>
  <c r="Q291" i="8"/>
  <c r="Q307" i="8"/>
  <c r="N9" i="8"/>
  <c r="E9" i="8"/>
  <c r="T316" i="8"/>
  <c r="T322" i="8"/>
  <c r="N147" i="8"/>
  <c r="E31" i="8"/>
  <c r="W295" i="8"/>
  <c r="W33" i="8"/>
  <c r="Q280" i="8"/>
  <c r="N25" i="8"/>
  <c r="T278" i="8"/>
  <c r="T291" i="8"/>
  <c r="E309" i="8"/>
  <c r="Q12" i="8"/>
  <c r="W376" i="8"/>
  <c r="E342" i="8"/>
  <c r="Q228" i="8"/>
  <c r="N342" i="8"/>
  <c r="W337" i="8"/>
  <c r="N322" i="8"/>
  <c r="K31" i="8"/>
  <c r="W327" i="8"/>
  <c r="T33" i="8"/>
  <c r="W148" i="8"/>
  <c r="Q295" i="8"/>
  <c r="N309" i="8"/>
  <c r="E12" i="8"/>
  <c r="W39" i="8"/>
  <c r="E320" i="8"/>
  <c r="K12" i="8"/>
  <c r="W316" i="8"/>
  <c r="N228" i="8"/>
  <c r="W322" i="8"/>
  <c r="T309" i="8"/>
  <c r="N320" i="8"/>
  <c r="T228" i="8"/>
  <c r="E322" i="8"/>
  <c r="K39" i="8"/>
  <c r="Q309" i="8"/>
  <c r="T25" i="8"/>
  <c r="K34" i="8"/>
  <c r="Q34" i="8"/>
  <c r="T38" i="8"/>
  <c r="E16" i="8"/>
  <c r="N38" i="8"/>
  <c r="W228" i="8"/>
  <c r="E43" i="8"/>
  <c r="Q25" i="8"/>
  <c r="W355" i="8"/>
  <c r="E355" i="8"/>
  <c r="W34" i="8"/>
  <c r="T326" i="8"/>
  <c r="T366" i="8"/>
  <c r="T342" i="8"/>
  <c r="N39" i="8"/>
  <c r="Q43" i="8"/>
  <c r="E272" i="8"/>
  <c r="W280" i="8"/>
  <c r="E25" i="8"/>
  <c r="W25" i="8"/>
  <c r="T19" i="8"/>
  <c r="E19" i="8"/>
  <c r="K19" i="8"/>
  <c r="Q19" i="8"/>
  <c r="N19" i="8"/>
  <c r="W19" i="8"/>
  <c r="W38" i="8"/>
  <c r="W350" i="8"/>
  <c r="E42" i="8"/>
  <c r="W42" i="8"/>
  <c r="Q42" i="8"/>
  <c r="K42" i="8"/>
  <c r="T42" i="8"/>
  <c r="N42" i="8"/>
  <c r="E38" i="8"/>
  <c r="T350" i="8"/>
  <c r="Q59" i="8"/>
  <c r="W59" i="8"/>
  <c r="T34" i="8"/>
  <c r="T59" i="8"/>
  <c r="E324" i="8"/>
  <c r="T43" i="8"/>
  <c r="T324" i="8"/>
  <c r="W324" i="8"/>
  <c r="E350" i="8"/>
  <c r="T355" i="8"/>
  <c r="E326" i="8"/>
  <c r="N326" i="8"/>
  <c r="E34" i="8"/>
  <c r="E15" i="8"/>
  <c r="Q15" i="8"/>
  <c r="N15" i="8"/>
  <c r="K15" i="8"/>
  <c r="BE18" i="7"/>
  <c r="K6" i="8" l="1"/>
  <c r="E6" i="8"/>
  <c r="N6" i="8"/>
  <c r="E45" i="8"/>
  <c r="W45" i="8"/>
  <c r="N45" i="8"/>
  <c r="T45" i="8"/>
  <c r="Q377" i="8"/>
  <c r="BH18" i="7"/>
  <c r="BU18" i="7" s="1"/>
  <c r="BW18" i="7" l="1"/>
  <c r="BX18" i="7"/>
  <c r="BX17" i="7" s="1"/>
  <c r="BX377" i="7" s="1"/>
  <c r="BH17" i="7"/>
  <c r="BH377" i="7" s="1"/>
  <c r="BE377" i="7" s="1"/>
  <c r="BI18" i="7"/>
  <c r="BI17" i="7" l="1"/>
  <c r="BI377" i="7" s="1"/>
  <c r="B18" i="8"/>
  <c r="BU17" i="7"/>
  <c r="AR18" i="8" l="1"/>
  <c r="H18" i="8"/>
  <c r="AO18" i="8"/>
  <c r="AL18" i="8"/>
  <c r="K18" i="8"/>
  <c r="K17" i="8" s="1"/>
  <c r="K377" i="8" s="1"/>
  <c r="Z18" i="8"/>
  <c r="Z17" i="8" s="1"/>
  <c r="BW17" i="7"/>
  <c r="BW377" i="7" s="1"/>
  <c r="BU377" i="7"/>
  <c r="Q18" i="8"/>
  <c r="N18" i="8"/>
  <c r="N17" i="8" s="1"/>
  <c r="N377" i="8" s="1"/>
  <c r="W18" i="8"/>
  <c r="W17" i="8" s="1"/>
  <c r="W377" i="8" s="1"/>
  <c r="E18" i="8"/>
  <c r="E17" i="8" s="1"/>
  <c r="E377" i="8" s="1"/>
  <c r="B17" i="8"/>
  <c r="B377" i="8" s="1"/>
  <c r="AF18" i="8"/>
  <c r="AF17" i="8" s="1"/>
  <c r="AF377" i="8" s="1"/>
  <c r="AI18" i="8"/>
  <c r="AI17" i="8" s="1"/>
  <c r="AI377" i="8" s="1"/>
  <c r="T18" i="8"/>
  <c r="T17" i="8" s="1"/>
  <c r="T377" i="8" s="1"/>
</calcChain>
</file>

<file path=xl/sharedStrings.xml><?xml version="1.0" encoding="utf-8"?>
<sst xmlns="http://schemas.openxmlformats.org/spreadsheetml/2006/main" count="11880" uniqueCount="452">
  <si>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</si>
  <si>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</si>
  <si>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</si>
  <si>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</si>
  <si>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</si>
  <si>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</si>
  <si>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</si>
  <si>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</si>
  <si>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</si>
  <si>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</si>
  <si>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</si>
  <si>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</si>
  <si>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</si>
  <si>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</si>
  <si>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</si>
  <si>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</si>
  <si>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</si>
  <si>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</si>
  <si>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</si>
  <si>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</si>
  <si>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</si>
  <si>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</si>
  <si>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</si>
  <si>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</si>
  <si>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</si>
  <si>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</si>
  <si>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</si>
  <si>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</si>
  <si>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</si>
  <si>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</si>
  <si>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</si>
  <si>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</si>
  <si>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</si>
  <si>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</si>
  <si>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</si>
  <si>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</si>
  <si>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</si>
  <si>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</si>
  <si>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</si>
  <si>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</si>
  <si>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</si>
  <si>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</si>
  <si>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</si>
  <si>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</si>
  <si>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</si>
  <si>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</si>
  <si>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</si>
  <si>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</si>
  <si>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</si>
  <si>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</si>
  <si>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</si>
  <si>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</si>
  <si>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</si>
  <si>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</si>
  <si>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</si>
  <si>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</si>
  <si>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</si>
  <si>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</si>
  <si>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</si>
  <si>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</si>
  <si>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</si>
  <si>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</si>
  <si>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</si>
  <si>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</si>
  <si>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</si>
  <si>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</si>
  <si>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</si>
  <si>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</si>
  <si>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</si>
  <si>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</si>
  <si>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</si>
  <si>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</si>
  <si>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</si>
  <si>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</si>
  <si>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</si>
  <si>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</si>
  <si>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</si>
  <si>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</si>
  <si>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</si>
  <si>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</si>
  <si>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</si>
  <si>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</si>
  <si>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</si>
  <si>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</si>
  <si>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</si>
  <si>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</si>
  <si>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</si>
  <si>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</si>
  <si>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</si>
  <si>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</si>
  <si>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</si>
  <si>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</si>
  <si>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</si>
  <si>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</si>
  <si>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</si>
  <si>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</si>
  <si>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</si>
  <si>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</si>
  <si>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</si>
  <si>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</si>
  <si>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</si>
  <si>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</si>
  <si>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</si>
  <si>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</si>
  <si>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</si>
  <si>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</si>
  <si>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</si>
  <si>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</si>
  <si>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</si>
  <si>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</si>
  <si>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</si>
  <si>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</si>
  <si>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</si>
  <si>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</si>
  <si>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</si>
  <si>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</si>
  <si>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</si>
  <si>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</si>
  <si>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</si>
  <si>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</si>
  <si>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</si>
  <si>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</si>
  <si>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</si>
  <si>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</si>
  <si>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</si>
  <si>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</si>
  <si>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</si>
  <si>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</si>
  <si>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</si>
  <si>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</si>
  <si>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</si>
  <si>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</si>
  <si>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</si>
  <si>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</si>
  <si>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</si>
  <si>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</si>
  <si>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</si>
  <si>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</si>
  <si>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</si>
  <si>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</si>
  <si>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</si>
  <si>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</si>
  <si>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</si>
  <si>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</si>
  <si>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</si>
  <si>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</si>
  <si>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</si>
  <si>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</si>
  <si>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</si>
  <si>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</si>
  <si>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</si>
  <si>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</si>
  <si>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</si>
  <si>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</si>
  <si>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</si>
  <si>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</si>
  <si>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</si>
  <si>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</si>
  <si>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</si>
  <si>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</si>
  <si>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</si>
  <si>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</si>
  <si>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</si>
  <si>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</si>
  <si>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</si>
  <si>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</si>
  <si>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</si>
  <si>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</si>
  <si>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</si>
  <si>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</si>
  <si>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</si>
  <si>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</si>
  <si>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</si>
  <si>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</si>
  <si>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</si>
  <si>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</si>
  <si>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</si>
  <si>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</si>
  <si>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</si>
  <si>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</si>
  <si>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</si>
  <si>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</si>
  <si>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</si>
  <si>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</si>
  <si>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</si>
  <si>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</si>
  <si>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</si>
  <si>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</si>
  <si>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</si>
  <si>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</si>
  <si>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</si>
  <si>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</si>
  <si>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</si>
  <si>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</si>
  <si>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</si>
  <si>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</si>
  <si>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</si>
  <si>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</si>
  <si>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</si>
  <si>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</si>
  <si>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</si>
  <si>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</si>
  <si>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</si>
  <si>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</si>
  <si>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</si>
  <si>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</si>
  <si>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</si>
  <si>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</si>
  <si>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</si>
  <si>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</si>
  <si>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</si>
  <si>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</si>
  <si>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</si>
  <si>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</si>
  <si>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</si>
  <si>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</si>
  <si>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</si>
  <si>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</si>
  <si>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</si>
  <si>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</si>
  <si>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</si>
  <si>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</si>
  <si>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</si>
  <si>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</si>
  <si>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</si>
  <si>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</si>
  <si>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</si>
  <si>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</si>
  <si>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</si>
  <si>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</si>
  <si>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</si>
  <si>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</si>
  <si>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</si>
  <si>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</si>
  <si>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</si>
  <si>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</si>
  <si>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</si>
  <si>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</si>
  <si>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</si>
  <si>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</si>
  <si>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</si>
  <si>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</si>
  <si>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</si>
  <si>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</si>
  <si>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</si>
  <si>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</si>
  <si>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</si>
  <si>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</si>
  <si>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</si>
  <si>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</si>
  <si>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</si>
  <si>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</si>
  <si>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</si>
  <si>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</si>
  <si>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</si>
  <si>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</si>
  <si>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</si>
  <si>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</si>
  <si>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</si>
  <si>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</si>
  <si>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</si>
  <si>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</si>
  <si>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</si>
  <si>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</si>
  <si>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</si>
  <si>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</si>
  <si>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</si>
  <si>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</si>
  <si>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</si>
  <si>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</si>
  <si>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</si>
  <si>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</si>
  <si>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</si>
  <si>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</si>
  <si>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</si>
  <si>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</si>
  <si>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</si>
  <si>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</si>
  <si>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</si>
  <si>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</si>
  <si>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</si>
  <si>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</si>
  <si>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</si>
  <si>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</si>
  <si>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</si>
  <si>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</si>
  <si>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</si>
  <si>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</si>
  <si>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</si>
  <si>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</si>
  <si>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</si>
  <si>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</si>
  <si>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</si>
  <si>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</si>
  <si>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</si>
  <si>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</si>
  <si>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</si>
  <si>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</si>
  <si>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</si>
  <si>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</si>
  <si>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</si>
  <si>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</si>
  <si>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</si>
  <si>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</si>
  <si>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</si>
  <si>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</si>
  <si>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</si>
  <si>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</si>
  <si>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</si>
  <si>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</si>
  <si>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</si>
  <si>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</si>
  <si>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</si>
  <si>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</si>
  <si>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</si>
  <si>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</si>
  <si>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</si>
  <si>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</si>
  <si>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</si>
  <si>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</si>
  <si>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</si>
  <si>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</si>
  <si>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</si>
  <si>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</si>
  <si>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</si>
  <si>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</si>
  <si>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</si>
  <si>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</si>
  <si>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</si>
  <si>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</si>
  <si>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</si>
  <si>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</si>
  <si>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</si>
  <si>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</si>
  <si>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</si>
  <si>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</si>
  <si>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</si>
  <si>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</si>
  <si>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</si>
  <si>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</si>
  <si>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</si>
  <si>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</si>
  <si>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</si>
  <si>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</si>
  <si>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</si>
  <si>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</si>
  <si>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</si>
  <si>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</si>
  <si>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</si>
  <si>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</si>
  <si>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</si>
  <si>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</si>
  <si>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</si>
  <si>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</si>
  <si>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</si>
  <si>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</si>
  <si>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</si>
  <si>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</si>
  <si>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</si>
  <si>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</si>
  <si>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</si>
  <si>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</si>
  <si>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</si>
  <si>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</si>
  <si>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</si>
  <si>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</si>
  <si>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</si>
  <si>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</si>
  <si>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</si>
  <si>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</si>
  <si>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</si>
  <si>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</si>
  <si>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</si>
  <si>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</si>
  <si>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</si>
  <si>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</si>
  <si>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</si>
  <si>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</si>
  <si>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</si>
  <si>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</si>
  <si>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</si>
  <si>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</si>
  <si>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</si>
  <si>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</si>
  <si>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</si>
  <si>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</si>
  <si>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</si>
  <si>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</si>
  <si>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</si>
  <si>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</si>
  <si>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</si>
  <si>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</si>
  <si>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</si>
  <si>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</si>
  <si>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</si>
  <si>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</si>
  <si>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</si>
  <si>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</si>
  <si>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</si>
  <si>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</si>
  <si>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</si>
  <si>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-</t>
  </si>
  <si>
    <t>Объем внебюджетных инвестиций в основной капитал</t>
  </si>
  <si>
    <t xml:space="preserve">Оборот розничной торговли </t>
  </si>
  <si>
    <t>Доля реализованной на территории муниципального образования алкогольной продукции, произведенной на территории Самарской области, в общем объеме алкогольной продукции, реализованной на территории муниципального образования, в натуральном выражении</t>
  </si>
  <si>
    <t>Поголовье коров</t>
  </si>
  <si>
    <t>Раннее предоставленные субсидии</t>
  </si>
  <si>
    <t>За январь</t>
  </si>
  <si>
    <t>За февраль</t>
  </si>
  <si>
    <t>План распределения за период</t>
  </si>
  <si>
    <t>Распределение за отчетный период</t>
  </si>
  <si>
    <t>+</t>
  </si>
  <si>
    <t>Нарушен норматив формирования расходов на содержание органов местного самоуправления</t>
  </si>
  <si>
    <t>Нарушение норматива</t>
  </si>
  <si>
    <t>За март</t>
  </si>
  <si>
    <t>За апрель</t>
  </si>
  <si>
    <t>За май</t>
  </si>
  <si>
    <t>За июнь</t>
  </si>
  <si>
    <t>За июль</t>
  </si>
  <si>
    <t>За август</t>
  </si>
  <si>
    <t>Исполнение
(30)=(29)/(28)</t>
  </si>
  <si>
    <t>Исполнение
(34)=(33)/(32)</t>
  </si>
  <si>
    <t>Исполнение
(38)=(37)/(36)</t>
  </si>
  <si>
    <t>Исполнение
(42)=(41)/(40)</t>
  </si>
  <si>
    <t>Факторный анализ влияния отдельных показателей на итоговое распределение за сентябрь</t>
  </si>
  <si>
    <t>Общая площадь введенного в эксплуатацию жилья с учетом индивидуального жилищного строительства</t>
  </si>
  <si>
    <t>Степень обеспеченности общедомовыми приборами учета многоквартирных домов от общего жилищного фонда указанной категории</t>
  </si>
  <si>
    <t>Валовой сбор зерна в весе после доработки</t>
  </si>
  <si>
    <t>За  2013 год</t>
  </si>
  <si>
    <t>За сентябрь</t>
  </si>
  <si>
    <t>За октябрь</t>
  </si>
  <si>
    <t>За ноябрь</t>
  </si>
  <si>
    <t>Взыскание за отчетный период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</si>
  <si>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</si>
  <si>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Исполнение
(46)=(45)/(44)</t>
  </si>
  <si>
    <t>Исполнение
(50)=(49)/(48)</t>
  </si>
  <si>
    <t>Исполнение
(54)=(53)/(52)</t>
  </si>
  <si>
    <t>Распределение за отчётный период за вычетом предоставленных субсидий за январь-ноябрь 2013 года
(73)=(60)-(62)-(63)-(64)-(65)-(66)-(67)-(68)-(69)-(70)-(71)-(72)</t>
  </si>
  <si>
    <t xml:space="preserve"> + / -
(5)=(2)*(4)/(45)</t>
  </si>
  <si>
    <t xml:space="preserve"> + / -
(8)=(2)*(7)/(45)</t>
  </si>
  <si>
    <t xml:space="preserve"> + / -
(11)=(2)*(10)/(45)</t>
  </si>
  <si>
    <t xml:space="preserve"> + / -
(14)=(2)*(13)/(45)</t>
  </si>
  <si>
    <t xml:space="preserve"> + / -
(17)=(2)*(16)/(45)</t>
  </si>
  <si>
    <t xml:space="preserve"> + / -
(20)=(2)*(19)/(45)</t>
  </si>
  <si>
    <t xml:space="preserve"> + / -
(23)=(2)*(22)/(45)</t>
  </si>
  <si>
    <t xml:space="preserve"> + / -
(26)=(2)*(25)/(45)</t>
  </si>
  <si>
    <t xml:space="preserve"> + / -
(29)=(2)*(28)/(45)</t>
  </si>
  <si>
    <t xml:space="preserve"> + / -
(32)=(2)*(31)/(45)</t>
  </si>
  <si>
    <t xml:space="preserve"> + / -
(35)=(2)*(34)/(45)</t>
  </si>
  <si>
    <t xml:space="preserve"> + / -
(38)=(2)*(37)/(45)</t>
  </si>
  <si>
    <t xml:space="preserve"> + / -
(41)=(2)*(40)/(45)</t>
  </si>
  <si>
    <t xml:space="preserve"> + / -
(44)=(2)*(43)/(45)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</si>
</sst>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  <numFmt numFmtId="170" formatCode="0.00_ ;[Red]\-0.00\ "/>
    <numFmt numFmtId="171" formatCode="#,##0.0_ ;[Red]\-#,##0.0\ "/>
    <numFmt numFmtId="172" formatCode="#,##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93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vertical="center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0" fontId="19" fillId="13" borderId="3" xfId="0" applyFont="1" applyFill="1" applyBorder="1" applyAlignment="1">
      <alignment vertical="center"/>
    </xf>
    <xf numFmtId="165" fontId="19" fillId="13" borderId="3" xfId="0" applyNumberFormat="1" applyFont="1" applyFill="1" applyBorder="1" applyAlignment="1">
      <alignment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left" vertical="top" wrapText="1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6" borderId="25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right" vertical="center"/>
    </xf>
    <xf numFmtId="0" fontId="21" fillId="16" borderId="30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2" fillId="19" borderId="22" xfId="0" applyFont="1" applyFill="1" applyBorder="1" applyAlignment="1">
      <alignment horizontal="center" vertical="center" wrapText="1"/>
    </xf>
    <xf numFmtId="0" fontId="2" fillId="19" borderId="23" xfId="0" applyFont="1" applyFill="1" applyBorder="1" applyAlignment="1">
      <alignment horizontal="center" vertical="center" wrapText="1"/>
    </xf>
    <xf numFmtId="171" fontId="16" fillId="0" borderId="3" xfId="0" applyNumberFormat="1" applyFont="1" applyFill="1" applyBorder="1" applyAlignment="1">
      <alignment vertical="center"/>
    </xf>
    <xf numFmtId="165" fontId="16" fillId="0" borderId="11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1" xfId="0" applyFont="1" applyBorder="1" applyAlignment="1">
      <alignment vertical="top" wrapText="1"/>
    </xf>
    <xf numFmtId="165" fontId="16" fillId="0" borderId="11" xfId="0" applyNumberFormat="1" applyFont="1" applyFill="1" applyBorder="1" applyAlignment="1">
      <alignment horizontal="right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7" fillId="0" borderId="11" xfId="45" applyFont="1" applyFill="1" applyBorder="1" applyAlignment="1">
      <alignment horizontal="center" vertical="top" wrapText="1"/>
    </xf>
    <xf numFmtId="3" fontId="16" fillId="0" borderId="1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67" fontId="16" fillId="0" borderId="11" xfId="0" applyNumberFormat="1" applyFont="1" applyFill="1" applyBorder="1" applyAlignment="1">
      <alignment vertical="center"/>
    </xf>
    <xf numFmtId="166" fontId="16" fillId="0" borderId="11" xfId="0" applyNumberFormat="1" applyFont="1" applyFill="1" applyBorder="1" applyAlignment="1">
      <alignment vertical="center"/>
    </xf>
    <xf numFmtId="171" fontId="16" fillId="0" borderId="11" xfId="0" applyNumberFormat="1" applyFont="1" applyFill="1" applyBorder="1" applyAlignment="1">
      <alignment vertical="center"/>
    </xf>
    <xf numFmtId="4" fontId="22" fillId="0" borderId="35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right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165" fontId="18" fillId="12" borderId="12" xfId="0" applyNumberFormat="1" applyFont="1" applyFill="1" applyBorder="1" applyAlignment="1">
      <alignment vertical="center"/>
    </xf>
    <xf numFmtId="166" fontId="18" fillId="12" borderId="3" xfId="0" applyNumberFormat="1" applyFont="1" applyFill="1" applyBorder="1" applyAlignment="1">
      <alignment vertical="center"/>
    </xf>
    <xf numFmtId="10" fontId="18" fillId="12" borderId="3" xfId="0" applyNumberFormat="1" applyFont="1" applyFill="1" applyBorder="1" applyAlignment="1">
      <alignment vertical="center"/>
    </xf>
    <xf numFmtId="10" fontId="18" fillId="12" borderId="12" xfId="0" applyNumberFormat="1" applyFont="1" applyFill="1" applyBorder="1" applyAlignment="1">
      <alignment vertical="center"/>
    </xf>
    <xf numFmtId="0" fontId="23" fillId="12" borderId="12" xfId="45" applyFont="1" applyFill="1" applyBorder="1" applyAlignment="1">
      <alignment horizontal="center" vertical="top" wrapText="1"/>
    </xf>
    <xf numFmtId="0" fontId="23" fillId="12" borderId="3" xfId="45" applyFont="1" applyFill="1" applyBorder="1" applyAlignment="1">
      <alignment horizontal="center" vertical="top" wrapText="1"/>
    </xf>
    <xf numFmtId="0" fontId="18" fillId="12" borderId="3" xfId="0" applyFont="1" applyFill="1" applyBorder="1" applyAlignment="1">
      <alignment vertical="center"/>
    </xf>
    <xf numFmtId="4" fontId="19" fillId="13" borderId="3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3" fillId="18" borderId="39" xfId="0" applyFont="1" applyFill="1" applyBorder="1" applyAlignment="1">
      <alignment horizontal="center" vertical="center" wrapText="1"/>
    </xf>
    <xf numFmtId="168" fontId="24" fillId="21" borderId="13" xfId="0" applyNumberFormat="1" applyFont="1" applyFill="1" applyBorder="1" applyAlignment="1">
      <alignment horizontal="right"/>
    </xf>
    <xf numFmtId="168" fontId="25" fillId="22" borderId="3" xfId="0" applyNumberFormat="1" applyFont="1" applyFill="1" applyBorder="1" applyAlignment="1">
      <alignment horizontal="right"/>
    </xf>
    <xf numFmtId="0" fontId="3" fillId="18" borderId="44" xfId="0" applyFont="1" applyFill="1" applyBorder="1" applyAlignment="1">
      <alignment horizontal="center" vertical="center" wrapText="1"/>
    </xf>
    <xf numFmtId="0" fontId="2" fillId="19" borderId="45" xfId="0" applyFont="1" applyFill="1" applyBorder="1" applyAlignment="1">
      <alignment horizontal="center" vertical="center" wrapText="1"/>
    </xf>
    <xf numFmtId="2" fontId="19" fillId="13" borderId="3" xfId="0" applyNumberFormat="1" applyFont="1" applyFill="1" applyBorder="1" applyAlignment="1">
      <alignment vertical="center"/>
    </xf>
    <xf numFmtId="166" fontId="18" fillId="12" borderId="4" xfId="0" applyNumberFormat="1" applyFont="1" applyFill="1" applyBorder="1" applyAlignment="1">
      <alignment vertical="center"/>
    </xf>
    <xf numFmtId="165" fontId="18" fillId="12" borderId="4" xfId="0" applyNumberFormat="1" applyFont="1" applyFill="1" applyBorder="1" applyAlignment="1">
      <alignment horizontal="right" vertical="center"/>
    </xf>
    <xf numFmtId="165" fontId="19" fillId="13" borderId="4" xfId="0" applyNumberFormat="1" applyFont="1" applyFill="1" applyBorder="1" applyAlignment="1">
      <alignment vertical="center"/>
    </xf>
    <xf numFmtId="165" fontId="18" fillId="12" borderId="0" xfId="0" applyNumberFormat="1" applyFont="1" applyFill="1" applyBorder="1" applyAlignment="1">
      <alignment vertical="center"/>
    </xf>
    <xf numFmtId="166" fontId="18" fillId="12" borderId="0" xfId="0" applyNumberFormat="1" applyFont="1" applyFill="1" applyBorder="1" applyAlignment="1">
      <alignment vertical="center"/>
    </xf>
    <xf numFmtId="165" fontId="18" fillId="12" borderId="0" xfId="0" applyNumberFormat="1" applyFont="1" applyFill="1" applyBorder="1" applyAlignment="1">
      <alignment horizontal="right" vertical="center"/>
    </xf>
    <xf numFmtId="165" fontId="18" fillId="12" borderId="18" xfId="0" applyNumberFormat="1" applyFont="1" applyFill="1" applyBorder="1" applyAlignment="1">
      <alignment vertical="center"/>
    </xf>
    <xf numFmtId="170" fontId="16" fillId="0" borderId="4" xfId="0" applyNumberFormat="1" applyFont="1" applyFill="1" applyBorder="1" applyAlignment="1">
      <alignment vertical="center"/>
    </xf>
    <xf numFmtId="170" fontId="16" fillId="0" borderId="18" xfId="0" applyNumberFormat="1" applyFont="1" applyFill="1" applyBorder="1" applyAlignment="1">
      <alignment vertical="center"/>
    </xf>
    <xf numFmtId="0" fontId="21" fillId="16" borderId="44" xfId="0" applyFont="1" applyFill="1" applyBorder="1" applyAlignment="1">
      <alignment horizontal="center" vertical="center" wrapText="1"/>
    </xf>
    <xf numFmtId="0" fontId="18" fillId="12" borderId="46" xfId="0" applyFont="1" applyFill="1" applyBorder="1" applyAlignment="1">
      <alignment vertical="center"/>
    </xf>
    <xf numFmtId="171" fontId="18" fillId="12" borderId="47" xfId="0" applyNumberFormat="1" applyFont="1" applyFill="1" applyBorder="1" applyAlignment="1">
      <alignment vertical="center"/>
    </xf>
    <xf numFmtId="170" fontId="16" fillId="0" borderId="31" xfId="0" applyNumberFormat="1" applyFont="1" applyFill="1" applyBorder="1" applyAlignment="1">
      <alignment horizontal="center" vertical="center"/>
    </xf>
    <xf numFmtId="171" fontId="16" fillId="0" borderId="42" xfId="0" applyNumberFormat="1" applyFont="1" applyFill="1" applyBorder="1" applyAlignment="1">
      <alignment horizontal="right" vertical="center"/>
    </xf>
    <xf numFmtId="170" fontId="18" fillId="12" borderId="31" xfId="0" applyNumberFormat="1" applyFont="1" applyFill="1" applyBorder="1" applyAlignment="1">
      <alignment horizontal="center" vertical="center"/>
    </xf>
    <xf numFmtId="166" fontId="18" fillId="12" borderId="42" xfId="0" applyNumberFormat="1" applyFont="1" applyFill="1" applyBorder="1" applyAlignment="1">
      <alignment vertical="center"/>
    </xf>
    <xf numFmtId="170" fontId="16" fillId="0" borderId="34" xfId="0" applyNumberFormat="1" applyFont="1" applyFill="1" applyBorder="1" applyAlignment="1">
      <alignment horizontal="center" vertical="center"/>
    </xf>
    <xf numFmtId="170" fontId="16" fillId="12" borderId="31" xfId="0" applyNumberFormat="1" applyFont="1" applyFill="1" applyBorder="1" applyAlignment="1">
      <alignment horizontal="center" vertical="center"/>
    </xf>
    <xf numFmtId="165" fontId="18" fillId="12" borderId="42" xfId="0" applyNumberFormat="1" applyFont="1" applyFill="1" applyBorder="1" applyAlignment="1">
      <alignment horizontal="right" vertical="center"/>
    </xf>
    <xf numFmtId="170" fontId="22" fillId="0" borderId="36" xfId="0" applyNumberFormat="1" applyFont="1" applyFill="1" applyBorder="1" applyAlignment="1">
      <alignment horizontal="center" vertical="center"/>
    </xf>
    <xf numFmtId="165" fontId="19" fillId="13" borderId="21" xfId="0" applyNumberFormat="1" applyFont="1" applyFill="1" applyBorder="1" applyAlignment="1">
      <alignment vertical="center"/>
    </xf>
    <xf numFmtId="165" fontId="19" fillId="13" borderId="22" xfId="0" applyNumberFormat="1" applyFont="1" applyFill="1" applyBorder="1" applyAlignment="1">
      <alignment vertical="center"/>
    </xf>
    <xf numFmtId="165" fontId="19" fillId="13" borderId="45" xfId="0" applyNumberFormat="1" applyFont="1" applyFill="1" applyBorder="1" applyAlignment="1">
      <alignment vertical="center"/>
    </xf>
    <xf numFmtId="0" fontId="0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6" borderId="18" xfId="0" applyFont="1" applyFill="1" applyBorder="1" applyAlignment="1">
      <alignment horizontal="center" vertical="center" wrapText="1"/>
    </xf>
    <xf numFmtId="0" fontId="21" fillId="16" borderId="12" xfId="0" applyNumberFormat="1" applyFont="1" applyFill="1" applyBorder="1" applyAlignment="1">
      <alignment horizontal="center"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26" fillId="12" borderId="4" xfId="45" applyFont="1" applyFill="1" applyBorder="1" applyAlignment="1">
      <alignment horizontal="left" vertical="top" wrapText="1"/>
    </xf>
    <xf numFmtId="168" fontId="26" fillId="12" borderId="4" xfId="45" applyNumberFormat="1" applyFont="1" applyFill="1" applyBorder="1" applyAlignment="1">
      <alignment horizontal="center" vertical="center" wrapText="1"/>
    </xf>
    <xf numFmtId="0" fontId="26" fillId="12" borderId="3" xfId="45" applyFont="1" applyFill="1" applyBorder="1" applyAlignment="1">
      <alignment horizontal="left" vertical="top" wrapText="1"/>
    </xf>
    <xf numFmtId="0" fontId="21" fillId="12" borderId="3" xfId="0" applyFont="1" applyFill="1" applyBorder="1"/>
    <xf numFmtId="0" fontId="26" fillId="0" borderId="4" xfId="45" applyFont="1" applyBorder="1" applyAlignment="1">
      <alignment vertical="top" wrapText="1"/>
    </xf>
    <xf numFmtId="165" fontId="21" fillId="0" borderId="3" xfId="0" applyNumberFormat="1" applyFont="1" applyBorder="1"/>
    <xf numFmtId="4" fontId="21" fillId="0" borderId="3" xfId="0" applyNumberFormat="1" applyFont="1" applyBorder="1"/>
    <xf numFmtId="169" fontId="21" fillId="0" borderId="3" xfId="0" applyNumberFormat="1" applyFont="1" applyBorder="1"/>
    <xf numFmtId="168" fontId="21" fillId="15" borderId="3" xfId="0" applyNumberFormat="1" applyFont="1" applyFill="1" applyBorder="1"/>
    <xf numFmtId="3" fontId="21" fillId="0" borderId="3" xfId="0" applyNumberFormat="1" applyFont="1" applyBorder="1"/>
    <xf numFmtId="0" fontId="21" fillId="0" borderId="3" xfId="0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172" fontId="21" fillId="0" borderId="3" xfId="0" applyNumberFormat="1" applyFont="1" applyBorder="1"/>
    <xf numFmtId="0" fontId="26" fillId="0" borderId="3" xfId="45" applyFont="1" applyFill="1" applyBorder="1" applyAlignment="1">
      <alignment horizontal="center" vertical="top" wrapText="1"/>
    </xf>
    <xf numFmtId="0" fontId="26" fillId="0" borderId="4" xfId="45" applyFont="1" applyFill="1" applyBorder="1" applyAlignment="1">
      <alignment horizontal="center" vertical="top" wrapText="1"/>
    </xf>
    <xf numFmtId="4" fontId="26" fillId="0" borderId="4" xfId="45" applyNumberFormat="1" applyFont="1" applyFill="1" applyBorder="1" applyAlignment="1">
      <alignment horizontal="center" vertical="top" wrapText="1"/>
    </xf>
    <xf numFmtId="4" fontId="21" fillId="15" borderId="3" xfId="0" applyNumberFormat="1" applyFont="1" applyFill="1" applyBorder="1"/>
    <xf numFmtId="0" fontId="26" fillId="0" borderId="3" xfId="45" applyFont="1" applyBorder="1" applyAlignment="1">
      <alignment vertical="top" wrapText="1"/>
    </xf>
    <xf numFmtId="4" fontId="26" fillId="0" borderId="3" xfId="45" applyNumberFormat="1" applyFont="1" applyFill="1" applyBorder="1" applyAlignment="1">
      <alignment horizontal="center" vertical="top" wrapText="1"/>
    </xf>
    <xf numFmtId="0" fontId="26" fillId="12" borderId="3" xfId="45" applyFont="1" applyFill="1" applyBorder="1" applyAlignment="1">
      <alignment vertical="top" wrapText="1"/>
    </xf>
    <xf numFmtId="4" fontId="26" fillId="12" borderId="4" xfId="45" applyNumberFormat="1" applyFont="1" applyFill="1" applyBorder="1" applyAlignment="1">
      <alignment horizontal="center" vertical="center" wrapText="1"/>
    </xf>
    <xf numFmtId="4" fontId="26" fillId="12" borderId="4" xfId="45" applyNumberFormat="1" applyFont="1" applyFill="1" applyBorder="1" applyAlignment="1">
      <alignment horizontal="left" vertical="top" wrapText="1"/>
    </xf>
    <xf numFmtId="0" fontId="21" fillId="12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top" wrapText="1"/>
    </xf>
    <xf numFmtId="4" fontId="21" fillId="15" borderId="4" xfId="0" applyNumberFormat="1" applyFont="1" applyFill="1" applyBorder="1"/>
    <xf numFmtId="168" fontId="21" fillId="0" borderId="4" xfId="0" applyNumberFormat="1" applyFont="1" applyFill="1" applyBorder="1"/>
    <xf numFmtId="0" fontId="26" fillId="12" borderId="3" xfId="0" applyFont="1" applyFill="1" applyBorder="1" applyAlignment="1">
      <alignment vertical="top" wrapText="1"/>
    </xf>
    <xf numFmtId="0" fontId="21" fillId="14" borderId="3" xfId="0" applyFont="1" applyFill="1" applyBorder="1" applyAlignment="1">
      <alignment vertical="top" wrapText="1"/>
    </xf>
    <xf numFmtId="4" fontId="21" fillId="0" borderId="0" xfId="0" applyNumberFormat="1" applyFont="1"/>
    <xf numFmtId="4" fontId="21" fillId="0" borderId="0" xfId="0" applyNumberFormat="1" applyFont="1" applyFill="1"/>
    <xf numFmtId="0" fontId="21" fillId="0" borderId="0" xfId="0" applyFont="1" applyFill="1"/>
    <xf numFmtId="0" fontId="21" fillId="0" borderId="3" xfId="0" applyFont="1" applyFill="1" applyBorder="1"/>
    <xf numFmtId="0" fontId="21" fillId="0" borderId="3" xfId="0" applyFont="1" applyBorder="1" applyAlignment="1">
      <alignment vertical="top" wrapText="1"/>
    </xf>
    <xf numFmtId="168" fontId="21" fillId="0" borderId="3" xfId="0" applyNumberFormat="1" applyFont="1" applyBorder="1"/>
    <xf numFmtId="4" fontId="21" fillId="0" borderId="3" xfId="0" applyNumberFormat="1" applyFont="1" applyFill="1" applyBorder="1"/>
    <xf numFmtId="4" fontId="21" fillId="0" borderId="4" xfId="0" applyNumberFormat="1" applyFont="1" applyFill="1" applyBorder="1"/>
    <xf numFmtId="169" fontId="21" fillId="0" borderId="3" xfId="0" applyNumberFormat="1" applyFont="1" applyFill="1" applyBorder="1"/>
    <xf numFmtId="168" fontId="21" fillId="0" borderId="3" xfId="0" applyNumberFormat="1" applyFont="1" applyFill="1" applyBorder="1"/>
    <xf numFmtId="168" fontId="21" fillId="14" borderId="3" xfId="0" applyNumberFormat="1" applyFont="1" applyFill="1" applyBorder="1"/>
    <xf numFmtId="0" fontId="21" fillId="14" borderId="3" xfId="0" applyFont="1" applyFill="1" applyBorder="1"/>
    <xf numFmtId="0" fontId="27" fillId="14" borderId="3" xfId="0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 vertical="center" wrapText="1"/>
    </xf>
    <xf numFmtId="0" fontId="3" fillId="18" borderId="33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9" borderId="4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3" fillId="18" borderId="3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17" borderId="32" xfId="0" applyFont="1" applyFill="1" applyBorder="1" applyAlignment="1">
      <alignment horizontal="center" vertical="center" wrapText="1"/>
    </xf>
    <xf numFmtId="0" fontId="3" fillId="17" borderId="40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9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21" fillId="11" borderId="17" xfId="0" applyFont="1" applyFill="1" applyBorder="1" applyAlignment="1">
      <alignment horizontal="center" vertical="center" wrapText="1"/>
    </xf>
    <xf numFmtId="0" fontId="21" fillId="20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18" borderId="5" xfId="0" applyFont="1" applyFill="1" applyBorder="1" applyAlignment="1">
      <alignment horizontal="center" vertical="center" wrapText="1"/>
    </xf>
    <xf numFmtId="0" fontId="21" fillId="18" borderId="20" xfId="0" applyFont="1" applyFill="1" applyBorder="1" applyAlignment="1">
      <alignment horizontal="center" vertical="center" wrapText="1"/>
    </xf>
    <xf numFmtId="0" fontId="21" fillId="17" borderId="11" xfId="0" applyNumberFormat="1" applyFont="1" applyFill="1" applyBorder="1" applyAlignment="1">
      <alignment horizontal="center" vertical="center" wrapText="1"/>
    </xf>
    <xf numFmtId="0" fontId="21" fillId="17" borderId="12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1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31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008A3E"/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</sheetPr>
  <dimension ref="A1:IC377"/>
  <sheetViews>
    <sheetView tabSelected="1" view="pageBreakPreview" zoomScale="70" zoomScaleNormal="70" zoomScaleSheetLayoutView="70" workbookViewId="0">
      <pane xSplit="1" ySplit="5" topLeftCell="AC6" activePane="bottomRight" state="frozen"/>
      <selection pane="topRight" activeCell="B1" sqref="B1"/>
      <selection pane="bottomLeft" activeCell="A8" sqref="A8"/>
      <selection pane="bottomRight" activeCell="BW26" sqref="BW26"/>
    </sheetView>
  </sheetViews>
  <sheetFormatPr defaultColWidth="9.140625" defaultRowHeight="12.75" x14ac:dyDescent="0.2"/>
  <cols>
    <col min="1" max="1" width="47.42578125" style="1" customWidth="1"/>
    <col min="2" max="2" width="19.28515625" style="1" customWidth="1"/>
    <col min="3" max="3" width="19.5703125" style="1" customWidth="1"/>
    <col min="4" max="4" width="10" style="1" customWidth="1"/>
    <col min="5" max="5" width="6.42578125" style="1" customWidth="1"/>
    <col min="6" max="6" width="9.140625" style="1" customWidth="1"/>
    <col min="7" max="7" width="10.42578125" style="1" customWidth="1"/>
    <col min="8" max="8" width="9.42578125" style="1" customWidth="1"/>
    <col min="9" max="9" width="5.85546875" style="1" customWidth="1"/>
    <col min="10" max="10" width="8.85546875" style="1" customWidth="1"/>
    <col min="11" max="11" width="11.85546875" style="1" customWidth="1"/>
    <col min="12" max="12" width="9.7109375" style="1" customWidth="1"/>
    <col min="13" max="13" width="6" style="1" customWidth="1"/>
    <col min="14" max="14" width="16.85546875" style="1" customWidth="1"/>
    <col min="15" max="15" width="18.140625" style="1" customWidth="1"/>
    <col min="16" max="16" width="11.28515625" style="1" customWidth="1"/>
    <col min="17" max="17" width="7.42578125" style="1" customWidth="1"/>
    <col min="18" max="18" width="10" style="1" customWidth="1"/>
    <col min="19" max="19" width="7.85546875" style="1" customWidth="1"/>
    <col min="20" max="20" width="14.5703125" style="1" customWidth="1"/>
    <col min="21" max="21" width="12.5703125" style="1" customWidth="1"/>
    <col min="22" max="22" width="9.7109375" style="1" customWidth="1"/>
    <col min="23" max="23" width="7.140625" style="1" customWidth="1"/>
    <col min="24" max="24" width="15.28515625" style="1" customWidth="1"/>
    <col min="25" max="25" width="14.28515625" style="1" customWidth="1"/>
    <col min="26" max="26" width="10.5703125" style="1" customWidth="1"/>
    <col min="27" max="27" width="8.42578125" style="1" customWidth="1"/>
    <col min="28" max="28" width="20.42578125" style="1" customWidth="1"/>
    <col min="29" max="29" width="22.28515625" style="1" customWidth="1"/>
    <col min="30" max="30" width="10.5703125" style="1" customWidth="1"/>
    <col min="31" max="31" width="8.42578125" style="1" customWidth="1"/>
    <col min="32" max="32" width="17.140625" style="1" customWidth="1"/>
    <col min="33" max="33" width="21.7109375" style="1" customWidth="1"/>
    <col min="34" max="34" width="10.5703125" style="1" customWidth="1"/>
    <col min="35" max="35" width="8.42578125" style="1" customWidth="1"/>
    <col min="36" max="36" width="9.140625" style="1" customWidth="1"/>
    <col min="37" max="37" width="11.28515625" style="1" customWidth="1"/>
    <col min="38" max="38" width="10.5703125" style="1" customWidth="1"/>
    <col min="39" max="39" width="8.42578125" style="1" customWidth="1"/>
    <col min="40" max="40" width="14.28515625" style="1" customWidth="1"/>
    <col min="41" max="41" width="14" style="1" customWidth="1"/>
    <col min="42" max="42" width="10.5703125" style="1" customWidth="1"/>
    <col min="43" max="43" width="8.42578125" style="1" customWidth="1"/>
    <col min="44" max="44" width="17.5703125" style="1" customWidth="1"/>
    <col min="45" max="45" width="14.7109375" style="1" customWidth="1"/>
    <col min="46" max="46" width="10.7109375" style="1" customWidth="1"/>
    <col min="47" max="49" width="8.42578125" style="1" customWidth="1"/>
    <col min="50" max="50" width="11.7109375" style="1" customWidth="1"/>
    <col min="51" max="51" width="8.42578125" style="1" customWidth="1"/>
    <col min="52" max="52" width="10.7109375" style="1" customWidth="1"/>
    <col min="53" max="53" width="9.85546875" style="1" customWidth="1"/>
    <col min="54" max="54" width="10.42578125" style="1" customWidth="1"/>
    <col min="55" max="55" width="8.42578125" style="1" customWidth="1"/>
    <col min="56" max="57" width="12.7109375" style="1" customWidth="1"/>
    <col min="58" max="58" width="14.5703125" style="1" customWidth="1"/>
    <col min="59" max="59" width="15.5703125" style="1" customWidth="1"/>
    <col min="60" max="60" width="17.42578125" style="1" customWidth="1"/>
    <col min="61" max="72" width="13.5703125" style="1" customWidth="1"/>
    <col min="73" max="73" width="14.7109375" style="1" customWidth="1"/>
    <col min="74" max="74" width="21.42578125" style="1" customWidth="1"/>
    <col min="75" max="75" width="16.42578125" style="1" customWidth="1"/>
    <col min="76" max="76" width="20.7109375" style="1" customWidth="1"/>
    <col min="77" max="77" width="14.7109375" style="1" customWidth="1"/>
    <col min="78" max="78" width="9.140625" style="1" customWidth="1"/>
    <col min="79" max="80" width="11.140625" style="1" customWidth="1"/>
    <col min="81" max="81" width="9.140625" style="1" customWidth="1"/>
    <col min="82" max="16384" width="9.140625" style="1"/>
  </cols>
  <sheetData>
    <row r="1" spans="1:80" ht="21.75" customHeight="1" x14ac:dyDescent="0.2">
      <c r="A1" s="165" t="s">
        <v>390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 t="s">
        <v>390</v>
      </c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</row>
    <row r="2" spans="1:80" ht="13.5" thickBot="1" x14ac:dyDescent="0.25">
      <c r="A2" s="42" t="s">
        <v>428</v>
      </c>
    </row>
    <row r="3" spans="1:80" ht="82.5" customHeight="1" thickBot="1" x14ac:dyDescent="0.25">
      <c r="A3" s="168" t="s">
        <v>15</v>
      </c>
      <c r="B3" s="154" t="s">
        <v>400</v>
      </c>
      <c r="C3" s="155"/>
      <c r="D3" s="155"/>
      <c r="E3" s="155"/>
      <c r="F3" s="175" t="s">
        <v>399</v>
      </c>
      <c r="G3" s="176"/>
      <c r="H3" s="176"/>
      <c r="I3" s="176"/>
      <c r="J3" s="154" t="s">
        <v>398</v>
      </c>
      <c r="K3" s="155"/>
      <c r="L3" s="155"/>
      <c r="M3" s="155"/>
      <c r="N3" s="177" t="s">
        <v>397</v>
      </c>
      <c r="O3" s="178"/>
      <c r="P3" s="178"/>
      <c r="Q3" s="178"/>
      <c r="R3" s="173" t="s">
        <v>392</v>
      </c>
      <c r="S3" s="174"/>
      <c r="T3" s="154" t="s">
        <v>396</v>
      </c>
      <c r="U3" s="155"/>
      <c r="V3" s="155"/>
      <c r="W3" s="155"/>
      <c r="X3" s="154" t="s">
        <v>395</v>
      </c>
      <c r="Y3" s="155"/>
      <c r="Z3" s="155"/>
      <c r="AA3" s="155"/>
      <c r="AB3" s="151" t="s">
        <v>402</v>
      </c>
      <c r="AC3" s="152"/>
      <c r="AD3" s="152"/>
      <c r="AE3" s="152"/>
      <c r="AF3" s="151" t="s">
        <v>403</v>
      </c>
      <c r="AG3" s="152"/>
      <c r="AH3" s="152"/>
      <c r="AI3" s="152"/>
      <c r="AJ3" s="151" t="s">
        <v>404</v>
      </c>
      <c r="AK3" s="152"/>
      <c r="AL3" s="152"/>
      <c r="AM3" s="152"/>
      <c r="AN3" s="151" t="s">
        <v>405</v>
      </c>
      <c r="AO3" s="152"/>
      <c r="AP3" s="152"/>
      <c r="AQ3" s="153"/>
      <c r="AR3" s="151" t="s">
        <v>425</v>
      </c>
      <c r="AS3" s="152"/>
      <c r="AT3" s="152"/>
      <c r="AU3" s="153"/>
      <c r="AV3" s="151" t="s">
        <v>426</v>
      </c>
      <c r="AW3" s="152"/>
      <c r="AX3" s="152"/>
      <c r="AY3" s="153"/>
      <c r="AZ3" s="151" t="s">
        <v>427</v>
      </c>
      <c r="BA3" s="152"/>
      <c r="BB3" s="152"/>
      <c r="BC3" s="153"/>
      <c r="BD3" s="166" t="s">
        <v>379</v>
      </c>
      <c r="BE3" s="170" t="s">
        <v>380</v>
      </c>
      <c r="BF3" s="161" t="s">
        <v>385</v>
      </c>
      <c r="BG3" s="168" t="s">
        <v>409</v>
      </c>
      <c r="BH3" s="159" t="s">
        <v>410</v>
      </c>
      <c r="BI3" s="156" t="s">
        <v>381</v>
      </c>
      <c r="BJ3" s="156" t="s">
        <v>406</v>
      </c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163" t="s">
        <v>437</v>
      </c>
      <c r="BV3" s="149" t="s">
        <v>412</v>
      </c>
      <c r="BW3" s="149" t="s">
        <v>433</v>
      </c>
      <c r="BX3" s="149" t="s">
        <v>432</v>
      </c>
    </row>
    <row r="4" spans="1:80" ht="164.25" customHeight="1" thickBot="1" x14ac:dyDescent="0.25">
      <c r="A4" s="169"/>
      <c r="B4" s="30" t="s">
        <v>371</v>
      </c>
      <c r="C4" s="31" t="s">
        <v>372</v>
      </c>
      <c r="D4" s="32" t="s">
        <v>386</v>
      </c>
      <c r="E4" s="31" t="s">
        <v>16</v>
      </c>
      <c r="F4" s="30" t="s">
        <v>371</v>
      </c>
      <c r="G4" s="31" t="s">
        <v>372</v>
      </c>
      <c r="H4" s="32" t="s">
        <v>387</v>
      </c>
      <c r="I4" s="31" t="s">
        <v>16</v>
      </c>
      <c r="J4" s="30" t="s">
        <v>371</v>
      </c>
      <c r="K4" s="31" t="s">
        <v>372</v>
      </c>
      <c r="L4" s="32" t="s">
        <v>388</v>
      </c>
      <c r="M4" s="31" t="s">
        <v>16</v>
      </c>
      <c r="N4" s="30" t="s">
        <v>371</v>
      </c>
      <c r="O4" s="31" t="s">
        <v>372</v>
      </c>
      <c r="P4" s="32" t="s">
        <v>389</v>
      </c>
      <c r="Q4" s="31" t="s">
        <v>16</v>
      </c>
      <c r="R4" s="32" t="s">
        <v>391</v>
      </c>
      <c r="S4" s="31" t="s">
        <v>16</v>
      </c>
      <c r="T4" s="30" t="s">
        <v>371</v>
      </c>
      <c r="U4" s="31" t="s">
        <v>372</v>
      </c>
      <c r="V4" s="32" t="s">
        <v>393</v>
      </c>
      <c r="W4" s="31" t="s">
        <v>16</v>
      </c>
      <c r="X4" s="30" t="s">
        <v>371</v>
      </c>
      <c r="Y4" s="31" t="s">
        <v>372</v>
      </c>
      <c r="Z4" s="32" t="s">
        <v>394</v>
      </c>
      <c r="AA4" s="31" t="s">
        <v>16</v>
      </c>
      <c r="AB4" s="45" t="s">
        <v>371</v>
      </c>
      <c r="AC4" s="46" t="s">
        <v>372</v>
      </c>
      <c r="AD4" s="47" t="s">
        <v>420</v>
      </c>
      <c r="AE4" s="46" t="s">
        <v>16</v>
      </c>
      <c r="AF4" s="45" t="s">
        <v>371</v>
      </c>
      <c r="AG4" s="46" t="s">
        <v>372</v>
      </c>
      <c r="AH4" s="47" t="s">
        <v>421</v>
      </c>
      <c r="AI4" s="46" t="s">
        <v>16</v>
      </c>
      <c r="AJ4" s="45" t="s">
        <v>371</v>
      </c>
      <c r="AK4" s="46" t="s">
        <v>372</v>
      </c>
      <c r="AL4" s="47" t="s">
        <v>422</v>
      </c>
      <c r="AM4" s="46" t="s">
        <v>16</v>
      </c>
      <c r="AN4" s="45" t="s">
        <v>371</v>
      </c>
      <c r="AO4" s="46" t="s">
        <v>372</v>
      </c>
      <c r="AP4" s="47" t="s">
        <v>423</v>
      </c>
      <c r="AQ4" s="77" t="s">
        <v>16</v>
      </c>
      <c r="AR4" s="45" t="s">
        <v>371</v>
      </c>
      <c r="AS4" s="46" t="s">
        <v>372</v>
      </c>
      <c r="AT4" s="47" t="s">
        <v>434</v>
      </c>
      <c r="AU4" s="77" t="s">
        <v>16</v>
      </c>
      <c r="AV4" s="45" t="s">
        <v>371</v>
      </c>
      <c r="AW4" s="46" t="s">
        <v>372</v>
      </c>
      <c r="AX4" s="47" t="s">
        <v>435</v>
      </c>
      <c r="AY4" s="77" t="s">
        <v>16</v>
      </c>
      <c r="AZ4" s="45" t="s">
        <v>371</v>
      </c>
      <c r="BA4" s="46" t="s">
        <v>372</v>
      </c>
      <c r="BB4" s="47" t="s">
        <v>436</v>
      </c>
      <c r="BC4" s="77" t="s">
        <v>16</v>
      </c>
      <c r="BD4" s="167"/>
      <c r="BE4" s="171"/>
      <c r="BF4" s="162"/>
      <c r="BG4" s="169"/>
      <c r="BH4" s="160"/>
      <c r="BI4" s="157"/>
      <c r="BJ4" s="76" t="s">
        <v>407</v>
      </c>
      <c r="BK4" s="76" t="s">
        <v>408</v>
      </c>
      <c r="BL4" s="73" t="s">
        <v>414</v>
      </c>
      <c r="BM4" s="73" t="s">
        <v>415</v>
      </c>
      <c r="BN4" s="73" t="s">
        <v>416</v>
      </c>
      <c r="BO4" s="73" t="s">
        <v>417</v>
      </c>
      <c r="BP4" s="73" t="s">
        <v>418</v>
      </c>
      <c r="BQ4" s="73" t="s">
        <v>419</v>
      </c>
      <c r="BR4" s="73" t="s">
        <v>429</v>
      </c>
      <c r="BS4" s="73" t="s">
        <v>430</v>
      </c>
      <c r="BT4" s="73" t="s">
        <v>431</v>
      </c>
      <c r="BU4" s="172"/>
      <c r="BV4" s="158"/>
      <c r="BW4" s="150"/>
      <c r="BX4" s="150"/>
    </row>
    <row r="5" spans="1:80" s="38" customFormat="1" ht="13.9" customHeight="1" thickBot="1" x14ac:dyDescent="0.25">
      <c r="A5" s="39">
        <v>1</v>
      </c>
      <c r="B5" s="40">
        <v>2</v>
      </c>
      <c r="C5" s="41">
        <v>3</v>
      </c>
      <c r="D5" s="41">
        <v>4</v>
      </c>
      <c r="E5" s="41">
        <v>5</v>
      </c>
      <c r="F5" s="40">
        <v>6</v>
      </c>
      <c r="G5" s="41">
        <v>7</v>
      </c>
      <c r="H5" s="41">
        <v>8</v>
      </c>
      <c r="I5" s="41">
        <v>9</v>
      </c>
      <c r="J5" s="40">
        <v>10</v>
      </c>
      <c r="K5" s="41">
        <v>11</v>
      </c>
      <c r="L5" s="41">
        <v>12</v>
      </c>
      <c r="M5" s="41">
        <v>13</v>
      </c>
      <c r="N5" s="40">
        <v>14</v>
      </c>
      <c r="O5" s="41">
        <v>15</v>
      </c>
      <c r="P5" s="41">
        <v>16</v>
      </c>
      <c r="Q5" s="41">
        <v>17</v>
      </c>
      <c r="R5" s="41">
        <v>18</v>
      </c>
      <c r="S5" s="41">
        <v>19</v>
      </c>
      <c r="T5" s="40">
        <v>20</v>
      </c>
      <c r="U5" s="41">
        <v>21</v>
      </c>
      <c r="V5" s="41">
        <v>22</v>
      </c>
      <c r="W5" s="41">
        <v>23</v>
      </c>
      <c r="X5" s="40">
        <v>24</v>
      </c>
      <c r="Y5" s="41">
        <v>25</v>
      </c>
      <c r="Z5" s="41">
        <v>26</v>
      </c>
      <c r="AA5" s="41">
        <v>27</v>
      </c>
      <c r="AB5" s="40">
        <v>28</v>
      </c>
      <c r="AC5" s="41">
        <v>29</v>
      </c>
      <c r="AD5" s="41">
        <v>30</v>
      </c>
      <c r="AE5" s="41">
        <v>31</v>
      </c>
      <c r="AF5" s="40">
        <v>32</v>
      </c>
      <c r="AG5" s="41">
        <v>33</v>
      </c>
      <c r="AH5" s="41">
        <v>34</v>
      </c>
      <c r="AI5" s="41">
        <v>35</v>
      </c>
      <c r="AJ5" s="40">
        <v>36</v>
      </c>
      <c r="AK5" s="41">
        <v>37</v>
      </c>
      <c r="AL5" s="41">
        <v>38</v>
      </c>
      <c r="AM5" s="41">
        <v>39</v>
      </c>
      <c r="AN5" s="40">
        <v>40</v>
      </c>
      <c r="AO5" s="41">
        <v>41</v>
      </c>
      <c r="AP5" s="41">
        <v>42</v>
      </c>
      <c r="AQ5" s="41">
        <v>43</v>
      </c>
      <c r="AR5" s="39">
        <v>44</v>
      </c>
      <c r="AS5" s="40">
        <v>45</v>
      </c>
      <c r="AT5" s="41">
        <v>46</v>
      </c>
      <c r="AU5" s="41">
        <v>47</v>
      </c>
      <c r="AV5" s="41">
        <v>48</v>
      </c>
      <c r="AW5" s="40">
        <v>49</v>
      </c>
      <c r="AX5" s="41">
        <v>50</v>
      </c>
      <c r="AY5" s="41">
        <v>51</v>
      </c>
      <c r="AZ5" s="41">
        <v>52</v>
      </c>
      <c r="BA5" s="40">
        <v>53</v>
      </c>
      <c r="BB5" s="41">
        <v>54</v>
      </c>
      <c r="BC5" s="41">
        <v>55</v>
      </c>
      <c r="BD5" s="41">
        <v>56</v>
      </c>
      <c r="BE5" s="40">
        <v>57</v>
      </c>
      <c r="BF5" s="41">
        <v>58</v>
      </c>
      <c r="BG5" s="41">
        <v>59</v>
      </c>
      <c r="BH5" s="41">
        <v>60</v>
      </c>
      <c r="BI5" s="41">
        <v>61</v>
      </c>
      <c r="BJ5" s="41">
        <v>62</v>
      </c>
      <c r="BK5" s="40">
        <v>63</v>
      </c>
      <c r="BL5" s="41">
        <v>64</v>
      </c>
      <c r="BM5" s="41">
        <v>65</v>
      </c>
      <c r="BN5" s="41">
        <v>66</v>
      </c>
      <c r="BO5" s="40">
        <v>67</v>
      </c>
      <c r="BP5" s="41">
        <v>68</v>
      </c>
      <c r="BQ5" s="41">
        <v>69</v>
      </c>
      <c r="BR5" s="41">
        <v>70</v>
      </c>
      <c r="BS5" s="40">
        <v>71</v>
      </c>
      <c r="BT5" s="41">
        <v>72</v>
      </c>
      <c r="BU5" s="44">
        <v>73</v>
      </c>
      <c r="BV5" s="40">
        <v>74</v>
      </c>
      <c r="BW5" s="40">
        <v>75</v>
      </c>
      <c r="BX5" s="88">
        <v>76</v>
      </c>
    </row>
    <row r="6" spans="1:80" s="3" customFormat="1" ht="15.75" x14ac:dyDescent="0.2">
      <c r="A6" s="33" t="s">
        <v>4</v>
      </c>
      <c r="B6" s="64">
        <f>SUM(B7:B16)</f>
        <v>763383652</v>
      </c>
      <c r="C6" s="64">
        <f>SUM(C7:C16)</f>
        <v>762951826.5</v>
      </c>
      <c r="D6" s="8">
        <f>C6/B6</f>
        <v>0.999434327026956</v>
      </c>
      <c r="E6" s="68"/>
      <c r="F6" s="64"/>
      <c r="G6" s="64"/>
      <c r="H6" s="8"/>
      <c r="I6" s="68"/>
      <c r="J6" s="34"/>
      <c r="K6" s="34"/>
      <c r="L6" s="34"/>
      <c r="M6" s="68"/>
      <c r="N6" s="64">
        <f>SUM(N7:N16)</f>
        <v>26142637.799999997</v>
      </c>
      <c r="O6" s="64">
        <f>SUM(O7:O16)</f>
        <v>25219120.599999998</v>
      </c>
      <c r="P6" s="8">
        <f>O6/N6</f>
        <v>0.96467390907278683</v>
      </c>
      <c r="Q6" s="68"/>
      <c r="R6" s="35"/>
      <c r="S6" s="68"/>
      <c r="T6" s="34"/>
      <c r="U6" s="34"/>
      <c r="V6" s="34"/>
      <c r="W6" s="68"/>
      <c r="X6" s="34"/>
      <c r="Y6" s="36"/>
      <c r="Z6" s="36"/>
      <c r="AA6" s="68"/>
      <c r="AB6" s="64">
        <f>SUM(AB7:AB16)</f>
        <v>122033994</v>
      </c>
      <c r="AC6" s="64">
        <f>SUM(AC7:AC16)</f>
        <v>142509461</v>
      </c>
      <c r="AD6" s="8">
        <f>AC6/AB6</f>
        <v>1.1677849452341944</v>
      </c>
      <c r="AE6" s="68"/>
      <c r="AF6" s="64">
        <f>SUM(AF7:AF16)</f>
        <v>457516447</v>
      </c>
      <c r="AG6" s="64">
        <f>SUM(AG7:AG16)</f>
        <v>443072000</v>
      </c>
      <c r="AH6" s="8">
        <f>AG6/AF6</f>
        <v>0.96842857323553222</v>
      </c>
      <c r="AI6" s="68"/>
      <c r="AJ6" s="34"/>
      <c r="AK6" s="36"/>
      <c r="AL6" s="36"/>
      <c r="AM6" s="68"/>
      <c r="AN6" s="34"/>
      <c r="AO6" s="36"/>
      <c r="AP6" s="36"/>
      <c r="AQ6" s="68"/>
      <c r="AR6" s="64">
        <f>SUM(AR7:AR16)</f>
        <v>1168540</v>
      </c>
      <c r="AS6" s="64">
        <f>SUM(AS7:AS16)</f>
        <v>1252040</v>
      </c>
      <c r="AT6" s="8">
        <f>AS6/AR6</f>
        <v>1.0714566895442175</v>
      </c>
      <c r="AU6" s="68"/>
      <c r="AV6" s="68"/>
      <c r="AW6" s="68"/>
      <c r="AX6" s="68"/>
      <c r="AY6" s="68"/>
      <c r="AZ6" s="68"/>
      <c r="BA6" s="68"/>
      <c r="BB6" s="68"/>
      <c r="BC6" s="68"/>
      <c r="BD6" s="37"/>
      <c r="BE6" s="67"/>
      <c r="BF6" s="64">
        <f>SUM(BF7:BF16)</f>
        <v>1575426</v>
      </c>
      <c r="BG6" s="64">
        <f>SUM(BG7:BG16)</f>
        <v>1575426</v>
      </c>
      <c r="BH6" s="64">
        <f>SUM(BH7:BH16)</f>
        <v>1629450.0999999999</v>
      </c>
      <c r="BI6" s="64">
        <f>SUM(BI7:BI16)</f>
        <v>54024.099999999991</v>
      </c>
      <c r="BJ6" s="64">
        <f t="shared" ref="BJ6:BU6" si="0">SUM(BJ7:BJ16)</f>
        <v>144698.80000000002</v>
      </c>
      <c r="BK6" s="64">
        <f t="shared" si="0"/>
        <v>136703.00000000003</v>
      </c>
      <c r="BL6" s="64">
        <f t="shared" si="0"/>
        <v>115575.19999999998</v>
      </c>
      <c r="BM6" s="64">
        <f t="shared" si="0"/>
        <v>153278.30000000005</v>
      </c>
      <c r="BN6" s="64">
        <f t="shared" si="0"/>
        <v>125016.79999999997</v>
      </c>
      <c r="BO6" s="64">
        <f t="shared" si="0"/>
        <v>133257.09999999998</v>
      </c>
      <c r="BP6" s="64">
        <f t="shared" si="0"/>
        <v>136796.30000000002</v>
      </c>
      <c r="BQ6" s="64">
        <f t="shared" si="0"/>
        <v>128464.59999999998</v>
      </c>
      <c r="BR6" s="64">
        <f t="shared" si="0"/>
        <v>132141.80000000005</v>
      </c>
      <c r="BS6" s="64">
        <f t="shared" si="0"/>
        <v>280022.59999999986</v>
      </c>
      <c r="BT6" s="64">
        <f t="shared" si="0"/>
        <v>136365.9</v>
      </c>
      <c r="BU6" s="85">
        <f t="shared" si="0"/>
        <v>7129.7000000000253</v>
      </c>
      <c r="BV6" s="89"/>
      <c r="BW6" s="64">
        <f t="shared" ref="BW6" si="1">SUM(BW7:BW16)</f>
        <v>29768.10000000002</v>
      </c>
      <c r="BX6" s="90">
        <f t="shared" ref="BX6" si="2">SUM(BX7:BX16)</f>
        <v>-22638.399999999994</v>
      </c>
      <c r="BY6" s="82"/>
    </row>
    <row r="7" spans="1:80" s="2" customFormat="1" ht="15" customHeight="1" x14ac:dyDescent="0.25">
      <c r="A7" s="14" t="s">
        <v>5</v>
      </c>
      <c r="B7" s="26">
        <v>227282292</v>
      </c>
      <c r="C7" s="26">
        <v>223507799</v>
      </c>
      <c r="D7" s="4">
        <f>IF((E7=0),0,IF(B7=0,1,IF(C7&lt;0,0,C7/B7)))</f>
        <v>0.98339292970523196</v>
      </c>
      <c r="E7" s="13">
        <v>15</v>
      </c>
      <c r="F7" s="74">
        <v>112.8</v>
      </c>
      <c r="G7" s="75">
        <v>112.5</v>
      </c>
      <c r="H7" s="4">
        <f>IF((I7=0),0,IF(F7=0,1,IF(G7&lt;0,0,G7/F7)))</f>
        <v>0.99734042553191493</v>
      </c>
      <c r="I7" s="13">
        <v>10</v>
      </c>
      <c r="J7" s="26">
        <v>0.5</v>
      </c>
      <c r="K7" s="26">
        <v>0.4</v>
      </c>
      <c r="L7" s="4">
        <f>IF((M7=0),0,IF(J7=0,1,IF(K7&lt;0,0,J7/K7)))</f>
        <v>1.25</v>
      </c>
      <c r="M7" s="13">
        <v>5</v>
      </c>
      <c r="N7" s="26">
        <v>15158480.199999999</v>
      </c>
      <c r="O7" s="26">
        <v>14298239.6</v>
      </c>
      <c r="P7" s="4">
        <f>IF((Q7=0),0,IF(N7=0,1,IF(O7&lt;0,0,O7/N7)))</f>
        <v>0.94325020789353275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5">
        <v>56285290</v>
      </c>
      <c r="AC7" s="5">
        <v>58999363</v>
      </c>
      <c r="AD7" s="4">
        <f t="shared" ref="AD7:AD16" si="3">IF((AE7=0),0,IF(AB7=0,1,IF(AC7&lt;0,0,AC7/AB7)))</f>
        <v>1.0482199345512833</v>
      </c>
      <c r="AE7" s="13">
        <v>15</v>
      </c>
      <c r="AF7" s="5">
        <v>236759131</v>
      </c>
      <c r="AG7" s="5">
        <v>220405000</v>
      </c>
      <c r="AH7" s="4">
        <f t="shared" ref="AH7:AH70" si="4">IF((AI7=0),0,IF(AF7=0,1,IF(AG7&lt;0,0,AG7/AF7)))</f>
        <v>0.93092502523165621</v>
      </c>
      <c r="AI7" s="13">
        <v>20</v>
      </c>
      <c r="AJ7" s="5">
        <v>57</v>
      </c>
      <c r="AK7" s="5">
        <v>42.3</v>
      </c>
      <c r="AL7" s="4">
        <f t="shared" ref="AL7:AL16" si="5">IF((AM7=0),0,IF(AJ7=0,1,IF(AK7&lt;0,0,AK7/AJ7)))</f>
        <v>0.74210526315789471</v>
      </c>
      <c r="AM7" s="13">
        <v>10</v>
      </c>
      <c r="AN7" s="13" t="s">
        <v>370</v>
      </c>
      <c r="AO7" s="13" t="s">
        <v>370</v>
      </c>
      <c r="AP7" s="13" t="s">
        <v>370</v>
      </c>
      <c r="AQ7" s="13" t="s">
        <v>370</v>
      </c>
      <c r="AR7" s="13">
        <v>905800</v>
      </c>
      <c r="AS7" s="13">
        <v>908036</v>
      </c>
      <c r="AT7" s="4">
        <f t="shared" ref="AT7:AT16" si="6">IF((AU7=0),0,IF(AR7=0,1,IF(AS7&lt;0,0,AS7/AR7)))</f>
        <v>1.0024685361006844</v>
      </c>
      <c r="AU7" s="13">
        <v>10</v>
      </c>
      <c r="AV7" s="13">
        <v>29.4</v>
      </c>
      <c r="AW7" s="13">
        <v>29.41</v>
      </c>
      <c r="AX7" s="4">
        <f t="shared" ref="AX7:AX16" si="7">IF((AY7=0),0,IF(AV7=0,1,IF(AW7&lt;0,0,AW7/AV7)))</f>
        <v>1.0003401360544217</v>
      </c>
      <c r="AY7" s="13">
        <v>15</v>
      </c>
      <c r="AZ7" s="13" t="s">
        <v>370</v>
      </c>
      <c r="BA7" s="13" t="s">
        <v>370</v>
      </c>
      <c r="BB7" s="13" t="s">
        <v>370</v>
      </c>
      <c r="BC7" s="13" t="s">
        <v>370</v>
      </c>
      <c r="BD7" s="20">
        <f>((D7*E7)+(H7*I7)+(L7*M7)+(P7*Q7)+(R7*S7)+(AD7*AE7)+(AH7*AI7)+(AL7*AM7)+(AT7*AU7)+(AX7*AY7))/(E7+I7+M7+Q7+S7+AE7+AI7+AM7+AU7+AY7)</f>
        <v>0.97505142159313174</v>
      </c>
      <c r="BE7" s="20">
        <f t="shared" ref="BE7:BE16" si="8">IF(BD7&gt;1.2,IF((BD7-1.2)*0.1+1.2&gt;1.3,1.3,(BD7-1.2)*0.1+1.2),BD7)</f>
        <v>0.97505142159313174</v>
      </c>
      <c r="BF7" s="21">
        <v>531233</v>
      </c>
      <c r="BG7" s="21">
        <f>BF7</f>
        <v>531233</v>
      </c>
      <c r="BH7" s="21">
        <f>ROUND(BE7*BG7,1)</f>
        <v>517979.5</v>
      </c>
      <c r="BI7" s="48">
        <f>BH7-BG7</f>
        <v>-13253.5</v>
      </c>
      <c r="BJ7" s="21">
        <v>35950.1</v>
      </c>
      <c r="BK7" s="21">
        <v>32596.9</v>
      </c>
      <c r="BL7" s="21">
        <v>49149.899999999994</v>
      </c>
      <c r="BM7" s="21">
        <v>41656.200000000004</v>
      </c>
      <c r="BN7" s="21">
        <v>37061.299999999996</v>
      </c>
      <c r="BO7" s="21">
        <v>42511.800000000017</v>
      </c>
      <c r="BP7" s="21">
        <v>27696.799999999996</v>
      </c>
      <c r="BQ7" s="21">
        <v>38474.899999999994</v>
      </c>
      <c r="BR7" s="21">
        <v>46863.099999999977</v>
      </c>
      <c r="BS7" s="21">
        <v>128637.79999999997</v>
      </c>
      <c r="BT7" s="21">
        <v>39857.300000000025</v>
      </c>
      <c r="BU7" s="86">
        <f>BH7-BJ7-BK7-BL7-BM7-BN7-BO7-BP7-BQ7-BR7-BS7-BT7</f>
        <v>-2476.6000000000276</v>
      </c>
      <c r="BV7" s="91"/>
      <c r="BW7" s="26">
        <f>IF(OR((BU7&lt;0),BV7="+"),0,BU7)</f>
        <v>0</v>
      </c>
      <c r="BX7" s="92">
        <f>IF(BU7&lt;0,BU7,0)</f>
        <v>-2476.6000000000276</v>
      </c>
      <c r="BY7" s="72"/>
      <c r="CA7" s="72"/>
      <c r="CB7" s="72"/>
    </row>
    <row r="8" spans="1:80" s="2" customFormat="1" ht="15" customHeight="1" x14ac:dyDescent="0.25">
      <c r="A8" s="14" t="s">
        <v>6</v>
      </c>
      <c r="B8" s="26">
        <v>376832300</v>
      </c>
      <c r="C8" s="26">
        <v>364737537</v>
      </c>
      <c r="D8" s="4">
        <f t="shared" ref="D8:D44" si="9">IF((E8=0),0,IF(B8=0,1,IF(C8&lt;0,0,C8/B8)))</f>
        <v>0.96790412339918841</v>
      </c>
      <c r="E8" s="13">
        <v>20</v>
      </c>
      <c r="F8" s="74">
        <v>110.4</v>
      </c>
      <c r="G8" s="75">
        <v>111.2</v>
      </c>
      <c r="H8" s="4">
        <f t="shared" ref="H8:H44" si="10">IF((I8=0),0,IF(F8=0,1,IF(G8&lt;0,0,G8/F8)))</f>
        <v>1.0072463768115942</v>
      </c>
      <c r="I8" s="13">
        <v>10</v>
      </c>
      <c r="J8" s="26">
        <v>0.7</v>
      </c>
      <c r="K8" s="26">
        <v>0.6</v>
      </c>
      <c r="L8" s="4">
        <f t="shared" ref="L8:L44" si="11">IF((M8=0),0,IF(J8=0,1,IF(K8&lt;0,0,J8/K8)))</f>
        <v>1.1666666666666667</v>
      </c>
      <c r="M8" s="13">
        <v>15</v>
      </c>
      <c r="N8" s="26">
        <v>6874365.7000000002</v>
      </c>
      <c r="O8" s="26">
        <v>6680072</v>
      </c>
      <c r="P8" s="4">
        <f t="shared" ref="P8:P44" si="12">IF((Q8=0),0,IF(N8=0,1,IF(O8&lt;0,0,O8/N8)))</f>
        <v>0.97173649053904709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5">
        <v>28937600</v>
      </c>
      <c r="AC8" s="5">
        <v>26852503</v>
      </c>
      <c r="AD8" s="4">
        <f t="shared" si="3"/>
        <v>0.92794506109698105</v>
      </c>
      <c r="AE8" s="13">
        <v>15</v>
      </c>
      <c r="AF8" s="5">
        <v>178469892</v>
      </c>
      <c r="AG8" s="5">
        <v>178427000</v>
      </c>
      <c r="AH8" s="4">
        <f t="shared" si="4"/>
        <v>0.99975966814615436</v>
      </c>
      <c r="AI8" s="13">
        <v>20</v>
      </c>
      <c r="AJ8" s="5">
        <v>52</v>
      </c>
      <c r="AK8" s="5">
        <v>13.8</v>
      </c>
      <c r="AL8" s="4">
        <f t="shared" si="5"/>
        <v>0.26538461538461539</v>
      </c>
      <c r="AM8" s="13">
        <v>10</v>
      </c>
      <c r="AN8" s="13" t="s">
        <v>370</v>
      </c>
      <c r="AO8" s="13" t="s">
        <v>370</v>
      </c>
      <c r="AP8" s="13" t="s">
        <v>370</v>
      </c>
      <c r="AQ8" s="13" t="s">
        <v>370</v>
      </c>
      <c r="AR8" s="13">
        <v>134300</v>
      </c>
      <c r="AS8" s="13">
        <v>203255</v>
      </c>
      <c r="AT8" s="4">
        <f t="shared" si="6"/>
        <v>1.513440059568131</v>
      </c>
      <c r="AU8" s="13">
        <v>5</v>
      </c>
      <c r="AV8" s="13">
        <v>81</v>
      </c>
      <c r="AW8" s="13">
        <v>85.98</v>
      </c>
      <c r="AX8" s="4">
        <f t="shared" si="7"/>
        <v>1.0614814814814815</v>
      </c>
      <c r="AY8" s="13">
        <v>15</v>
      </c>
      <c r="AZ8" s="13" t="s">
        <v>370</v>
      </c>
      <c r="BA8" s="13" t="s">
        <v>370</v>
      </c>
      <c r="BB8" s="13" t="s">
        <v>370</v>
      </c>
      <c r="BC8" s="13" t="s">
        <v>370</v>
      </c>
      <c r="BD8" s="20">
        <f t="shared" ref="BD8:BD16" si="13">((D8*E8)+(H8*I8)+(L8*M8)+(P8*Q8)+(R8*S8)+(AD8*AE8)+(AH8*AI8)+(AL8*AM8)+(AT8*AU8)+(AX8*AY8))/(E8+I8+M8+Q8+S8+AE8+AI8+AM8+AU8+AY8)</f>
        <v>0.97533044138046554</v>
      </c>
      <c r="BE8" s="20">
        <f t="shared" si="8"/>
        <v>0.97533044138046554</v>
      </c>
      <c r="BF8" s="7">
        <v>467395</v>
      </c>
      <c r="BG8" s="21">
        <f t="shared" ref="BG8:BG44" si="14">BF8</f>
        <v>467395</v>
      </c>
      <c r="BH8" s="21">
        <f t="shared" ref="BH8:BH44" si="15">ROUND(BE8*BG8,1)</f>
        <v>455864.6</v>
      </c>
      <c r="BI8" s="48">
        <f t="shared" ref="BI8:BI44" si="16">BH8-BG8</f>
        <v>-11530.400000000023</v>
      </c>
      <c r="BJ8" s="21">
        <v>47122.5</v>
      </c>
      <c r="BK8" s="21">
        <v>42989.8</v>
      </c>
      <c r="BL8" s="21">
        <v>28153.4</v>
      </c>
      <c r="BM8" s="21">
        <v>40230.600000000006</v>
      </c>
      <c r="BN8" s="21">
        <v>33837.999999999993</v>
      </c>
      <c r="BO8" s="21">
        <v>35460.099999999977</v>
      </c>
      <c r="BP8" s="21">
        <v>25229.500000000015</v>
      </c>
      <c r="BQ8" s="21">
        <v>38096.599999999991</v>
      </c>
      <c r="BR8" s="21">
        <v>50537.800000000054</v>
      </c>
      <c r="BS8" s="21">
        <v>88195.199999999924</v>
      </c>
      <c r="BT8" s="21">
        <v>39624.199999999983</v>
      </c>
      <c r="BU8" s="86">
        <f t="shared" ref="BU8:BU44" si="17">BH8-BJ8-BK8-BL8-BM8-BN8-BO8-BP8-BQ8-BR8-BS8-BT8</f>
        <v>-13613.099999999977</v>
      </c>
      <c r="BV8" s="91"/>
      <c r="BW8" s="26">
        <f t="shared" ref="BW8:BW44" si="18">IF(OR((BU8&lt;0),BV8="+"),0,BU8)</f>
        <v>0</v>
      </c>
      <c r="BX8" s="92">
        <f t="shared" ref="BX8:BX71" si="19">IF(BU8&lt;0,BU8,0)</f>
        <v>-13613.099999999977</v>
      </c>
      <c r="BY8" s="72"/>
      <c r="CA8" s="72"/>
      <c r="CB8" s="72"/>
    </row>
    <row r="9" spans="1:80" s="2" customFormat="1" ht="15" customHeight="1" x14ac:dyDescent="0.25">
      <c r="A9" s="14" t="s">
        <v>7</v>
      </c>
      <c r="B9" s="26">
        <v>42357200</v>
      </c>
      <c r="C9" s="26">
        <v>43320595</v>
      </c>
      <c r="D9" s="4">
        <f t="shared" si="9"/>
        <v>1.0227445392991039</v>
      </c>
      <c r="E9" s="13">
        <v>20</v>
      </c>
      <c r="F9" s="74">
        <v>115</v>
      </c>
      <c r="G9" s="75">
        <v>116.4</v>
      </c>
      <c r="H9" s="4">
        <f t="shared" si="10"/>
        <v>1.0121739130434784</v>
      </c>
      <c r="I9" s="13">
        <v>10</v>
      </c>
      <c r="J9" s="26">
        <v>0.6</v>
      </c>
      <c r="K9" s="26">
        <v>0.5</v>
      </c>
      <c r="L9" s="4">
        <f t="shared" si="11"/>
        <v>1.2</v>
      </c>
      <c r="M9" s="13">
        <v>5</v>
      </c>
      <c r="N9" s="26">
        <v>1347800.5</v>
      </c>
      <c r="O9" s="26">
        <v>1305346.7</v>
      </c>
      <c r="P9" s="4">
        <f t="shared" si="12"/>
        <v>0.96850142138988671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5">
        <v>9025300</v>
      </c>
      <c r="AC9" s="5">
        <v>14134811</v>
      </c>
      <c r="AD9" s="4">
        <f t="shared" si="3"/>
        <v>1.56613198453237</v>
      </c>
      <c r="AE9" s="13">
        <v>15</v>
      </c>
      <c r="AF9" s="5">
        <v>19379560</v>
      </c>
      <c r="AG9" s="5">
        <v>18295000</v>
      </c>
      <c r="AH9" s="4">
        <f t="shared" si="4"/>
        <v>0.94403588110359571</v>
      </c>
      <c r="AI9" s="13">
        <v>15</v>
      </c>
      <c r="AJ9" s="5">
        <v>50</v>
      </c>
      <c r="AK9" s="5">
        <v>16.8</v>
      </c>
      <c r="AL9" s="4">
        <f t="shared" si="5"/>
        <v>0.33600000000000002</v>
      </c>
      <c r="AM9" s="13">
        <v>10</v>
      </c>
      <c r="AN9" s="13" t="s">
        <v>370</v>
      </c>
      <c r="AO9" s="13" t="s">
        <v>370</v>
      </c>
      <c r="AP9" s="13" t="s">
        <v>370</v>
      </c>
      <c r="AQ9" s="13" t="s">
        <v>370</v>
      </c>
      <c r="AR9" s="13">
        <v>31900</v>
      </c>
      <c r="AS9" s="13">
        <v>32044</v>
      </c>
      <c r="AT9" s="4">
        <f t="shared" si="6"/>
        <v>1.0045141065830721</v>
      </c>
      <c r="AU9" s="13">
        <v>5</v>
      </c>
      <c r="AV9" s="13">
        <v>42.1</v>
      </c>
      <c r="AW9" s="13">
        <v>78.89</v>
      </c>
      <c r="AX9" s="4">
        <f t="shared" si="7"/>
        <v>1.8738717339667459</v>
      </c>
      <c r="AY9" s="13">
        <v>10</v>
      </c>
      <c r="AZ9" s="13" t="s">
        <v>370</v>
      </c>
      <c r="BA9" s="13" t="s">
        <v>370</v>
      </c>
      <c r="BB9" s="13" t="s">
        <v>370</v>
      </c>
      <c r="BC9" s="13" t="s">
        <v>370</v>
      </c>
      <c r="BD9" s="20">
        <f t="shared" si="13"/>
        <v>1.0857637136106952</v>
      </c>
      <c r="BE9" s="20">
        <f t="shared" si="8"/>
        <v>1.0857637136106952</v>
      </c>
      <c r="BF9" s="7">
        <v>114735</v>
      </c>
      <c r="BG9" s="21">
        <f t="shared" si="14"/>
        <v>114735</v>
      </c>
      <c r="BH9" s="21">
        <f t="shared" si="15"/>
        <v>124575.1</v>
      </c>
      <c r="BI9" s="48">
        <f t="shared" si="16"/>
        <v>9840.1000000000058</v>
      </c>
      <c r="BJ9" s="21">
        <v>12012.3</v>
      </c>
      <c r="BK9" s="21">
        <v>11739.7</v>
      </c>
      <c r="BL9" s="21">
        <v>7872.4</v>
      </c>
      <c r="BM9" s="21">
        <v>15445.300000000003</v>
      </c>
      <c r="BN9" s="21">
        <v>11252.199999999999</v>
      </c>
      <c r="BO9" s="21">
        <v>5241.9000000000015</v>
      </c>
      <c r="BP9" s="21">
        <v>17831.8</v>
      </c>
      <c r="BQ9" s="21">
        <v>6872.1999999999989</v>
      </c>
      <c r="BR9" s="21">
        <v>8397.7000000000044</v>
      </c>
      <c r="BS9" s="21">
        <v>13528.8</v>
      </c>
      <c r="BT9" s="21">
        <v>10367.799999999999</v>
      </c>
      <c r="BU9" s="86">
        <f t="shared" si="17"/>
        <v>4013.0000000000146</v>
      </c>
      <c r="BV9" s="91"/>
      <c r="BW9" s="26">
        <f t="shared" si="18"/>
        <v>4013.0000000000146</v>
      </c>
      <c r="BX9" s="92">
        <f t="shared" si="19"/>
        <v>0</v>
      </c>
      <c r="BY9" s="72"/>
      <c r="CA9" s="72"/>
      <c r="CB9" s="72"/>
    </row>
    <row r="10" spans="1:80" s="2" customFormat="1" ht="15" customHeight="1" x14ac:dyDescent="0.25">
      <c r="A10" s="14" t="s">
        <v>8</v>
      </c>
      <c r="B10" s="26">
        <v>61104288</v>
      </c>
      <c r="C10" s="26">
        <v>73471103</v>
      </c>
      <c r="D10" s="4">
        <f t="shared" si="9"/>
        <v>1.2023886605142997</v>
      </c>
      <c r="E10" s="13">
        <v>20</v>
      </c>
      <c r="F10" s="74">
        <v>119</v>
      </c>
      <c r="G10" s="75">
        <v>116.3</v>
      </c>
      <c r="H10" s="4">
        <f t="shared" si="10"/>
        <v>0.97731092436974787</v>
      </c>
      <c r="I10" s="13">
        <v>10</v>
      </c>
      <c r="J10" s="26">
        <v>0.9</v>
      </c>
      <c r="K10" s="26">
        <v>0.7</v>
      </c>
      <c r="L10" s="4">
        <f t="shared" si="11"/>
        <v>1.2857142857142858</v>
      </c>
      <c r="M10" s="13">
        <v>10</v>
      </c>
      <c r="N10" s="26">
        <v>1161644.5</v>
      </c>
      <c r="O10" s="26">
        <v>1176634</v>
      </c>
      <c r="P10" s="4">
        <f t="shared" si="12"/>
        <v>1.0129036895539039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5">
        <v>20376740</v>
      </c>
      <c r="AC10" s="5">
        <v>34434445</v>
      </c>
      <c r="AD10" s="4">
        <f t="shared" si="3"/>
        <v>1.6898897959143613</v>
      </c>
      <c r="AE10" s="13">
        <v>15</v>
      </c>
      <c r="AF10" s="5">
        <v>8179224</v>
      </c>
      <c r="AG10" s="5">
        <v>8200000</v>
      </c>
      <c r="AH10" s="4">
        <f t="shared" si="4"/>
        <v>1.0025400942681115</v>
      </c>
      <c r="AI10" s="13">
        <v>15</v>
      </c>
      <c r="AJ10" s="5">
        <v>54</v>
      </c>
      <c r="AK10" s="5">
        <v>27</v>
      </c>
      <c r="AL10" s="4">
        <f t="shared" si="5"/>
        <v>0.5</v>
      </c>
      <c r="AM10" s="13">
        <v>10</v>
      </c>
      <c r="AN10" s="13" t="s">
        <v>370</v>
      </c>
      <c r="AO10" s="13" t="s">
        <v>370</v>
      </c>
      <c r="AP10" s="13" t="s">
        <v>370</v>
      </c>
      <c r="AQ10" s="13" t="s">
        <v>370</v>
      </c>
      <c r="AR10" s="13">
        <v>14200</v>
      </c>
      <c r="AS10" s="13">
        <v>15523</v>
      </c>
      <c r="AT10" s="4">
        <f t="shared" si="6"/>
        <v>1.093169014084507</v>
      </c>
      <c r="AU10" s="13">
        <v>5</v>
      </c>
      <c r="AV10" s="13">
        <v>68</v>
      </c>
      <c r="AW10" s="13">
        <v>80.709999999999994</v>
      </c>
      <c r="AX10" s="4">
        <f t="shared" si="7"/>
        <v>1.1869117647058822</v>
      </c>
      <c r="AY10" s="13">
        <v>15</v>
      </c>
      <c r="AZ10" s="13" t="s">
        <v>370</v>
      </c>
      <c r="BA10" s="13" t="s">
        <v>370</v>
      </c>
      <c r="BB10" s="13" t="s">
        <v>370</v>
      </c>
      <c r="BC10" s="13" t="s">
        <v>370</v>
      </c>
      <c r="BD10" s="20">
        <f t="shared" si="13"/>
        <v>1.1154968073774243</v>
      </c>
      <c r="BE10" s="20">
        <f t="shared" si="8"/>
        <v>1.1154968073774243</v>
      </c>
      <c r="BF10" s="7">
        <v>36944</v>
      </c>
      <c r="BG10" s="21">
        <f t="shared" si="14"/>
        <v>36944</v>
      </c>
      <c r="BH10" s="21">
        <f t="shared" si="15"/>
        <v>41210.9</v>
      </c>
      <c r="BI10" s="48">
        <f t="shared" si="16"/>
        <v>4266.9000000000015</v>
      </c>
      <c r="BJ10" s="21">
        <v>5484.7</v>
      </c>
      <c r="BK10" s="21">
        <v>4839.2000000000007</v>
      </c>
      <c r="BL10" s="21">
        <v>81.299999999998363</v>
      </c>
      <c r="BM10" s="21">
        <v>5927.7000000000007</v>
      </c>
      <c r="BN10" s="21">
        <v>3324.3</v>
      </c>
      <c r="BO10" s="21">
        <v>2574.2999999999975</v>
      </c>
      <c r="BP10" s="21">
        <v>5431.1</v>
      </c>
      <c r="BQ10" s="21">
        <v>3755.5000000000023</v>
      </c>
      <c r="BR10" s="21">
        <v>3145.4000000000019</v>
      </c>
      <c r="BS10" s="21">
        <v>3035.5999999999958</v>
      </c>
      <c r="BT10" s="21">
        <v>3677.8999999999996</v>
      </c>
      <c r="BU10" s="86">
        <f t="shared" si="17"/>
        <v>-66.099999999990359</v>
      </c>
      <c r="BV10" s="91"/>
      <c r="BW10" s="26">
        <f t="shared" si="18"/>
        <v>0</v>
      </c>
      <c r="BX10" s="92">
        <f t="shared" si="19"/>
        <v>-66.099999999990359</v>
      </c>
      <c r="BY10" s="72"/>
      <c r="CA10" s="72"/>
      <c r="CB10" s="72"/>
    </row>
    <row r="11" spans="1:80" s="2" customFormat="1" ht="15" customHeight="1" x14ac:dyDescent="0.25">
      <c r="A11" s="14" t="s">
        <v>9</v>
      </c>
      <c r="B11" s="26">
        <v>4425300</v>
      </c>
      <c r="C11" s="26">
        <v>5127245</v>
      </c>
      <c r="D11" s="4">
        <f t="shared" si="9"/>
        <v>1.1586208844598107</v>
      </c>
      <c r="E11" s="13">
        <v>20</v>
      </c>
      <c r="F11" s="74">
        <v>115.3</v>
      </c>
      <c r="G11" s="75">
        <v>116.9</v>
      </c>
      <c r="H11" s="4">
        <f t="shared" si="10"/>
        <v>1.0138768430182135</v>
      </c>
      <c r="I11" s="13">
        <v>10</v>
      </c>
      <c r="J11" s="26">
        <v>1.4</v>
      </c>
      <c r="K11" s="26">
        <v>1.1000000000000001</v>
      </c>
      <c r="L11" s="4">
        <f t="shared" si="11"/>
        <v>1.2727272727272725</v>
      </c>
      <c r="M11" s="13">
        <v>10</v>
      </c>
      <c r="N11" s="26">
        <v>265947</v>
      </c>
      <c r="O11" s="26">
        <v>443718.2</v>
      </c>
      <c r="P11" s="4">
        <f t="shared" si="12"/>
        <v>1.6684459685576449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5">
        <v>400300</v>
      </c>
      <c r="AC11" s="5">
        <v>594548</v>
      </c>
      <c r="AD11" s="4">
        <f t="shared" si="3"/>
        <v>1.4852560579565326</v>
      </c>
      <c r="AE11" s="13">
        <v>15</v>
      </c>
      <c r="AF11" s="5">
        <v>2730404</v>
      </c>
      <c r="AG11" s="5">
        <v>4553000</v>
      </c>
      <c r="AH11" s="4">
        <f t="shared" si="4"/>
        <v>1.6675187994157641</v>
      </c>
      <c r="AI11" s="13">
        <v>15</v>
      </c>
      <c r="AJ11" s="5">
        <v>51</v>
      </c>
      <c r="AK11" s="5">
        <v>82.7</v>
      </c>
      <c r="AL11" s="4">
        <f t="shared" si="5"/>
        <v>1.6215686274509804</v>
      </c>
      <c r="AM11" s="13">
        <v>10</v>
      </c>
      <c r="AN11" s="13" t="s">
        <v>370</v>
      </c>
      <c r="AO11" s="13" t="s">
        <v>370</v>
      </c>
      <c r="AP11" s="13" t="s">
        <v>370</v>
      </c>
      <c r="AQ11" s="13" t="s">
        <v>370</v>
      </c>
      <c r="AR11" s="13">
        <v>7500</v>
      </c>
      <c r="AS11" s="13">
        <v>13339</v>
      </c>
      <c r="AT11" s="4">
        <f t="shared" si="6"/>
        <v>1.7785333333333333</v>
      </c>
      <c r="AU11" s="13">
        <v>5</v>
      </c>
      <c r="AV11" s="13">
        <v>31</v>
      </c>
      <c r="AW11" s="13">
        <v>50.32</v>
      </c>
      <c r="AX11" s="4">
        <f t="shared" si="7"/>
        <v>1.623225806451613</v>
      </c>
      <c r="AY11" s="13">
        <v>10</v>
      </c>
      <c r="AZ11" s="13" t="s">
        <v>370</v>
      </c>
      <c r="BA11" s="13" t="s">
        <v>370</v>
      </c>
      <c r="BB11" s="13" t="s">
        <v>370</v>
      </c>
      <c r="BC11" s="13" t="s">
        <v>370</v>
      </c>
      <c r="BD11" s="20">
        <f t="shared" si="13"/>
        <v>1.4079970160313924</v>
      </c>
      <c r="BE11" s="20">
        <f t="shared" si="8"/>
        <v>1.2207997016031391</v>
      </c>
      <c r="BF11" s="7">
        <v>112435</v>
      </c>
      <c r="BG11" s="21">
        <f t="shared" si="14"/>
        <v>112435</v>
      </c>
      <c r="BH11" s="21">
        <f t="shared" si="15"/>
        <v>137260.6</v>
      </c>
      <c r="BI11" s="48">
        <f t="shared" si="16"/>
        <v>24825.600000000006</v>
      </c>
      <c r="BJ11" s="21">
        <v>11207.9</v>
      </c>
      <c r="BK11" s="21">
        <v>12670.1</v>
      </c>
      <c r="BL11" s="21">
        <v>5413.3000000000029</v>
      </c>
      <c r="BM11" s="21">
        <v>17543.699999999993</v>
      </c>
      <c r="BN11" s="21">
        <v>10732.300000000001</v>
      </c>
      <c r="BO11" s="21">
        <v>15714.400000000001</v>
      </c>
      <c r="BP11" s="21">
        <v>13126.700000000008</v>
      </c>
      <c r="BQ11" s="21">
        <v>10693.999999999995</v>
      </c>
      <c r="BR11" s="21">
        <v>13519.599999999999</v>
      </c>
      <c r="BS11" s="21">
        <v>11002.799999999994</v>
      </c>
      <c r="BT11" s="21">
        <v>11885.5</v>
      </c>
      <c r="BU11" s="86">
        <f t="shared" si="17"/>
        <v>3750.300000000012</v>
      </c>
      <c r="BV11" s="91"/>
      <c r="BW11" s="26">
        <f t="shared" si="18"/>
        <v>3750.300000000012</v>
      </c>
      <c r="BX11" s="92">
        <f t="shared" si="19"/>
        <v>0</v>
      </c>
      <c r="BY11" s="72"/>
      <c r="CA11" s="72"/>
      <c r="CB11" s="72"/>
    </row>
    <row r="12" spans="1:80" s="2" customFormat="1" ht="15" customHeight="1" x14ac:dyDescent="0.25">
      <c r="A12" s="14" t="s">
        <v>10</v>
      </c>
      <c r="B12" s="26">
        <v>21962478</v>
      </c>
      <c r="C12" s="26">
        <v>22760830.5</v>
      </c>
      <c r="D12" s="4">
        <f t="shared" si="9"/>
        <v>1.0363507478527696</v>
      </c>
      <c r="E12" s="13">
        <v>20</v>
      </c>
      <c r="F12" s="74">
        <v>110.2</v>
      </c>
      <c r="G12" s="75">
        <v>110.8</v>
      </c>
      <c r="H12" s="4">
        <f t="shared" si="10"/>
        <v>1.0054446460980035</v>
      </c>
      <c r="I12" s="13">
        <v>10</v>
      </c>
      <c r="J12" s="26">
        <v>1.6</v>
      </c>
      <c r="K12" s="26">
        <v>1.1000000000000001</v>
      </c>
      <c r="L12" s="4">
        <f t="shared" si="11"/>
        <v>1.4545454545454546</v>
      </c>
      <c r="M12" s="13">
        <v>15</v>
      </c>
      <c r="N12" s="26">
        <v>363784.8</v>
      </c>
      <c r="O12" s="26">
        <v>341827.2</v>
      </c>
      <c r="P12" s="4">
        <f t="shared" si="12"/>
        <v>0.93964123844646619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5">
        <v>2025708</v>
      </c>
      <c r="AC12" s="5">
        <v>2156796</v>
      </c>
      <c r="AD12" s="4">
        <f t="shared" si="3"/>
        <v>1.0647121895159619</v>
      </c>
      <c r="AE12" s="13">
        <v>15</v>
      </c>
      <c r="AF12" s="5">
        <v>3674353</v>
      </c>
      <c r="AG12" s="5">
        <v>4014000</v>
      </c>
      <c r="AH12" s="4">
        <f t="shared" si="4"/>
        <v>1.0924372263633897</v>
      </c>
      <c r="AI12" s="13">
        <v>10</v>
      </c>
      <c r="AJ12" s="5">
        <v>51</v>
      </c>
      <c r="AK12" s="5">
        <v>41.9</v>
      </c>
      <c r="AL12" s="4">
        <f t="shared" si="5"/>
        <v>0.82156862745098036</v>
      </c>
      <c r="AM12" s="13">
        <v>10</v>
      </c>
      <c r="AN12" s="13" t="s">
        <v>370</v>
      </c>
      <c r="AO12" s="13" t="s">
        <v>370</v>
      </c>
      <c r="AP12" s="13" t="s">
        <v>370</v>
      </c>
      <c r="AQ12" s="13" t="s">
        <v>370</v>
      </c>
      <c r="AR12" s="13">
        <v>12140</v>
      </c>
      <c r="AS12" s="13">
        <v>12655</v>
      </c>
      <c r="AT12" s="4">
        <f t="shared" si="6"/>
        <v>1.0424217462932455</v>
      </c>
      <c r="AU12" s="13">
        <v>5</v>
      </c>
      <c r="AV12" s="13">
        <v>51</v>
      </c>
      <c r="AW12" s="13">
        <v>60.8</v>
      </c>
      <c r="AX12" s="4">
        <f t="shared" si="7"/>
        <v>1.192156862745098</v>
      </c>
      <c r="AY12" s="13">
        <v>10</v>
      </c>
      <c r="AZ12" s="13" t="s">
        <v>370</v>
      </c>
      <c r="BA12" s="13" t="s">
        <v>370</v>
      </c>
      <c r="BB12" s="13" t="s">
        <v>370</v>
      </c>
      <c r="BC12" s="13" t="s">
        <v>370</v>
      </c>
      <c r="BD12" s="20">
        <f t="shared" si="13"/>
        <v>1.0664375903457457</v>
      </c>
      <c r="BE12" s="20">
        <f t="shared" si="8"/>
        <v>1.0664375903457457</v>
      </c>
      <c r="BF12" s="7">
        <v>38975</v>
      </c>
      <c r="BG12" s="21">
        <f t="shared" si="14"/>
        <v>38975</v>
      </c>
      <c r="BH12" s="21">
        <f t="shared" si="15"/>
        <v>41564.400000000001</v>
      </c>
      <c r="BI12" s="48">
        <f t="shared" si="16"/>
        <v>2589.4000000000015</v>
      </c>
      <c r="BJ12" s="21">
        <v>4147.3</v>
      </c>
      <c r="BK12" s="21">
        <v>4112.8999999999996</v>
      </c>
      <c r="BL12" s="21">
        <v>2592.7000000000007</v>
      </c>
      <c r="BM12" s="21">
        <v>5677.1000000000022</v>
      </c>
      <c r="BN12" s="21">
        <v>3580.3999999999996</v>
      </c>
      <c r="BO12" s="21">
        <v>1495.5</v>
      </c>
      <c r="BP12" s="21">
        <v>7581.2</v>
      </c>
      <c r="BQ12" s="21">
        <v>3484.9</v>
      </c>
      <c r="BR12" s="21">
        <v>1078.3000000000011</v>
      </c>
      <c r="BS12" s="21">
        <v>2494.5999999999995</v>
      </c>
      <c r="BT12" s="21">
        <v>3644.4</v>
      </c>
      <c r="BU12" s="86">
        <f t="shared" si="17"/>
        <v>1675.0999999999917</v>
      </c>
      <c r="BV12" s="91"/>
      <c r="BW12" s="26">
        <f t="shared" si="18"/>
        <v>1675.0999999999917</v>
      </c>
      <c r="BX12" s="92">
        <f t="shared" si="19"/>
        <v>0</v>
      </c>
      <c r="BY12" s="72"/>
      <c r="CA12" s="72"/>
      <c r="CB12" s="72"/>
    </row>
    <row r="13" spans="1:80" s="2" customFormat="1" ht="15" customHeight="1" x14ac:dyDescent="0.25">
      <c r="A13" s="14" t="s">
        <v>11</v>
      </c>
      <c r="B13" s="26">
        <v>24783098</v>
      </c>
      <c r="C13" s="26">
        <v>24913936</v>
      </c>
      <c r="D13" s="4">
        <f t="shared" si="9"/>
        <v>1.0052793238359465</v>
      </c>
      <c r="E13" s="13">
        <v>20</v>
      </c>
      <c r="F13" s="74">
        <v>112.1</v>
      </c>
      <c r="G13" s="75">
        <v>113.1</v>
      </c>
      <c r="H13" s="4">
        <f t="shared" si="10"/>
        <v>1.0089206066012488</v>
      </c>
      <c r="I13" s="13">
        <v>10</v>
      </c>
      <c r="J13" s="26">
        <v>1.2</v>
      </c>
      <c r="K13" s="26">
        <v>1.2</v>
      </c>
      <c r="L13" s="4">
        <f t="shared" si="11"/>
        <v>1</v>
      </c>
      <c r="M13" s="13">
        <v>10</v>
      </c>
      <c r="N13" s="26">
        <v>330528.2</v>
      </c>
      <c r="O13" s="26">
        <v>359016.4</v>
      </c>
      <c r="P13" s="4">
        <f t="shared" si="12"/>
        <v>1.0861899226752816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5">
        <v>4645230</v>
      </c>
      <c r="AC13" s="5">
        <v>4916368</v>
      </c>
      <c r="AD13" s="4">
        <f t="shared" si="3"/>
        <v>1.058369122734504</v>
      </c>
      <c r="AE13" s="13">
        <v>15</v>
      </c>
      <c r="AF13" s="5">
        <v>2310700</v>
      </c>
      <c r="AG13" s="5">
        <v>2402000</v>
      </c>
      <c r="AH13" s="4">
        <f t="shared" si="4"/>
        <v>1.0395118362401004</v>
      </c>
      <c r="AI13" s="13">
        <v>15</v>
      </c>
      <c r="AJ13" s="5">
        <v>55</v>
      </c>
      <c r="AK13" s="5">
        <v>19.100000000000001</v>
      </c>
      <c r="AL13" s="4">
        <f t="shared" si="5"/>
        <v>0.34727272727272729</v>
      </c>
      <c r="AM13" s="13">
        <v>10</v>
      </c>
      <c r="AN13" s="13" t="s">
        <v>370</v>
      </c>
      <c r="AO13" s="13" t="s">
        <v>370</v>
      </c>
      <c r="AP13" s="13" t="s">
        <v>370</v>
      </c>
      <c r="AQ13" s="13" t="s">
        <v>370</v>
      </c>
      <c r="AR13" s="13">
        <v>14200</v>
      </c>
      <c r="AS13" s="13">
        <v>18150</v>
      </c>
      <c r="AT13" s="4">
        <f t="shared" si="6"/>
        <v>1.278169014084507</v>
      </c>
      <c r="AU13" s="13">
        <v>5</v>
      </c>
      <c r="AV13" s="13">
        <v>7</v>
      </c>
      <c r="AW13" s="13">
        <v>63.92</v>
      </c>
      <c r="AX13" s="4">
        <f t="shared" si="7"/>
        <v>9.1314285714285717</v>
      </c>
      <c r="AY13" s="13">
        <v>10</v>
      </c>
      <c r="AZ13" s="13" t="s">
        <v>370</v>
      </c>
      <c r="BA13" s="13" t="s">
        <v>370</v>
      </c>
      <c r="BB13" s="13" t="s">
        <v>370</v>
      </c>
      <c r="BC13" s="13" t="s">
        <v>370</v>
      </c>
      <c r="BD13" s="20">
        <f t="shared" si="13"/>
        <v>1.6120358726022432</v>
      </c>
      <c r="BE13" s="20">
        <f t="shared" si="8"/>
        <v>1.2412035872602243</v>
      </c>
      <c r="BF13" s="7">
        <v>92744</v>
      </c>
      <c r="BG13" s="21">
        <f t="shared" si="14"/>
        <v>92744</v>
      </c>
      <c r="BH13" s="21">
        <f t="shared" si="15"/>
        <v>115114.2</v>
      </c>
      <c r="BI13" s="48">
        <f t="shared" si="16"/>
        <v>22370.199999999997</v>
      </c>
      <c r="BJ13" s="21">
        <v>9503.7999999999993</v>
      </c>
      <c r="BK13" s="21">
        <v>9991.3000000000011</v>
      </c>
      <c r="BL13" s="21">
        <v>6476.6999999999971</v>
      </c>
      <c r="BM13" s="21">
        <v>9297.0000000000036</v>
      </c>
      <c r="BN13" s="21">
        <v>8097.4999999999982</v>
      </c>
      <c r="BO13" s="21">
        <v>9620.5999999999913</v>
      </c>
      <c r="BP13" s="21">
        <v>7554.9</v>
      </c>
      <c r="BQ13" s="21">
        <v>9423.4999999999964</v>
      </c>
      <c r="BR13" s="21">
        <v>8334.8000000000138</v>
      </c>
      <c r="BS13" s="21">
        <v>9263.3999999999887</v>
      </c>
      <c r="BT13" s="21">
        <v>9888</v>
      </c>
      <c r="BU13" s="86">
        <f t="shared" si="17"/>
        <v>17662.700000000004</v>
      </c>
      <c r="BV13" s="91"/>
      <c r="BW13" s="26">
        <f t="shared" si="18"/>
        <v>17662.700000000004</v>
      </c>
      <c r="BX13" s="92">
        <f t="shared" si="19"/>
        <v>0</v>
      </c>
      <c r="BY13" s="72"/>
      <c r="CA13" s="72"/>
      <c r="CB13" s="72"/>
    </row>
    <row r="14" spans="1:80" s="2" customFormat="1" ht="15" customHeight="1" x14ac:dyDescent="0.25">
      <c r="A14" s="14" t="s">
        <v>12</v>
      </c>
      <c r="B14" s="26">
        <v>646392</v>
      </c>
      <c r="C14" s="26">
        <v>622162.5</v>
      </c>
      <c r="D14" s="4">
        <f t="shared" si="9"/>
        <v>0.96251577989826609</v>
      </c>
      <c r="E14" s="13">
        <v>20</v>
      </c>
      <c r="F14" s="74">
        <v>112</v>
      </c>
      <c r="G14" s="75">
        <v>111.4</v>
      </c>
      <c r="H14" s="4">
        <f t="shared" si="10"/>
        <v>0.99464285714285716</v>
      </c>
      <c r="I14" s="13">
        <v>10</v>
      </c>
      <c r="J14" s="26">
        <v>1.7</v>
      </c>
      <c r="K14" s="26">
        <v>1.6</v>
      </c>
      <c r="L14" s="4">
        <f t="shared" si="11"/>
        <v>1.0625</v>
      </c>
      <c r="M14" s="13">
        <v>15</v>
      </c>
      <c r="N14" s="26">
        <v>125548.3</v>
      </c>
      <c r="O14" s="26">
        <v>122725.5</v>
      </c>
      <c r="P14" s="4">
        <f t="shared" si="12"/>
        <v>0.97751622284013406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5">
        <v>75776</v>
      </c>
      <c r="AC14" s="5">
        <v>113383</v>
      </c>
      <c r="AD14" s="4">
        <f t="shared" si="3"/>
        <v>1.4962917018581081</v>
      </c>
      <c r="AE14" s="13">
        <v>15</v>
      </c>
      <c r="AF14" s="5">
        <v>915347</v>
      </c>
      <c r="AG14" s="5">
        <v>935000</v>
      </c>
      <c r="AH14" s="4">
        <f t="shared" si="4"/>
        <v>1.0214705461426103</v>
      </c>
      <c r="AI14" s="13">
        <v>10</v>
      </c>
      <c r="AJ14" s="5">
        <v>55</v>
      </c>
      <c r="AK14" s="5">
        <v>20.5</v>
      </c>
      <c r="AL14" s="4">
        <f t="shared" si="5"/>
        <v>0.37272727272727274</v>
      </c>
      <c r="AM14" s="13">
        <v>10</v>
      </c>
      <c r="AN14" s="13" t="s">
        <v>370</v>
      </c>
      <c r="AO14" s="13" t="s">
        <v>370</v>
      </c>
      <c r="AP14" s="13" t="s">
        <v>370</v>
      </c>
      <c r="AQ14" s="13" t="s">
        <v>370</v>
      </c>
      <c r="AR14" s="13">
        <v>6000</v>
      </c>
      <c r="AS14" s="13">
        <v>6239</v>
      </c>
      <c r="AT14" s="4">
        <f t="shared" si="6"/>
        <v>1.0398333333333334</v>
      </c>
      <c r="AU14" s="13">
        <v>5</v>
      </c>
      <c r="AV14" s="13">
        <v>21</v>
      </c>
      <c r="AW14" s="13">
        <v>42.51</v>
      </c>
      <c r="AX14" s="4">
        <f t="shared" si="7"/>
        <v>2.024285714285714</v>
      </c>
      <c r="AY14" s="13">
        <v>10</v>
      </c>
      <c r="AZ14" s="13" t="s">
        <v>370</v>
      </c>
      <c r="BA14" s="13" t="s">
        <v>370</v>
      </c>
      <c r="BB14" s="13" t="s">
        <v>370</v>
      </c>
      <c r="BC14" s="13" t="s">
        <v>370</v>
      </c>
      <c r="BD14" s="20">
        <f t="shared" si="13"/>
        <v>1.0885611242483912</v>
      </c>
      <c r="BE14" s="20">
        <f t="shared" si="8"/>
        <v>1.0885611242483912</v>
      </c>
      <c r="BF14" s="7">
        <v>57497</v>
      </c>
      <c r="BG14" s="21">
        <f t="shared" si="14"/>
        <v>57497</v>
      </c>
      <c r="BH14" s="21">
        <f t="shared" si="15"/>
        <v>62589</v>
      </c>
      <c r="BI14" s="48">
        <f t="shared" si="16"/>
        <v>5092</v>
      </c>
      <c r="BJ14" s="21">
        <v>6625.6</v>
      </c>
      <c r="BK14" s="21">
        <v>5351.5999999999995</v>
      </c>
      <c r="BL14" s="21">
        <v>4552.8000000000011</v>
      </c>
      <c r="BM14" s="21">
        <v>5444.7999999999975</v>
      </c>
      <c r="BN14" s="21">
        <v>4495.8999999999996</v>
      </c>
      <c r="BO14" s="21">
        <v>4576.5999999999985</v>
      </c>
      <c r="BP14" s="21">
        <v>12585.700000000003</v>
      </c>
      <c r="BQ14" s="21">
        <v>5017.3000000000011</v>
      </c>
      <c r="BR14" s="21">
        <v>0</v>
      </c>
      <c r="BS14" s="21">
        <v>5928.5999999999985</v>
      </c>
      <c r="BT14" s="21">
        <v>5343.1000000000022</v>
      </c>
      <c r="BU14" s="86">
        <f t="shared" si="17"/>
        <v>2666.9999999999982</v>
      </c>
      <c r="BV14" s="91"/>
      <c r="BW14" s="26">
        <f t="shared" si="18"/>
        <v>2666.9999999999982</v>
      </c>
      <c r="BX14" s="92">
        <f t="shared" si="19"/>
        <v>0</v>
      </c>
      <c r="BY14" s="72"/>
      <c r="CA14" s="72"/>
      <c r="CB14" s="72"/>
    </row>
    <row r="15" spans="1:80" s="2" customFormat="1" ht="15" customHeight="1" x14ac:dyDescent="0.25">
      <c r="A15" s="14" t="s">
        <v>13</v>
      </c>
      <c r="B15" s="26">
        <v>3184726</v>
      </c>
      <c r="C15" s="26">
        <v>3534603.4</v>
      </c>
      <c r="D15" s="4">
        <f t="shared" si="9"/>
        <v>1.1098610681107259</v>
      </c>
      <c r="E15" s="13">
        <v>20</v>
      </c>
      <c r="F15" s="74">
        <v>112.3</v>
      </c>
      <c r="G15" s="75">
        <v>113.6</v>
      </c>
      <c r="H15" s="4">
        <f t="shared" si="10"/>
        <v>1.0115761353517363</v>
      </c>
      <c r="I15" s="13">
        <v>10</v>
      </c>
      <c r="J15" s="26">
        <v>1.3</v>
      </c>
      <c r="K15" s="26">
        <v>0.8</v>
      </c>
      <c r="L15" s="4">
        <f t="shared" si="11"/>
        <v>1.625</v>
      </c>
      <c r="M15" s="13">
        <v>10</v>
      </c>
      <c r="N15" s="26">
        <v>337031.7</v>
      </c>
      <c r="O15" s="26">
        <v>318713.09999999998</v>
      </c>
      <c r="P15" s="4">
        <f t="shared" si="12"/>
        <v>0.94564724920534171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5">
        <v>207300</v>
      </c>
      <c r="AC15" s="5">
        <v>235508</v>
      </c>
      <c r="AD15" s="4">
        <f t="shared" si="3"/>
        <v>1.1360733236854801</v>
      </c>
      <c r="AE15" s="13">
        <v>15</v>
      </c>
      <c r="AF15" s="5">
        <v>3465836</v>
      </c>
      <c r="AG15" s="5">
        <v>3691000</v>
      </c>
      <c r="AH15" s="4">
        <f t="shared" si="4"/>
        <v>1.0649667208719629</v>
      </c>
      <c r="AI15" s="13">
        <v>10</v>
      </c>
      <c r="AJ15" s="5">
        <v>52</v>
      </c>
      <c r="AK15" s="5">
        <v>46.1</v>
      </c>
      <c r="AL15" s="4">
        <f t="shared" si="5"/>
        <v>0.88653846153846161</v>
      </c>
      <c r="AM15" s="13">
        <v>10</v>
      </c>
      <c r="AN15" s="13" t="s">
        <v>370</v>
      </c>
      <c r="AO15" s="13" t="s">
        <v>370</v>
      </c>
      <c r="AP15" s="13" t="s">
        <v>370</v>
      </c>
      <c r="AQ15" s="13" t="s">
        <v>370</v>
      </c>
      <c r="AR15" s="13">
        <v>34600</v>
      </c>
      <c r="AS15" s="13">
        <v>34869</v>
      </c>
      <c r="AT15" s="4">
        <f t="shared" si="6"/>
        <v>1.0077745664739883</v>
      </c>
      <c r="AU15" s="13">
        <v>5</v>
      </c>
      <c r="AV15" s="13">
        <v>50</v>
      </c>
      <c r="AW15" s="13">
        <v>55.69</v>
      </c>
      <c r="AX15" s="4">
        <f t="shared" si="7"/>
        <v>1.1137999999999999</v>
      </c>
      <c r="AY15" s="13">
        <v>10</v>
      </c>
      <c r="AZ15" s="13" t="s">
        <v>370</v>
      </c>
      <c r="BA15" s="13" t="s">
        <v>370</v>
      </c>
      <c r="BB15" s="13" t="s">
        <v>370</v>
      </c>
      <c r="BC15" s="13" t="s">
        <v>370</v>
      </c>
      <c r="BD15" s="20">
        <f t="shared" si="13"/>
        <v>1.081671617692761</v>
      </c>
      <c r="BE15" s="20">
        <f t="shared" si="8"/>
        <v>1.081671617692761</v>
      </c>
      <c r="BF15" s="7">
        <v>73438</v>
      </c>
      <c r="BG15" s="21">
        <f t="shared" si="14"/>
        <v>73438</v>
      </c>
      <c r="BH15" s="21">
        <f t="shared" si="15"/>
        <v>79435.8</v>
      </c>
      <c r="BI15" s="48">
        <f t="shared" si="16"/>
        <v>5997.8000000000029</v>
      </c>
      <c r="BJ15" s="21">
        <v>7822.7</v>
      </c>
      <c r="BK15" s="21">
        <v>7459.8</v>
      </c>
      <c r="BL15" s="21">
        <v>5788.9999999999991</v>
      </c>
      <c r="BM15" s="21">
        <v>7221.7</v>
      </c>
      <c r="BN15" s="21">
        <v>7051.9000000000005</v>
      </c>
      <c r="BO15" s="21">
        <v>8716.4000000000015</v>
      </c>
      <c r="BP15" s="21">
        <v>11495.599999999999</v>
      </c>
      <c r="BQ15" s="21">
        <v>6992.0999999999958</v>
      </c>
      <c r="BR15" s="21">
        <v>265.10000000000582</v>
      </c>
      <c r="BS15" s="21">
        <v>12450.7</v>
      </c>
      <c r="BT15" s="21">
        <v>8010.5999999999985</v>
      </c>
      <c r="BU15" s="86">
        <f t="shared" si="17"/>
        <v>-3839.7999999999956</v>
      </c>
      <c r="BV15" s="91"/>
      <c r="BW15" s="26">
        <f t="shared" si="18"/>
        <v>0</v>
      </c>
      <c r="BX15" s="92">
        <f t="shared" si="19"/>
        <v>-3839.7999999999956</v>
      </c>
      <c r="BY15" s="72"/>
      <c r="CA15" s="72"/>
      <c r="CB15" s="72"/>
    </row>
    <row r="16" spans="1:80" s="2" customFormat="1" ht="15" customHeight="1" x14ac:dyDescent="0.25">
      <c r="A16" s="14" t="s">
        <v>14</v>
      </c>
      <c r="B16" s="26">
        <v>805578</v>
      </c>
      <c r="C16" s="26">
        <v>956015.1</v>
      </c>
      <c r="D16" s="4">
        <f t="shared" si="9"/>
        <v>1.1867443003657001</v>
      </c>
      <c r="E16" s="13">
        <v>20</v>
      </c>
      <c r="F16" s="74">
        <v>119</v>
      </c>
      <c r="G16" s="75">
        <v>117.3</v>
      </c>
      <c r="H16" s="4">
        <f t="shared" si="10"/>
        <v>0.98571428571428565</v>
      </c>
      <c r="I16" s="13">
        <v>10</v>
      </c>
      <c r="J16" s="26">
        <v>1.4</v>
      </c>
      <c r="K16" s="26">
        <v>1.2</v>
      </c>
      <c r="L16" s="4">
        <f t="shared" si="11"/>
        <v>1.1666666666666667</v>
      </c>
      <c r="M16" s="13">
        <v>10</v>
      </c>
      <c r="N16" s="26">
        <v>177506.9</v>
      </c>
      <c r="O16" s="26">
        <v>172827.9</v>
      </c>
      <c r="P16" s="4">
        <f t="shared" si="12"/>
        <v>0.97364046130037762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5">
        <v>54750</v>
      </c>
      <c r="AC16" s="5">
        <v>71736</v>
      </c>
      <c r="AD16" s="4">
        <f t="shared" si="3"/>
        <v>1.3102465753424657</v>
      </c>
      <c r="AE16" s="13">
        <v>15</v>
      </c>
      <c r="AF16" s="5">
        <v>1632000</v>
      </c>
      <c r="AG16" s="5">
        <v>2150000</v>
      </c>
      <c r="AH16" s="4">
        <f t="shared" si="4"/>
        <v>1.3174019607843137</v>
      </c>
      <c r="AI16" s="13">
        <v>10</v>
      </c>
      <c r="AJ16" s="5">
        <v>54</v>
      </c>
      <c r="AK16" s="5">
        <v>41.5</v>
      </c>
      <c r="AL16" s="4">
        <f t="shared" si="5"/>
        <v>0.76851851851851849</v>
      </c>
      <c r="AM16" s="13">
        <v>10</v>
      </c>
      <c r="AN16" s="13" t="s">
        <v>370</v>
      </c>
      <c r="AO16" s="13" t="s">
        <v>370</v>
      </c>
      <c r="AP16" s="13" t="s">
        <v>370</v>
      </c>
      <c r="AQ16" s="13" t="s">
        <v>370</v>
      </c>
      <c r="AR16" s="13">
        <v>7900</v>
      </c>
      <c r="AS16" s="13">
        <v>7930</v>
      </c>
      <c r="AT16" s="4">
        <f t="shared" si="6"/>
        <v>1.0037974683544304</v>
      </c>
      <c r="AU16" s="13">
        <v>5</v>
      </c>
      <c r="AV16" s="13">
        <v>82.5</v>
      </c>
      <c r="AW16" s="13">
        <v>82.75</v>
      </c>
      <c r="AX16" s="4">
        <f t="shared" si="7"/>
        <v>1.0030303030303029</v>
      </c>
      <c r="AY16" s="13">
        <v>20</v>
      </c>
      <c r="AZ16" s="13" t="s">
        <v>370</v>
      </c>
      <c r="BA16" s="13" t="s">
        <v>370</v>
      </c>
      <c r="BB16" s="13" t="s">
        <v>370</v>
      </c>
      <c r="BC16" s="13" t="s">
        <v>370</v>
      </c>
      <c r="BD16" s="20">
        <f t="shared" si="13"/>
        <v>1.0764740857975894</v>
      </c>
      <c r="BE16" s="20">
        <f t="shared" si="8"/>
        <v>1.0764740857975894</v>
      </c>
      <c r="BF16" s="7">
        <v>50030</v>
      </c>
      <c r="BG16" s="21">
        <f t="shared" si="14"/>
        <v>50030</v>
      </c>
      <c r="BH16" s="21">
        <f t="shared" si="15"/>
        <v>53856</v>
      </c>
      <c r="BI16" s="48">
        <f t="shared" si="16"/>
        <v>3826</v>
      </c>
      <c r="BJ16" s="21">
        <v>4821.8999999999996</v>
      </c>
      <c r="BK16" s="21">
        <v>4951.7000000000007</v>
      </c>
      <c r="BL16" s="21">
        <v>5493.7000000000007</v>
      </c>
      <c r="BM16" s="21">
        <v>4834.1999999999989</v>
      </c>
      <c r="BN16" s="21">
        <v>5583</v>
      </c>
      <c r="BO16" s="21">
        <v>7345.5</v>
      </c>
      <c r="BP16" s="21">
        <v>8263.0000000000036</v>
      </c>
      <c r="BQ16" s="21">
        <v>5653.6</v>
      </c>
      <c r="BR16" s="21">
        <v>0</v>
      </c>
      <c r="BS16" s="21">
        <v>5485.1</v>
      </c>
      <c r="BT16" s="21">
        <v>4067.0999999999995</v>
      </c>
      <c r="BU16" s="86">
        <f t="shared" si="17"/>
        <v>-2642.8000000000038</v>
      </c>
      <c r="BV16" s="91"/>
      <c r="BW16" s="26">
        <f t="shared" si="18"/>
        <v>0</v>
      </c>
      <c r="BX16" s="92">
        <f t="shared" si="19"/>
        <v>-2642.8000000000038</v>
      </c>
      <c r="BY16" s="72"/>
      <c r="CA16" s="72"/>
      <c r="CB16" s="72"/>
    </row>
    <row r="17" spans="1:80" s="2" customFormat="1" ht="15.75" x14ac:dyDescent="0.2">
      <c r="A17" s="17" t="s">
        <v>22</v>
      </c>
      <c r="B17" s="65">
        <f>SUM(B18:B44)</f>
        <v>63921910.700000003</v>
      </c>
      <c r="C17" s="65">
        <f>SUM(C18:C44)</f>
        <v>69584207.799999982</v>
      </c>
      <c r="D17" s="8">
        <f>C17/B17</f>
        <v>1.0885814744583344</v>
      </c>
      <c r="E17" s="69"/>
      <c r="F17" s="65"/>
      <c r="G17" s="65"/>
      <c r="H17" s="8"/>
      <c r="I17" s="69"/>
      <c r="J17" s="27"/>
      <c r="K17" s="27"/>
      <c r="L17" s="9"/>
      <c r="M17" s="69"/>
      <c r="N17" s="65">
        <f>SUM(N18:N44)</f>
        <v>4193969.1</v>
      </c>
      <c r="O17" s="65">
        <f>SUM(O18:O44)</f>
        <v>4033182.9</v>
      </c>
      <c r="P17" s="8">
        <f>O17/N17</f>
        <v>0.96166252154790555</v>
      </c>
      <c r="Q17" s="69"/>
      <c r="R17" s="8"/>
      <c r="S17" s="69"/>
      <c r="T17" s="65">
        <f>SUM(T18:T44)</f>
        <v>152548.133</v>
      </c>
      <c r="U17" s="65">
        <f>SUM(U18:U44)</f>
        <v>160812.00000000003</v>
      </c>
      <c r="V17" s="8">
        <f>U17/T17</f>
        <v>1.0541721936380568</v>
      </c>
      <c r="W17" s="69"/>
      <c r="X17" s="65">
        <f>SUM(X18:X44)</f>
        <v>60310.667000000001</v>
      </c>
      <c r="Y17" s="65">
        <f>SUM(Y18:Y44)</f>
        <v>67541.7</v>
      </c>
      <c r="Z17" s="8">
        <f>Y17/X17</f>
        <v>1.1198964189867109</v>
      </c>
      <c r="AA17" s="69"/>
      <c r="AB17" s="65">
        <f>SUM(AB18:AB44)</f>
        <v>27908696</v>
      </c>
      <c r="AC17" s="65">
        <f>SUM(AC18:AC44)</f>
        <v>41734358</v>
      </c>
      <c r="AD17" s="8">
        <f>AC17/AB17</f>
        <v>1.4953890357328052</v>
      </c>
      <c r="AE17" s="69"/>
      <c r="AF17" s="65">
        <f>SUM(AF18:AF44)</f>
        <v>27869922</v>
      </c>
      <c r="AG17" s="65">
        <f>SUM(AG18:AG44)</f>
        <v>34413000</v>
      </c>
      <c r="AH17" s="8">
        <f>AG17/AF17</f>
        <v>1.2347720241197662</v>
      </c>
      <c r="AI17" s="69"/>
      <c r="AJ17" s="9"/>
      <c r="AK17" s="8"/>
      <c r="AL17" s="8"/>
      <c r="AM17" s="69"/>
      <c r="AN17" s="65">
        <f>SUM(AN18:AN44)</f>
        <v>104957</v>
      </c>
      <c r="AO17" s="65">
        <f>SUM(AO18:AO44)</f>
        <v>105897</v>
      </c>
      <c r="AP17" s="8">
        <f>AO17/AN17</f>
        <v>1.0089560486675495</v>
      </c>
      <c r="AQ17" s="69"/>
      <c r="AR17" s="65">
        <f>SUM(AR18:AR44)</f>
        <v>361280</v>
      </c>
      <c r="AS17" s="65">
        <f>SUM(AS18:AS44)</f>
        <v>486697</v>
      </c>
      <c r="AT17" s="8">
        <f>AS17/AR17</f>
        <v>1.3471462577502213</v>
      </c>
      <c r="AU17" s="69"/>
      <c r="AV17" s="69"/>
      <c r="AW17" s="69"/>
      <c r="AX17" s="8"/>
      <c r="AY17" s="69"/>
      <c r="AZ17" s="65">
        <f>SUM(AZ18:AZ44)</f>
        <v>1474.6999999999996</v>
      </c>
      <c r="BA17" s="65">
        <f>SUM(BA18:BA44)</f>
        <v>1629.5</v>
      </c>
      <c r="BB17" s="8">
        <f>BA17/AZ17</f>
        <v>1.10497050247508</v>
      </c>
      <c r="BC17" s="69"/>
      <c r="BD17" s="70"/>
      <c r="BE17" s="66"/>
      <c r="BF17" s="65">
        <v>876583</v>
      </c>
      <c r="BG17" s="65">
        <f>SUM(BG18:BG44)</f>
        <v>876583</v>
      </c>
      <c r="BH17" s="65">
        <f>SUM(BH18:BH44)</f>
        <v>953028.89999999991</v>
      </c>
      <c r="BI17" s="65">
        <f>SUM(BI18:BI44)</f>
        <v>76445.900000000009</v>
      </c>
      <c r="BJ17" s="65">
        <f t="shared" ref="BJ17:BU17" si="20">SUM(BJ18:BJ44)</f>
        <v>62900.80000000001</v>
      </c>
      <c r="BK17" s="65">
        <f t="shared" si="20"/>
        <v>61334.9</v>
      </c>
      <c r="BL17" s="65">
        <v>119005.5</v>
      </c>
      <c r="BM17" s="65">
        <f t="shared" si="20"/>
        <v>109615.90000000002</v>
      </c>
      <c r="BN17" s="65">
        <f t="shared" si="20"/>
        <v>86703.000000000015</v>
      </c>
      <c r="BO17" s="65">
        <f t="shared" si="20"/>
        <v>73386.2</v>
      </c>
      <c r="BP17" s="65">
        <f t="shared" si="20"/>
        <v>88685.200000000012</v>
      </c>
      <c r="BQ17" s="65">
        <f t="shared" si="20"/>
        <v>87512.7</v>
      </c>
      <c r="BR17" s="65">
        <f t="shared" si="20"/>
        <v>83681.199999999968</v>
      </c>
      <c r="BS17" s="65">
        <f t="shared" si="20"/>
        <v>97126.400000000009</v>
      </c>
      <c r="BT17" s="65">
        <f t="shared" si="20"/>
        <v>86648.1</v>
      </c>
      <c r="BU17" s="79">
        <f t="shared" si="20"/>
        <v>-3571.0000000000005</v>
      </c>
      <c r="BV17" s="93"/>
      <c r="BW17" s="65">
        <f t="shared" ref="BW17:BX17" si="21">SUM(BW18:BW44)</f>
        <v>16471.399999999998</v>
      </c>
      <c r="BX17" s="94">
        <f t="shared" si="21"/>
        <v>-20042.400000000001</v>
      </c>
      <c r="BY17" s="83"/>
      <c r="CA17" s="72"/>
      <c r="CB17" s="72"/>
    </row>
    <row r="18" spans="1:80" s="2" customFormat="1" ht="15" customHeight="1" x14ac:dyDescent="0.25">
      <c r="A18" s="15" t="s">
        <v>0</v>
      </c>
      <c r="B18" s="26">
        <v>48594</v>
      </c>
      <c r="C18" s="26">
        <v>63086.9</v>
      </c>
      <c r="D18" s="4">
        <f t="shared" si="9"/>
        <v>1.2982446392558753</v>
      </c>
      <c r="E18" s="13">
        <v>10</v>
      </c>
      <c r="F18" s="74">
        <v>126</v>
      </c>
      <c r="G18" s="75">
        <v>129.80000000000001</v>
      </c>
      <c r="H18" s="4">
        <f t="shared" si="10"/>
        <v>1.0301587301587303</v>
      </c>
      <c r="I18" s="13">
        <v>5</v>
      </c>
      <c r="J18" s="26">
        <v>2.6</v>
      </c>
      <c r="K18" s="26">
        <v>2.2999999999999998</v>
      </c>
      <c r="L18" s="4">
        <f t="shared" si="11"/>
        <v>1.1304347826086958</v>
      </c>
      <c r="M18" s="13">
        <v>15</v>
      </c>
      <c r="N18" s="26">
        <v>57440.1</v>
      </c>
      <c r="O18" s="26">
        <v>46400.6</v>
      </c>
      <c r="P18" s="4">
        <f t="shared" si="12"/>
        <v>0.80780848222757273</v>
      </c>
      <c r="Q18" s="13">
        <v>20</v>
      </c>
      <c r="R18" s="6">
        <v>1</v>
      </c>
      <c r="S18" s="13">
        <v>15</v>
      </c>
      <c r="T18" s="26">
        <v>1572</v>
      </c>
      <c r="U18" s="26">
        <v>1381.6</v>
      </c>
      <c r="V18" s="4">
        <f t="shared" ref="V18:V44" si="22">IF((W18=0),0,IF(T18=0,1,IF(U18&lt;0,0,U18/T18)))</f>
        <v>0.87888040712468185</v>
      </c>
      <c r="W18" s="13">
        <v>20</v>
      </c>
      <c r="X18" s="26">
        <v>285.2</v>
      </c>
      <c r="Y18" s="26">
        <v>293.8</v>
      </c>
      <c r="Z18" s="4">
        <f t="shared" ref="Z18:Z44" si="23">IF((AA18=0),0,IF(X18=0,1,IF(Y18&lt;0,0,Y18/X18)))</f>
        <v>1.0301542776998598</v>
      </c>
      <c r="AA18" s="13">
        <v>15</v>
      </c>
      <c r="AB18" s="5">
        <v>966700</v>
      </c>
      <c r="AC18" s="5">
        <v>1034485</v>
      </c>
      <c r="AD18" s="4">
        <f t="shared" ref="AD18:AD44" si="24">IF((AE18=0),0,IF(AB18=0,1,IF(AC18&lt;0,0,AC18/AB18)))</f>
        <v>1.0701199958622116</v>
      </c>
      <c r="AE18" s="13">
        <v>5</v>
      </c>
      <c r="AF18" s="5">
        <v>235645</v>
      </c>
      <c r="AG18" s="5">
        <v>313000</v>
      </c>
      <c r="AH18" s="4">
        <f t="shared" si="4"/>
        <v>1.3282692185278704</v>
      </c>
      <c r="AI18" s="13">
        <v>5</v>
      </c>
      <c r="AJ18" s="5">
        <v>55</v>
      </c>
      <c r="AK18" s="5">
        <v>33.6</v>
      </c>
      <c r="AL18" s="4">
        <f t="shared" ref="AL18:AL44" si="25">IF((AM18=0),0,IF(AJ18=0,1,IF(AK18&lt;0,0,AK18/AJ18)))</f>
        <v>0.61090909090909096</v>
      </c>
      <c r="AM18" s="13">
        <v>15</v>
      </c>
      <c r="AN18" s="13">
        <v>3385</v>
      </c>
      <c r="AO18" s="13">
        <v>3772</v>
      </c>
      <c r="AP18" s="4">
        <f t="shared" ref="AP18:AP44" si="26">IF((AQ18=0),0,IF(AN18=0,1,IF(AO18&lt;0,0,AO18/AN18)))</f>
        <v>1.114327917282127</v>
      </c>
      <c r="AQ18" s="13">
        <v>20</v>
      </c>
      <c r="AR18" s="13">
        <v>1800</v>
      </c>
      <c r="AS18" s="13">
        <v>806</v>
      </c>
      <c r="AT18" s="4">
        <f t="shared" ref="AT18:AT44" si="27">IF((AU18=0),0,IF(AR18=0,1,IF(AS18&lt;0,0,AS18/AR18)))</f>
        <v>0.44777777777777777</v>
      </c>
      <c r="AU18" s="13">
        <v>5</v>
      </c>
      <c r="AV18" s="13">
        <v>30</v>
      </c>
      <c r="AW18" s="13">
        <v>42.64</v>
      </c>
      <c r="AX18" s="4">
        <f t="shared" ref="AX18:AX44" si="28">IF((AY18=0),0,IF(AV18=0,1,IF(AW18&lt;0,0,AW18/AV18)))</f>
        <v>1.4213333333333333</v>
      </c>
      <c r="AY18" s="13">
        <v>2</v>
      </c>
      <c r="AZ18" s="13">
        <v>25.7</v>
      </c>
      <c r="BA18" s="13">
        <v>26.8</v>
      </c>
      <c r="BB18" s="4">
        <f t="shared" ref="BB18:BB44" si="29">IF((BC18=0),0,IF(AZ18=0,1,IF(BA18&lt;0,0,BA18/AZ18)))</f>
        <v>1.0428015564202335</v>
      </c>
      <c r="BC18" s="13">
        <v>15</v>
      </c>
      <c r="BD18" s="20">
        <f>((D18*E18)+(H18*I18)+(L18*M18)+(P18*Q18)+(R18*S18)+(V18*W18)+(Z18*AA18)+(AD18*AE18)+(AH18*AI18)+(AL18*AM18)+(AP18*AQ18)+(AT18*AU18)+(AX18*AY18)+(BB18*BC18))/(E18+I18+M18+Q18+S18+W18+AA18+AE18+AI18+AM18+AQ18+AU18+AY18+BC18)</f>
        <v>0.97869205639589318</v>
      </c>
      <c r="BE18" s="20">
        <f t="shared" ref="BE18:BE44" si="30">IF(BD18&gt;1.2,IF((BD18-1.2)*0.1+1.2&gt;1.3,1.3,(BD18-1.2)*0.1+1.2),BD18)</f>
        <v>0.97869205639589318</v>
      </c>
      <c r="BF18" s="24">
        <v>25333</v>
      </c>
      <c r="BG18" s="21">
        <f t="shared" si="14"/>
        <v>25333</v>
      </c>
      <c r="BH18" s="21">
        <f t="shared" si="15"/>
        <v>24793.200000000001</v>
      </c>
      <c r="BI18" s="48">
        <f t="shared" si="16"/>
        <v>-539.79999999999927</v>
      </c>
      <c r="BJ18" s="21">
        <v>1916.4</v>
      </c>
      <c r="BK18" s="21">
        <v>2280</v>
      </c>
      <c r="BL18" s="21">
        <v>3498.4</v>
      </c>
      <c r="BM18" s="21">
        <v>3366.0000000000005</v>
      </c>
      <c r="BN18" s="21">
        <v>2509.7999999999997</v>
      </c>
      <c r="BO18" s="21">
        <v>907.70000000000073</v>
      </c>
      <c r="BP18" s="21">
        <v>1129.8999999999992</v>
      </c>
      <c r="BQ18" s="21">
        <v>2060.3999999999996</v>
      </c>
      <c r="BR18" s="21">
        <v>4608.4000000000005</v>
      </c>
      <c r="BS18" s="21">
        <v>2570.2999999999984</v>
      </c>
      <c r="BT18" s="21">
        <v>2786.3</v>
      </c>
      <c r="BU18" s="86">
        <f t="shared" si="17"/>
        <v>-2840.4000000000005</v>
      </c>
      <c r="BV18" s="91"/>
      <c r="BW18" s="26">
        <f t="shared" si="18"/>
        <v>0</v>
      </c>
      <c r="BX18" s="92">
        <f t="shared" si="19"/>
        <v>-2840.4000000000005</v>
      </c>
      <c r="BY18" s="72"/>
      <c r="CA18" s="72"/>
      <c r="CB18" s="72"/>
    </row>
    <row r="19" spans="1:80" s="2" customFormat="1" ht="15" customHeight="1" x14ac:dyDescent="0.25">
      <c r="A19" s="15" t="s">
        <v>23</v>
      </c>
      <c r="B19" s="26">
        <v>5270310</v>
      </c>
      <c r="C19" s="26">
        <v>5496647.4000000004</v>
      </c>
      <c r="D19" s="4">
        <f t="shared" si="9"/>
        <v>1.0429457470243686</v>
      </c>
      <c r="E19" s="13">
        <v>10</v>
      </c>
      <c r="F19" s="74">
        <v>117</v>
      </c>
      <c r="G19" s="75">
        <v>115.2</v>
      </c>
      <c r="H19" s="4">
        <f t="shared" si="10"/>
        <v>0.98461538461538467</v>
      </c>
      <c r="I19" s="13">
        <v>5</v>
      </c>
      <c r="J19" s="26">
        <v>1.3</v>
      </c>
      <c r="K19" s="26">
        <v>1</v>
      </c>
      <c r="L19" s="4">
        <f t="shared" si="11"/>
        <v>1.3</v>
      </c>
      <c r="M19" s="13">
        <v>5</v>
      </c>
      <c r="N19" s="26">
        <v>194603.7</v>
      </c>
      <c r="O19" s="26">
        <v>202688.9</v>
      </c>
      <c r="P19" s="4">
        <f t="shared" si="12"/>
        <v>1.041547000391051</v>
      </c>
      <c r="Q19" s="13">
        <v>20</v>
      </c>
      <c r="R19" s="6">
        <v>1</v>
      </c>
      <c r="S19" s="13">
        <v>15</v>
      </c>
      <c r="T19" s="26">
        <v>10474.200000000001</v>
      </c>
      <c r="U19" s="26">
        <v>10567.8</v>
      </c>
      <c r="V19" s="4">
        <f t="shared" si="22"/>
        <v>1.00893624334078</v>
      </c>
      <c r="W19" s="13">
        <v>20</v>
      </c>
      <c r="X19" s="26">
        <v>699.97</v>
      </c>
      <c r="Y19" s="26">
        <v>749.9</v>
      </c>
      <c r="Z19" s="4">
        <f t="shared" si="23"/>
        <v>1.0713316284983641</v>
      </c>
      <c r="AA19" s="13">
        <v>10</v>
      </c>
      <c r="AB19" s="5">
        <v>1100000</v>
      </c>
      <c r="AC19" s="5">
        <v>1448129</v>
      </c>
      <c r="AD19" s="4">
        <f t="shared" si="24"/>
        <v>1.3164809090909091</v>
      </c>
      <c r="AE19" s="13">
        <v>5</v>
      </c>
      <c r="AF19" s="5">
        <v>1293926</v>
      </c>
      <c r="AG19" s="5">
        <v>2345000</v>
      </c>
      <c r="AH19" s="4">
        <f t="shared" si="4"/>
        <v>1.8123138417498372</v>
      </c>
      <c r="AI19" s="13">
        <v>5</v>
      </c>
      <c r="AJ19" s="5">
        <v>58</v>
      </c>
      <c r="AK19" s="5">
        <v>25</v>
      </c>
      <c r="AL19" s="4">
        <f t="shared" si="25"/>
        <v>0.43103448275862066</v>
      </c>
      <c r="AM19" s="13">
        <v>15</v>
      </c>
      <c r="AN19" s="13">
        <v>4560</v>
      </c>
      <c r="AO19" s="13">
        <v>4560</v>
      </c>
      <c r="AP19" s="4">
        <f t="shared" si="26"/>
        <v>1</v>
      </c>
      <c r="AQ19" s="13">
        <v>20</v>
      </c>
      <c r="AR19" s="13">
        <v>9600</v>
      </c>
      <c r="AS19" s="13">
        <v>14168</v>
      </c>
      <c r="AT19" s="4">
        <f t="shared" si="27"/>
        <v>1.4758333333333333</v>
      </c>
      <c r="AU19" s="13">
        <v>5</v>
      </c>
      <c r="AV19" s="13">
        <v>12</v>
      </c>
      <c r="AW19" s="13">
        <v>18.18</v>
      </c>
      <c r="AX19" s="4">
        <f t="shared" si="28"/>
        <v>1.5149999999999999</v>
      </c>
      <c r="AY19" s="13">
        <v>2</v>
      </c>
      <c r="AZ19" s="13">
        <v>50</v>
      </c>
      <c r="BA19" s="13">
        <v>50.8</v>
      </c>
      <c r="BB19" s="4">
        <f t="shared" si="29"/>
        <v>1.016</v>
      </c>
      <c r="BC19" s="13">
        <v>20</v>
      </c>
      <c r="BD19" s="20">
        <f t="shared" ref="BD19:BD44" si="31">((D19*E19)+(H19*I19)+(L19*M19)+(P19*Q19)+(R19*S19)+(V19*W19)+(Z19*AA19)+(AD19*AE19)+(AH19*AI19)+(AL19*AM19)+(AP19*AQ19)+(AT19*AU19)+(AX19*AY19)+(BB19*BC19))/(E19+I19+M19+Q19+S19+W19+AA19+AE19+AI19+AM19+AQ19+AU19+AY19+BC19)</f>
        <v>1.0281157529629974</v>
      </c>
      <c r="BE19" s="20">
        <f t="shared" si="30"/>
        <v>1.0281157529629974</v>
      </c>
      <c r="BF19" s="24">
        <v>37817</v>
      </c>
      <c r="BG19" s="21">
        <f t="shared" si="14"/>
        <v>37817</v>
      </c>
      <c r="BH19" s="21">
        <f t="shared" si="15"/>
        <v>38880.300000000003</v>
      </c>
      <c r="BI19" s="48">
        <f t="shared" si="16"/>
        <v>1063.3000000000029</v>
      </c>
      <c r="BJ19" s="21">
        <v>3090.4</v>
      </c>
      <c r="BK19" s="21">
        <v>3599</v>
      </c>
      <c r="BL19" s="21">
        <v>4715.7000000000007</v>
      </c>
      <c r="BM19" s="21">
        <v>4170.2999999999993</v>
      </c>
      <c r="BN19" s="21">
        <v>3372.7000000000003</v>
      </c>
      <c r="BO19" s="21">
        <v>2429.5</v>
      </c>
      <c r="BP19" s="21">
        <v>2028.9999999999973</v>
      </c>
      <c r="BQ19" s="21">
        <v>3409.6000000000026</v>
      </c>
      <c r="BR19" s="21">
        <v>4345.7999999999956</v>
      </c>
      <c r="BS19" s="21">
        <v>3847.1</v>
      </c>
      <c r="BT19" s="21">
        <v>3719</v>
      </c>
      <c r="BU19" s="86">
        <f t="shared" si="17"/>
        <v>152.20000000000664</v>
      </c>
      <c r="BV19" s="91"/>
      <c r="BW19" s="26">
        <f t="shared" si="18"/>
        <v>152.20000000000664</v>
      </c>
      <c r="BX19" s="92">
        <f t="shared" si="19"/>
        <v>0</v>
      </c>
      <c r="BY19" s="72"/>
      <c r="CA19" s="72"/>
      <c r="CB19" s="72"/>
    </row>
    <row r="20" spans="1:80" s="2" customFormat="1" ht="15" customHeight="1" x14ac:dyDescent="0.25">
      <c r="A20" s="15" t="s">
        <v>24</v>
      </c>
      <c r="B20" s="26">
        <v>1566789</v>
      </c>
      <c r="C20" s="26">
        <v>1554821.5</v>
      </c>
      <c r="D20" s="4">
        <f t="shared" si="9"/>
        <v>0.99236176664503006</v>
      </c>
      <c r="E20" s="13">
        <v>10</v>
      </c>
      <c r="F20" s="74">
        <v>112.8</v>
      </c>
      <c r="G20" s="75">
        <v>127.8</v>
      </c>
      <c r="H20" s="4">
        <f t="shared" si="10"/>
        <v>1.1329787234042554</v>
      </c>
      <c r="I20" s="13">
        <v>5</v>
      </c>
      <c r="J20" s="26">
        <v>2.7</v>
      </c>
      <c r="K20" s="26">
        <v>2.2999999999999998</v>
      </c>
      <c r="L20" s="4">
        <f t="shared" si="11"/>
        <v>1.173913043478261</v>
      </c>
      <c r="M20" s="13">
        <v>10</v>
      </c>
      <c r="N20" s="26">
        <v>71113.399999999994</v>
      </c>
      <c r="O20" s="26">
        <v>67541.2</v>
      </c>
      <c r="P20" s="4">
        <f t="shared" si="12"/>
        <v>0.94976755435684412</v>
      </c>
      <c r="Q20" s="13">
        <v>20</v>
      </c>
      <c r="R20" s="6">
        <v>1</v>
      </c>
      <c r="S20" s="13">
        <v>15</v>
      </c>
      <c r="T20" s="26">
        <v>5831.4</v>
      </c>
      <c r="U20" s="26">
        <v>7833.4</v>
      </c>
      <c r="V20" s="4">
        <f t="shared" si="22"/>
        <v>1.343313783996982</v>
      </c>
      <c r="W20" s="13">
        <v>20</v>
      </c>
      <c r="X20" s="26">
        <v>2926</v>
      </c>
      <c r="Y20" s="26">
        <v>2741.7</v>
      </c>
      <c r="Z20" s="4">
        <f t="shared" si="23"/>
        <v>0.93701298701298696</v>
      </c>
      <c r="AA20" s="13">
        <v>20</v>
      </c>
      <c r="AB20" s="5">
        <v>950720</v>
      </c>
      <c r="AC20" s="5">
        <v>535212</v>
      </c>
      <c r="AD20" s="4">
        <f t="shared" si="24"/>
        <v>0.56295439246045098</v>
      </c>
      <c r="AE20" s="13">
        <v>10</v>
      </c>
      <c r="AF20" s="5">
        <v>801374</v>
      </c>
      <c r="AG20" s="5">
        <v>823000</v>
      </c>
      <c r="AH20" s="4">
        <f t="shared" si="4"/>
        <v>1.0269861512851677</v>
      </c>
      <c r="AI20" s="13">
        <v>5</v>
      </c>
      <c r="AJ20" s="5">
        <v>63</v>
      </c>
      <c r="AK20" s="5">
        <v>39.6</v>
      </c>
      <c r="AL20" s="4">
        <f t="shared" si="25"/>
        <v>0.62857142857142856</v>
      </c>
      <c r="AM20" s="13">
        <v>15</v>
      </c>
      <c r="AN20" s="13">
        <v>2670</v>
      </c>
      <c r="AO20" s="13">
        <v>2713</v>
      </c>
      <c r="AP20" s="4">
        <f t="shared" si="26"/>
        <v>1.0161048689138577</v>
      </c>
      <c r="AQ20" s="13">
        <v>20</v>
      </c>
      <c r="AR20" s="13">
        <v>5400</v>
      </c>
      <c r="AS20" s="13">
        <v>5967</v>
      </c>
      <c r="AT20" s="4">
        <f t="shared" si="27"/>
        <v>1.105</v>
      </c>
      <c r="AU20" s="13">
        <v>5</v>
      </c>
      <c r="AV20" s="13">
        <v>61.4</v>
      </c>
      <c r="AW20" s="13">
        <v>70.349999999999994</v>
      </c>
      <c r="AX20" s="4">
        <f t="shared" si="28"/>
        <v>1.1457654723127035</v>
      </c>
      <c r="AY20" s="13">
        <v>2</v>
      </c>
      <c r="AZ20" s="13">
        <v>32.1</v>
      </c>
      <c r="BA20" s="13">
        <v>34.9</v>
      </c>
      <c r="BB20" s="4">
        <f t="shared" si="29"/>
        <v>1.0872274143302181</v>
      </c>
      <c r="BC20" s="13">
        <v>10</v>
      </c>
      <c r="BD20" s="20">
        <f t="shared" si="31"/>
        <v>0.99481123833171836</v>
      </c>
      <c r="BE20" s="20">
        <f t="shared" si="30"/>
        <v>0.99481123833171836</v>
      </c>
      <c r="BF20" s="24">
        <v>23569</v>
      </c>
      <c r="BG20" s="21">
        <f t="shared" si="14"/>
        <v>23569</v>
      </c>
      <c r="BH20" s="21">
        <f t="shared" si="15"/>
        <v>23446.7</v>
      </c>
      <c r="BI20" s="48">
        <f t="shared" si="16"/>
        <v>-122.29999999999927</v>
      </c>
      <c r="BJ20" s="21">
        <v>1294.5</v>
      </c>
      <c r="BK20" s="21">
        <v>1466.5</v>
      </c>
      <c r="BL20" s="21">
        <v>3822.6000000000004</v>
      </c>
      <c r="BM20" s="21">
        <v>2959.9</v>
      </c>
      <c r="BN20" s="21">
        <v>2442.4</v>
      </c>
      <c r="BO20" s="21">
        <v>2060.2000000000007</v>
      </c>
      <c r="BP20" s="21">
        <v>1529.7999999999997</v>
      </c>
      <c r="BQ20" s="21">
        <v>2345.7000000000003</v>
      </c>
      <c r="BR20" s="21">
        <v>3774.3000000000006</v>
      </c>
      <c r="BS20" s="21">
        <v>4497.6999999999971</v>
      </c>
      <c r="BT20" s="21">
        <v>2116.1000000000004</v>
      </c>
      <c r="BU20" s="86">
        <f t="shared" si="17"/>
        <v>-4863</v>
      </c>
      <c r="BV20" s="91"/>
      <c r="BW20" s="26">
        <f t="shared" si="18"/>
        <v>0</v>
      </c>
      <c r="BX20" s="92">
        <f t="shared" si="19"/>
        <v>-4863</v>
      </c>
      <c r="BY20" s="72"/>
      <c r="CA20" s="72"/>
      <c r="CB20" s="72"/>
    </row>
    <row r="21" spans="1:80" s="2" customFormat="1" ht="15" customHeight="1" x14ac:dyDescent="0.25">
      <c r="A21" s="15" t="s">
        <v>25</v>
      </c>
      <c r="B21" s="26">
        <v>151241</v>
      </c>
      <c r="C21" s="26">
        <v>173834.4</v>
      </c>
      <c r="D21" s="4">
        <f t="shared" si="9"/>
        <v>1.1493867403680218</v>
      </c>
      <c r="E21" s="13">
        <v>10</v>
      </c>
      <c r="F21" s="74">
        <v>119.3</v>
      </c>
      <c r="G21" s="75">
        <v>116.3</v>
      </c>
      <c r="H21" s="4">
        <f t="shared" si="10"/>
        <v>0.97485331098072092</v>
      </c>
      <c r="I21" s="13">
        <v>5</v>
      </c>
      <c r="J21" s="26">
        <v>3.4</v>
      </c>
      <c r="K21" s="26">
        <v>3.5</v>
      </c>
      <c r="L21" s="4">
        <f t="shared" si="11"/>
        <v>0.97142857142857142</v>
      </c>
      <c r="M21" s="13">
        <v>10</v>
      </c>
      <c r="N21" s="26">
        <v>118408.5</v>
      </c>
      <c r="O21" s="26">
        <v>114694.9</v>
      </c>
      <c r="P21" s="4">
        <f t="shared" si="12"/>
        <v>0.96863738667409849</v>
      </c>
      <c r="Q21" s="13">
        <v>20</v>
      </c>
      <c r="R21" s="6">
        <v>1</v>
      </c>
      <c r="S21" s="13">
        <v>15</v>
      </c>
      <c r="T21" s="26">
        <v>4592.7</v>
      </c>
      <c r="U21" s="26">
        <v>4025.3</v>
      </c>
      <c r="V21" s="4">
        <f t="shared" si="22"/>
        <v>0.87645611513924282</v>
      </c>
      <c r="W21" s="13">
        <v>10</v>
      </c>
      <c r="X21" s="26">
        <v>684.6</v>
      </c>
      <c r="Y21" s="26">
        <v>791.9</v>
      </c>
      <c r="Z21" s="4">
        <f t="shared" si="23"/>
        <v>1.1567338591878469</v>
      </c>
      <c r="AA21" s="13">
        <v>15</v>
      </c>
      <c r="AB21" s="5">
        <v>2411700</v>
      </c>
      <c r="AC21" s="5">
        <v>1968265</v>
      </c>
      <c r="AD21" s="4">
        <f t="shared" si="24"/>
        <v>0.81613177426711447</v>
      </c>
      <c r="AE21" s="13">
        <v>5</v>
      </c>
      <c r="AF21" s="5">
        <v>558758</v>
      </c>
      <c r="AG21" s="5">
        <v>709000</v>
      </c>
      <c r="AH21" s="4">
        <f t="shared" si="4"/>
        <v>1.2688856356419058</v>
      </c>
      <c r="AI21" s="13">
        <v>5</v>
      </c>
      <c r="AJ21" s="5">
        <v>55</v>
      </c>
      <c r="AK21" s="5">
        <v>12.7</v>
      </c>
      <c r="AL21" s="4">
        <f t="shared" si="25"/>
        <v>0.2309090909090909</v>
      </c>
      <c r="AM21" s="13">
        <v>15</v>
      </c>
      <c r="AN21" s="13">
        <v>5285</v>
      </c>
      <c r="AO21" s="13">
        <v>5264</v>
      </c>
      <c r="AP21" s="4">
        <f t="shared" si="26"/>
        <v>0.99602649006622512</v>
      </c>
      <c r="AQ21" s="13">
        <v>20</v>
      </c>
      <c r="AR21" s="13">
        <v>4100</v>
      </c>
      <c r="AS21" s="13">
        <v>4547</v>
      </c>
      <c r="AT21" s="4">
        <f t="shared" si="27"/>
        <v>1.1090243902439025</v>
      </c>
      <c r="AU21" s="13">
        <v>5</v>
      </c>
      <c r="AV21" s="13">
        <v>7.8</v>
      </c>
      <c r="AW21" s="13">
        <v>60.84</v>
      </c>
      <c r="AX21" s="4">
        <f t="shared" si="28"/>
        <v>7.8000000000000007</v>
      </c>
      <c r="AY21" s="13">
        <v>2</v>
      </c>
      <c r="AZ21" s="13">
        <v>94.2</v>
      </c>
      <c r="BA21" s="13">
        <v>105.9</v>
      </c>
      <c r="BB21" s="4">
        <f t="shared" si="29"/>
        <v>1.124203821656051</v>
      </c>
      <c r="BC21" s="13">
        <v>25</v>
      </c>
      <c r="BD21" s="20">
        <f t="shared" si="31"/>
        <v>1.0471000441523974</v>
      </c>
      <c r="BE21" s="20">
        <f t="shared" si="30"/>
        <v>1.0471000441523974</v>
      </c>
      <c r="BF21" s="24">
        <v>29432</v>
      </c>
      <c r="BG21" s="21">
        <f t="shared" si="14"/>
        <v>29432</v>
      </c>
      <c r="BH21" s="21">
        <f t="shared" si="15"/>
        <v>30818.2</v>
      </c>
      <c r="BI21" s="48">
        <f t="shared" si="16"/>
        <v>1386.2000000000007</v>
      </c>
      <c r="BJ21" s="21">
        <v>2231.1</v>
      </c>
      <c r="BK21" s="21">
        <v>2090.6999999999998</v>
      </c>
      <c r="BL21" s="21">
        <v>5044.8000000000011</v>
      </c>
      <c r="BM21" s="21">
        <v>3464.3999999999987</v>
      </c>
      <c r="BN21" s="21">
        <v>2158.6000000000004</v>
      </c>
      <c r="BO21" s="21">
        <v>1172.6000000000004</v>
      </c>
      <c r="BP21" s="21">
        <v>1380.3000000000015</v>
      </c>
      <c r="BQ21" s="21">
        <v>2608.1999999999998</v>
      </c>
      <c r="BR21" s="21">
        <v>3608.0999999999967</v>
      </c>
      <c r="BS21" s="21">
        <v>3147.5000000000009</v>
      </c>
      <c r="BT21" s="21">
        <v>2899.0999999999995</v>
      </c>
      <c r="BU21" s="86">
        <f t="shared" si="17"/>
        <v>1012.8000000000029</v>
      </c>
      <c r="BV21" s="91"/>
      <c r="BW21" s="26">
        <f t="shared" si="18"/>
        <v>1012.8000000000029</v>
      </c>
      <c r="BX21" s="92">
        <f t="shared" si="19"/>
        <v>0</v>
      </c>
      <c r="BY21" s="72"/>
      <c r="CA21" s="72"/>
      <c r="CB21" s="72"/>
    </row>
    <row r="22" spans="1:80" s="2" customFormat="1" ht="15" customHeight="1" x14ac:dyDescent="0.25">
      <c r="A22" s="15" t="s">
        <v>26</v>
      </c>
      <c r="B22" s="26">
        <v>158571</v>
      </c>
      <c r="C22" s="26">
        <v>159933.4</v>
      </c>
      <c r="D22" s="4">
        <f t="shared" si="9"/>
        <v>1.008591734932617</v>
      </c>
      <c r="E22" s="13">
        <v>10</v>
      </c>
      <c r="F22" s="74">
        <v>121.5</v>
      </c>
      <c r="G22" s="75">
        <v>121.2</v>
      </c>
      <c r="H22" s="4">
        <f t="shared" si="10"/>
        <v>0.9975308641975309</v>
      </c>
      <c r="I22" s="13">
        <v>5</v>
      </c>
      <c r="J22" s="26">
        <v>4</v>
      </c>
      <c r="K22" s="26">
        <v>2.7</v>
      </c>
      <c r="L22" s="4">
        <f t="shared" si="11"/>
        <v>1.4814814814814814</v>
      </c>
      <c r="M22" s="13">
        <v>10</v>
      </c>
      <c r="N22" s="26">
        <v>101162.8</v>
      </c>
      <c r="O22" s="26">
        <v>109234.3</v>
      </c>
      <c r="P22" s="4">
        <f t="shared" si="12"/>
        <v>1.0797872340425532</v>
      </c>
      <c r="Q22" s="13">
        <v>20</v>
      </c>
      <c r="R22" s="6">
        <v>1</v>
      </c>
      <c r="S22" s="13">
        <v>15</v>
      </c>
      <c r="T22" s="26">
        <v>5548</v>
      </c>
      <c r="U22" s="26">
        <v>7405.8</v>
      </c>
      <c r="V22" s="4">
        <f t="shared" si="22"/>
        <v>1.3348594087959624</v>
      </c>
      <c r="W22" s="13">
        <v>15</v>
      </c>
      <c r="X22" s="26">
        <v>737.9</v>
      </c>
      <c r="Y22" s="26">
        <v>945.2</v>
      </c>
      <c r="Z22" s="4">
        <f t="shared" si="23"/>
        <v>1.2809323756606588</v>
      </c>
      <c r="AA22" s="13">
        <v>15</v>
      </c>
      <c r="AB22" s="5">
        <v>1685956</v>
      </c>
      <c r="AC22" s="5">
        <v>2478764</v>
      </c>
      <c r="AD22" s="4">
        <f t="shared" si="24"/>
        <v>1.470242402530078</v>
      </c>
      <c r="AE22" s="13">
        <v>5</v>
      </c>
      <c r="AF22" s="5">
        <v>525649</v>
      </c>
      <c r="AG22" s="5">
        <v>740000</v>
      </c>
      <c r="AH22" s="4">
        <f t="shared" si="4"/>
        <v>1.4077835209426823</v>
      </c>
      <c r="AI22" s="13">
        <v>5</v>
      </c>
      <c r="AJ22" s="5">
        <v>48</v>
      </c>
      <c r="AK22" s="5">
        <v>34.799999999999997</v>
      </c>
      <c r="AL22" s="4">
        <f t="shared" si="25"/>
        <v>0.72499999999999998</v>
      </c>
      <c r="AM22" s="13">
        <v>15</v>
      </c>
      <c r="AN22" s="13">
        <v>9370</v>
      </c>
      <c r="AO22" s="13">
        <v>10541</v>
      </c>
      <c r="AP22" s="4">
        <f t="shared" si="26"/>
        <v>1.1249733191035218</v>
      </c>
      <c r="AQ22" s="13">
        <v>20</v>
      </c>
      <c r="AR22" s="13">
        <v>5200</v>
      </c>
      <c r="AS22" s="13">
        <v>5920</v>
      </c>
      <c r="AT22" s="4">
        <f t="shared" si="27"/>
        <v>1.1384615384615384</v>
      </c>
      <c r="AU22" s="13">
        <v>5</v>
      </c>
      <c r="AV22" s="13">
        <v>0</v>
      </c>
      <c r="AW22" s="13">
        <v>20.7</v>
      </c>
      <c r="AX22" s="4">
        <f t="shared" si="28"/>
        <v>1</v>
      </c>
      <c r="AY22" s="13">
        <v>2</v>
      </c>
      <c r="AZ22" s="13">
        <v>97.4</v>
      </c>
      <c r="BA22" s="13">
        <v>100.6</v>
      </c>
      <c r="BB22" s="4">
        <f t="shared" si="29"/>
        <v>1.032854209445585</v>
      </c>
      <c r="BC22" s="13">
        <v>20</v>
      </c>
      <c r="BD22" s="20">
        <f t="shared" si="31"/>
        <v>1.1224382457622386</v>
      </c>
      <c r="BE22" s="20">
        <f t="shared" si="30"/>
        <v>1.1224382457622386</v>
      </c>
      <c r="BF22" s="24">
        <v>50968</v>
      </c>
      <c r="BG22" s="21">
        <f t="shared" si="14"/>
        <v>50968</v>
      </c>
      <c r="BH22" s="21">
        <f t="shared" si="15"/>
        <v>57208.4</v>
      </c>
      <c r="BI22" s="48">
        <f t="shared" si="16"/>
        <v>6240.4000000000015</v>
      </c>
      <c r="BJ22" s="21">
        <v>3418.8</v>
      </c>
      <c r="BK22" s="21">
        <v>2866.8</v>
      </c>
      <c r="BL22" s="21">
        <v>8106.2999999999993</v>
      </c>
      <c r="BM22" s="21">
        <v>5631.7000000000007</v>
      </c>
      <c r="BN22" s="21">
        <v>5544.4</v>
      </c>
      <c r="BO22" s="21">
        <v>6892.5</v>
      </c>
      <c r="BP22" s="21">
        <v>3503.2</v>
      </c>
      <c r="BQ22" s="21">
        <v>5486.0999999999995</v>
      </c>
      <c r="BR22" s="21">
        <v>4724.8999999999942</v>
      </c>
      <c r="BS22" s="21">
        <v>5742.4999999999973</v>
      </c>
      <c r="BT22" s="21">
        <v>5581.8</v>
      </c>
      <c r="BU22" s="86">
        <f t="shared" si="17"/>
        <v>-290.59999999998945</v>
      </c>
      <c r="BV22" s="91"/>
      <c r="BW22" s="26">
        <f t="shared" si="18"/>
        <v>0</v>
      </c>
      <c r="BX22" s="92">
        <f t="shared" si="19"/>
        <v>-290.59999999998945</v>
      </c>
      <c r="BY22" s="72"/>
      <c r="CA22" s="72"/>
      <c r="CB22" s="72"/>
    </row>
    <row r="23" spans="1:80" s="2" customFormat="1" ht="15" customHeight="1" x14ac:dyDescent="0.25">
      <c r="A23" s="15" t="s">
        <v>27</v>
      </c>
      <c r="B23" s="26">
        <v>229419.5</v>
      </c>
      <c r="C23" s="26">
        <v>230266.3</v>
      </c>
      <c r="D23" s="4">
        <f t="shared" si="9"/>
        <v>1.0036910550323752</v>
      </c>
      <c r="E23" s="13">
        <v>10</v>
      </c>
      <c r="F23" s="74">
        <v>128</v>
      </c>
      <c r="G23" s="75">
        <v>128.9</v>
      </c>
      <c r="H23" s="4">
        <f t="shared" si="10"/>
        <v>1.00703125</v>
      </c>
      <c r="I23" s="13">
        <v>5</v>
      </c>
      <c r="J23" s="26">
        <v>2.6</v>
      </c>
      <c r="K23" s="26">
        <v>2.2000000000000002</v>
      </c>
      <c r="L23" s="4">
        <f t="shared" si="11"/>
        <v>1.1818181818181817</v>
      </c>
      <c r="M23" s="13">
        <v>15</v>
      </c>
      <c r="N23" s="26">
        <v>87396.6</v>
      </c>
      <c r="O23" s="26">
        <v>76633.5</v>
      </c>
      <c r="P23" s="4">
        <f t="shared" si="12"/>
        <v>0.87684761192082983</v>
      </c>
      <c r="Q23" s="13">
        <v>20</v>
      </c>
      <c r="R23" s="6">
        <v>1</v>
      </c>
      <c r="S23" s="13">
        <v>15</v>
      </c>
      <c r="T23" s="26">
        <v>4499.95</v>
      </c>
      <c r="U23" s="26">
        <v>4801.3</v>
      </c>
      <c r="V23" s="4">
        <f t="shared" si="22"/>
        <v>1.0669674107490084</v>
      </c>
      <c r="W23" s="13">
        <v>15</v>
      </c>
      <c r="X23" s="26">
        <v>314.39999999999998</v>
      </c>
      <c r="Y23" s="26">
        <v>367.2</v>
      </c>
      <c r="Z23" s="4">
        <f t="shared" si="23"/>
        <v>1.16793893129771</v>
      </c>
      <c r="AA23" s="13">
        <v>15</v>
      </c>
      <c r="AB23" s="5">
        <v>809000</v>
      </c>
      <c r="AC23" s="5">
        <v>448697</v>
      </c>
      <c r="AD23" s="4">
        <f t="shared" si="24"/>
        <v>0.55463164400494436</v>
      </c>
      <c r="AE23" s="13">
        <v>5</v>
      </c>
      <c r="AF23" s="5">
        <v>777491</v>
      </c>
      <c r="AG23" s="5">
        <v>785000</v>
      </c>
      <c r="AH23" s="4">
        <f t="shared" si="4"/>
        <v>1.0096579896101692</v>
      </c>
      <c r="AI23" s="13">
        <v>5</v>
      </c>
      <c r="AJ23" s="5">
        <v>47</v>
      </c>
      <c r="AK23" s="5">
        <v>33.1</v>
      </c>
      <c r="AL23" s="4">
        <f t="shared" si="25"/>
        <v>0.70425531914893624</v>
      </c>
      <c r="AM23" s="13">
        <v>15</v>
      </c>
      <c r="AN23" s="13">
        <v>4050</v>
      </c>
      <c r="AO23" s="13">
        <v>4061</v>
      </c>
      <c r="AP23" s="4">
        <f t="shared" si="26"/>
        <v>1.0027160493827161</v>
      </c>
      <c r="AQ23" s="13">
        <v>20</v>
      </c>
      <c r="AR23" s="13">
        <v>2300</v>
      </c>
      <c r="AS23" s="13">
        <v>2783</v>
      </c>
      <c r="AT23" s="4">
        <f t="shared" si="27"/>
        <v>1.21</v>
      </c>
      <c r="AU23" s="13">
        <v>5</v>
      </c>
      <c r="AV23" s="13">
        <v>15</v>
      </c>
      <c r="AW23" s="13">
        <v>37.96</v>
      </c>
      <c r="AX23" s="4">
        <f t="shared" si="28"/>
        <v>2.5306666666666668</v>
      </c>
      <c r="AY23" s="13">
        <v>2</v>
      </c>
      <c r="AZ23" s="13">
        <v>40.5</v>
      </c>
      <c r="BA23" s="13">
        <v>41.7</v>
      </c>
      <c r="BB23" s="4">
        <f t="shared" si="29"/>
        <v>1.0296296296296297</v>
      </c>
      <c r="BC23" s="13">
        <v>20</v>
      </c>
      <c r="BD23" s="20">
        <f t="shared" si="31"/>
        <v>1.0119964776383459</v>
      </c>
      <c r="BE23" s="20">
        <f t="shared" si="30"/>
        <v>1.0119964776383459</v>
      </c>
      <c r="BF23" s="24">
        <v>45722</v>
      </c>
      <c r="BG23" s="21">
        <f t="shared" si="14"/>
        <v>45722</v>
      </c>
      <c r="BH23" s="21">
        <f t="shared" si="15"/>
        <v>46270.5</v>
      </c>
      <c r="BI23" s="48">
        <f t="shared" si="16"/>
        <v>548.5</v>
      </c>
      <c r="BJ23" s="21">
        <v>3496.5</v>
      </c>
      <c r="BK23" s="21">
        <v>4056.6000000000004</v>
      </c>
      <c r="BL23" s="21">
        <v>5483.6</v>
      </c>
      <c r="BM23" s="21">
        <v>5160.2</v>
      </c>
      <c r="BN23" s="21">
        <v>4675</v>
      </c>
      <c r="BO23" s="21">
        <v>3100.5</v>
      </c>
      <c r="BP23" s="21">
        <v>3402.4000000000015</v>
      </c>
      <c r="BQ23" s="21">
        <v>4812.7999999999975</v>
      </c>
      <c r="BR23" s="21">
        <v>4674.6000000000022</v>
      </c>
      <c r="BS23" s="21">
        <v>2975.1000000000031</v>
      </c>
      <c r="BT23" s="21">
        <v>4314.5000000000018</v>
      </c>
      <c r="BU23" s="86">
        <f t="shared" si="17"/>
        <v>118.69999999999618</v>
      </c>
      <c r="BV23" s="91"/>
      <c r="BW23" s="26">
        <f t="shared" si="18"/>
        <v>118.69999999999618</v>
      </c>
      <c r="BX23" s="92">
        <f t="shared" si="19"/>
        <v>0</v>
      </c>
      <c r="BY23" s="72"/>
      <c r="CA23" s="72"/>
      <c r="CB23" s="72"/>
    </row>
    <row r="24" spans="1:80" s="2" customFormat="1" ht="15" customHeight="1" x14ac:dyDescent="0.25">
      <c r="A24" s="15" t="s">
        <v>28</v>
      </c>
      <c r="B24" s="26">
        <v>11247664</v>
      </c>
      <c r="C24" s="26">
        <v>10708924.9</v>
      </c>
      <c r="D24" s="4">
        <f t="shared" si="9"/>
        <v>0.95210213427428136</v>
      </c>
      <c r="E24" s="13">
        <v>10</v>
      </c>
      <c r="F24" s="74">
        <v>118.5</v>
      </c>
      <c r="G24" s="75">
        <v>122.7</v>
      </c>
      <c r="H24" s="4">
        <f t="shared" si="10"/>
        <v>1.0354430379746835</v>
      </c>
      <c r="I24" s="13">
        <v>5</v>
      </c>
      <c r="J24" s="26">
        <v>0.4</v>
      </c>
      <c r="K24" s="26">
        <v>0.4</v>
      </c>
      <c r="L24" s="4">
        <f t="shared" si="11"/>
        <v>1</v>
      </c>
      <c r="M24" s="13">
        <v>5</v>
      </c>
      <c r="N24" s="26">
        <v>793553.4</v>
      </c>
      <c r="O24" s="26">
        <v>598841.59999999998</v>
      </c>
      <c r="P24" s="4">
        <f t="shared" si="12"/>
        <v>0.75463302154587197</v>
      </c>
      <c r="Q24" s="13">
        <v>20</v>
      </c>
      <c r="R24" s="6">
        <v>1</v>
      </c>
      <c r="S24" s="13">
        <v>15</v>
      </c>
      <c r="T24" s="26">
        <v>5434.97</v>
      </c>
      <c r="U24" s="26">
        <v>5473.1</v>
      </c>
      <c r="V24" s="4">
        <f t="shared" si="22"/>
        <v>1.0070156780994191</v>
      </c>
      <c r="W24" s="13">
        <v>15</v>
      </c>
      <c r="X24" s="26">
        <v>3012.24</v>
      </c>
      <c r="Y24" s="26">
        <v>3938.7</v>
      </c>
      <c r="Z24" s="4">
        <f t="shared" si="23"/>
        <v>1.307565134252251</v>
      </c>
      <c r="AA24" s="13">
        <v>20</v>
      </c>
      <c r="AB24" s="5">
        <v>4308000</v>
      </c>
      <c r="AC24" s="5">
        <v>10105204</v>
      </c>
      <c r="AD24" s="4">
        <f t="shared" si="24"/>
        <v>2.3456833797585888</v>
      </c>
      <c r="AE24" s="13">
        <v>10</v>
      </c>
      <c r="AF24" s="5">
        <v>4848775</v>
      </c>
      <c r="AG24" s="5">
        <v>5271000</v>
      </c>
      <c r="AH24" s="4">
        <f t="shared" si="4"/>
        <v>1.0870786951343381</v>
      </c>
      <c r="AI24" s="13">
        <v>10</v>
      </c>
      <c r="AJ24" s="5">
        <v>54</v>
      </c>
      <c r="AK24" s="5">
        <v>39.299999999999997</v>
      </c>
      <c r="AL24" s="4">
        <f t="shared" si="25"/>
        <v>0.72777777777777775</v>
      </c>
      <c r="AM24" s="13">
        <v>15</v>
      </c>
      <c r="AN24" s="13">
        <v>4233</v>
      </c>
      <c r="AO24" s="13">
        <v>4946</v>
      </c>
      <c r="AP24" s="4">
        <f t="shared" si="26"/>
        <v>1.1684384597212378</v>
      </c>
      <c r="AQ24" s="13">
        <v>20</v>
      </c>
      <c r="AR24" s="13">
        <v>22060</v>
      </c>
      <c r="AS24" s="13">
        <v>75467</v>
      </c>
      <c r="AT24" s="4">
        <f t="shared" si="27"/>
        <v>3.4209882139619219</v>
      </c>
      <c r="AU24" s="13">
        <v>5</v>
      </c>
      <c r="AV24" s="13">
        <v>35.6</v>
      </c>
      <c r="AW24" s="13">
        <v>12.9</v>
      </c>
      <c r="AX24" s="4">
        <f t="shared" si="28"/>
        <v>0.36235955056179775</v>
      </c>
      <c r="AY24" s="13">
        <v>2</v>
      </c>
      <c r="AZ24" s="13">
        <v>33.9</v>
      </c>
      <c r="BA24" s="13">
        <v>34.799999999999997</v>
      </c>
      <c r="BB24" s="4">
        <f t="shared" si="29"/>
        <v>1.0265486725663717</v>
      </c>
      <c r="BC24" s="13">
        <v>15</v>
      </c>
      <c r="BD24" s="20">
        <f t="shared" si="31"/>
        <v>1.1550202496378408</v>
      </c>
      <c r="BE24" s="20">
        <f t="shared" si="30"/>
        <v>1.1550202496378408</v>
      </c>
      <c r="BF24" s="24">
        <v>31977</v>
      </c>
      <c r="BG24" s="21">
        <f t="shared" si="14"/>
        <v>31977</v>
      </c>
      <c r="BH24" s="21">
        <f t="shared" si="15"/>
        <v>36934.1</v>
      </c>
      <c r="BI24" s="48">
        <f t="shared" si="16"/>
        <v>4957.0999999999985</v>
      </c>
      <c r="BJ24" s="21">
        <v>3074.7</v>
      </c>
      <c r="BK24" s="21">
        <v>3418.8</v>
      </c>
      <c r="BL24" s="21">
        <v>2977.6000000000004</v>
      </c>
      <c r="BM24" s="21">
        <v>3860.7</v>
      </c>
      <c r="BN24" s="21">
        <v>3501.3</v>
      </c>
      <c r="BO24" s="21">
        <v>1630.5</v>
      </c>
      <c r="BP24" s="21">
        <v>1572.6999999999994</v>
      </c>
      <c r="BQ24" s="21">
        <v>2487.6999999999994</v>
      </c>
      <c r="BR24" s="21">
        <v>4700.0000000000009</v>
      </c>
      <c r="BS24" s="21">
        <v>5975.0000000000045</v>
      </c>
      <c r="BT24" s="21">
        <v>2773.5999999999995</v>
      </c>
      <c r="BU24" s="86">
        <f t="shared" si="17"/>
        <v>961.49999999999454</v>
      </c>
      <c r="BV24" s="91"/>
      <c r="BW24" s="26">
        <f t="shared" si="18"/>
        <v>961.49999999999454</v>
      </c>
      <c r="BX24" s="92">
        <f t="shared" si="19"/>
        <v>0</v>
      </c>
      <c r="BY24" s="72"/>
      <c r="CA24" s="72"/>
      <c r="CB24" s="72"/>
    </row>
    <row r="25" spans="1:80" s="2" customFormat="1" ht="15" customHeight="1" x14ac:dyDescent="0.25">
      <c r="A25" s="15" t="s">
        <v>29</v>
      </c>
      <c r="B25" s="26">
        <v>61029</v>
      </c>
      <c r="C25" s="26">
        <v>60334.6</v>
      </c>
      <c r="D25" s="4">
        <f t="shared" si="9"/>
        <v>0.9886218027495125</v>
      </c>
      <c r="E25" s="13">
        <v>10</v>
      </c>
      <c r="F25" s="74">
        <v>112.7</v>
      </c>
      <c r="G25" s="75">
        <v>114.2</v>
      </c>
      <c r="H25" s="4">
        <f t="shared" si="10"/>
        <v>1.0133096716947649</v>
      </c>
      <c r="I25" s="13">
        <v>5</v>
      </c>
      <c r="J25" s="26">
        <v>1.9</v>
      </c>
      <c r="K25" s="26">
        <v>1.7</v>
      </c>
      <c r="L25" s="4">
        <f t="shared" si="11"/>
        <v>1.1176470588235294</v>
      </c>
      <c r="M25" s="13">
        <v>10</v>
      </c>
      <c r="N25" s="26">
        <v>35428</v>
      </c>
      <c r="O25" s="26">
        <v>37484.300000000003</v>
      </c>
      <c r="P25" s="4">
        <f t="shared" si="12"/>
        <v>1.0580416619622899</v>
      </c>
      <c r="Q25" s="13">
        <v>20</v>
      </c>
      <c r="R25" s="6">
        <v>1</v>
      </c>
      <c r="S25" s="13">
        <v>15</v>
      </c>
      <c r="T25" s="26">
        <v>1559</v>
      </c>
      <c r="U25" s="26">
        <v>1599</v>
      </c>
      <c r="V25" s="4">
        <f t="shared" si="22"/>
        <v>1.0256574727389351</v>
      </c>
      <c r="W25" s="13">
        <v>15</v>
      </c>
      <c r="X25" s="26">
        <v>141</v>
      </c>
      <c r="Y25" s="26">
        <v>184.5</v>
      </c>
      <c r="Z25" s="4">
        <f t="shared" si="23"/>
        <v>1.3085106382978724</v>
      </c>
      <c r="AA25" s="13">
        <v>10</v>
      </c>
      <c r="AB25" s="5">
        <v>29630</v>
      </c>
      <c r="AC25" s="5">
        <v>316626</v>
      </c>
      <c r="AD25" s="4">
        <f t="shared" si="24"/>
        <v>10.685993925075936</v>
      </c>
      <c r="AE25" s="13">
        <v>5</v>
      </c>
      <c r="AF25" s="5">
        <v>300000</v>
      </c>
      <c r="AG25" s="5">
        <v>374000</v>
      </c>
      <c r="AH25" s="4">
        <f t="shared" si="4"/>
        <v>1.2466666666666666</v>
      </c>
      <c r="AI25" s="13">
        <v>5</v>
      </c>
      <c r="AJ25" s="5">
        <v>56</v>
      </c>
      <c r="AK25" s="5">
        <v>30.5</v>
      </c>
      <c r="AL25" s="4">
        <f t="shared" si="25"/>
        <v>0.5446428571428571</v>
      </c>
      <c r="AM25" s="13">
        <v>15</v>
      </c>
      <c r="AN25" s="13">
        <v>1555</v>
      </c>
      <c r="AO25" s="13">
        <v>1205</v>
      </c>
      <c r="AP25" s="4">
        <f t="shared" si="26"/>
        <v>0.77491961414791</v>
      </c>
      <c r="AQ25" s="13">
        <v>20</v>
      </c>
      <c r="AR25" s="13">
        <v>1300</v>
      </c>
      <c r="AS25" s="13">
        <v>1340</v>
      </c>
      <c r="AT25" s="4">
        <f t="shared" si="27"/>
        <v>1.0307692307692307</v>
      </c>
      <c r="AU25" s="13">
        <v>5</v>
      </c>
      <c r="AV25" s="13">
        <v>94.9</v>
      </c>
      <c r="AW25" s="13">
        <v>40.270000000000003</v>
      </c>
      <c r="AX25" s="4">
        <f t="shared" si="28"/>
        <v>0.42434141201264491</v>
      </c>
      <c r="AY25" s="13">
        <v>2</v>
      </c>
      <c r="AZ25" s="13">
        <v>41</v>
      </c>
      <c r="BA25" s="13">
        <v>51.2</v>
      </c>
      <c r="BB25" s="4">
        <f t="shared" si="29"/>
        <v>1.248780487804878</v>
      </c>
      <c r="BC25" s="13">
        <v>25</v>
      </c>
      <c r="BD25" s="20">
        <f t="shared" si="31"/>
        <v>1.3044038145637054</v>
      </c>
      <c r="BE25" s="20">
        <f t="shared" si="30"/>
        <v>1.2104403814563705</v>
      </c>
      <c r="BF25" s="24">
        <v>14317</v>
      </c>
      <c r="BG25" s="21">
        <f t="shared" si="14"/>
        <v>14317</v>
      </c>
      <c r="BH25" s="21">
        <f t="shared" si="15"/>
        <v>17329.900000000001</v>
      </c>
      <c r="BI25" s="48">
        <f t="shared" si="16"/>
        <v>3012.9000000000015</v>
      </c>
      <c r="BJ25" s="21">
        <v>897.7</v>
      </c>
      <c r="BK25" s="21">
        <v>988.40000000000009</v>
      </c>
      <c r="BL25" s="21">
        <v>1911.0999999999995</v>
      </c>
      <c r="BM25" s="21">
        <v>2346.9000000000005</v>
      </c>
      <c r="BN25" s="21">
        <v>1606.4</v>
      </c>
      <c r="BO25" s="21">
        <v>561.39999999999873</v>
      </c>
      <c r="BP25" s="21">
        <v>3427.5000000000009</v>
      </c>
      <c r="BQ25" s="21">
        <v>1618.6999999999996</v>
      </c>
      <c r="BR25" s="21">
        <v>0</v>
      </c>
      <c r="BS25" s="21">
        <v>1547</v>
      </c>
      <c r="BT25" s="21">
        <v>1395.7</v>
      </c>
      <c r="BU25" s="86">
        <f t="shared" si="17"/>
        <v>1029.0999999999992</v>
      </c>
      <c r="BV25" s="91"/>
      <c r="BW25" s="26">
        <f t="shared" si="18"/>
        <v>1029.0999999999992</v>
      </c>
      <c r="BX25" s="92">
        <f t="shared" si="19"/>
        <v>0</v>
      </c>
      <c r="BY25" s="72"/>
      <c r="CA25" s="72"/>
      <c r="CB25" s="72"/>
    </row>
    <row r="26" spans="1:80" s="2" customFormat="1" ht="15" customHeight="1" x14ac:dyDescent="0.25">
      <c r="A26" s="15" t="s">
        <v>30</v>
      </c>
      <c r="B26" s="26">
        <v>55480</v>
      </c>
      <c r="C26" s="26">
        <v>74534</v>
      </c>
      <c r="D26" s="4">
        <f t="shared" si="9"/>
        <v>1.3434390771449172</v>
      </c>
      <c r="E26" s="13">
        <v>10</v>
      </c>
      <c r="F26" s="74">
        <v>122</v>
      </c>
      <c r="G26" s="75">
        <v>126.1</v>
      </c>
      <c r="H26" s="4">
        <f t="shared" si="10"/>
        <v>1.0336065573770492</v>
      </c>
      <c r="I26" s="13">
        <v>5</v>
      </c>
      <c r="J26" s="26">
        <v>3.3</v>
      </c>
      <c r="K26" s="26">
        <v>2.5</v>
      </c>
      <c r="L26" s="4">
        <f t="shared" si="11"/>
        <v>1.3199999999999998</v>
      </c>
      <c r="M26" s="13">
        <v>15</v>
      </c>
      <c r="N26" s="26">
        <v>54979.1</v>
      </c>
      <c r="O26" s="26">
        <v>62414.3</v>
      </c>
      <c r="P26" s="4">
        <f t="shared" si="12"/>
        <v>1.1352368445463823</v>
      </c>
      <c r="Q26" s="13">
        <v>20</v>
      </c>
      <c r="R26" s="6">
        <v>1</v>
      </c>
      <c r="S26" s="13">
        <v>15</v>
      </c>
      <c r="T26" s="26">
        <v>16263.7</v>
      </c>
      <c r="U26" s="26">
        <v>15419</v>
      </c>
      <c r="V26" s="4">
        <f t="shared" si="22"/>
        <v>0.94806224905771741</v>
      </c>
      <c r="W26" s="13">
        <v>20</v>
      </c>
      <c r="X26" s="26">
        <v>693.95299999999997</v>
      </c>
      <c r="Y26" s="26">
        <v>741</v>
      </c>
      <c r="Z26" s="4">
        <f t="shared" si="23"/>
        <v>1.0677956576309924</v>
      </c>
      <c r="AA26" s="13">
        <v>10</v>
      </c>
      <c r="AB26" s="5">
        <v>52000</v>
      </c>
      <c r="AC26" s="5">
        <v>83231</v>
      </c>
      <c r="AD26" s="4">
        <f t="shared" si="24"/>
        <v>1.6005961538461539</v>
      </c>
      <c r="AE26" s="13">
        <v>5</v>
      </c>
      <c r="AF26" s="5">
        <v>428000</v>
      </c>
      <c r="AG26" s="5">
        <v>552000</v>
      </c>
      <c r="AH26" s="4">
        <f t="shared" si="4"/>
        <v>1.2897196261682242</v>
      </c>
      <c r="AI26" s="13">
        <v>5</v>
      </c>
      <c r="AJ26" s="5">
        <v>63</v>
      </c>
      <c r="AK26" s="5">
        <v>53.2</v>
      </c>
      <c r="AL26" s="4">
        <f t="shared" si="25"/>
        <v>0.84444444444444444</v>
      </c>
      <c r="AM26" s="13">
        <v>15</v>
      </c>
      <c r="AN26" s="13">
        <v>4982</v>
      </c>
      <c r="AO26" s="13">
        <v>5185</v>
      </c>
      <c r="AP26" s="4">
        <f t="shared" si="26"/>
        <v>1.0407466880770775</v>
      </c>
      <c r="AQ26" s="13">
        <v>20</v>
      </c>
      <c r="AR26" s="13">
        <v>2500</v>
      </c>
      <c r="AS26" s="13">
        <v>5131</v>
      </c>
      <c r="AT26" s="4">
        <f t="shared" si="27"/>
        <v>2.0524</v>
      </c>
      <c r="AU26" s="13">
        <v>5</v>
      </c>
      <c r="AV26" s="13">
        <v>42</v>
      </c>
      <c r="AW26" s="13">
        <v>55.7</v>
      </c>
      <c r="AX26" s="4">
        <f t="shared" si="28"/>
        <v>1.3261904761904764</v>
      </c>
      <c r="AY26" s="13">
        <v>2</v>
      </c>
      <c r="AZ26" s="13">
        <v>40.200000000000003</v>
      </c>
      <c r="BA26" s="13">
        <v>40.4</v>
      </c>
      <c r="BB26" s="4">
        <f t="shared" si="29"/>
        <v>1.0049751243781093</v>
      </c>
      <c r="BC26" s="13">
        <v>20</v>
      </c>
      <c r="BD26" s="20">
        <f t="shared" si="31"/>
        <v>1.1179246992511951</v>
      </c>
      <c r="BE26" s="20">
        <f t="shared" si="30"/>
        <v>1.1179246992511951</v>
      </c>
      <c r="BF26" s="24">
        <v>44535</v>
      </c>
      <c r="BG26" s="21">
        <f t="shared" si="14"/>
        <v>44535</v>
      </c>
      <c r="BH26" s="21">
        <f t="shared" si="15"/>
        <v>49786.8</v>
      </c>
      <c r="BI26" s="48">
        <f t="shared" si="16"/>
        <v>5251.8000000000029</v>
      </c>
      <c r="BJ26" s="21">
        <v>2705.5</v>
      </c>
      <c r="BK26" s="21">
        <v>2643</v>
      </c>
      <c r="BL26" s="21">
        <v>6491.2000000000007</v>
      </c>
      <c r="BM26" s="21">
        <v>5944.9</v>
      </c>
      <c r="BN26" s="21">
        <v>4843.8999999999996</v>
      </c>
      <c r="BO26" s="21">
        <v>4204.9000000000015</v>
      </c>
      <c r="BP26" s="21">
        <v>2722.6999999999989</v>
      </c>
      <c r="BQ26" s="21">
        <v>4522.3999999999996</v>
      </c>
      <c r="BR26" s="21">
        <v>6086.8999999999978</v>
      </c>
      <c r="BS26" s="21">
        <v>5166.600000000004</v>
      </c>
      <c r="BT26" s="21">
        <v>4522.1000000000004</v>
      </c>
      <c r="BU26" s="86">
        <f t="shared" si="17"/>
        <v>-67.299999999997453</v>
      </c>
      <c r="BV26" s="91"/>
      <c r="BW26" s="26">
        <f t="shared" si="18"/>
        <v>0</v>
      </c>
      <c r="BX26" s="92">
        <f t="shared" si="19"/>
        <v>-67.299999999997453</v>
      </c>
      <c r="BY26" s="72"/>
      <c r="CA26" s="72"/>
      <c r="CB26" s="72"/>
    </row>
    <row r="27" spans="1:80" s="2" customFormat="1" ht="15" customHeight="1" x14ac:dyDescent="0.25">
      <c r="A27" s="15" t="s">
        <v>31</v>
      </c>
      <c r="B27" s="26">
        <v>22367.1</v>
      </c>
      <c r="C27" s="26">
        <v>28271.8</v>
      </c>
      <c r="D27" s="4">
        <f t="shared" si="9"/>
        <v>1.2639904144927148</v>
      </c>
      <c r="E27" s="13">
        <v>10</v>
      </c>
      <c r="F27" s="74">
        <v>118.5</v>
      </c>
      <c r="G27" s="75">
        <v>119</v>
      </c>
      <c r="H27" s="4">
        <f t="shared" si="10"/>
        <v>1.0042194092827004</v>
      </c>
      <c r="I27" s="13">
        <v>5</v>
      </c>
      <c r="J27" s="26">
        <v>2.6</v>
      </c>
      <c r="K27" s="26">
        <v>2.1</v>
      </c>
      <c r="L27" s="4">
        <f t="shared" si="11"/>
        <v>1.2380952380952381</v>
      </c>
      <c r="M27" s="13">
        <v>15</v>
      </c>
      <c r="N27" s="26">
        <v>32503</v>
      </c>
      <c r="O27" s="26">
        <v>40551.800000000003</v>
      </c>
      <c r="P27" s="4">
        <f t="shared" si="12"/>
        <v>1.2476325262283483</v>
      </c>
      <c r="Q27" s="13">
        <v>20</v>
      </c>
      <c r="R27" s="6">
        <v>1</v>
      </c>
      <c r="S27" s="13">
        <v>15</v>
      </c>
      <c r="T27" s="26">
        <v>892.1</v>
      </c>
      <c r="U27" s="26">
        <v>1017.7</v>
      </c>
      <c r="V27" s="4">
        <f t="shared" si="22"/>
        <v>1.1407913910996526</v>
      </c>
      <c r="W27" s="13">
        <v>20</v>
      </c>
      <c r="X27" s="26">
        <v>48.3</v>
      </c>
      <c r="Y27" s="26">
        <v>80.3</v>
      </c>
      <c r="Z27" s="4">
        <f t="shared" si="23"/>
        <v>1.6625258799171843</v>
      </c>
      <c r="AA27" s="13">
        <v>20</v>
      </c>
      <c r="AB27" s="5">
        <v>2266</v>
      </c>
      <c r="AC27" s="5">
        <v>8726</v>
      </c>
      <c r="AD27" s="4">
        <f t="shared" si="24"/>
        <v>3.8508384819064432</v>
      </c>
      <c r="AE27" s="13">
        <v>10</v>
      </c>
      <c r="AF27" s="5">
        <v>352740</v>
      </c>
      <c r="AG27" s="5">
        <v>419000</v>
      </c>
      <c r="AH27" s="4">
        <f t="shared" si="4"/>
        <v>1.1878437375970969</v>
      </c>
      <c r="AI27" s="13">
        <v>5</v>
      </c>
      <c r="AJ27" s="5">
        <v>60</v>
      </c>
      <c r="AK27" s="5">
        <v>34.6</v>
      </c>
      <c r="AL27" s="4">
        <f t="shared" si="25"/>
        <v>0.57666666666666666</v>
      </c>
      <c r="AM27" s="13">
        <v>15</v>
      </c>
      <c r="AN27" s="13">
        <v>1218</v>
      </c>
      <c r="AO27" s="13">
        <v>1220</v>
      </c>
      <c r="AP27" s="4">
        <f t="shared" si="26"/>
        <v>1.0016420361247949</v>
      </c>
      <c r="AQ27" s="13">
        <v>20</v>
      </c>
      <c r="AR27" s="13">
        <v>3000</v>
      </c>
      <c r="AS27" s="13">
        <v>4333</v>
      </c>
      <c r="AT27" s="4">
        <f t="shared" si="27"/>
        <v>1.4443333333333332</v>
      </c>
      <c r="AU27" s="13">
        <v>5</v>
      </c>
      <c r="AV27" s="13">
        <v>100</v>
      </c>
      <c r="AW27" s="13">
        <v>100</v>
      </c>
      <c r="AX27" s="4">
        <f t="shared" si="28"/>
        <v>1</v>
      </c>
      <c r="AY27" s="13">
        <v>2</v>
      </c>
      <c r="AZ27" s="13">
        <v>9.3000000000000007</v>
      </c>
      <c r="BA27" s="13">
        <v>10.6</v>
      </c>
      <c r="BB27" s="4">
        <f t="shared" si="29"/>
        <v>1.139784946236559</v>
      </c>
      <c r="BC27" s="13">
        <v>15</v>
      </c>
      <c r="BD27" s="20">
        <f t="shared" si="31"/>
        <v>1.3090413039403039</v>
      </c>
      <c r="BE27" s="20">
        <f t="shared" si="30"/>
        <v>1.2109041303940304</v>
      </c>
      <c r="BF27" s="24">
        <v>13473</v>
      </c>
      <c r="BG27" s="21">
        <f t="shared" si="14"/>
        <v>13473</v>
      </c>
      <c r="BH27" s="21">
        <f t="shared" si="15"/>
        <v>16314.5</v>
      </c>
      <c r="BI27" s="48">
        <f t="shared" si="16"/>
        <v>2841.5</v>
      </c>
      <c r="BJ27" s="21">
        <v>978.5</v>
      </c>
      <c r="BK27" s="21">
        <v>1114.7</v>
      </c>
      <c r="BL27" s="21">
        <v>1899.2</v>
      </c>
      <c r="BM27" s="21">
        <v>1287.7999999999997</v>
      </c>
      <c r="BN27" s="21">
        <v>1482.8</v>
      </c>
      <c r="BO27" s="21">
        <v>1814.7000000000016</v>
      </c>
      <c r="BP27" s="21">
        <v>1735.6999999999994</v>
      </c>
      <c r="BQ27" s="21">
        <v>1607.5000000000005</v>
      </c>
      <c r="BR27" s="21">
        <v>1378.0999999999983</v>
      </c>
      <c r="BS27" s="21">
        <v>1539.3</v>
      </c>
      <c r="BT27" s="21">
        <v>1500.3</v>
      </c>
      <c r="BU27" s="86">
        <f t="shared" si="17"/>
        <v>-24.099999999999909</v>
      </c>
      <c r="BV27" s="91"/>
      <c r="BW27" s="26">
        <f t="shared" si="18"/>
        <v>0</v>
      </c>
      <c r="BX27" s="92">
        <f t="shared" si="19"/>
        <v>-24.099999999999909</v>
      </c>
      <c r="BY27" s="72"/>
      <c r="CA27" s="72"/>
      <c r="CB27" s="72"/>
    </row>
    <row r="28" spans="1:80" s="2" customFormat="1" ht="15" customHeight="1" x14ac:dyDescent="0.25">
      <c r="A28" s="15" t="s">
        <v>32</v>
      </c>
      <c r="B28" s="26">
        <v>12812641</v>
      </c>
      <c r="C28" s="26">
        <v>16202361.800000001</v>
      </c>
      <c r="D28" s="4">
        <f t="shared" si="9"/>
        <v>1.2645606631763116</v>
      </c>
      <c r="E28" s="13">
        <v>10</v>
      </c>
      <c r="F28" s="74">
        <v>116.5</v>
      </c>
      <c r="G28" s="75">
        <v>120.8</v>
      </c>
      <c r="H28" s="4">
        <f t="shared" si="10"/>
        <v>1.0369098712446352</v>
      </c>
      <c r="I28" s="13">
        <v>5</v>
      </c>
      <c r="J28" s="43">
        <v>1.4</v>
      </c>
      <c r="K28" s="26">
        <v>0.9</v>
      </c>
      <c r="L28" s="4">
        <f t="shared" si="11"/>
        <v>1.5555555555555554</v>
      </c>
      <c r="M28" s="13">
        <v>10</v>
      </c>
      <c r="N28" s="43">
        <v>212401.2</v>
      </c>
      <c r="O28" s="26">
        <v>245348.4</v>
      </c>
      <c r="P28" s="4">
        <f t="shared" si="12"/>
        <v>1.1551177676962276</v>
      </c>
      <c r="Q28" s="13">
        <v>20</v>
      </c>
      <c r="R28" s="6">
        <v>1</v>
      </c>
      <c r="S28" s="13">
        <v>15</v>
      </c>
      <c r="T28" s="26">
        <v>5782.9</v>
      </c>
      <c r="U28" s="26">
        <v>6275.2</v>
      </c>
      <c r="V28" s="4">
        <f t="shared" si="22"/>
        <v>1.0851302979473967</v>
      </c>
      <c r="W28" s="13">
        <v>20</v>
      </c>
      <c r="X28" s="26">
        <v>3728.1</v>
      </c>
      <c r="Y28" s="26">
        <v>4018.9</v>
      </c>
      <c r="Z28" s="4">
        <f t="shared" si="23"/>
        <v>1.0780021995118156</v>
      </c>
      <c r="AA28" s="13">
        <v>15</v>
      </c>
      <c r="AB28" s="5">
        <v>2450000</v>
      </c>
      <c r="AC28" s="5">
        <v>2820495</v>
      </c>
      <c r="AD28" s="4">
        <f t="shared" si="24"/>
        <v>1.1512224489795919</v>
      </c>
      <c r="AE28" s="13">
        <v>5</v>
      </c>
      <c r="AF28" s="5">
        <v>642655</v>
      </c>
      <c r="AG28" s="5">
        <v>744000</v>
      </c>
      <c r="AH28" s="4">
        <f t="shared" si="4"/>
        <v>1.1576973648380546</v>
      </c>
      <c r="AI28" s="13">
        <v>5</v>
      </c>
      <c r="AJ28" s="5">
        <v>61</v>
      </c>
      <c r="AK28" s="5">
        <v>38.4</v>
      </c>
      <c r="AL28" s="4">
        <f t="shared" si="25"/>
        <v>0.62950819672131142</v>
      </c>
      <c r="AM28" s="13">
        <v>15</v>
      </c>
      <c r="AN28" s="13">
        <v>3667</v>
      </c>
      <c r="AO28" s="13">
        <v>3788</v>
      </c>
      <c r="AP28" s="4">
        <f t="shared" si="26"/>
        <v>1.0329970002727025</v>
      </c>
      <c r="AQ28" s="13">
        <v>20</v>
      </c>
      <c r="AR28" s="13">
        <v>9900</v>
      </c>
      <c r="AS28" s="13">
        <v>11014</v>
      </c>
      <c r="AT28" s="4">
        <f t="shared" si="27"/>
        <v>1.1125252525252525</v>
      </c>
      <c r="AU28" s="13">
        <v>5</v>
      </c>
      <c r="AV28" s="13">
        <v>42.1</v>
      </c>
      <c r="AW28" s="13">
        <v>70.7</v>
      </c>
      <c r="AX28" s="4">
        <f t="shared" si="28"/>
        <v>1.6793349168646081</v>
      </c>
      <c r="AY28" s="13">
        <v>2</v>
      </c>
      <c r="AZ28" s="13">
        <v>42.5</v>
      </c>
      <c r="BA28" s="13">
        <v>52.2</v>
      </c>
      <c r="BB28" s="4">
        <f t="shared" si="29"/>
        <v>1.2282352941176471</v>
      </c>
      <c r="BC28" s="13">
        <v>10</v>
      </c>
      <c r="BD28" s="20">
        <f t="shared" si="31"/>
        <v>1.0968886427514997</v>
      </c>
      <c r="BE28" s="20">
        <f t="shared" si="30"/>
        <v>1.0968886427514997</v>
      </c>
      <c r="BF28" s="24">
        <v>17595</v>
      </c>
      <c r="BG28" s="21">
        <f t="shared" si="14"/>
        <v>17595</v>
      </c>
      <c r="BH28" s="21">
        <f t="shared" si="15"/>
        <v>19299.8</v>
      </c>
      <c r="BI28" s="48">
        <f t="shared" si="16"/>
        <v>1704.7999999999993</v>
      </c>
      <c r="BJ28" s="21">
        <v>1582.7</v>
      </c>
      <c r="BK28" s="21">
        <v>1667.2</v>
      </c>
      <c r="BL28" s="21">
        <v>1139.8000000000006</v>
      </c>
      <c r="BM28" s="21">
        <v>1988.7999999999995</v>
      </c>
      <c r="BN28" s="21">
        <v>1936.8</v>
      </c>
      <c r="BO28" s="21">
        <v>2209.5</v>
      </c>
      <c r="BP28" s="21">
        <v>1250.5000000000002</v>
      </c>
      <c r="BQ28" s="21">
        <v>1523.099999999999</v>
      </c>
      <c r="BR28" s="21">
        <v>2736.6999999999989</v>
      </c>
      <c r="BS28" s="21">
        <v>2271.2000000000012</v>
      </c>
      <c r="BT28" s="21">
        <v>1947.4</v>
      </c>
      <c r="BU28" s="86">
        <f t="shared" si="17"/>
        <v>-953.90000000000055</v>
      </c>
      <c r="BV28" s="91"/>
      <c r="BW28" s="26">
        <f t="shared" si="18"/>
        <v>0</v>
      </c>
      <c r="BX28" s="92">
        <f t="shared" si="19"/>
        <v>-953.90000000000055</v>
      </c>
      <c r="BY28" s="72"/>
      <c r="CA28" s="72"/>
      <c r="CB28" s="72"/>
    </row>
    <row r="29" spans="1:80" s="2" customFormat="1" ht="15" customHeight="1" x14ac:dyDescent="0.25">
      <c r="A29" s="15" t="s">
        <v>33</v>
      </c>
      <c r="B29" s="43">
        <v>2060633</v>
      </c>
      <c r="C29" s="26">
        <v>2203386.7000000002</v>
      </c>
      <c r="D29" s="4">
        <f t="shared" si="9"/>
        <v>1.069276625192356</v>
      </c>
      <c r="E29" s="13">
        <v>10</v>
      </c>
      <c r="F29" s="74">
        <v>112</v>
      </c>
      <c r="G29" s="75">
        <v>115.1</v>
      </c>
      <c r="H29" s="4">
        <f t="shared" si="10"/>
        <v>1.0276785714285714</v>
      </c>
      <c r="I29" s="13">
        <v>5</v>
      </c>
      <c r="J29" s="43">
        <v>1.3</v>
      </c>
      <c r="K29" s="26">
        <v>0.8</v>
      </c>
      <c r="L29" s="4">
        <f t="shared" si="11"/>
        <v>1.625</v>
      </c>
      <c r="M29" s="13">
        <v>5</v>
      </c>
      <c r="N29" s="43">
        <v>272500.40000000002</v>
      </c>
      <c r="O29" s="26">
        <v>245649.5</v>
      </c>
      <c r="P29" s="4">
        <f t="shared" si="12"/>
        <v>0.90146473179488906</v>
      </c>
      <c r="Q29" s="13">
        <v>20</v>
      </c>
      <c r="R29" s="6">
        <v>1</v>
      </c>
      <c r="S29" s="13">
        <v>15</v>
      </c>
      <c r="T29" s="26">
        <v>4796</v>
      </c>
      <c r="U29" s="26">
        <v>5316.5</v>
      </c>
      <c r="V29" s="4">
        <f t="shared" si="22"/>
        <v>1.1085279399499584</v>
      </c>
      <c r="W29" s="13">
        <v>15</v>
      </c>
      <c r="X29" s="26">
        <v>8714.7000000000007</v>
      </c>
      <c r="Y29" s="26">
        <v>12029</v>
      </c>
      <c r="Z29" s="4">
        <f t="shared" si="23"/>
        <v>1.380311427817366</v>
      </c>
      <c r="AA29" s="13">
        <v>25</v>
      </c>
      <c r="AB29" s="5">
        <v>960020</v>
      </c>
      <c r="AC29" s="5">
        <v>4179035</v>
      </c>
      <c r="AD29" s="4">
        <f t="shared" si="24"/>
        <v>4.3530707693589719</v>
      </c>
      <c r="AE29" s="13">
        <v>5</v>
      </c>
      <c r="AF29" s="5">
        <v>1322786</v>
      </c>
      <c r="AG29" s="5">
        <v>1585000</v>
      </c>
      <c r="AH29" s="4">
        <f t="shared" si="4"/>
        <v>1.198228587239357</v>
      </c>
      <c r="AI29" s="13">
        <v>5</v>
      </c>
      <c r="AJ29" s="5">
        <v>50</v>
      </c>
      <c r="AK29" s="5">
        <v>39.6</v>
      </c>
      <c r="AL29" s="4">
        <f t="shared" si="25"/>
        <v>0.79200000000000004</v>
      </c>
      <c r="AM29" s="13">
        <v>15</v>
      </c>
      <c r="AN29" s="13">
        <v>4230</v>
      </c>
      <c r="AO29" s="13">
        <v>3627</v>
      </c>
      <c r="AP29" s="4">
        <f t="shared" si="26"/>
        <v>0.85744680851063826</v>
      </c>
      <c r="AQ29" s="13">
        <v>20</v>
      </c>
      <c r="AR29" s="13">
        <v>14000</v>
      </c>
      <c r="AS29" s="13">
        <v>14460</v>
      </c>
      <c r="AT29" s="4">
        <f t="shared" si="27"/>
        <v>1.0328571428571429</v>
      </c>
      <c r="AU29" s="13">
        <v>5</v>
      </c>
      <c r="AV29" s="13">
        <v>38</v>
      </c>
      <c r="AW29" s="13">
        <v>59</v>
      </c>
      <c r="AX29" s="4">
        <f t="shared" si="28"/>
        <v>1.5526315789473684</v>
      </c>
      <c r="AY29" s="13">
        <v>2</v>
      </c>
      <c r="AZ29" s="13">
        <v>86.9</v>
      </c>
      <c r="BA29" s="13">
        <v>105</v>
      </c>
      <c r="BB29" s="4">
        <f t="shared" si="29"/>
        <v>1.2082853855005753</v>
      </c>
      <c r="BC29" s="13">
        <v>10</v>
      </c>
      <c r="BD29" s="20">
        <f t="shared" si="31"/>
        <v>1.1799935937582062</v>
      </c>
      <c r="BE29" s="20">
        <f t="shared" si="30"/>
        <v>1.1799935937582062</v>
      </c>
      <c r="BF29" s="24">
        <v>25025</v>
      </c>
      <c r="BG29" s="21">
        <f t="shared" si="14"/>
        <v>25025</v>
      </c>
      <c r="BH29" s="21">
        <f t="shared" si="15"/>
        <v>29529.3</v>
      </c>
      <c r="BI29" s="48">
        <f t="shared" si="16"/>
        <v>4504.2999999999993</v>
      </c>
      <c r="BJ29" s="21">
        <v>1977.3</v>
      </c>
      <c r="BK29" s="21">
        <v>2329.7999999999997</v>
      </c>
      <c r="BL29" s="21">
        <v>765.30000000000064</v>
      </c>
      <c r="BM29" s="21">
        <v>1872.7999999999997</v>
      </c>
      <c r="BN29" s="21">
        <v>2809.6</v>
      </c>
      <c r="BO29" s="21">
        <v>4275.1000000000004</v>
      </c>
      <c r="BP29" s="21">
        <v>2332.9000000000015</v>
      </c>
      <c r="BQ29" s="21">
        <v>2951.0999999999985</v>
      </c>
      <c r="BR29" s="21">
        <v>4926.7000000000035</v>
      </c>
      <c r="BS29" s="21">
        <v>2694.8999999999969</v>
      </c>
      <c r="BT29" s="21">
        <v>2495.4</v>
      </c>
      <c r="BU29" s="86">
        <f t="shared" si="17"/>
        <v>98.400000000002819</v>
      </c>
      <c r="BV29" s="91"/>
      <c r="BW29" s="26">
        <f t="shared" si="18"/>
        <v>98.400000000002819</v>
      </c>
      <c r="BX29" s="92">
        <f t="shared" si="19"/>
        <v>0</v>
      </c>
      <c r="BY29" s="72"/>
      <c r="CA29" s="72"/>
      <c r="CB29" s="72"/>
    </row>
    <row r="30" spans="1:80" s="2" customFormat="1" ht="15" customHeight="1" x14ac:dyDescent="0.25">
      <c r="A30" s="15" t="s">
        <v>34</v>
      </c>
      <c r="B30" s="43">
        <v>224090</v>
      </c>
      <c r="C30" s="26">
        <v>232700.3</v>
      </c>
      <c r="D30" s="4">
        <f t="shared" si="9"/>
        <v>1.0384234013119729</v>
      </c>
      <c r="E30" s="13">
        <v>10</v>
      </c>
      <c r="F30" s="74">
        <v>113</v>
      </c>
      <c r="G30" s="75">
        <v>118.4</v>
      </c>
      <c r="H30" s="4">
        <f t="shared" si="10"/>
        <v>1.047787610619469</v>
      </c>
      <c r="I30" s="13">
        <v>5</v>
      </c>
      <c r="J30" s="43">
        <v>2.6</v>
      </c>
      <c r="K30" s="26">
        <v>2.2999999999999998</v>
      </c>
      <c r="L30" s="4">
        <f t="shared" si="11"/>
        <v>1.1304347826086958</v>
      </c>
      <c r="M30" s="13">
        <v>10</v>
      </c>
      <c r="N30" s="43">
        <v>56598.400000000001</v>
      </c>
      <c r="O30" s="26">
        <v>71676.3</v>
      </c>
      <c r="P30" s="4">
        <f t="shared" si="12"/>
        <v>1.2664015237179851</v>
      </c>
      <c r="Q30" s="13">
        <v>20</v>
      </c>
      <c r="R30" s="6">
        <v>1</v>
      </c>
      <c r="S30" s="13">
        <v>15</v>
      </c>
      <c r="T30" s="26">
        <v>3736.1</v>
      </c>
      <c r="U30" s="26">
        <v>2752.4</v>
      </c>
      <c r="V30" s="4">
        <f t="shared" si="22"/>
        <v>0.73670404967747116</v>
      </c>
      <c r="W30" s="13">
        <v>15</v>
      </c>
      <c r="X30" s="26">
        <v>181.1</v>
      </c>
      <c r="Y30" s="26">
        <v>137.80000000000001</v>
      </c>
      <c r="Z30" s="4">
        <f t="shared" si="23"/>
        <v>0.76090557702926565</v>
      </c>
      <c r="AA30" s="13">
        <v>25</v>
      </c>
      <c r="AB30" s="5">
        <v>20000</v>
      </c>
      <c r="AC30" s="5">
        <v>45060</v>
      </c>
      <c r="AD30" s="4">
        <f t="shared" si="24"/>
        <v>2.2530000000000001</v>
      </c>
      <c r="AE30" s="13">
        <v>10</v>
      </c>
      <c r="AF30" s="5">
        <v>345581</v>
      </c>
      <c r="AG30" s="5">
        <v>554000</v>
      </c>
      <c r="AH30" s="4">
        <f t="shared" si="4"/>
        <v>1.6030973925071113</v>
      </c>
      <c r="AI30" s="13">
        <v>5</v>
      </c>
      <c r="AJ30" s="5">
        <v>47</v>
      </c>
      <c r="AK30" s="5">
        <v>27.8</v>
      </c>
      <c r="AL30" s="4">
        <f t="shared" si="25"/>
        <v>0.59148936170212763</v>
      </c>
      <c r="AM30" s="13">
        <v>15</v>
      </c>
      <c r="AN30" s="13">
        <v>2271</v>
      </c>
      <c r="AO30" s="13">
        <v>1630</v>
      </c>
      <c r="AP30" s="4">
        <f t="shared" si="26"/>
        <v>0.71774548656979309</v>
      </c>
      <c r="AQ30" s="13">
        <v>20</v>
      </c>
      <c r="AR30" s="13">
        <v>2750</v>
      </c>
      <c r="AS30" s="13">
        <v>2548</v>
      </c>
      <c r="AT30" s="4">
        <f t="shared" si="27"/>
        <v>0.92654545454545456</v>
      </c>
      <c r="AU30" s="13">
        <v>5</v>
      </c>
      <c r="AV30" s="13">
        <v>30</v>
      </c>
      <c r="AW30" s="13">
        <v>27.54</v>
      </c>
      <c r="AX30" s="4">
        <f t="shared" si="28"/>
        <v>0.91799999999999993</v>
      </c>
      <c r="AY30" s="13">
        <v>2</v>
      </c>
      <c r="AZ30" s="13">
        <v>38.1</v>
      </c>
      <c r="BA30" s="13">
        <v>43.8</v>
      </c>
      <c r="BB30" s="4">
        <f t="shared" si="29"/>
        <v>1.1496062992125984</v>
      </c>
      <c r="BC30" s="13">
        <v>20</v>
      </c>
      <c r="BD30" s="20">
        <f t="shared" si="31"/>
        <v>1.0201262198531074</v>
      </c>
      <c r="BE30" s="20">
        <f t="shared" si="30"/>
        <v>1.0201262198531074</v>
      </c>
      <c r="BF30" s="24">
        <v>21753</v>
      </c>
      <c r="BG30" s="21">
        <f t="shared" si="14"/>
        <v>21753</v>
      </c>
      <c r="BH30" s="21">
        <f t="shared" si="15"/>
        <v>22190.799999999999</v>
      </c>
      <c r="BI30" s="48">
        <f t="shared" si="16"/>
        <v>437.79999999999927</v>
      </c>
      <c r="BJ30" s="21">
        <v>1191.5999999999999</v>
      </c>
      <c r="BK30" s="21">
        <v>1069.7999999999997</v>
      </c>
      <c r="BL30" s="21">
        <v>3329.9999999999995</v>
      </c>
      <c r="BM30" s="21">
        <v>3706.0000000000014</v>
      </c>
      <c r="BN30" s="21">
        <v>2163.9</v>
      </c>
      <c r="BO30" s="21">
        <v>528.69999999999891</v>
      </c>
      <c r="BP30" s="21">
        <v>5559.4999999999991</v>
      </c>
      <c r="BQ30" s="21">
        <v>2328.8000000000002</v>
      </c>
      <c r="BR30" s="21">
        <v>0</v>
      </c>
      <c r="BS30" s="21">
        <v>1779.1</v>
      </c>
      <c r="BT30" s="21">
        <v>1801.4</v>
      </c>
      <c r="BU30" s="86">
        <f t="shared" si="17"/>
        <v>-1267.9999999999982</v>
      </c>
      <c r="BV30" s="91"/>
      <c r="BW30" s="26">
        <f t="shared" si="18"/>
        <v>0</v>
      </c>
      <c r="BX30" s="92">
        <f t="shared" si="19"/>
        <v>-1267.9999999999982</v>
      </c>
      <c r="BY30" s="72"/>
      <c r="CA30" s="72"/>
      <c r="CB30" s="72"/>
    </row>
    <row r="31" spans="1:80" s="2" customFormat="1" ht="15" customHeight="1" x14ac:dyDescent="0.25">
      <c r="A31" s="15" t="s">
        <v>35</v>
      </c>
      <c r="B31" s="43">
        <v>758595</v>
      </c>
      <c r="C31" s="26">
        <v>915298.8</v>
      </c>
      <c r="D31" s="4">
        <f t="shared" si="9"/>
        <v>1.2065710952484527</v>
      </c>
      <c r="E31" s="13">
        <v>10</v>
      </c>
      <c r="F31" s="74">
        <v>119.5</v>
      </c>
      <c r="G31" s="75">
        <v>118.9</v>
      </c>
      <c r="H31" s="4">
        <f t="shared" si="10"/>
        <v>0.99497907949790798</v>
      </c>
      <c r="I31" s="13">
        <v>5</v>
      </c>
      <c r="J31" s="26">
        <v>2</v>
      </c>
      <c r="K31" s="26">
        <v>1.6</v>
      </c>
      <c r="L31" s="4">
        <f t="shared" si="11"/>
        <v>1.25</v>
      </c>
      <c r="M31" s="13">
        <v>10</v>
      </c>
      <c r="N31" s="43">
        <v>96262.6</v>
      </c>
      <c r="O31" s="26">
        <v>102859.6</v>
      </c>
      <c r="P31" s="4">
        <f t="shared" si="12"/>
        <v>1.0685312883716003</v>
      </c>
      <c r="Q31" s="13">
        <v>20</v>
      </c>
      <c r="R31" s="6">
        <v>1</v>
      </c>
      <c r="S31" s="13">
        <v>15</v>
      </c>
      <c r="T31" s="26">
        <v>16728.599999999999</v>
      </c>
      <c r="U31" s="26">
        <v>19603.900000000001</v>
      </c>
      <c r="V31" s="4">
        <f t="shared" si="22"/>
        <v>1.1718792965340796</v>
      </c>
      <c r="W31" s="13">
        <v>15</v>
      </c>
      <c r="X31" s="26">
        <v>853.5</v>
      </c>
      <c r="Y31" s="26">
        <v>1049.0999999999999</v>
      </c>
      <c r="Z31" s="4">
        <f t="shared" si="23"/>
        <v>1.2291739894551845</v>
      </c>
      <c r="AA31" s="13">
        <v>15</v>
      </c>
      <c r="AB31" s="5">
        <v>2472389</v>
      </c>
      <c r="AC31" s="5">
        <v>2650187</v>
      </c>
      <c r="AD31" s="4">
        <f t="shared" si="24"/>
        <v>1.0719134408056337</v>
      </c>
      <c r="AE31" s="13">
        <v>5</v>
      </c>
      <c r="AF31" s="5">
        <v>1442235</v>
      </c>
      <c r="AG31" s="5">
        <v>1501000</v>
      </c>
      <c r="AH31" s="4">
        <f t="shared" si="4"/>
        <v>1.0407457869209942</v>
      </c>
      <c r="AI31" s="13">
        <v>5</v>
      </c>
      <c r="AJ31" s="5">
        <v>66</v>
      </c>
      <c r="AK31" s="5">
        <v>55.1</v>
      </c>
      <c r="AL31" s="4">
        <f t="shared" si="25"/>
        <v>0.83484848484848484</v>
      </c>
      <c r="AM31" s="13">
        <v>15</v>
      </c>
      <c r="AN31" s="13">
        <v>6332</v>
      </c>
      <c r="AO31" s="13">
        <v>6362</v>
      </c>
      <c r="AP31" s="4">
        <f t="shared" si="26"/>
        <v>1.0047378395451674</v>
      </c>
      <c r="AQ31" s="13">
        <v>20</v>
      </c>
      <c r="AR31" s="13">
        <v>3500</v>
      </c>
      <c r="AS31" s="13">
        <v>4461</v>
      </c>
      <c r="AT31" s="4">
        <f t="shared" si="27"/>
        <v>1.2745714285714285</v>
      </c>
      <c r="AU31" s="13">
        <v>5</v>
      </c>
      <c r="AV31" s="13">
        <v>21.1</v>
      </c>
      <c r="AW31" s="13">
        <v>95.53</v>
      </c>
      <c r="AX31" s="4">
        <f t="shared" si="28"/>
        <v>4.5274881516587673</v>
      </c>
      <c r="AY31" s="13">
        <v>2</v>
      </c>
      <c r="AZ31" s="13">
        <v>97.5</v>
      </c>
      <c r="BA31" s="13">
        <v>119.5</v>
      </c>
      <c r="BB31" s="4">
        <f t="shared" si="29"/>
        <v>1.2256410256410257</v>
      </c>
      <c r="BC31" s="13">
        <v>20</v>
      </c>
      <c r="BD31" s="20">
        <f t="shared" si="31"/>
        <v>1.142274478817926</v>
      </c>
      <c r="BE31" s="20">
        <f t="shared" si="30"/>
        <v>1.142274478817926</v>
      </c>
      <c r="BF31" s="24">
        <v>42854</v>
      </c>
      <c r="BG31" s="21">
        <f t="shared" si="14"/>
        <v>42854</v>
      </c>
      <c r="BH31" s="21">
        <f t="shared" si="15"/>
        <v>48951</v>
      </c>
      <c r="BI31" s="48">
        <f t="shared" si="16"/>
        <v>6097</v>
      </c>
      <c r="BJ31" s="21">
        <v>4822.8</v>
      </c>
      <c r="BK31" s="21">
        <v>4420.7</v>
      </c>
      <c r="BL31" s="21">
        <v>3351.1000000000004</v>
      </c>
      <c r="BM31" s="21">
        <v>4827.7000000000007</v>
      </c>
      <c r="BN31" s="21">
        <v>4183.0999999999995</v>
      </c>
      <c r="BO31" s="21">
        <v>2507.3999999999978</v>
      </c>
      <c r="BP31" s="21">
        <v>3708.800000000002</v>
      </c>
      <c r="BQ31" s="21">
        <v>4576.199999999998</v>
      </c>
      <c r="BR31" s="21">
        <v>5058.2999999999956</v>
      </c>
      <c r="BS31" s="21">
        <v>4512.5</v>
      </c>
      <c r="BT31" s="21">
        <v>4419.7999999999984</v>
      </c>
      <c r="BU31" s="86">
        <f t="shared" si="17"/>
        <v>2562.6000000000104</v>
      </c>
      <c r="BV31" s="91"/>
      <c r="BW31" s="26">
        <f t="shared" si="18"/>
        <v>2562.6000000000104</v>
      </c>
      <c r="BX31" s="92">
        <f t="shared" si="19"/>
        <v>0</v>
      </c>
      <c r="BY31" s="72"/>
      <c r="CA31" s="72"/>
      <c r="CB31" s="72"/>
    </row>
    <row r="32" spans="1:80" s="2" customFormat="1" ht="15" customHeight="1" x14ac:dyDescent="0.25">
      <c r="A32" s="15" t="s">
        <v>36</v>
      </c>
      <c r="B32" s="43">
        <v>109928</v>
      </c>
      <c r="C32" s="26">
        <v>113371.9</v>
      </c>
      <c r="D32" s="4">
        <f t="shared" si="9"/>
        <v>1.0313286878684229</v>
      </c>
      <c r="E32" s="13">
        <v>10</v>
      </c>
      <c r="F32" s="74">
        <v>120.5</v>
      </c>
      <c r="G32" s="75">
        <v>125.6</v>
      </c>
      <c r="H32" s="4">
        <f t="shared" si="10"/>
        <v>1.042323651452282</v>
      </c>
      <c r="I32" s="13">
        <v>5</v>
      </c>
      <c r="J32" s="26">
        <v>2.4</v>
      </c>
      <c r="K32" s="26">
        <v>2.1</v>
      </c>
      <c r="L32" s="4">
        <f t="shared" si="11"/>
        <v>1.1428571428571428</v>
      </c>
      <c r="M32" s="13">
        <v>15</v>
      </c>
      <c r="N32" s="43">
        <v>78576.3</v>
      </c>
      <c r="O32" s="26">
        <v>84830.3</v>
      </c>
      <c r="P32" s="4">
        <f t="shared" si="12"/>
        <v>1.0795914289677677</v>
      </c>
      <c r="Q32" s="13">
        <v>20</v>
      </c>
      <c r="R32" s="6">
        <v>1</v>
      </c>
      <c r="S32" s="13">
        <v>15</v>
      </c>
      <c r="T32" s="26">
        <v>2870.9</v>
      </c>
      <c r="U32" s="26">
        <v>3624.3</v>
      </c>
      <c r="V32" s="4">
        <f t="shared" si="22"/>
        <v>1.2624264168030932</v>
      </c>
      <c r="W32" s="13">
        <v>20</v>
      </c>
      <c r="X32" s="26">
        <v>332.9</v>
      </c>
      <c r="Y32" s="26">
        <v>368.9</v>
      </c>
      <c r="Z32" s="4">
        <f t="shared" si="23"/>
        <v>1.1081405827575848</v>
      </c>
      <c r="AA32" s="13">
        <v>10</v>
      </c>
      <c r="AB32" s="5">
        <v>75424</v>
      </c>
      <c r="AC32" s="5">
        <v>135265</v>
      </c>
      <c r="AD32" s="4">
        <f t="shared" si="24"/>
        <v>1.7933946754348749</v>
      </c>
      <c r="AE32" s="13">
        <v>5</v>
      </c>
      <c r="AF32" s="5">
        <v>510000</v>
      </c>
      <c r="AG32" s="5">
        <v>535000</v>
      </c>
      <c r="AH32" s="4">
        <f t="shared" si="4"/>
        <v>1.0490196078431373</v>
      </c>
      <c r="AI32" s="13">
        <v>5</v>
      </c>
      <c r="AJ32" s="5">
        <v>51</v>
      </c>
      <c r="AK32" s="5">
        <v>32.799999999999997</v>
      </c>
      <c r="AL32" s="4">
        <f t="shared" si="25"/>
        <v>0.64313725490196072</v>
      </c>
      <c r="AM32" s="13">
        <v>15</v>
      </c>
      <c r="AN32" s="13">
        <v>4467</v>
      </c>
      <c r="AO32" s="13">
        <v>3314</v>
      </c>
      <c r="AP32" s="4">
        <f t="shared" si="26"/>
        <v>0.7418849339601522</v>
      </c>
      <c r="AQ32" s="13">
        <v>20</v>
      </c>
      <c r="AR32" s="13">
        <v>3000</v>
      </c>
      <c r="AS32" s="13">
        <v>3341</v>
      </c>
      <c r="AT32" s="4">
        <f t="shared" si="27"/>
        <v>1.1136666666666666</v>
      </c>
      <c r="AU32" s="13">
        <v>5</v>
      </c>
      <c r="AV32" s="13">
        <v>21.3</v>
      </c>
      <c r="AW32" s="13">
        <v>55.23</v>
      </c>
      <c r="AX32" s="4">
        <f t="shared" si="28"/>
        <v>2.5929577464788731</v>
      </c>
      <c r="AY32" s="13">
        <v>2</v>
      </c>
      <c r="AZ32" s="13">
        <v>81.2</v>
      </c>
      <c r="BA32" s="13">
        <v>92.1</v>
      </c>
      <c r="BB32" s="4">
        <f t="shared" si="29"/>
        <v>1.1342364532019704</v>
      </c>
      <c r="BC32" s="13">
        <v>20</v>
      </c>
      <c r="BD32" s="20">
        <f t="shared" si="31"/>
        <v>1.0642235438996936</v>
      </c>
      <c r="BE32" s="20">
        <f t="shared" si="30"/>
        <v>1.0642235438996936</v>
      </c>
      <c r="BF32" s="24">
        <v>37940</v>
      </c>
      <c r="BG32" s="21">
        <f t="shared" si="14"/>
        <v>37940</v>
      </c>
      <c r="BH32" s="21">
        <f t="shared" si="15"/>
        <v>40376.6</v>
      </c>
      <c r="BI32" s="48">
        <f t="shared" si="16"/>
        <v>2436.5999999999985</v>
      </c>
      <c r="BJ32" s="21">
        <v>3351.3</v>
      </c>
      <c r="BK32" s="21">
        <v>2454.9</v>
      </c>
      <c r="BL32" s="21">
        <v>3176.1999999999989</v>
      </c>
      <c r="BM32" s="21">
        <v>4929.6000000000004</v>
      </c>
      <c r="BN32" s="21">
        <v>3623.3</v>
      </c>
      <c r="BO32" s="21">
        <v>4036.2000000000007</v>
      </c>
      <c r="BP32" s="21">
        <v>2625.1000000000008</v>
      </c>
      <c r="BQ32" s="21">
        <v>4220.5</v>
      </c>
      <c r="BR32" s="21">
        <v>4093.5000000000018</v>
      </c>
      <c r="BS32" s="21">
        <v>4458.5999999999976</v>
      </c>
      <c r="BT32" s="21">
        <v>4025.2</v>
      </c>
      <c r="BU32" s="86">
        <f t="shared" si="17"/>
        <v>-617.80000000000109</v>
      </c>
      <c r="BV32" s="91"/>
      <c r="BW32" s="26">
        <f t="shared" si="18"/>
        <v>0</v>
      </c>
      <c r="BX32" s="92">
        <f t="shared" si="19"/>
        <v>-617.80000000000109</v>
      </c>
      <c r="BY32" s="72"/>
      <c r="CA32" s="72"/>
      <c r="CB32" s="72"/>
    </row>
    <row r="33" spans="1:237" s="2" customFormat="1" ht="15" customHeight="1" x14ac:dyDescent="0.25">
      <c r="A33" s="15" t="s">
        <v>1</v>
      </c>
      <c r="B33" s="43">
        <v>5162428</v>
      </c>
      <c r="C33" s="26">
        <v>5919851.7999999998</v>
      </c>
      <c r="D33" s="4">
        <f t="shared" si="9"/>
        <v>1.1467185208200481</v>
      </c>
      <c r="E33" s="13">
        <v>10</v>
      </c>
      <c r="F33" s="74">
        <v>122</v>
      </c>
      <c r="G33" s="75">
        <v>126.3</v>
      </c>
      <c r="H33" s="4">
        <f t="shared" si="10"/>
        <v>1.0352459016393443</v>
      </c>
      <c r="I33" s="13">
        <v>5</v>
      </c>
      <c r="J33" s="26">
        <v>1.4</v>
      </c>
      <c r="K33" s="26">
        <v>1</v>
      </c>
      <c r="L33" s="4">
        <f t="shared" si="11"/>
        <v>1.4</v>
      </c>
      <c r="M33" s="13">
        <v>10</v>
      </c>
      <c r="N33" s="43">
        <v>328958.8</v>
      </c>
      <c r="O33" s="26">
        <v>354205.6</v>
      </c>
      <c r="P33" s="4">
        <f t="shared" si="12"/>
        <v>1.0767476048672355</v>
      </c>
      <c r="Q33" s="13">
        <v>20</v>
      </c>
      <c r="R33" s="6">
        <v>1</v>
      </c>
      <c r="S33" s="13">
        <v>15</v>
      </c>
      <c r="T33" s="26">
        <v>7157.9</v>
      </c>
      <c r="U33" s="26">
        <v>7973.7</v>
      </c>
      <c r="V33" s="4">
        <f t="shared" si="22"/>
        <v>1.1139719750206067</v>
      </c>
      <c r="W33" s="13">
        <v>15</v>
      </c>
      <c r="X33" s="26">
        <v>5345.93</v>
      </c>
      <c r="Y33" s="26">
        <v>5828.1</v>
      </c>
      <c r="Z33" s="4">
        <f t="shared" si="23"/>
        <v>1.0901938484043001</v>
      </c>
      <c r="AA33" s="13">
        <v>15</v>
      </c>
      <c r="AB33" s="5">
        <v>651200</v>
      </c>
      <c r="AC33" s="5">
        <v>697165</v>
      </c>
      <c r="AD33" s="4">
        <f t="shared" si="24"/>
        <v>1.0705850737100737</v>
      </c>
      <c r="AE33" s="13">
        <v>10</v>
      </c>
      <c r="AF33" s="5">
        <v>2067317</v>
      </c>
      <c r="AG33" s="5">
        <v>3209000</v>
      </c>
      <c r="AH33" s="4">
        <f t="shared" si="4"/>
        <v>1.5522534763657436</v>
      </c>
      <c r="AI33" s="13">
        <v>5</v>
      </c>
      <c r="AJ33" s="5">
        <v>56</v>
      </c>
      <c r="AK33" s="5">
        <v>32.9</v>
      </c>
      <c r="AL33" s="4">
        <f t="shared" si="25"/>
        <v>0.58750000000000002</v>
      </c>
      <c r="AM33" s="13">
        <v>15</v>
      </c>
      <c r="AN33" s="13">
        <v>5221</v>
      </c>
      <c r="AO33" s="13">
        <v>5320</v>
      </c>
      <c r="AP33" s="4">
        <f t="shared" si="26"/>
        <v>1.0189618846964184</v>
      </c>
      <c r="AQ33" s="13">
        <v>20</v>
      </c>
      <c r="AR33" s="13">
        <v>23600</v>
      </c>
      <c r="AS33" s="13">
        <v>45443</v>
      </c>
      <c r="AT33" s="4">
        <f t="shared" si="27"/>
        <v>1.9255508474576271</v>
      </c>
      <c r="AU33" s="13">
        <v>5</v>
      </c>
      <c r="AV33" s="13">
        <v>35</v>
      </c>
      <c r="AW33" s="13">
        <v>37.700000000000003</v>
      </c>
      <c r="AX33" s="4">
        <f t="shared" si="28"/>
        <v>1.0771428571428572</v>
      </c>
      <c r="AY33" s="13">
        <v>2</v>
      </c>
      <c r="AZ33" s="13">
        <v>49.9</v>
      </c>
      <c r="BA33" s="13">
        <v>51.8</v>
      </c>
      <c r="BB33" s="4">
        <f t="shared" si="29"/>
        <v>1.0380761523046091</v>
      </c>
      <c r="BC33" s="13">
        <v>10</v>
      </c>
      <c r="BD33" s="20">
        <f t="shared" si="31"/>
        <v>1.0832007098891292</v>
      </c>
      <c r="BE33" s="20">
        <f t="shared" si="30"/>
        <v>1.0832007098891292</v>
      </c>
      <c r="BF33" s="24">
        <v>37997</v>
      </c>
      <c r="BG33" s="21">
        <f t="shared" si="14"/>
        <v>37997</v>
      </c>
      <c r="BH33" s="21">
        <f t="shared" si="15"/>
        <v>41158.400000000001</v>
      </c>
      <c r="BI33" s="48">
        <f t="shared" si="16"/>
        <v>3161.4000000000015</v>
      </c>
      <c r="BJ33" s="21">
        <v>2825.3</v>
      </c>
      <c r="BK33" s="21">
        <v>2650.8</v>
      </c>
      <c r="BL33" s="21">
        <v>4673.0999999999985</v>
      </c>
      <c r="BM33" s="21">
        <v>5909.9000000000015</v>
      </c>
      <c r="BN33" s="21">
        <v>3646.7999999999988</v>
      </c>
      <c r="BO33" s="21">
        <v>2347.3000000000011</v>
      </c>
      <c r="BP33" s="21">
        <v>7232.2000000000016</v>
      </c>
      <c r="BQ33" s="21">
        <v>4163.0000000000009</v>
      </c>
      <c r="BR33" s="21">
        <v>0</v>
      </c>
      <c r="BS33" s="21">
        <v>4195.8999999999996</v>
      </c>
      <c r="BT33" s="21">
        <v>3925.8</v>
      </c>
      <c r="BU33" s="86">
        <f t="shared" si="17"/>
        <v>-411.70000000000437</v>
      </c>
      <c r="BV33" s="91"/>
      <c r="BW33" s="26">
        <f t="shared" si="18"/>
        <v>0</v>
      </c>
      <c r="BX33" s="92">
        <f t="shared" si="19"/>
        <v>-411.70000000000437</v>
      </c>
      <c r="BY33" s="72"/>
      <c r="CA33" s="72"/>
      <c r="CB33" s="72"/>
    </row>
    <row r="34" spans="1:237" s="2" customFormat="1" ht="15" customHeight="1" x14ac:dyDescent="0.25">
      <c r="A34" s="15" t="s">
        <v>37</v>
      </c>
      <c r="B34" s="43">
        <v>6971787</v>
      </c>
      <c r="C34" s="26">
        <v>6723941.9000000004</v>
      </c>
      <c r="D34" s="4">
        <f t="shared" si="9"/>
        <v>0.96445027652164361</v>
      </c>
      <c r="E34" s="13">
        <v>10</v>
      </c>
      <c r="F34" s="74">
        <v>115</v>
      </c>
      <c r="G34" s="75">
        <v>108.9</v>
      </c>
      <c r="H34" s="4">
        <f t="shared" si="10"/>
        <v>0.94695652173913047</v>
      </c>
      <c r="I34" s="13">
        <v>5</v>
      </c>
      <c r="J34" s="43">
        <v>1.7</v>
      </c>
      <c r="K34" s="26">
        <v>1</v>
      </c>
      <c r="L34" s="4">
        <f t="shared" si="11"/>
        <v>1.7</v>
      </c>
      <c r="M34" s="13">
        <v>10</v>
      </c>
      <c r="N34" s="43">
        <v>227252.3</v>
      </c>
      <c r="O34" s="26">
        <v>245039.8</v>
      </c>
      <c r="P34" s="4">
        <f t="shared" si="12"/>
        <v>1.0782720350905139</v>
      </c>
      <c r="Q34" s="13">
        <v>20</v>
      </c>
      <c r="R34" s="6">
        <v>1</v>
      </c>
      <c r="S34" s="13">
        <v>15</v>
      </c>
      <c r="T34" s="26">
        <v>1965.89</v>
      </c>
      <c r="U34" s="26">
        <v>1998.3</v>
      </c>
      <c r="V34" s="4">
        <f t="shared" si="22"/>
        <v>1.0164861716576206</v>
      </c>
      <c r="W34" s="13">
        <v>10</v>
      </c>
      <c r="X34" s="26">
        <v>191.14400000000001</v>
      </c>
      <c r="Y34" s="26">
        <v>191.1</v>
      </c>
      <c r="Z34" s="4">
        <f t="shared" si="23"/>
        <v>0.99976980705646001</v>
      </c>
      <c r="AA34" s="13">
        <v>15</v>
      </c>
      <c r="AB34" s="5">
        <v>2577247</v>
      </c>
      <c r="AC34" s="5">
        <v>2945424</v>
      </c>
      <c r="AD34" s="4">
        <f t="shared" si="24"/>
        <v>1.1428566994160823</v>
      </c>
      <c r="AE34" s="13">
        <v>5</v>
      </c>
      <c r="AF34" s="5">
        <v>997267</v>
      </c>
      <c r="AG34" s="5">
        <v>1447000</v>
      </c>
      <c r="AH34" s="4">
        <f t="shared" si="4"/>
        <v>1.4509654886805641</v>
      </c>
      <c r="AI34" s="13">
        <v>5</v>
      </c>
      <c r="AJ34" s="5">
        <v>63</v>
      </c>
      <c r="AK34" s="5">
        <v>34.4</v>
      </c>
      <c r="AL34" s="4">
        <f t="shared" si="25"/>
        <v>0.54603174603174598</v>
      </c>
      <c r="AM34" s="13">
        <v>15</v>
      </c>
      <c r="AN34" s="13">
        <v>2363</v>
      </c>
      <c r="AO34" s="13">
        <v>2507</v>
      </c>
      <c r="AP34" s="4">
        <f t="shared" si="26"/>
        <v>1.060939483707152</v>
      </c>
      <c r="AQ34" s="13">
        <v>20</v>
      </c>
      <c r="AR34" s="13">
        <v>4100</v>
      </c>
      <c r="AS34" s="13">
        <v>12289</v>
      </c>
      <c r="AT34" s="4">
        <f t="shared" si="27"/>
        <v>2.9973170731707319</v>
      </c>
      <c r="AU34" s="13">
        <v>5</v>
      </c>
      <c r="AV34" s="13">
        <v>58.3</v>
      </c>
      <c r="AW34" s="13">
        <v>41.6</v>
      </c>
      <c r="AX34" s="4">
        <f t="shared" si="28"/>
        <v>0.71355060034305329</v>
      </c>
      <c r="AY34" s="13">
        <v>2</v>
      </c>
      <c r="AZ34" s="13">
        <v>51.1</v>
      </c>
      <c r="BA34" s="13">
        <v>60</v>
      </c>
      <c r="BB34" s="4">
        <f t="shared" si="29"/>
        <v>1.1741682974559686</v>
      </c>
      <c r="BC34" s="13">
        <v>25</v>
      </c>
      <c r="BD34" s="20">
        <f t="shared" si="31"/>
        <v>1.1188420105320183</v>
      </c>
      <c r="BE34" s="20">
        <f t="shared" si="30"/>
        <v>1.1188420105320183</v>
      </c>
      <c r="BF34" s="24">
        <v>24209</v>
      </c>
      <c r="BG34" s="21">
        <f t="shared" si="14"/>
        <v>24209</v>
      </c>
      <c r="BH34" s="21">
        <f t="shared" si="15"/>
        <v>27086</v>
      </c>
      <c r="BI34" s="48">
        <f t="shared" si="16"/>
        <v>2877</v>
      </c>
      <c r="BJ34" s="21">
        <v>2102.6999999999998</v>
      </c>
      <c r="BK34" s="21">
        <v>1980.8999999999999</v>
      </c>
      <c r="BL34" s="21">
        <v>3496</v>
      </c>
      <c r="BM34" s="21">
        <v>2820.6000000000004</v>
      </c>
      <c r="BN34" s="21">
        <v>2663.7999999999997</v>
      </c>
      <c r="BO34" s="21">
        <v>1371.5</v>
      </c>
      <c r="BP34" s="21">
        <v>2298.1999999999985</v>
      </c>
      <c r="BQ34" s="21">
        <v>2421.3000000000015</v>
      </c>
      <c r="BR34" s="21">
        <v>2501.5999999999963</v>
      </c>
      <c r="BS34" s="21">
        <v>2051.8000000000015</v>
      </c>
      <c r="BT34" s="21">
        <v>2035.2999999999997</v>
      </c>
      <c r="BU34" s="86">
        <f t="shared" si="17"/>
        <v>1342.2999999999984</v>
      </c>
      <c r="BV34" s="91"/>
      <c r="BW34" s="26">
        <f t="shared" si="18"/>
        <v>1342.2999999999984</v>
      </c>
      <c r="BX34" s="92">
        <f t="shared" si="19"/>
        <v>0</v>
      </c>
      <c r="BY34" s="72"/>
      <c r="CA34" s="72"/>
      <c r="CB34" s="72"/>
    </row>
    <row r="35" spans="1:237" s="2" customFormat="1" ht="15" customHeight="1" x14ac:dyDescent="0.25">
      <c r="A35" s="15" t="s">
        <v>38</v>
      </c>
      <c r="B35" s="26">
        <v>1439463</v>
      </c>
      <c r="C35" s="26">
        <v>1750543.3</v>
      </c>
      <c r="D35" s="4">
        <f t="shared" si="9"/>
        <v>1.2161085766011352</v>
      </c>
      <c r="E35" s="13">
        <v>10</v>
      </c>
      <c r="F35" s="74">
        <v>127</v>
      </c>
      <c r="G35" s="75">
        <v>123.3</v>
      </c>
      <c r="H35" s="4">
        <f t="shared" si="10"/>
        <v>0.97086614173228347</v>
      </c>
      <c r="I35" s="13">
        <v>5</v>
      </c>
      <c r="J35" s="26">
        <v>2.9</v>
      </c>
      <c r="K35" s="26">
        <v>2.5</v>
      </c>
      <c r="L35" s="4">
        <f t="shared" si="11"/>
        <v>1.1599999999999999</v>
      </c>
      <c r="M35" s="13">
        <v>15</v>
      </c>
      <c r="N35" s="26">
        <v>86526.7</v>
      </c>
      <c r="O35" s="26">
        <v>94313.9</v>
      </c>
      <c r="P35" s="4">
        <f t="shared" si="12"/>
        <v>1.0899976539033616</v>
      </c>
      <c r="Q35" s="13">
        <v>20</v>
      </c>
      <c r="R35" s="6">
        <v>1</v>
      </c>
      <c r="S35" s="13">
        <v>15</v>
      </c>
      <c r="T35" s="26">
        <v>1586</v>
      </c>
      <c r="U35" s="26">
        <v>1466.5</v>
      </c>
      <c r="V35" s="4">
        <f t="shared" si="22"/>
        <v>0.92465321563682223</v>
      </c>
      <c r="W35" s="13">
        <v>15</v>
      </c>
      <c r="X35" s="26">
        <v>296.43</v>
      </c>
      <c r="Y35" s="26">
        <v>480.7</v>
      </c>
      <c r="Z35" s="4">
        <f t="shared" si="23"/>
        <v>1.6216307391289679</v>
      </c>
      <c r="AA35" s="13">
        <v>15</v>
      </c>
      <c r="AB35" s="5">
        <v>519869</v>
      </c>
      <c r="AC35" s="5">
        <v>770133</v>
      </c>
      <c r="AD35" s="4">
        <f t="shared" si="24"/>
        <v>1.4813981983922873</v>
      </c>
      <c r="AE35" s="13">
        <v>5</v>
      </c>
      <c r="AF35" s="5">
        <v>289499</v>
      </c>
      <c r="AG35" s="5">
        <v>573000</v>
      </c>
      <c r="AH35" s="4">
        <f t="shared" si="4"/>
        <v>1.9792814482951582</v>
      </c>
      <c r="AI35" s="13">
        <v>5</v>
      </c>
      <c r="AJ35" s="5">
        <v>47</v>
      </c>
      <c r="AK35" s="5">
        <v>13.1</v>
      </c>
      <c r="AL35" s="4">
        <f t="shared" si="25"/>
        <v>0.27872340425531916</v>
      </c>
      <c r="AM35" s="13">
        <v>15</v>
      </c>
      <c r="AN35" s="13">
        <v>2029</v>
      </c>
      <c r="AO35" s="13">
        <v>1720</v>
      </c>
      <c r="AP35" s="4">
        <f t="shared" si="26"/>
        <v>0.84770823065549528</v>
      </c>
      <c r="AQ35" s="13">
        <v>20</v>
      </c>
      <c r="AR35" s="13">
        <v>2200</v>
      </c>
      <c r="AS35" s="13">
        <v>3938</v>
      </c>
      <c r="AT35" s="4">
        <f t="shared" si="27"/>
        <v>1.79</v>
      </c>
      <c r="AU35" s="13">
        <v>5</v>
      </c>
      <c r="AV35" s="13">
        <v>4.5</v>
      </c>
      <c r="AW35" s="13">
        <v>21.79</v>
      </c>
      <c r="AX35" s="4">
        <f t="shared" si="28"/>
        <v>4.8422222222222224</v>
      </c>
      <c r="AY35" s="13">
        <v>2</v>
      </c>
      <c r="AZ35" s="13">
        <v>55.5</v>
      </c>
      <c r="BA35" s="13">
        <v>73.599999999999994</v>
      </c>
      <c r="BB35" s="4">
        <f t="shared" si="29"/>
        <v>1.3261261261261261</v>
      </c>
      <c r="BC35" s="13">
        <v>20</v>
      </c>
      <c r="BD35" s="20">
        <f t="shared" si="31"/>
        <v>1.1557186212668904</v>
      </c>
      <c r="BE35" s="20">
        <f t="shared" si="30"/>
        <v>1.1557186212668904</v>
      </c>
      <c r="BF35" s="24">
        <v>25004</v>
      </c>
      <c r="BG35" s="21">
        <f t="shared" si="14"/>
        <v>25004</v>
      </c>
      <c r="BH35" s="21">
        <f t="shared" si="15"/>
        <v>28897.599999999999</v>
      </c>
      <c r="BI35" s="48">
        <f t="shared" si="16"/>
        <v>3893.5999999999985</v>
      </c>
      <c r="BJ35" s="21">
        <v>1280</v>
      </c>
      <c r="BK35" s="21">
        <v>1613.3999999999999</v>
      </c>
      <c r="BL35" s="21">
        <v>4234.1000000000004</v>
      </c>
      <c r="BM35" s="21">
        <v>2467.3999999999996</v>
      </c>
      <c r="BN35" s="21">
        <v>2444.1000000000004</v>
      </c>
      <c r="BO35" s="21">
        <v>2320</v>
      </c>
      <c r="BP35" s="21">
        <v>3307.5000000000009</v>
      </c>
      <c r="BQ35" s="21">
        <v>2620.3999999999992</v>
      </c>
      <c r="BR35" s="21">
        <v>1469.6999999999966</v>
      </c>
      <c r="BS35" s="21">
        <v>3561.1000000000022</v>
      </c>
      <c r="BT35" s="21">
        <v>2664</v>
      </c>
      <c r="BU35" s="86">
        <f t="shared" si="17"/>
        <v>915.89999999999964</v>
      </c>
      <c r="BV35" s="91"/>
      <c r="BW35" s="26">
        <f t="shared" si="18"/>
        <v>915.89999999999964</v>
      </c>
      <c r="BX35" s="92">
        <f t="shared" si="19"/>
        <v>0</v>
      </c>
      <c r="BY35" s="72"/>
      <c r="CA35" s="72"/>
      <c r="CB35" s="72"/>
    </row>
    <row r="36" spans="1:237" s="2" customFormat="1" ht="15" customHeight="1" x14ac:dyDescent="0.25">
      <c r="A36" s="15" t="s">
        <v>39</v>
      </c>
      <c r="B36" s="26">
        <v>124132</v>
      </c>
      <c r="C36" s="26">
        <v>136288.20000000001</v>
      </c>
      <c r="D36" s="4">
        <f t="shared" si="9"/>
        <v>1.0979296233042246</v>
      </c>
      <c r="E36" s="13">
        <v>10</v>
      </c>
      <c r="F36" s="74">
        <v>117.5</v>
      </c>
      <c r="G36" s="75">
        <v>122.1</v>
      </c>
      <c r="H36" s="4">
        <f t="shared" si="10"/>
        <v>1.0391489361702126</v>
      </c>
      <c r="I36" s="13">
        <v>5</v>
      </c>
      <c r="J36" s="26">
        <v>2.2999999999999998</v>
      </c>
      <c r="K36" s="26">
        <v>1.8</v>
      </c>
      <c r="L36" s="4">
        <f t="shared" si="11"/>
        <v>1.2777777777777777</v>
      </c>
      <c r="M36" s="13">
        <v>15</v>
      </c>
      <c r="N36" s="26">
        <v>71797.600000000006</v>
      </c>
      <c r="O36" s="26">
        <v>81573.2</v>
      </c>
      <c r="P36" s="4">
        <f t="shared" si="12"/>
        <v>1.1361549689683219</v>
      </c>
      <c r="Q36" s="13">
        <v>20</v>
      </c>
      <c r="R36" s="6">
        <v>1</v>
      </c>
      <c r="S36" s="13">
        <v>15</v>
      </c>
      <c r="T36" s="26">
        <v>11688</v>
      </c>
      <c r="U36" s="26">
        <v>12078.3</v>
      </c>
      <c r="V36" s="4">
        <f t="shared" si="22"/>
        <v>1.0333932238193018</v>
      </c>
      <c r="W36" s="13">
        <v>20</v>
      </c>
      <c r="X36" s="26">
        <v>5017</v>
      </c>
      <c r="Y36" s="26">
        <v>5306.9</v>
      </c>
      <c r="Z36" s="4">
        <f t="shared" si="23"/>
        <v>1.0577835359776759</v>
      </c>
      <c r="AA36" s="13">
        <v>20</v>
      </c>
      <c r="AB36" s="5">
        <v>370566</v>
      </c>
      <c r="AC36" s="5">
        <v>909608</v>
      </c>
      <c r="AD36" s="4">
        <f t="shared" si="24"/>
        <v>2.4546450564811666</v>
      </c>
      <c r="AE36" s="13">
        <v>5</v>
      </c>
      <c r="AF36" s="5">
        <v>545850</v>
      </c>
      <c r="AG36" s="5">
        <v>523000</v>
      </c>
      <c r="AH36" s="4">
        <f t="shared" si="4"/>
        <v>0.95813868278831182</v>
      </c>
      <c r="AI36" s="13">
        <v>5</v>
      </c>
      <c r="AJ36" s="5">
        <v>54</v>
      </c>
      <c r="AK36" s="5">
        <v>47.1</v>
      </c>
      <c r="AL36" s="4">
        <f t="shared" si="25"/>
        <v>0.87222222222222223</v>
      </c>
      <c r="AM36" s="13">
        <v>15</v>
      </c>
      <c r="AN36" s="13">
        <v>4927</v>
      </c>
      <c r="AO36" s="13">
        <v>5021</v>
      </c>
      <c r="AP36" s="4">
        <f t="shared" si="26"/>
        <v>1.0190785467830323</v>
      </c>
      <c r="AQ36" s="13">
        <v>20</v>
      </c>
      <c r="AR36" s="13">
        <v>4500</v>
      </c>
      <c r="AS36" s="13">
        <v>5029</v>
      </c>
      <c r="AT36" s="4">
        <f t="shared" si="27"/>
        <v>1.1175555555555556</v>
      </c>
      <c r="AU36" s="13">
        <v>5</v>
      </c>
      <c r="AV36" s="13">
        <v>10</v>
      </c>
      <c r="AW36" s="13">
        <v>6.57</v>
      </c>
      <c r="AX36" s="4">
        <f t="shared" si="28"/>
        <v>0.65700000000000003</v>
      </c>
      <c r="AY36" s="13">
        <v>2</v>
      </c>
      <c r="AZ36" s="13">
        <v>66.8</v>
      </c>
      <c r="BA36" s="13">
        <v>67</v>
      </c>
      <c r="BB36" s="4">
        <f t="shared" si="29"/>
        <v>1.0029940119760479</v>
      </c>
      <c r="BC36" s="13">
        <v>10</v>
      </c>
      <c r="BD36" s="20">
        <f t="shared" si="31"/>
        <v>1.0919094791541653</v>
      </c>
      <c r="BE36" s="20">
        <f t="shared" si="30"/>
        <v>1.0919094791541653</v>
      </c>
      <c r="BF36" s="24">
        <v>51815</v>
      </c>
      <c r="BG36" s="21">
        <f t="shared" si="14"/>
        <v>51815</v>
      </c>
      <c r="BH36" s="21">
        <f t="shared" si="15"/>
        <v>56577.3</v>
      </c>
      <c r="BI36" s="48">
        <f t="shared" si="16"/>
        <v>4762.3000000000029</v>
      </c>
      <c r="BJ36" s="21">
        <v>4040.3</v>
      </c>
      <c r="BK36" s="21">
        <v>2630.2000000000003</v>
      </c>
      <c r="BL36" s="21">
        <v>9063.7000000000007</v>
      </c>
      <c r="BM36" s="21">
        <v>5384.5999999999967</v>
      </c>
      <c r="BN36" s="21">
        <v>5711.1</v>
      </c>
      <c r="BO36" s="21">
        <v>3829.2000000000007</v>
      </c>
      <c r="BP36" s="21">
        <v>4837.7000000000007</v>
      </c>
      <c r="BQ36" s="21">
        <v>5232.9999999999991</v>
      </c>
      <c r="BR36" s="21">
        <v>7865.0000000000018</v>
      </c>
      <c r="BS36" s="21">
        <v>5466.0000000000027</v>
      </c>
      <c r="BT36" s="21">
        <v>5638.5999999999995</v>
      </c>
      <c r="BU36" s="86">
        <f t="shared" si="17"/>
        <v>-3122.0999999999967</v>
      </c>
      <c r="BV36" s="91"/>
      <c r="BW36" s="26">
        <f t="shared" si="18"/>
        <v>0</v>
      </c>
      <c r="BX36" s="92">
        <f t="shared" si="19"/>
        <v>-3122.0999999999967</v>
      </c>
      <c r="BY36" s="72"/>
      <c r="CA36" s="72"/>
      <c r="CB36" s="72"/>
    </row>
    <row r="37" spans="1:237" s="2" customFormat="1" ht="15" customHeight="1" x14ac:dyDescent="0.25">
      <c r="A37" s="15" t="s">
        <v>40</v>
      </c>
      <c r="B37" s="26">
        <v>1061047</v>
      </c>
      <c r="C37" s="26">
        <v>1154919.1000000001</v>
      </c>
      <c r="D37" s="4">
        <f t="shared" si="9"/>
        <v>1.0884711987310647</v>
      </c>
      <c r="E37" s="13">
        <v>10</v>
      </c>
      <c r="F37" s="74">
        <v>127</v>
      </c>
      <c r="G37" s="75">
        <v>132.9</v>
      </c>
      <c r="H37" s="4">
        <f t="shared" si="10"/>
        <v>1.0464566929133858</v>
      </c>
      <c r="I37" s="13">
        <v>5</v>
      </c>
      <c r="J37" s="26">
        <v>3.4</v>
      </c>
      <c r="K37" s="26">
        <v>3.7</v>
      </c>
      <c r="L37" s="4">
        <f t="shared" si="11"/>
        <v>0.91891891891891886</v>
      </c>
      <c r="M37" s="13">
        <v>15</v>
      </c>
      <c r="N37" s="26">
        <v>75239.8</v>
      </c>
      <c r="O37" s="26">
        <v>73224.2</v>
      </c>
      <c r="P37" s="4">
        <f t="shared" si="12"/>
        <v>0.97321098673840167</v>
      </c>
      <c r="Q37" s="13">
        <v>20</v>
      </c>
      <c r="R37" s="6">
        <v>1</v>
      </c>
      <c r="S37" s="13">
        <v>15</v>
      </c>
      <c r="T37" s="26">
        <v>2880.8</v>
      </c>
      <c r="U37" s="26">
        <v>2440.3000000000002</v>
      </c>
      <c r="V37" s="4">
        <f t="shared" si="22"/>
        <v>0.84709108580949732</v>
      </c>
      <c r="W37" s="13">
        <v>10</v>
      </c>
      <c r="X37" s="26">
        <v>13153</v>
      </c>
      <c r="Y37" s="26">
        <v>12701.9</v>
      </c>
      <c r="Z37" s="4">
        <f t="shared" si="23"/>
        <v>0.96570364175473278</v>
      </c>
      <c r="AA37" s="13">
        <v>35</v>
      </c>
      <c r="AB37" s="5">
        <v>158426</v>
      </c>
      <c r="AC37" s="5">
        <v>344198</v>
      </c>
      <c r="AD37" s="4">
        <f t="shared" si="24"/>
        <v>2.172610556348074</v>
      </c>
      <c r="AE37" s="13">
        <v>5</v>
      </c>
      <c r="AF37" s="5">
        <v>909073</v>
      </c>
      <c r="AG37" s="5">
        <v>1052000</v>
      </c>
      <c r="AH37" s="4">
        <f t="shared" si="4"/>
        <v>1.1572227972891065</v>
      </c>
      <c r="AI37" s="13">
        <v>5</v>
      </c>
      <c r="AJ37" s="5">
        <v>59</v>
      </c>
      <c r="AK37" s="5">
        <v>37.6</v>
      </c>
      <c r="AL37" s="4">
        <f t="shared" si="25"/>
        <v>0.6372881355932204</v>
      </c>
      <c r="AM37" s="13">
        <v>15</v>
      </c>
      <c r="AN37" s="13">
        <v>2811</v>
      </c>
      <c r="AO37" s="13">
        <v>3108</v>
      </c>
      <c r="AP37" s="4">
        <f t="shared" si="26"/>
        <v>1.1056563500533618</v>
      </c>
      <c r="AQ37" s="13">
        <v>20</v>
      </c>
      <c r="AR37" s="13">
        <v>4200</v>
      </c>
      <c r="AS37" s="13">
        <v>4342</v>
      </c>
      <c r="AT37" s="4">
        <f t="shared" si="27"/>
        <v>1.0338095238095237</v>
      </c>
      <c r="AU37" s="13">
        <v>5</v>
      </c>
      <c r="AV37" s="13">
        <v>21.1</v>
      </c>
      <c r="AW37" s="13">
        <v>50.81</v>
      </c>
      <c r="AX37" s="4">
        <f t="shared" si="28"/>
        <v>2.4080568720379145</v>
      </c>
      <c r="AY37" s="13">
        <v>2</v>
      </c>
      <c r="AZ37" s="13">
        <v>49.6</v>
      </c>
      <c r="BA37" s="13">
        <v>52.9</v>
      </c>
      <c r="BB37" s="4">
        <f t="shared" si="29"/>
        <v>1.066532258064516</v>
      </c>
      <c r="BC37" s="13">
        <v>5</v>
      </c>
      <c r="BD37" s="20">
        <f t="shared" si="31"/>
        <v>1.0196106332127992</v>
      </c>
      <c r="BE37" s="20">
        <f t="shared" si="30"/>
        <v>1.0196106332127992</v>
      </c>
      <c r="BF37" s="24">
        <v>32012</v>
      </c>
      <c r="BG37" s="21">
        <f t="shared" si="14"/>
        <v>32012</v>
      </c>
      <c r="BH37" s="21">
        <f t="shared" si="15"/>
        <v>32639.8</v>
      </c>
      <c r="BI37" s="48">
        <f t="shared" si="16"/>
        <v>627.79999999999927</v>
      </c>
      <c r="BJ37" s="21">
        <v>2144.1999999999998</v>
      </c>
      <c r="BK37" s="21">
        <v>1708.7</v>
      </c>
      <c r="BL37" s="21">
        <v>4894.6000000000004</v>
      </c>
      <c r="BM37" s="21">
        <v>3411.0999999999995</v>
      </c>
      <c r="BN37" s="21">
        <v>3112.2</v>
      </c>
      <c r="BO37" s="21">
        <v>3037.8999999999996</v>
      </c>
      <c r="BP37" s="21">
        <v>2067.0999999999976</v>
      </c>
      <c r="BQ37" s="21">
        <v>2875.0000000000032</v>
      </c>
      <c r="BR37" s="21">
        <v>2860.9999999999973</v>
      </c>
      <c r="BS37" s="21">
        <v>3391.4000000000015</v>
      </c>
      <c r="BT37" s="21">
        <v>2410.6</v>
      </c>
      <c r="BU37" s="86">
        <f t="shared" si="17"/>
        <v>725.99999999999773</v>
      </c>
      <c r="BV37" s="91"/>
      <c r="BW37" s="26">
        <f t="shared" si="18"/>
        <v>725.99999999999773</v>
      </c>
      <c r="BX37" s="92">
        <f t="shared" si="19"/>
        <v>0</v>
      </c>
      <c r="BY37" s="72"/>
      <c r="CA37" s="72"/>
      <c r="CB37" s="72"/>
    </row>
    <row r="38" spans="1:237" s="2" customFormat="1" ht="15" customHeight="1" x14ac:dyDescent="0.25">
      <c r="A38" s="15" t="s">
        <v>41</v>
      </c>
      <c r="B38" s="26">
        <v>2128391</v>
      </c>
      <c r="C38" s="26">
        <v>2218947.9</v>
      </c>
      <c r="D38" s="4">
        <f t="shared" si="9"/>
        <v>1.042547116577734</v>
      </c>
      <c r="E38" s="13">
        <v>10</v>
      </c>
      <c r="F38" s="74">
        <v>112.2</v>
      </c>
      <c r="G38" s="75">
        <v>115.4</v>
      </c>
      <c r="H38" s="4">
        <f t="shared" si="10"/>
        <v>1.0285204991087344</v>
      </c>
      <c r="I38" s="13">
        <v>5</v>
      </c>
      <c r="J38" s="26">
        <v>1.6</v>
      </c>
      <c r="K38" s="26">
        <v>1.3</v>
      </c>
      <c r="L38" s="4">
        <f t="shared" si="11"/>
        <v>1.2307692307692308</v>
      </c>
      <c r="M38" s="13">
        <v>10</v>
      </c>
      <c r="N38" s="26">
        <v>291164.7</v>
      </c>
      <c r="O38" s="26">
        <v>288083.3</v>
      </c>
      <c r="P38" s="4">
        <f t="shared" si="12"/>
        <v>0.98941698633110398</v>
      </c>
      <c r="Q38" s="13">
        <v>20</v>
      </c>
      <c r="R38" s="6">
        <v>1</v>
      </c>
      <c r="S38" s="13">
        <v>15</v>
      </c>
      <c r="T38" s="26">
        <v>1608.98</v>
      </c>
      <c r="U38" s="26">
        <v>1626.5</v>
      </c>
      <c r="V38" s="4">
        <f t="shared" si="22"/>
        <v>1.0108888861266143</v>
      </c>
      <c r="W38" s="13">
        <v>5</v>
      </c>
      <c r="X38" s="26">
        <v>199</v>
      </c>
      <c r="Y38" s="26">
        <v>208.9</v>
      </c>
      <c r="Z38" s="4">
        <f t="shared" si="23"/>
        <v>1.0497487437185931</v>
      </c>
      <c r="AA38" s="13">
        <v>15</v>
      </c>
      <c r="AB38" s="5">
        <v>2020000</v>
      </c>
      <c r="AC38" s="5">
        <v>2550200</v>
      </c>
      <c r="AD38" s="4">
        <f t="shared" si="24"/>
        <v>1.2624752475247525</v>
      </c>
      <c r="AE38" s="13">
        <v>5</v>
      </c>
      <c r="AF38" s="5">
        <v>1890000</v>
      </c>
      <c r="AG38" s="5">
        <v>2629000</v>
      </c>
      <c r="AH38" s="4">
        <f t="shared" si="4"/>
        <v>1.391005291005291</v>
      </c>
      <c r="AI38" s="13">
        <v>5</v>
      </c>
      <c r="AJ38" s="5">
        <v>47</v>
      </c>
      <c r="AK38" s="5">
        <v>35.1</v>
      </c>
      <c r="AL38" s="4">
        <f t="shared" si="25"/>
        <v>0.7468085106382979</v>
      </c>
      <c r="AM38" s="13">
        <v>15</v>
      </c>
      <c r="AN38" s="13">
        <v>2201</v>
      </c>
      <c r="AO38" s="13">
        <v>2411</v>
      </c>
      <c r="AP38" s="4">
        <f t="shared" si="26"/>
        <v>1.0954111767378465</v>
      </c>
      <c r="AQ38" s="13">
        <v>20</v>
      </c>
      <c r="AR38" s="13">
        <v>14000</v>
      </c>
      <c r="AS38" s="13">
        <v>22890</v>
      </c>
      <c r="AT38" s="4">
        <f t="shared" si="27"/>
        <v>1.635</v>
      </c>
      <c r="AU38" s="13">
        <v>5</v>
      </c>
      <c r="AV38" s="13">
        <v>32</v>
      </c>
      <c r="AW38" s="13">
        <v>44.7</v>
      </c>
      <c r="AX38" s="4">
        <f t="shared" si="28"/>
        <v>1.3968750000000001</v>
      </c>
      <c r="AY38" s="13">
        <v>2</v>
      </c>
      <c r="AZ38" s="13">
        <v>55</v>
      </c>
      <c r="BA38" s="13">
        <v>44.5</v>
      </c>
      <c r="BB38" s="4">
        <f t="shared" si="29"/>
        <v>0.80909090909090908</v>
      </c>
      <c r="BC38" s="13">
        <v>20</v>
      </c>
      <c r="BD38" s="20">
        <f t="shared" si="31"/>
        <v>1.0328493641503105</v>
      </c>
      <c r="BE38" s="20">
        <f t="shared" si="30"/>
        <v>1.0328493641503105</v>
      </c>
      <c r="BF38" s="24">
        <v>28353</v>
      </c>
      <c r="BG38" s="21">
        <f t="shared" si="14"/>
        <v>28353</v>
      </c>
      <c r="BH38" s="21">
        <f t="shared" si="15"/>
        <v>29284.400000000001</v>
      </c>
      <c r="BI38" s="48">
        <f t="shared" si="16"/>
        <v>931.40000000000146</v>
      </c>
      <c r="BJ38" s="21">
        <v>1775.2</v>
      </c>
      <c r="BK38" s="21">
        <v>1770.5000000000002</v>
      </c>
      <c r="BL38" s="21">
        <v>5759.7999999999993</v>
      </c>
      <c r="BM38" s="21">
        <v>3032.1000000000013</v>
      </c>
      <c r="BN38" s="21">
        <v>2758.8999999999996</v>
      </c>
      <c r="BO38" s="21">
        <v>3034.8999999999996</v>
      </c>
      <c r="BP38" s="21">
        <v>3509.3999999999992</v>
      </c>
      <c r="BQ38" s="21">
        <v>3107.3999999999978</v>
      </c>
      <c r="BR38" s="21">
        <v>0</v>
      </c>
      <c r="BS38" s="21">
        <v>3103.5</v>
      </c>
      <c r="BT38" s="21">
        <v>2658.4</v>
      </c>
      <c r="BU38" s="86">
        <f t="shared" si="17"/>
        <v>-1225.6999999999975</v>
      </c>
      <c r="BV38" s="91"/>
      <c r="BW38" s="26">
        <f t="shared" si="18"/>
        <v>0</v>
      </c>
      <c r="BX38" s="92">
        <f t="shared" si="19"/>
        <v>-1225.6999999999975</v>
      </c>
      <c r="BY38" s="72"/>
      <c r="CA38" s="72"/>
      <c r="CB38" s="72"/>
    </row>
    <row r="39" spans="1:237" s="2" customFormat="1" ht="15" customHeight="1" x14ac:dyDescent="0.25">
      <c r="A39" s="15" t="s">
        <v>42</v>
      </c>
      <c r="B39" s="26">
        <v>10881947</v>
      </c>
      <c r="C39" s="26">
        <v>12019359.5</v>
      </c>
      <c r="D39" s="4">
        <f t="shared" si="9"/>
        <v>1.1045228854726088</v>
      </c>
      <c r="E39" s="13">
        <v>10</v>
      </c>
      <c r="F39" s="74">
        <v>114.5</v>
      </c>
      <c r="G39" s="75">
        <v>115.4</v>
      </c>
      <c r="H39" s="4">
        <f t="shared" si="10"/>
        <v>1.0078602620087336</v>
      </c>
      <c r="I39" s="13">
        <v>5</v>
      </c>
      <c r="J39" s="26">
        <v>0.9</v>
      </c>
      <c r="K39" s="26">
        <v>0.6</v>
      </c>
      <c r="L39" s="4">
        <f t="shared" si="11"/>
        <v>1.5</v>
      </c>
      <c r="M39" s="13">
        <v>5</v>
      </c>
      <c r="N39" s="26">
        <v>446130.4</v>
      </c>
      <c r="O39" s="26">
        <v>377162.9</v>
      </c>
      <c r="P39" s="4">
        <f t="shared" si="12"/>
        <v>0.84540954841902727</v>
      </c>
      <c r="Q39" s="13">
        <v>20</v>
      </c>
      <c r="R39" s="6">
        <v>1</v>
      </c>
      <c r="S39" s="13">
        <v>15</v>
      </c>
      <c r="T39" s="26">
        <v>15362.9</v>
      </c>
      <c r="U39" s="26">
        <v>16106.2</v>
      </c>
      <c r="V39" s="4">
        <f t="shared" si="22"/>
        <v>1.0483827923113476</v>
      </c>
      <c r="W39" s="13">
        <v>15</v>
      </c>
      <c r="X39" s="26">
        <v>11525.9</v>
      </c>
      <c r="Y39" s="26">
        <v>13084.2</v>
      </c>
      <c r="Z39" s="4">
        <f t="shared" si="23"/>
        <v>1.1351998542413175</v>
      </c>
      <c r="AA39" s="13">
        <v>25</v>
      </c>
      <c r="AB39" s="5">
        <v>1000000</v>
      </c>
      <c r="AC39" s="5">
        <v>1983284</v>
      </c>
      <c r="AD39" s="4">
        <f t="shared" si="24"/>
        <v>1.983284</v>
      </c>
      <c r="AE39" s="13">
        <v>10</v>
      </c>
      <c r="AF39" s="5">
        <v>4225607</v>
      </c>
      <c r="AG39" s="5">
        <v>5099000</v>
      </c>
      <c r="AH39" s="4">
        <f t="shared" si="4"/>
        <v>1.206690541737554</v>
      </c>
      <c r="AI39" s="13">
        <v>10</v>
      </c>
      <c r="AJ39" s="5">
        <v>53</v>
      </c>
      <c r="AK39" s="5">
        <v>23.1</v>
      </c>
      <c r="AL39" s="4">
        <f t="shared" si="25"/>
        <v>0.4358490566037736</v>
      </c>
      <c r="AM39" s="13">
        <v>15</v>
      </c>
      <c r="AN39" s="13">
        <v>6249</v>
      </c>
      <c r="AO39" s="13">
        <v>6250</v>
      </c>
      <c r="AP39" s="4">
        <f t="shared" si="26"/>
        <v>1.0001600256040966</v>
      </c>
      <c r="AQ39" s="13">
        <v>20</v>
      </c>
      <c r="AR39" s="13">
        <v>200000</v>
      </c>
      <c r="AS39" s="13">
        <v>215064</v>
      </c>
      <c r="AT39" s="4">
        <f t="shared" si="27"/>
        <v>1.0753200000000001</v>
      </c>
      <c r="AU39" s="13">
        <v>5</v>
      </c>
      <c r="AV39" s="13">
        <v>32.200000000000003</v>
      </c>
      <c r="AW39" s="13">
        <v>61.26</v>
      </c>
      <c r="AX39" s="4">
        <f t="shared" si="28"/>
        <v>1.9024844720496892</v>
      </c>
      <c r="AY39" s="13">
        <v>2</v>
      </c>
      <c r="AZ39" s="13">
        <v>102.6</v>
      </c>
      <c r="BA39" s="13">
        <v>109.4</v>
      </c>
      <c r="BB39" s="4">
        <f t="shared" si="29"/>
        <v>1.0662768031189085</v>
      </c>
      <c r="BC39" s="13">
        <v>10</v>
      </c>
      <c r="BD39" s="20">
        <f t="shared" si="31"/>
        <v>1.065170527710515</v>
      </c>
      <c r="BE39" s="20">
        <f t="shared" si="30"/>
        <v>1.065170527710515</v>
      </c>
      <c r="BF39" s="24">
        <v>45712</v>
      </c>
      <c r="BG39" s="21">
        <f t="shared" si="14"/>
        <v>45712</v>
      </c>
      <c r="BH39" s="21">
        <f t="shared" si="15"/>
        <v>48691.1</v>
      </c>
      <c r="BI39" s="48">
        <f t="shared" si="16"/>
        <v>2979.0999999999985</v>
      </c>
      <c r="BJ39" s="21">
        <v>3030.8</v>
      </c>
      <c r="BK39" s="21">
        <v>3227.2000000000003</v>
      </c>
      <c r="BL39" s="21">
        <v>5124.9999999999991</v>
      </c>
      <c r="BM39" s="21">
        <v>8002.7999999999993</v>
      </c>
      <c r="BN39" s="21">
        <v>4302.8</v>
      </c>
      <c r="BO39" s="21">
        <v>900</v>
      </c>
      <c r="BP39" s="21">
        <v>9607.8999999999978</v>
      </c>
      <c r="BQ39" s="21">
        <v>4180.0000000000027</v>
      </c>
      <c r="BR39" s="21">
        <v>0</v>
      </c>
      <c r="BS39" s="21">
        <v>5281.1999999999989</v>
      </c>
      <c r="BT39" s="21">
        <v>4576.2</v>
      </c>
      <c r="BU39" s="86">
        <f t="shared" si="17"/>
        <v>457.19999999999982</v>
      </c>
      <c r="BV39" s="91"/>
      <c r="BW39" s="26">
        <f t="shared" si="18"/>
        <v>457.19999999999982</v>
      </c>
      <c r="BX39" s="92">
        <f t="shared" si="19"/>
        <v>0</v>
      </c>
      <c r="BY39" s="72"/>
      <c r="CA39" s="72"/>
      <c r="CB39" s="72"/>
    </row>
    <row r="40" spans="1:237" s="2" customFormat="1" ht="15" customHeight="1" x14ac:dyDescent="0.25">
      <c r="A40" s="15" t="s">
        <v>43</v>
      </c>
      <c r="B40" s="26">
        <v>247027</v>
      </c>
      <c r="C40" s="26">
        <v>270717.09999999998</v>
      </c>
      <c r="D40" s="4">
        <f t="shared" si="9"/>
        <v>1.0959008529432004</v>
      </c>
      <c r="E40" s="13">
        <v>10</v>
      </c>
      <c r="F40" s="74">
        <v>112</v>
      </c>
      <c r="G40" s="75">
        <v>123.5</v>
      </c>
      <c r="H40" s="4">
        <f t="shared" si="10"/>
        <v>1.1026785714285714</v>
      </c>
      <c r="I40" s="13">
        <v>5</v>
      </c>
      <c r="J40" s="26">
        <v>0.8</v>
      </c>
      <c r="K40" s="26">
        <v>0.7</v>
      </c>
      <c r="L40" s="4">
        <f t="shared" si="11"/>
        <v>1.142857142857143</v>
      </c>
      <c r="M40" s="13">
        <v>5</v>
      </c>
      <c r="N40" s="26">
        <v>145780.4</v>
      </c>
      <c r="O40" s="26">
        <v>134382.9</v>
      </c>
      <c r="P40" s="4">
        <f t="shared" si="12"/>
        <v>0.9218173362125498</v>
      </c>
      <c r="Q40" s="13">
        <v>20</v>
      </c>
      <c r="R40" s="6">
        <v>1</v>
      </c>
      <c r="S40" s="13">
        <v>15</v>
      </c>
      <c r="T40" s="26">
        <v>6945.2</v>
      </c>
      <c r="U40" s="26">
        <v>6561.1</v>
      </c>
      <c r="V40" s="4">
        <f t="shared" si="22"/>
        <v>0.94469561711685779</v>
      </c>
      <c r="W40" s="13">
        <v>20</v>
      </c>
      <c r="X40" s="26">
        <v>175.7</v>
      </c>
      <c r="Y40" s="26">
        <v>132.80000000000001</v>
      </c>
      <c r="Z40" s="4">
        <f t="shared" si="23"/>
        <v>0.75583380762663643</v>
      </c>
      <c r="AA40" s="13">
        <v>15</v>
      </c>
      <c r="AB40" s="5">
        <v>748600</v>
      </c>
      <c r="AC40" s="5">
        <v>1587702</v>
      </c>
      <c r="AD40" s="4">
        <f t="shared" si="24"/>
        <v>2.1208950040074805</v>
      </c>
      <c r="AE40" s="13">
        <v>5</v>
      </c>
      <c r="AF40" s="5">
        <v>734000</v>
      </c>
      <c r="AG40" s="5">
        <v>737000</v>
      </c>
      <c r="AH40" s="4">
        <f t="shared" si="4"/>
        <v>1.0040871934604905</v>
      </c>
      <c r="AI40" s="13">
        <v>5</v>
      </c>
      <c r="AJ40" s="5">
        <v>48</v>
      </c>
      <c r="AK40" s="5">
        <v>22.4</v>
      </c>
      <c r="AL40" s="4">
        <f t="shared" si="25"/>
        <v>0.46666666666666662</v>
      </c>
      <c r="AM40" s="13">
        <v>15</v>
      </c>
      <c r="AN40" s="13">
        <v>2505</v>
      </c>
      <c r="AO40" s="13">
        <v>2465</v>
      </c>
      <c r="AP40" s="4">
        <f t="shared" si="26"/>
        <v>0.98403193612774453</v>
      </c>
      <c r="AQ40" s="13">
        <v>20</v>
      </c>
      <c r="AR40" s="13">
        <v>6200</v>
      </c>
      <c r="AS40" s="13">
        <v>6657</v>
      </c>
      <c r="AT40" s="4">
        <f t="shared" si="27"/>
        <v>1.0737096774193549</v>
      </c>
      <c r="AU40" s="13">
        <v>5</v>
      </c>
      <c r="AV40" s="13">
        <v>0.5</v>
      </c>
      <c r="AW40" s="13">
        <v>23.3</v>
      </c>
      <c r="AX40" s="4">
        <f t="shared" si="28"/>
        <v>46.6</v>
      </c>
      <c r="AY40" s="13">
        <v>2</v>
      </c>
      <c r="AZ40" s="13">
        <v>39.1</v>
      </c>
      <c r="BA40" s="13">
        <v>42.3</v>
      </c>
      <c r="BB40" s="4">
        <f t="shared" si="29"/>
        <v>1.0818414322250638</v>
      </c>
      <c r="BC40" s="13">
        <v>15</v>
      </c>
      <c r="BD40" s="20">
        <f t="shared" si="31"/>
        <v>1.5474915468930939</v>
      </c>
      <c r="BE40" s="20">
        <f t="shared" si="30"/>
        <v>1.2347491546893092</v>
      </c>
      <c r="BF40" s="24">
        <v>41804</v>
      </c>
      <c r="BG40" s="21">
        <f t="shared" si="14"/>
        <v>41804</v>
      </c>
      <c r="BH40" s="21">
        <f t="shared" si="15"/>
        <v>51617.5</v>
      </c>
      <c r="BI40" s="48">
        <f t="shared" si="16"/>
        <v>9813.5</v>
      </c>
      <c r="BJ40" s="21">
        <v>2597.5</v>
      </c>
      <c r="BK40" s="21">
        <v>2940</v>
      </c>
      <c r="BL40" s="21">
        <v>4553.7999999999993</v>
      </c>
      <c r="BM40" s="21">
        <v>5361.6000000000013</v>
      </c>
      <c r="BN40" s="21">
        <v>4006.6</v>
      </c>
      <c r="BO40" s="21">
        <v>3995</v>
      </c>
      <c r="BP40" s="21">
        <v>7870.4999999999973</v>
      </c>
      <c r="BQ40" s="21">
        <v>4462.0000000000027</v>
      </c>
      <c r="BR40" s="21">
        <v>1441.8999999999996</v>
      </c>
      <c r="BS40" s="21">
        <v>4057.4999999999986</v>
      </c>
      <c r="BT40" s="21">
        <v>4070.6</v>
      </c>
      <c r="BU40" s="86">
        <f t="shared" si="17"/>
        <v>6260.5000000000018</v>
      </c>
      <c r="BV40" s="91"/>
      <c r="BW40" s="26">
        <f t="shared" si="18"/>
        <v>6260.5000000000018</v>
      </c>
      <c r="BX40" s="92">
        <f t="shared" si="19"/>
        <v>0</v>
      </c>
      <c r="BY40" s="72"/>
      <c r="CA40" s="72"/>
      <c r="CB40" s="72"/>
    </row>
    <row r="41" spans="1:237" s="2" customFormat="1" ht="15" customHeight="1" x14ac:dyDescent="0.25">
      <c r="A41" s="15" t="s">
        <v>2</v>
      </c>
      <c r="B41" s="26">
        <v>92731</v>
      </c>
      <c r="C41" s="26">
        <v>97695.3</v>
      </c>
      <c r="D41" s="4">
        <f t="shared" si="9"/>
        <v>1.0535344167538363</v>
      </c>
      <c r="E41" s="13">
        <v>10</v>
      </c>
      <c r="F41" s="74">
        <v>124</v>
      </c>
      <c r="G41" s="75">
        <v>128.9</v>
      </c>
      <c r="H41" s="4">
        <f t="shared" si="10"/>
        <v>1.0395161290322581</v>
      </c>
      <c r="I41" s="13">
        <v>5</v>
      </c>
      <c r="J41" s="26">
        <v>2.4</v>
      </c>
      <c r="K41" s="26">
        <v>2.4</v>
      </c>
      <c r="L41" s="4">
        <f t="shared" si="11"/>
        <v>1</v>
      </c>
      <c r="M41" s="13">
        <v>15</v>
      </c>
      <c r="N41" s="26">
        <v>47933.599999999999</v>
      </c>
      <c r="O41" s="26">
        <v>55767.7</v>
      </c>
      <c r="P41" s="4">
        <f t="shared" si="12"/>
        <v>1.1634365038302985</v>
      </c>
      <c r="Q41" s="13">
        <v>20</v>
      </c>
      <c r="R41" s="6">
        <v>1</v>
      </c>
      <c r="S41" s="13">
        <v>15</v>
      </c>
      <c r="T41" s="26">
        <v>3978</v>
      </c>
      <c r="U41" s="26">
        <v>4100.1000000000004</v>
      </c>
      <c r="V41" s="4">
        <f t="shared" si="22"/>
        <v>1.0306938159879337</v>
      </c>
      <c r="W41" s="13">
        <v>15</v>
      </c>
      <c r="X41" s="26">
        <v>400.8</v>
      </c>
      <c r="Y41" s="26">
        <v>417.8</v>
      </c>
      <c r="Z41" s="4">
        <f t="shared" si="23"/>
        <v>1.0424151696606787</v>
      </c>
      <c r="AA41" s="13">
        <v>15</v>
      </c>
      <c r="AB41" s="5">
        <v>89900</v>
      </c>
      <c r="AC41" s="5">
        <v>93406</v>
      </c>
      <c r="AD41" s="4">
        <f t="shared" si="24"/>
        <v>1.0389988876529477</v>
      </c>
      <c r="AE41" s="13">
        <v>5</v>
      </c>
      <c r="AF41" s="5">
        <v>286203</v>
      </c>
      <c r="AG41" s="5">
        <v>293000</v>
      </c>
      <c r="AH41" s="4">
        <f t="shared" si="4"/>
        <v>1.0237488775449592</v>
      </c>
      <c r="AI41" s="13">
        <v>5</v>
      </c>
      <c r="AJ41" s="5">
        <v>62</v>
      </c>
      <c r="AK41" s="5">
        <v>38.4</v>
      </c>
      <c r="AL41" s="4">
        <f t="shared" si="25"/>
        <v>0.61935483870967745</v>
      </c>
      <c r="AM41" s="13">
        <v>15</v>
      </c>
      <c r="AN41" s="13">
        <v>5400</v>
      </c>
      <c r="AO41" s="13">
        <v>6453</v>
      </c>
      <c r="AP41" s="4">
        <f t="shared" si="26"/>
        <v>1.1950000000000001</v>
      </c>
      <c r="AQ41" s="13">
        <v>20</v>
      </c>
      <c r="AR41" s="13">
        <v>2500</v>
      </c>
      <c r="AS41" s="13">
        <v>3332</v>
      </c>
      <c r="AT41" s="4">
        <f t="shared" si="27"/>
        <v>1.3328</v>
      </c>
      <c r="AU41" s="13">
        <v>5</v>
      </c>
      <c r="AV41" s="13">
        <v>33.299999999999997</v>
      </c>
      <c r="AW41" s="13">
        <v>94.12</v>
      </c>
      <c r="AX41" s="4">
        <f t="shared" si="28"/>
        <v>2.8264264264264267</v>
      </c>
      <c r="AY41" s="13">
        <v>2</v>
      </c>
      <c r="AZ41" s="13">
        <v>80</v>
      </c>
      <c r="BA41" s="13">
        <v>89.3</v>
      </c>
      <c r="BB41" s="4">
        <f t="shared" si="29"/>
        <v>1.11625</v>
      </c>
      <c r="BC41" s="13">
        <v>20</v>
      </c>
      <c r="BD41" s="20">
        <f t="shared" si="31"/>
        <v>1.0673305624761815</v>
      </c>
      <c r="BE41" s="20">
        <f t="shared" si="30"/>
        <v>1.0673305624761815</v>
      </c>
      <c r="BF41" s="24">
        <v>38460</v>
      </c>
      <c r="BG41" s="21">
        <f t="shared" si="14"/>
        <v>38460</v>
      </c>
      <c r="BH41" s="21">
        <f t="shared" si="15"/>
        <v>41049.5</v>
      </c>
      <c r="BI41" s="48">
        <f t="shared" si="16"/>
        <v>2589.5</v>
      </c>
      <c r="BJ41" s="21">
        <v>3239.8</v>
      </c>
      <c r="BK41" s="21">
        <v>2861.8</v>
      </c>
      <c r="BL41" s="21">
        <v>5551.0999999999985</v>
      </c>
      <c r="BM41" s="21">
        <v>4251.2</v>
      </c>
      <c r="BN41" s="21">
        <v>3446.1000000000004</v>
      </c>
      <c r="BO41" s="21">
        <v>4708.7000000000044</v>
      </c>
      <c r="BP41" s="21">
        <v>3250.4999999999991</v>
      </c>
      <c r="BQ41" s="21">
        <v>3233.900000000001</v>
      </c>
      <c r="BR41" s="21">
        <v>2439.0999999999949</v>
      </c>
      <c r="BS41" s="21">
        <v>3572.9</v>
      </c>
      <c r="BT41" s="21">
        <v>3660.2000000000044</v>
      </c>
      <c r="BU41" s="86">
        <f t="shared" si="17"/>
        <v>834.19999999998799</v>
      </c>
      <c r="BV41" s="91"/>
      <c r="BW41" s="26">
        <f t="shared" si="18"/>
        <v>834.19999999998799</v>
      </c>
      <c r="BX41" s="92">
        <f t="shared" si="19"/>
        <v>0</v>
      </c>
      <c r="BY41" s="72"/>
      <c r="CA41" s="72"/>
      <c r="CB41" s="72"/>
    </row>
    <row r="42" spans="1:237" s="2" customFormat="1" ht="15" customHeight="1" x14ac:dyDescent="0.25">
      <c r="A42" s="15" t="s">
        <v>44</v>
      </c>
      <c r="B42" s="26">
        <v>303413</v>
      </c>
      <c r="C42" s="26">
        <v>294683.59999999998</v>
      </c>
      <c r="D42" s="4">
        <f t="shared" si="9"/>
        <v>0.97122931449871952</v>
      </c>
      <c r="E42" s="13">
        <v>10</v>
      </c>
      <c r="F42" s="74">
        <v>124</v>
      </c>
      <c r="G42" s="75">
        <v>122.1</v>
      </c>
      <c r="H42" s="4">
        <f t="shared" si="10"/>
        <v>0.98467741935483866</v>
      </c>
      <c r="I42" s="13">
        <v>5</v>
      </c>
      <c r="J42" s="26">
        <v>2.6</v>
      </c>
      <c r="K42" s="26">
        <v>2.2000000000000002</v>
      </c>
      <c r="L42" s="4">
        <f t="shared" si="11"/>
        <v>1.1818181818181817</v>
      </c>
      <c r="M42" s="13">
        <v>10</v>
      </c>
      <c r="N42" s="26">
        <v>59751.6</v>
      </c>
      <c r="O42" s="26">
        <v>65853.5</v>
      </c>
      <c r="P42" s="4">
        <f t="shared" si="12"/>
        <v>1.1021211147483918</v>
      </c>
      <c r="Q42" s="13">
        <v>20</v>
      </c>
      <c r="R42" s="6">
        <v>1</v>
      </c>
      <c r="S42" s="13">
        <v>15</v>
      </c>
      <c r="T42" s="26">
        <v>2533.9</v>
      </c>
      <c r="U42" s="26">
        <v>2502.9</v>
      </c>
      <c r="V42" s="4">
        <f t="shared" si="22"/>
        <v>0.98776589447097363</v>
      </c>
      <c r="W42" s="13">
        <v>20</v>
      </c>
      <c r="X42" s="26">
        <v>278</v>
      </c>
      <c r="Y42" s="26">
        <v>290.5</v>
      </c>
      <c r="Z42" s="4">
        <f t="shared" si="23"/>
        <v>1.0449640287769784</v>
      </c>
      <c r="AA42" s="13">
        <v>15</v>
      </c>
      <c r="AB42" s="5">
        <v>193000</v>
      </c>
      <c r="AC42" s="5">
        <v>614287</v>
      </c>
      <c r="AD42" s="4">
        <f t="shared" si="24"/>
        <v>3.1828341968911915</v>
      </c>
      <c r="AE42" s="13">
        <v>5</v>
      </c>
      <c r="AF42" s="5">
        <v>379491</v>
      </c>
      <c r="AG42" s="5">
        <v>407000</v>
      </c>
      <c r="AH42" s="4">
        <f t="shared" si="4"/>
        <v>1.0724892026424868</v>
      </c>
      <c r="AI42" s="13">
        <v>5</v>
      </c>
      <c r="AJ42" s="5">
        <v>65</v>
      </c>
      <c r="AK42" s="5">
        <v>31.4</v>
      </c>
      <c r="AL42" s="4">
        <f t="shared" si="25"/>
        <v>0.48307692307692307</v>
      </c>
      <c r="AM42" s="13">
        <v>15</v>
      </c>
      <c r="AN42" s="13">
        <v>3456</v>
      </c>
      <c r="AO42" s="13">
        <v>3464</v>
      </c>
      <c r="AP42" s="4">
        <f t="shared" si="26"/>
        <v>1.0023148148148149</v>
      </c>
      <c r="AQ42" s="13">
        <v>20</v>
      </c>
      <c r="AR42" s="13">
        <v>1870</v>
      </c>
      <c r="AS42" s="13">
        <v>2759</v>
      </c>
      <c r="AT42" s="4">
        <f t="shared" si="27"/>
        <v>1.4754010695187165</v>
      </c>
      <c r="AU42" s="13">
        <v>5</v>
      </c>
      <c r="AV42" s="13">
        <v>57.4</v>
      </c>
      <c r="AW42" s="13">
        <v>53.5</v>
      </c>
      <c r="AX42" s="4">
        <f t="shared" si="28"/>
        <v>0.93205574912891986</v>
      </c>
      <c r="AY42" s="13">
        <v>2</v>
      </c>
      <c r="AZ42" s="13">
        <v>39.1</v>
      </c>
      <c r="BA42" s="13">
        <v>42.7</v>
      </c>
      <c r="BB42" s="4">
        <f t="shared" si="29"/>
        <v>1.092071611253197</v>
      </c>
      <c r="BC42" s="13">
        <v>15</v>
      </c>
      <c r="BD42" s="20">
        <f t="shared" si="31"/>
        <v>1.0686254372268711</v>
      </c>
      <c r="BE42" s="20">
        <f t="shared" si="30"/>
        <v>1.0686254372268711</v>
      </c>
      <c r="BF42" s="24">
        <v>28496</v>
      </c>
      <c r="BG42" s="21">
        <f t="shared" si="14"/>
        <v>28496</v>
      </c>
      <c r="BH42" s="21">
        <f t="shared" si="15"/>
        <v>30451.599999999999</v>
      </c>
      <c r="BI42" s="48">
        <f t="shared" si="16"/>
        <v>1955.5999999999985</v>
      </c>
      <c r="BJ42" s="21">
        <v>1352.6</v>
      </c>
      <c r="BK42" s="21">
        <v>1340.5</v>
      </c>
      <c r="BL42" s="21">
        <v>5719.8999999999987</v>
      </c>
      <c r="BM42" s="21">
        <v>4488.0000000000009</v>
      </c>
      <c r="BN42" s="21">
        <v>2891</v>
      </c>
      <c r="BO42" s="21">
        <v>337.69999999999891</v>
      </c>
      <c r="BP42" s="21">
        <v>2805.1000000000013</v>
      </c>
      <c r="BQ42" s="21">
        <v>2513.1</v>
      </c>
      <c r="BR42" s="21">
        <v>2986.3000000000034</v>
      </c>
      <c r="BS42" s="21">
        <v>4305.3000000000011</v>
      </c>
      <c r="BT42" s="21">
        <v>2700.1</v>
      </c>
      <c r="BU42" s="86">
        <f t="shared" si="17"/>
        <v>-988.00000000000136</v>
      </c>
      <c r="BV42" s="91"/>
      <c r="BW42" s="26">
        <f t="shared" si="18"/>
        <v>0</v>
      </c>
      <c r="BX42" s="92">
        <f t="shared" si="19"/>
        <v>-988.00000000000136</v>
      </c>
      <c r="BY42" s="72"/>
      <c r="CA42" s="72"/>
      <c r="CB42" s="72"/>
    </row>
    <row r="43" spans="1:237" s="2" customFormat="1" ht="15" customHeight="1" x14ac:dyDescent="0.25">
      <c r="A43" s="15" t="s">
        <v>3</v>
      </c>
      <c r="B43" s="26">
        <v>615852</v>
      </c>
      <c r="C43" s="26">
        <v>635202.5</v>
      </c>
      <c r="D43" s="4">
        <f t="shared" si="9"/>
        <v>1.0314206984795049</v>
      </c>
      <c r="E43" s="13">
        <v>10</v>
      </c>
      <c r="F43" s="74">
        <v>118</v>
      </c>
      <c r="G43" s="75">
        <v>119.6</v>
      </c>
      <c r="H43" s="4">
        <f t="shared" si="10"/>
        <v>1.0135593220338983</v>
      </c>
      <c r="I43" s="13">
        <v>5</v>
      </c>
      <c r="J43" s="26">
        <v>2.2000000000000002</v>
      </c>
      <c r="K43" s="26">
        <v>1.8</v>
      </c>
      <c r="L43" s="4">
        <f t="shared" si="11"/>
        <v>1.2222222222222223</v>
      </c>
      <c r="M43" s="13">
        <v>10</v>
      </c>
      <c r="N43" s="26">
        <v>59355.1</v>
      </c>
      <c r="O43" s="26">
        <v>60227.8</v>
      </c>
      <c r="P43" s="4">
        <f t="shared" si="12"/>
        <v>1.0147030331007783</v>
      </c>
      <c r="Q43" s="13">
        <v>20</v>
      </c>
      <c r="R43" s="6">
        <v>1</v>
      </c>
      <c r="S43" s="13">
        <v>15</v>
      </c>
      <c r="T43" s="26">
        <v>5951</v>
      </c>
      <c r="U43" s="26">
        <v>6507.7</v>
      </c>
      <c r="V43" s="4">
        <f t="shared" si="22"/>
        <v>1.0935473029742899</v>
      </c>
      <c r="W43" s="13">
        <v>20</v>
      </c>
      <c r="X43" s="26">
        <v>281</v>
      </c>
      <c r="Y43" s="26">
        <v>330.9</v>
      </c>
      <c r="Z43" s="4">
        <f t="shared" si="23"/>
        <v>1.1775800711743771</v>
      </c>
      <c r="AA43" s="13">
        <v>15</v>
      </c>
      <c r="AB43" s="5">
        <v>1210000</v>
      </c>
      <c r="AC43" s="5">
        <v>909391</v>
      </c>
      <c r="AD43" s="4">
        <f t="shared" si="24"/>
        <v>0.75156280991735536</v>
      </c>
      <c r="AE43" s="13">
        <v>5</v>
      </c>
      <c r="AF43" s="5">
        <v>580000</v>
      </c>
      <c r="AG43" s="5">
        <v>614000</v>
      </c>
      <c r="AH43" s="4">
        <f t="shared" si="4"/>
        <v>1.0586206896551724</v>
      </c>
      <c r="AI43" s="13">
        <v>5</v>
      </c>
      <c r="AJ43" s="5">
        <v>60</v>
      </c>
      <c r="AK43" s="5">
        <v>40.200000000000003</v>
      </c>
      <c r="AL43" s="4">
        <f t="shared" si="25"/>
        <v>0.67</v>
      </c>
      <c r="AM43" s="13">
        <v>15</v>
      </c>
      <c r="AN43" s="13">
        <v>4255</v>
      </c>
      <c r="AO43" s="13">
        <v>3279</v>
      </c>
      <c r="AP43" s="4">
        <f t="shared" si="26"/>
        <v>0.7706227967097532</v>
      </c>
      <c r="AQ43" s="13">
        <v>20</v>
      </c>
      <c r="AR43" s="13">
        <v>3300</v>
      </c>
      <c r="AS43" s="13">
        <v>3488</v>
      </c>
      <c r="AT43" s="4">
        <f t="shared" si="27"/>
        <v>1.0569696969696969</v>
      </c>
      <c r="AU43" s="13">
        <v>5</v>
      </c>
      <c r="AV43" s="13">
        <v>79.849999999999994</v>
      </c>
      <c r="AW43" s="13">
        <v>46.67</v>
      </c>
      <c r="AX43" s="4">
        <f t="shared" si="28"/>
        <v>0.5844708829054478</v>
      </c>
      <c r="AY43" s="13">
        <v>2</v>
      </c>
      <c r="AZ43" s="13">
        <v>46.3</v>
      </c>
      <c r="BA43" s="13">
        <v>46.7</v>
      </c>
      <c r="BB43" s="4">
        <f t="shared" si="29"/>
        <v>1.0086393088552916</v>
      </c>
      <c r="BC43" s="13">
        <v>15</v>
      </c>
      <c r="BD43" s="20">
        <f t="shared" si="31"/>
        <v>0.97857831433240894</v>
      </c>
      <c r="BE43" s="20">
        <f t="shared" si="30"/>
        <v>0.97857831433240894</v>
      </c>
      <c r="BF43" s="24">
        <v>27688</v>
      </c>
      <c r="BG43" s="21">
        <f t="shared" si="14"/>
        <v>27688</v>
      </c>
      <c r="BH43" s="21">
        <f t="shared" si="15"/>
        <v>27094.9</v>
      </c>
      <c r="BI43" s="48">
        <f t="shared" si="16"/>
        <v>-593.09999999999854</v>
      </c>
      <c r="BJ43" s="21">
        <v>1638.8</v>
      </c>
      <c r="BK43" s="21">
        <v>1283.2</v>
      </c>
      <c r="BL43" s="21">
        <v>4741.3</v>
      </c>
      <c r="BM43" s="21">
        <v>3328.2999999999993</v>
      </c>
      <c r="BN43" s="21">
        <v>2512.5</v>
      </c>
      <c r="BO43" s="21">
        <v>3268.6000000000004</v>
      </c>
      <c r="BP43" s="21">
        <v>2411.5000000000009</v>
      </c>
      <c r="BQ43" s="21">
        <v>2818.2000000000012</v>
      </c>
      <c r="BR43" s="21">
        <v>1477.4999999999982</v>
      </c>
      <c r="BS43" s="21">
        <v>2531.8000000000002</v>
      </c>
      <c r="BT43" s="21">
        <v>2918.6000000000022</v>
      </c>
      <c r="BU43" s="86">
        <f t="shared" si="17"/>
        <v>-1835.4000000000005</v>
      </c>
      <c r="BV43" s="91"/>
      <c r="BW43" s="26">
        <f t="shared" si="18"/>
        <v>0</v>
      </c>
      <c r="BX43" s="92">
        <f t="shared" si="19"/>
        <v>-1835.4000000000005</v>
      </c>
      <c r="BY43" s="72"/>
      <c r="CA43" s="72"/>
      <c r="CB43" s="72"/>
    </row>
    <row r="44" spans="1:237" s="2" customFormat="1" ht="15" customHeight="1" x14ac:dyDescent="0.25">
      <c r="A44" s="15" t="s">
        <v>45</v>
      </c>
      <c r="B44" s="26">
        <v>116341.1</v>
      </c>
      <c r="C44" s="26">
        <v>144282.9</v>
      </c>
      <c r="D44" s="4">
        <f t="shared" si="9"/>
        <v>1.2401713581872613</v>
      </c>
      <c r="E44" s="13">
        <v>10</v>
      </c>
      <c r="F44" s="74">
        <v>120.5</v>
      </c>
      <c r="G44" s="75">
        <v>118.5</v>
      </c>
      <c r="H44" s="4">
        <f t="shared" si="10"/>
        <v>0.98340248962655596</v>
      </c>
      <c r="I44" s="13">
        <v>5</v>
      </c>
      <c r="J44" s="26">
        <v>1.8</v>
      </c>
      <c r="K44" s="26">
        <v>1.6</v>
      </c>
      <c r="L44" s="4">
        <f t="shared" si="11"/>
        <v>1.125</v>
      </c>
      <c r="M44" s="13">
        <v>10</v>
      </c>
      <c r="N44" s="26">
        <v>91150.6</v>
      </c>
      <c r="O44" s="26">
        <v>96498.6</v>
      </c>
      <c r="P44" s="4">
        <f t="shared" si="12"/>
        <v>1.0586721316151513</v>
      </c>
      <c r="Q44" s="13">
        <v>20</v>
      </c>
      <c r="R44" s="22">
        <v>1</v>
      </c>
      <c r="S44" s="13">
        <v>15</v>
      </c>
      <c r="T44" s="26">
        <v>307.04300000000001</v>
      </c>
      <c r="U44" s="26">
        <v>354.1</v>
      </c>
      <c r="V44" s="4">
        <f t="shared" si="22"/>
        <v>1.1532586640959084</v>
      </c>
      <c r="W44" s="13">
        <v>10</v>
      </c>
      <c r="X44" s="26">
        <v>92.9</v>
      </c>
      <c r="Y44" s="26">
        <v>130</v>
      </c>
      <c r="Z44" s="4">
        <f t="shared" si="23"/>
        <v>1.3993541442411195</v>
      </c>
      <c r="AA44" s="13">
        <v>15</v>
      </c>
      <c r="AB44" s="5">
        <v>76083</v>
      </c>
      <c r="AC44" s="5">
        <v>72179</v>
      </c>
      <c r="AD44" s="4">
        <f t="shared" si="24"/>
        <v>0.94868761747039421</v>
      </c>
      <c r="AE44" s="13">
        <v>10</v>
      </c>
      <c r="AF44" s="5">
        <v>580000</v>
      </c>
      <c r="AG44" s="5">
        <v>580000</v>
      </c>
      <c r="AH44" s="4">
        <f t="shared" si="4"/>
        <v>1</v>
      </c>
      <c r="AI44" s="13">
        <v>5</v>
      </c>
      <c r="AJ44" s="5">
        <v>65</v>
      </c>
      <c r="AK44" s="5">
        <v>17.5</v>
      </c>
      <c r="AL44" s="4">
        <f t="shared" si="25"/>
        <v>0.26923076923076922</v>
      </c>
      <c r="AM44" s="13">
        <v>15</v>
      </c>
      <c r="AN44" s="13">
        <v>1265</v>
      </c>
      <c r="AO44" s="13">
        <v>1711</v>
      </c>
      <c r="AP44" s="4">
        <f t="shared" si="26"/>
        <v>1.3525691699604743</v>
      </c>
      <c r="AQ44" s="13">
        <v>20</v>
      </c>
      <c r="AR44" s="13">
        <v>4400</v>
      </c>
      <c r="AS44" s="13">
        <v>5180</v>
      </c>
      <c r="AT44" s="4">
        <f t="shared" si="27"/>
        <v>1.1772727272727272</v>
      </c>
      <c r="AU44" s="13">
        <v>5</v>
      </c>
      <c r="AV44" s="13">
        <v>39</v>
      </c>
      <c r="AW44" s="13">
        <v>66.209999999999994</v>
      </c>
      <c r="AX44" s="4">
        <f t="shared" si="28"/>
        <v>1.6976923076923076</v>
      </c>
      <c r="AY44" s="13">
        <v>2</v>
      </c>
      <c r="AZ44" s="13">
        <v>29.2</v>
      </c>
      <c r="BA44" s="13">
        <v>39</v>
      </c>
      <c r="BB44" s="4">
        <f t="shared" si="29"/>
        <v>1.3356164383561644</v>
      </c>
      <c r="BC44" s="13">
        <v>25</v>
      </c>
      <c r="BD44" s="20">
        <f t="shared" si="31"/>
        <v>1.1108619628138419</v>
      </c>
      <c r="BE44" s="20">
        <f t="shared" si="30"/>
        <v>1.1108619628138419</v>
      </c>
      <c r="BF44" s="24">
        <v>32723</v>
      </c>
      <c r="BG44" s="21">
        <f t="shared" si="14"/>
        <v>32723</v>
      </c>
      <c r="BH44" s="21">
        <f t="shared" si="15"/>
        <v>36350.699999999997</v>
      </c>
      <c r="BI44" s="48">
        <f t="shared" si="16"/>
        <v>3627.6999999999971</v>
      </c>
      <c r="BJ44" s="21">
        <v>843.8</v>
      </c>
      <c r="BK44" s="49">
        <v>860.8</v>
      </c>
      <c r="BL44" s="49">
        <v>5480.1999999999989</v>
      </c>
      <c r="BM44" s="49">
        <v>5640.6000000000013</v>
      </c>
      <c r="BN44" s="49">
        <v>2353.1000000000004</v>
      </c>
      <c r="BO44" s="49">
        <v>5904</v>
      </c>
      <c r="BP44" s="49">
        <v>1577.6000000000004</v>
      </c>
      <c r="BQ44" s="49">
        <v>3326.6</v>
      </c>
      <c r="BR44" s="49">
        <v>5922.7999999999993</v>
      </c>
      <c r="BS44" s="49">
        <v>2883.6000000000013</v>
      </c>
      <c r="BT44" s="49">
        <v>3092</v>
      </c>
      <c r="BU44" s="86">
        <f t="shared" si="17"/>
        <v>-1534.4000000000115</v>
      </c>
      <c r="BV44" s="95"/>
      <c r="BW44" s="26">
        <f t="shared" si="18"/>
        <v>0</v>
      </c>
      <c r="BX44" s="92">
        <f t="shared" si="19"/>
        <v>-1534.4000000000115</v>
      </c>
      <c r="BY44" s="72"/>
      <c r="CA44" s="72"/>
      <c r="CB44" s="72"/>
    </row>
    <row r="45" spans="1:237" s="2" customFormat="1" ht="20.45" customHeight="1" x14ac:dyDescent="0.2">
      <c r="A45" s="19" t="s">
        <v>46</v>
      </c>
      <c r="B45" s="27">
        <f>SUM(B46:B376)</f>
        <v>63921899.20000001</v>
      </c>
      <c r="C45" s="27">
        <f>SUM(C46:C376)</f>
        <v>69584207.800000042</v>
      </c>
      <c r="D45" s="8">
        <f>C45/B45</f>
        <v>1.0885816703018116</v>
      </c>
      <c r="E45" s="18"/>
      <c r="F45" s="9"/>
      <c r="G45" s="8"/>
      <c r="H45" s="8"/>
      <c r="I45" s="18"/>
      <c r="J45" s="9"/>
      <c r="K45" s="9"/>
      <c r="L45" s="9"/>
      <c r="M45" s="18"/>
      <c r="N45" s="27">
        <f>SUM(N46:N376)</f>
        <v>1797522.199999999</v>
      </c>
      <c r="O45" s="27">
        <f>SUM(O46:O376)</f>
        <v>1498332.6000000003</v>
      </c>
      <c r="P45" s="8">
        <f>O45/N45</f>
        <v>0.83355443398696338</v>
      </c>
      <c r="Q45" s="18"/>
      <c r="R45" s="23"/>
      <c r="S45" s="18"/>
      <c r="T45" s="27">
        <f>SUM(T46:T376)</f>
        <v>152548.08300000001</v>
      </c>
      <c r="U45" s="27">
        <f>SUM(U46:U376)</f>
        <v>160812.70000000001</v>
      </c>
      <c r="V45" s="8">
        <f>U45/T45</f>
        <v>1.0541771278764611</v>
      </c>
      <c r="W45" s="18"/>
      <c r="X45" s="27">
        <f>SUM(X46:X376)</f>
        <v>60310.86700000002</v>
      </c>
      <c r="Y45" s="27">
        <f>SUM(Y46:Y376)</f>
        <v>67542.599999999991</v>
      </c>
      <c r="Z45" s="8">
        <f>Y45/X45</f>
        <v>1.1199076279238362</v>
      </c>
      <c r="AA45" s="18"/>
      <c r="AB45" s="27"/>
      <c r="AC45" s="27"/>
      <c r="AD45" s="8"/>
      <c r="AE45" s="18"/>
      <c r="AF45" s="27">
        <f>SUM(AF46:AF376)</f>
        <v>27869917</v>
      </c>
      <c r="AG45" s="27">
        <f>SUM(AG46:AG376)</f>
        <v>34413000</v>
      </c>
      <c r="AH45" s="8">
        <f>AG45/AF45</f>
        <v>1.2347722456439321</v>
      </c>
      <c r="AI45" s="18"/>
      <c r="AJ45" s="27"/>
      <c r="AK45" s="27"/>
      <c r="AL45" s="8"/>
      <c r="AM45" s="18"/>
      <c r="AN45" s="27">
        <f>SUM(AN46:AN376)</f>
        <v>104959</v>
      </c>
      <c r="AO45" s="27">
        <f>SUM(AO46:AO376)</f>
        <v>105897</v>
      </c>
      <c r="AP45" s="8">
        <f>AO45/AN45</f>
        <v>1.0089368229499138</v>
      </c>
      <c r="AQ45" s="18"/>
      <c r="AR45" s="18"/>
      <c r="AS45" s="18"/>
      <c r="AT45" s="18"/>
      <c r="AU45" s="18"/>
      <c r="AV45" s="27">
        <f>SUM(AV46:AV376)</f>
        <v>5189.0000000000009</v>
      </c>
      <c r="AW45" s="27">
        <f>SUM(AW46:AW376)</f>
        <v>7059.8400000000011</v>
      </c>
      <c r="AX45" s="8">
        <f>AW45/AV45</f>
        <v>1.3605396030063597</v>
      </c>
      <c r="AY45" s="18"/>
      <c r="AZ45" s="27"/>
      <c r="BA45" s="27"/>
      <c r="BB45" s="8"/>
      <c r="BC45" s="18"/>
      <c r="BD45" s="10"/>
      <c r="BE45" s="10"/>
      <c r="BF45" s="27">
        <v>353877</v>
      </c>
      <c r="BG45" s="27">
        <f>SUM(BG46:BG376)</f>
        <v>353877</v>
      </c>
      <c r="BH45" s="27">
        <f>SUM(BH47:BH376)</f>
        <v>371714.30000000005</v>
      </c>
      <c r="BI45" s="27">
        <f>SUM(BI47:BI376)</f>
        <v>17837.300000000007</v>
      </c>
      <c r="BJ45" s="27">
        <f t="shared" ref="BJ45:BU45" si="32">SUM(BJ46:BJ376)</f>
        <v>54029.299999999981</v>
      </c>
      <c r="BK45" s="27">
        <f t="shared" si="32"/>
        <v>52353.600000000028</v>
      </c>
      <c r="BL45" s="27">
        <f t="shared" si="32"/>
        <v>16787.900000000001</v>
      </c>
      <c r="BM45" s="27">
        <f t="shared" si="32"/>
        <v>30422.399999999972</v>
      </c>
      <c r="BN45" s="27">
        <f t="shared" si="32"/>
        <v>32889.399999999987</v>
      </c>
      <c r="BO45" s="27">
        <f t="shared" si="32"/>
        <v>32604.799999999985</v>
      </c>
      <c r="BP45" s="27">
        <f t="shared" si="32"/>
        <v>30793.500000000004</v>
      </c>
      <c r="BQ45" s="27">
        <f t="shared" si="32"/>
        <v>32210.399999999994</v>
      </c>
      <c r="BR45" s="27">
        <f t="shared" si="32"/>
        <v>32438.6</v>
      </c>
      <c r="BS45" s="27">
        <f t="shared" si="32"/>
        <v>34459.600000000035</v>
      </c>
      <c r="BT45" s="27">
        <f t="shared" si="32"/>
        <v>33288.299999999959</v>
      </c>
      <c r="BU45" s="80">
        <f t="shared" si="32"/>
        <v>-10563.500000000007</v>
      </c>
      <c r="BV45" s="96"/>
      <c r="BW45" s="27">
        <f t="shared" ref="BW45:BX45" si="33">SUM(BW46:BW376)</f>
        <v>7650.699999999998</v>
      </c>
      <c r="BX45" s="97">
        <f t="shared" si="33"/>
        <v>-20676.999999999985</v>
      </c>
      <c r="BY45" s="84"/>
      <c r="CA45" s="72"/>
      <c r="CB45" s="72"/>
    </row>
    <row r="46" spans="1:237" s="2" customFormat="1" ht="17.25" customHeight="1" x14ac:dyDescent="0.2">
      <c r="A46" s="25" t="s">
        <v>47</v>
      </c>
      <c r="B46" s="26"/>
      <c r="C46" s="26"/>
      <c r="D46" s="4"/>
      <c r="E46" s="13"/>
      <c r="F46" s="5"/>
      <c r="G46" s="4"/>
      <c r="H46" s="4"/>
      <c r="I46" s="13"/>
      <c r="J46" s="5"/>
      <c r="K46" s="5"/>
      <c r="L46" s="5"/>
      <c r="M46" s="13"/>
      <c r="N46" s="26"/>
      <c r="O46" s="26"/>
      <c r="P46" s="4"/>
      <c r="Q46" s="13"/>
      <c r="R46" s="22"/>
      <c r="S46" s="13"/>
      <c r="T46" s="26"/>
      <c r="U46" s="26"/>
      <c r="V46" s="4"/>
      <c r="W46" s="13"/>
      <c r="X46" s="26"/>
      <c r="Y46" s="26"/>
      <c r="Z46" s="4"/>
      <c r="AA46" s="13"/>
      <c r="AB46" s="26"/>
      <c r="AC46" s="26"/>
      <c r="AD46" s="4"/>
      <c r="AE46" s="13"/>
      <c r="AF46" s="26"/>
      <c r="AG46" s="26"/>
      <c r="AH46" s="4"/>
      <c r="AI46" s="13"/>
      <c r="AJ46" s="26"/>
      <c r="AK46" s="26"/>
      <c r="AL46" s="4"/>
      <c r="AM46" s="13"/>
      <c r="AN46" s="26"/>
      <c r="AO46" s="26"/>
      <c r="AP46" s="4"/>
      <c r="AQ46" s="13"/>
      <c r="AR46" s="13"/>
      <c r="AS46" s="13"/>
      <c r="AT46" s="13"/>
      <c r="AU46" s="13"/>
      <c r="AV46" s="13"/>
      <c r="AW46" s="13"/>
      <c r="AX46" s="4"/>
      <c r="AY46" s="13"/>
      <c r="AZ46" s="13"/>
      <c r="BA46" s="13"/>
      <c r="BB46" s="13"/>
      <c r="BC46" s="13"/>
      <c r="BD46" s="20"/>
      <c r="BE46" s="20"/>
      <c r="BF46" s="20"/>
      <c r="BG46" s="7"/>
      <c r="BH46" s="7"/>
      <c r="BI46" s="7"/>
      <c r="BJ46" s="7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87"/>
      <c r="BV46" s="98"/>
      <c r="BW46" s="61"/>
      <c r="BX46" s="92"/>
      <c r="BY46" s="72"/>
      <c r="CA46" s="72"/>
      <c r="CB46" s="72"/>
    </row>
    <row r="47" spans="1:237" s="2" customFormat="1" ht="15" customHeight="1" x14ac:dyDescent="0.2">
      <c r="A47" s="16" t="s">
        <v>48</v>
      </c>
      <c r="B47" s="26">
        <v>463</v>
      </c>
      <c r="C47" s="26">
        <v>462.6</v>
      </c>
      <c r="D47" s="4">
        <f t="shared" ref="D47:D110" si="34">IF((E47=0),0,IF(B47=0,1,IF(C47&lt;0,0,C47/B47)))</f>
        <v>0.99913606911447084</v>
      </c>
      <c r="E47" s="13">
        <v>10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26">
        <v>5384.7</v>
      </c>
      <c r="O47" s="26">
        <v>3254.7</v>
      </c>
      <c r="P47" s="4">
        <f>IF((Q47=0),0,IF(N47=0,1,IF(O47&lt;0,0,O47/N47)))</f>
        <v>0.60443478745334001</v>
      </c>
      <c r="Q47" s="13">
        <v>20</v>
      </c>
      <c r="R47" s="22">
        <v>1</v>
      </c>
      <c r="S47" s="13">
        <v>15</v>
      </c>
      <c r="T47" s="26">
        <v>334.7</v>
      </c>
      <c r="U47" s="26">
        <v>304.7</v>
      </c>
      <c r="V47" s="4">
        <f>IF((W47=0),0,IF(T47=0,1,IF(U47&lt;0,0,U47/T47)))</f>
        <v>0.91036749327756195</v>
      </c>
      <c r="W47" s="13">
        <v>30</v>
      </c>
      <c r="X47" s="26">
        <v>53</v>
      </c>
      <c r="Y47" s="26">
        <v>49.7</v>
      </c>
      <c r="Z47" s="4">
        <f>IF((AA47=0),0,IF(X47=0,1,IF(Y47&lt;0,0,Y47/X47)))</f>
        <v>0.93773584905660379</v>
      </c>
      <c r="AA47" s="13">
        <v>20</v>
      </c>
      <c r="AB47" s="26" t="s">
        <v>370</v>
      </c>
      <c r="AC47" s="26" t="s">
        <v>370</v>
      </c>
      <c r="AD47" s="4" t="s">
        <v>370</v>
      </c>
      <c r="AE47" s="13" t="s">
        <v>370</v>
      </c>
      <c r="AF47" s="5">
        <v>4606</v>
      </c>
      <c r="AG47" s="5">
        <v>5625</v>
      </c>
      <c r="AH47" s="4">
        <f t="shared" si="4"/>
        <v>1.2212331741207121</v>
      </c>
      <c r="AI47" s="13">
        <v>5</v>
      </c>
      <c r="AJ47" s="5">
        <v>55</v>
      </c>
      <c r="AK47" s="5">
        <v>23.2</v>
      </c>
      <c r="AL47" s="4">
        <f t="shared" ref="AL47:AL110" si="35">IF((AM47=0),0,IF(AJ47=0,1,IF(AK47&lt;0,0,AK47/AJ47)))</f>
        <v>0.42181818181818181</v>
      </c>
      <c r="AM47" s="13">
        <v>15</v>
      </c>
      <c r="AN47" s="26">
        <v>656</v>
      </c>
      <c r="AO47" s="26">
        <v>660</v>
      </c>
      <c r="AP47" s="4">
        <f>IF((AQ47=0),0,IF(AN47=0,1,IF(AO47&lt;0,0,AO47/AN47)))</f>
        <v>1.0060975609756098</v>
      </c>
      <c r="AQ47" s="13">
        <v>20</v>
      </c>
      <c r="AR47" s="5" t="s">
        <v>373</v>
      </c>
      <c r="AS47" s="5" t="s">
        <v>373</v>
      </c>
      <c r="AT47" s="5" t="s">
        <v>373</v>
      </c>
      <c r="AU47" s="13" t="s">
        <v>370</v>
      </c>
      <c r="AV47" s="13">
        <v>31.7</v>
      </c>
      <c r="AW47" s="13">
        <v>40</v>
      </c>
      <c r="AX47" s="4">
        <f t="shared" ref="AX47:AX110" si="36">IF((AY47=0),0,IF(AV47=0,1,IF(AW47&lt;0,0,AW47/AV47)))</f>
        <v>1.2618296529968454</v>
      </c>
      <c r="AY47" s="13">
        <v>10</v>
      </c>
      <c r="AZ47" s="5" t="s">
        <v>373</v>
      </c>
      <c r="BA47" s="5" t="s">
        <v>373</v>
      </c>
      <c r="BB47" s="5" t="s">
        <v>373</v>
      </c>
      <c r="BC47" s="13" t="s">
        <v>370</v>
      </c>
      <c r="BD47" s="20">
        <f>((D47*E47)+(P47*Q47)+(R47*S47)+(V47*W47)+(Z47*AA47)+(AH47*AI47)+(AL47*AM47)+(AP47*AQ47)+(AX47*AY47))/(E47+Q47+S47+W47+AA47+AI47+AM47+AQ47+AY47)</f>
        <v>0.88496196253122339</v>
      </c>
      <c r="BE47" s="20">
        <f>IF(BD47&gt;1.2,IF((BD47-1.2)*0.1+1.2&gt;1.3,1.3,(BD47-1.2)*0.1+1.2),BD47)</f>
        <v>0.88496196253122339</v>
      </c>
      <c r="BF47" s="24">
        <v>710</v>
      </c>
      <c r="BG47" s="21">
        <f t="shared" ref="BG47:BG110" si="37">BF47</f>
        <v>710</v>
      </c>
      <c r="BH47" s="21">
        <f t="shared" ref="BH47:BH110" si="38">ROUND(BE47*BG47,1)</f>
        <v>628.29999999999995</v>
      </c>
      <c r="BI47" s="48">
        <f t="shared" ref="BI47:BI110" si="39">BH47-BG47</f>
        <v>-81.700000000000045</v>
      </c>
      <c r="BJ47" s="21">
        <v>114.5</v>
      </c>
      <c r="BK47" s="21">
        <v>293.39999999999998</v>
      </c>
      <c r="BL47" s="21">
        <v>0</v>
      </c>
      <c r="BM47" s="21">
        <v>78.2</v>
      </c>
      <c r="BN47" s="21">
        <v>65.099999999999994</v>
      </c>
      <c r="BO47" s="21">
        <v>0</v>
      </c>
      <c r="BP47" s="21">
        <v>43.6</v>
      </c>
      <c r="BQ47" s="21">
        <v>43.4</v>
      </c>
      <c r="BR47" s="21">
        <v>0</v>
      </c>
      <c r="BS47" s="21">
        <v>58.2</v>
      </c>
      <c r="BT47" s="21">
        <v>81.2</v>
      </c>
      <c r="BU47" s="86">
        <f t="shared" ref="BU47:BU110" si="40">BH47-BJ47-BK47-BL47-BM47-BN47-BO47-BP47-BQ47-BR47-BS47-BT47</f>
        <v>-149.30000000000001</v>
      </c>
      <c r="BV47" s="60"/>
      <c r="BW47" s="26">
        <f t="shared" ref="BW47:BW110" si="41">IF(OR((BU47&lt;0),BV47="+"),0,BU47)</f>
        <v>0</v>
      </c>
      <c r="BX47" s="92">
        <f t="shared" si="19"/>
        <v>-149.30000000000001</v>
      </c>
      <c r="BY47" s="72"/>
      <c r="BZ47" s="11"/>
      <c r="CA47" s="72"/>
      <c r="CB47" s="72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2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2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2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2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2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2"/>
      <c r="IB47" s="11"/>
      <c r="IC47" s="11"/>
    </row>
    <row r="48" spans="1:237" s="2" customFormat="1" ht="15" customHeight="1" x14ac:dyDescent="0.2">
      <c r="A48" s="16" t="s">
        <v>49</v>
      </c>
      <c r="B48" s="26">
        <v>41410</v>
      </c>
      <c r="C48" s="26">
        <v>55306.1</v>
      </c>
      <c r="D48" s="4">
        <f t="shared" si="34"/>
        <v>1.3355735329630523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26">
        <v>10441.700000000001</v>
      </c>
      <c r="O48" s="26">
        <v>8762.6</v>
      </c>
      <c r="P48" s="4">
        <f t="shared" ref="P48:P111" si="42">IF((Q48=0),0,IF(N48=0,1,IF(O48&lt;0,0,O48/N48)))</f>
        <v>0.83919285173870151</v>
      </c>
      <c r="Q48" s="13">
        <v>20</v>
      </c>
      <c r="R48" s="22">
        <v>1</v>
      </c>
      <c r="S48" s="13">
        <v>15</v>
      </c>
      <c r="T48" s="26">
        <v>393.1</v>
      </c>
      <c r="U48" s="26">
        <v>380.7</v>
      </c>
      <c r="V48" s="4">
        <f t="shared" ref="V48:V111" si="43">IF((W48=0),0,IF(T48=0,1,IF(U48&lt;0,0,U48/T48)))</f>
        <v>0.96845586364792668</v>
      </c>
      <c r="W48" s="13">
        <v>25</v>
      </c>
      <c r="X48" s="26">
        <v>96.6</v>
      </c>
      <c r="Y48" s="26">
        <v>99.1</v>
      </c>
      <c r="Z48" s="4">
        <f t="shared" ref="Z48:Z111" si="44">IF((AA48=0),0,IF(X48=0,1,IF(Y48&lt;0,0,Y48/X48)))</f>
        <v>1.025879917184265</v>
      </c>
      <c r="AA48" s="13">
        <v>25</v>
      </c>
      <c r="AB48" s="26" t="s">
        <v>370</v>
      </c>
      <c r="AC48" s="26" t="s">
        <v>370</v>
      </c>
      <c r="AD48" s="4" t="s">
        <v>370</v>
      </c>
      <c r="AE48" s="13" t="s">
        <v>370</v>
      </c>
      <c r="AF48" s="5">
        <v>204365</v>
      </c>
      <c r="AG48" s="5">
        <v>277138</v>
      </c>
      <c r="AH48" s="4">
        <f t="shared" si="4"/>
        <v>1.3560932645022385</v>
      </c>
      <c r="AI48" s="13">
        <v>5</v>
      </c>
      <c r="AJ48" s="5">
        <v>55</v>
      </c>
      <c r="AK48" s="5">
        <v>34.299999999999997</v>
      </c>
      <c r="AL48" s="4">
        <f t="shared" si="35"/>
        <v>0.62363636363636354</v>
      </c>
      <c r="AM48" s="13">
        <v>15</v>
      </c>
      <c r="AN48" s="26">
        <v>1112</v>
      </c>
      <c r="AO48" s="26">
        <v>1308</v>
      </c>
      <c r="AP48" s="4">
        <f>IF((AQ48=0),0,IF(AN48=0,1,IF(AO48&lt;0,0,AO48/AN48)))</f>
        <v>1.1762589928057554</v>
      </c>
      <c r="AQ48" s="13">
        <v>20</v>
      </c>
      <c r="AR48" s="5" t="s">
        <v>373</v>
      </c>
      <c r="AS48" s="5" t="s">
        <v>373</v>
      </c>
      <c r="AT48" s="5" t="s">
        <v>373</v>
      </c>
      <c r="AU48" s="13" t="s">
        <v>370</v>
      </c>
      <c r="AV48" s="13">
        <v>35</v>
      </c>
      <c r="AW48" s="13">
        <v>43.09</v>
      </c>
      <c r="AX48" s="4">
        <f t="shared" si="36"/>
        <v>1.2311428571428573</v>
      </c>
      <c r="AY48" s="13">
        <v>10</v>
      </c>
      <c r="AZ48" s="5" t="s">
        <v>373</v>
      </c>
      <c r="BA48" s="5" t="s">
        <v>373</v>
      </c>
      <c r="BB48" s="5" t="s">
        <v>373</v>
      </c>
      <c r="BC48" s="13" t="s">
        <v>370</v>
      </c>
      <c r="BD48" s="20">
        <f t="shared" ref="BD48:BD111" si="45">((D48*E48)+(P48*Q48)+(R48*S48)+(V48*W48)+(Z48*AA48)+(AH48*AI48)+(AL48*AM48)+(AP48*AQ48)+(AX48*AY48))/(E48+Q48+S48+W48+AA48+AI48+AM48+AQ48+AY48)</f>
        <v>1.0135834971711011</v>
      </c>
      <c r="BE48" s="20">
        <f>IF(BD48&gt;1.2,IF((BD48-1.2)*0.1+1.2&gt;1.3,1.3,(BD48-1.2)*0.1+1.2),BD48)</f>
        <v>1.0135834971711011</v>
      </c>
      <c r="BF48" s="24">
        <v>2013</v>
      </c>
      <c r="BG48" s="21">
        <f t="shared" si="37"/>
        <v>2013</v>
      </c>
      <c r="BH48" s="21">
        <f t="shared" si="38"/>
        <v>2040.3</v>
      </c>
      <c r="BI48" s="48">
        <f t="shared" si="39"/>
        <v>27.299999999999955</v>
      </c>
      <c r="BJ48" s="21">
        <v>424.1</v>
      </c>
      <c r="BK48" s="21">
        <v>492.5</v>
      </c>
      <c r="BL48" s="21">
        <v>0</v>
      </c>
      <c r="BM48" s="21">
        <v>221</v>
      </c>
      <c r="BN48" s="21">
        <v>190.5</v>
      </c>
      <c r="BO48" s="21">
        <v>0</v>
      </c>
      <c r="BP48" s="21">
        <v>175.3</v>
      </c>
      <c r="BQ48" s="21">
        <v>182.7</v>
      </c>
      <c r="BR48" s="21">
        <v>18.300000000000182</v>
      </c>
      <c r="BS48" s="21">
        <v>202.09999999999982</v>
      </c>
      <c r="BT48" s="21">
        <v>230.7</v>
      </c>
      <c r="BU48" s="86">
        <f t="shared" si="40"/>
        <v>-96.900000000000119</v>
      </c>
      <c r="BV48" s="60"/>
      <c r="BW48" s="26">
        <f t="shared" si="41"/>
        <v>0</v>
      </c>
      <c r="BX48" s="92">
        <f t="shared" si="19"/>
        <v>-96.900000000000119</v>
      </c>
      <c r="BY48" s="72"/>
      <c r="BZ48" s="11"/>
      <c r="CA48" s="72"/>
      <c r="CB48" s="72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2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2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2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2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2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2"/>
      <c r="IB48" s="11"/>
      <c r="IC48" s="11"/>
    </row>
    <row r="49" spans="1:237" s="2" customFormat="1" ht="15" customHeight="1" x14ac:dyDescent="0.2">
      <c r="A49" s="16" t="s">
        <v>50</v>
      </c>
      <c r="B49" s="26">
        <v>5431</v>
      </c>
      <c r="C49" s="26">
        <v>5720.6</v>
      </c>
      <c r="D49" s="4">
        <f t="shared" si="34"/>
        <v>1.053323513165163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26">
        <v>1044.7</v>
      </c>
      <c r="O49" s="26">
        <v>1192</v>
      </c>
      <c r="P49" s="4">
        <f t="shared" si="42"/>
        <v>1.1409974155259883</v>
      </c>
      <c r="Q49" s="13">
        <v>20</v>
      </c>
      <c r="R49" s="22">
        <v>1</v>
      </c>
      <c r="S49" s="13">
        <v>15</v>
      </c>
      <c r="T49" s="26">
        <v>307.7</v>
      </c>
      <c r="U49" s="26">
        <v>347.7</v>
      </c>
      <c r="V49" s="4">
        <f t="shared" si="43"/>
        <v>1.129996750081248</v>
      </c>
      <c r="W49" s="13">
        <v>30</v>
      </c>
      <c r="X49" s="26">
        <v>45.6</v>
      </c>
      <c r="Y49" s="26">
        <v>49.8</v>
      </c>
      <c r="Z49" s="4">
        <f t="shared" si="44"/>
        <v>1.0921052631578947</v>
      </c>
      <c r="AA49" s="13">
        <v>20</v>
      </c>
      <c r="AB49" s="26" t="s">
        <v>370</v>
      </c>
      <c r="AC49" s="26" t="s">
        <v>370</v>
      </c>
      <c r="AD49" s="4" t="s">
        <v>370</v>
      </c>
      <c r="AE49" s="13" t="s">
        <v>370</v>
      </c>
      <c r="AF49" s="5">
        <v>13637</v>
      </c>
      <c r="AG49" s="5">
        <v>15259</v>
      </c>
      <c r="AH49" s="4">
        <f t="shared" si="4"/>
        <v>1.1189411160812495</v>
      </c>
      <c r="AI49" s="13">
        <v>5</v>
      </c>
      <c r="AJ49" s="5">
        <v>55</v>
      </c>
      <c r="AK49" s="5">
        <v>28.1</v>
      </c>
      <c r="AL49" s="4">
        <f t="shared" si="35"/>
        <v>0.51090909090909098</v>
      </c>
      <c r="AM49" s="13">
        <v>15</v>
      </c>
      <c r="AN49" s="26">
        <v>557</v>
      </c>
      <c r="AO49" s="26">
        <v>569</v>
      </c>
      <c r="AP49" s="4">
        <f>IF((AQ49=0),0,IF(AN49=0,1,IF(AO49&lt;0,0,AO49/AN49)))</f>
        <v>1.0215439856373429</v>
      </c>
      <c r="AQ49" s="13">
        <v>20</v>
      </c>
      <c r="AR49" s="5" t="s">
        <v>373</v>
      </c>
      <c r="AS49" s="5" t="s">
        <v>373</v>
      </c>
      <c r="AT49" s="5" t="s">
        <v>373</v>
      </c>
      <c r="AU49" s="13" t="s">
        <v>370</v>
      </c>
      <c r="AV49" s="13">
        <v>0</v>
      </c>
      <c r="AW49" s="13">
        <v>0</v>
      </c>
      <c r="AX49" s="4">
        <f t="shared" si="36"/>
        <v>0</v>
      </c>
      <c r="AY49" s="13">
        <v>0</v>
      </c>
      <c r="AZ49" s="5" t="s">
        <v>373</v>
      </c>
      <c r="BA49" s="5" t="s">
        <v>373</v>
      </c>
      <c r="BB49" s="5" t="s">
        <v>373</v>
      </c>
      <c r="BC49" s="13" t="s">
        <v>370</v>
      </c>
      <c r="BD49" s="20">
        <f t="shared" si="45"/>
        <v>1.0206252804781941</v>
      </c>
      <c r="BE49" s="20">
        <f>IF(BD49&gt;1.2,IF((BD49-1.2)*0.1+1.2&gt;1.3,1.3,(BD49-1.2)*0.1+1.2),BD49)</f>
        <v>1.0206252804781941</v>
      </c>
      <c r="BF49" s="24">
        <v>1333</v>
      </c>
      <c r="BG49" s="21">
        <f t="shared" si="37"/>
        <v>1333</v>
      </c>
      <c r="BH49" s="21">
        <f t="shared" si="38"/>
        <v>1360.5</v>
      </c>
      <c r="BI49" s="48">
        <f t="shared" si="39"/>
        <v>27.5</v>
      </c>
      <c r="BJ49" s="21">
        <v>187.1</v>
      </c>
      <c r="BK49" s="21">
        <v>236.9</v>
      </c>
      <c r="BL49" s="21">
        <v>0</v>
      </c>
      <c r="BM49" s="21">
        <v>148.19999999999999</v>
      </c>
      <c r="BN49" s="21">
        <v>149.5</v>
      </c>
      <c r="BO49" s="21">
        <v>123.00000000000006</v>
      </c>
      <c r="BP49" s="21">
        <v>83.7</v>
      </c>
      <c r="BQ49" s="21">
        <v>70.499999999999915</v>
      </c>
      <c r="BR49" s="21">
        <v>71.300000000000068</v>
      </c>
      <c r="BS49" s="21">
        <v>118.59999999999997</v>
      </c>
      <c r="BT49" s="21">
        <v>147.5</v>
      </c>
      <c r="BU49" s="86">
        <f t="shared" si="40"/>
        <v>24.200000000000216</v>
      </c>
      <c r="BV49" s="60"/>
      <c r="BW49" s="26">
        <f t="shared" si="41"/>
        <v>24.200000000000216</v>
      </c>
      <c r="BX49" s="92">
        <f t="shared" si="19"/>
        <v>0</v>
      </c>
      <c r="BY49" s="72"/>
      <c r="BZ49" s="11"/>
      <c r="CA49" s="72"/>
      <c r="CB49" s="72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2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2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2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2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2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2"/>
      <c r="IB49" s="11"/>
      <c r="IC49" s="11"/>
    </row>
    <row r="50" spans="1:237" s="2" customFormat="1" ht="15" customHeight="1" x14ac:dyDescent="0.2">
      <c r="A50" s="16" t="s">
        <v>51</v>
      </c>
      <c r="B50" s="26">
        <v>0</v>
      </c>
      <c r="C50" s="26">
        <v>0</v>
      </c>
      <c r="D50" s="4">
        <f t="shared" si="34"/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26">
        <v>1631.6</v>
      </c>
      <c r="O50" s="26">
        <v>1015.7</v>
      </c>
      <c r="P50" s="4">
        <f t="shared" si="42"/>
        <v>0.62251777396420693</v>
      </c>
      <c r="Q50" s="13">
        <v>20</v>
      </c>
      <c r="R50" s="22">
        <v>1</v>
      </c>
      <c r="S50" s="13">
        <v>15</v>
      </c>
      <c r="T50" s="26">
        <v>116.3</v>
      </c>
      <c r="U50" s="26">
        <v>98.2</v>
      </c>
      <c r="V50" s="4">
        <f t="shared" si="43"/>
        <v>0.84436801375752368</v>
      </c>
      <c r="W50" s="13">
        <v>25</v>
      </c>
      <c r="X50" s="26">
        <v>27</v>
      </c>
      <c r="Y50" s="26">
        <v>28.9</v>
      </c>
      <c r="Z50" s="4">
        <f t="shared" si="44"/>
        <v>1.0703703703703704</v>
      </c>
      <c r="AA50" s="13">
        <v>25</v>
      </c>
      <c r="AB50" s="26" t="s">
        <v>370</v>
      </c>
      <c r="AC50" s="26" t="s">
        <v>370</v>
      </c>
      <c r="AD50" s="4" t="s">
        <v>370</v>
      </c>
      <c r="AE50" s="13" t="s">
        <v>370</v>
      </c>
      <c r="AF50" s="5">
        <v>3255</v>
      </c>
      <c r="AG50" s="5">
        <v>3985</v>
      </c>
      <c r="AH50" s="4">
        <f t="shared" si="4"/>
        <v>1.2242703533026114</v>
      </c>
      <c r="AI50" s="13">
        <v>5</v>
      </c>
      <c r="AJ50" s="5">
        <v>15</v>
      </c>
      <c r="AK50" s="5">
        <v>0</v>
      </c>
      <c r="AL50" s="4">
        <f t="shared" si="35"/>
        <v>0</v>
      </c>
      <c r="AM50" s="13">
        <v>15</v>
      </c>
      <c r="AN50" s="26">
        <v>232</v>
      </c>
      <c r="AO50" s="26">
        <v>392</v>
      </c>
      <c r="AP50" s="4">
        <f>IF((AQ50=0),0,IF(AN50=0,1,IF(AO50&lt;0,0,AO50/AN50)))</f>
        <v>1.6896551724137931</v>
      </c>
      <c r="AQ50" s="13">
        <v>20</v>
      </c>
      <c r="AR50" s="5" t="s">
        <v>373</v>
      </c>
      <c r="AS50" s="5" t="s">
        <v>373</v>
      </c>
      <c r="AT50" s="5" t="s">
        <v>373</v>
      </c>
      <c r="AU50" s="13" t="s">
        <v>370</v>
      </c>
      <c r="AV50" s="13">
        <v>0</v>
      </c>
      <c r="AW50" s="13">
        <v>0</v>
      </c>
      <c r="AX50" s="4">
        <f t="shared" si="36"/>
        <v>0</v>
      </c>
      <c r="AY50" s="13">
        <v>0</v>
      </c>
      <c r="AZ50" s="5" t="s">
        <v>373</v>
      </c>
      <c r="BA50" s="5" t="s">
        <v>373</v>
      </c>
      <c r="BB50" s="5" t="s">
        <v>373</v>
      </c>
      <c r="BC50" s="13" t="s">
        <v>370</v>
      </c>
      <c r="BD50" s="20">
        <f t="shared" si="45"/>
        <v>0.9218661623781631</v>
      </c>
      <c r="BE50" s="20">
        <f>IF(BD50&gt;1.2,IF((BD50-1.2)*0.1+1.2&gt;1.3,1.3,(BD50-1.2)*0.1+1.2),BD50)</f>
        <v>0.9218661623781631</v>
      </c>
      <c r="BF50" s="24">
        <v>633</v>
      </c>
      <c r="BG50" s="21">
        <f t="shared" si="37"/>
        <v>633</v>
      </c>
      <c r="BH50" s="21">
        <f t="shared" si="38"/>
        <v>583.5</v>
      </c>
      <c r="BI50" s="48">
        <f t="shared" si="39"/>
        <v>-49.5</v>
      </c>
      <c r="BJ50" s="21">
        <v>57.1</v>
      </c>
      <c r="BK50" s="21">
        <v>224.1</v>
      </c>
      <c r="BL50" s="21">
        <v>0</v>
      </c>
      <c r="BM50" s="21">
        <v>56</v>
      </c>
      <c r="BN50" s="21">
        <v>63.9</v>
      </c>
      <c r="BO50" s="21">
        <v>5</v>
      </c>
      <c r="BP50" s="21">
        <v>29.599999999999994</v>
      </c>
      <c r="BQ50" s="21">
        <v>34.299999999999997</v>
      </c>
      <c r="BR50" s="21">
        <v>65.399999999999963</v>
      </c>
      <c r="BS50" s="21">
        <v>0</v>
      </c>
      <c r="BT50" s="21">
        <v>52.9</v>
      </c>
      <c r="BU50" s="86">
        <f t="shared" si="40"/>
        <v>-4.8000000000000043</v>
      </c>
      <c r="BV50" s="60"/>
      <c r="BW50" s="26">
        <f t="shared" si="41"/>
        <v>0</v>
      </c>
      <c r="BX50" s="92">
        <f t="shared" si="19"/>
        <v>-4.8000000000000043</v>
      </c>
      <c r="BY50" s="72"/>
      <c r="BZ50" s="11"/>
      <c r="CA50" s="72"/>
      <c r="CB50" s="72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2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2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2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2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2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2"/>
      <c r="IB50" s="11"/>
      <c r="IC50" s="11"/>
    </row>
    <row r="51" spans="1:237" s="2" customFormat="1" ht="15" customHeight="1" x14ac:dyDescent="0.2">
      <c r="A51" s="16" t="s">
        <v>52</v>
      </c>
      <c r="B51" s="26">
        <v>1290</v>
      </c>
      <c r="C51" s="26">
        <v>1597.6</v>
      </c>
      <c r="D51" s="4">
        <f t="shared" si="34"/>
        <v>1.2384496124031008</v>
      </c>
      <c r="E51" s="13">
        <v>10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26">
        <v>4204.1000000000004</v>
      </c>
      <c r="O51" s="26">
        <v>2061.3000000000002</v>
      </c>
      <c r="P51" s="4">
        <f t="shared" si="42"/>
        <v>0.49030708118265504</v>
      </c>
      <c r="Q51" s="13">
        <v>20</v>
      </c>
      <c r="R51" s="22">
        <v>1</v>
      </c>
      <c r="S51" s="13">
        <v>15</v>
      </c>
      <c r="T51" s="26">
        <v>420.2</v>
      </c>
      <c r="U51" s="26">
        <v>250.2</v>
      </c>
      <c r="V51" s="4">
        <f t="shared" si="43"/>
        <v>0.59543074726320799</v>
      </c>
      <c r="W51" s="13">
        <v>30</v>
      </c>
      <c r="X51" s="26">
        <v>63</v>
      </c>
      <c r="Y51" s="26">
        <v>66.3</v>
      </c>
      <c r="Z51" s="4">
        <f t="shared" si="44"/>
        <v>1.0523809523809524</v>
      </c>
      <c r="AA51" s="13">
        <v>20</v>
      </c>
      <c r="AB51" s="26" t="s">
        <v>370</v>
      </c>
      <c r="AC51" s="26" t="s">
        <v>370</v>
      </c>
      <c r="AD51" s="4" t="s">
        <v>370</v>
      </c>
      <c r="AE51" s="13" t="s">
        <v>370</v>
      </c>
      <c r="AF51" s="5">
        <v>9783</v>
      </c>
      <c r="AG51" s="5">
        <v>10993</v>
      </c>
      <c r="AH51" s="4">
        <f t="shared" si="4"/>
        <v>1.1236839415312276</v>
      </c>
      <c r="AI51" s="13">
        <v>5</v>
      </c>
      <c r="AJ51" s="5">
        <v>55</v>
      </c>
      <c r="AK51" s="5">
        <v>36.299999999999997</v>
      </c>
      <c r="AL51" s="4">
        <f t="shared" si="35"/>
        <v>0.65999999999999992</v>
      </c>
      <c r="AM51" s="13">
        <v>15</v>
      </c>
      <c r="AN51" s="26">
        <v>828</v>
      </c>
      <c r="AO51" s="26">
        <v>843</v>
      </c>
      <c r="AP51" s="4">
        <f>IF((AQ51=0),0,IF(AN51=0,1,IF(AO51&lt;0,0,AO51/AN51)))</f>
        <v>1.0181159420289856</v>
      </c>
      <c r="AQ51" s="13">
        <v>20</v>
      </c>
      <c r="AR51" s="5" t="s">
        <v>373</v>
      </c>
      <c r="AS51" s="5" t="s">
        <v>373</v>
      </c>
      <c r="AT51" s="5" t="s">
        <v>373</v>
      </c>
      <c r="AU51" s="13" t="s">
        <v>370</v>
      </c>
      <c r="AV51" s="13">
        <v>0</v>
      </c>
      <c r="AW51" s="13">
        <v>0</v>
      </c>
      <c r="AX51" s="4">
        <f t="shared" si="36"/>
        <v>0</v>
      </c>
      <c r="AY51" s="13">
        <v>0</v>
      </c>
      <c r="AZ51" s="5" t="s">
        <v>373</v>
      </c>
      <c r="BA51" s="5" t="s">
        <v>373</v>
      </c>
      <c r="BB51" s="5" t="s">
        <v>373</v>
      </c>
      <c r="BC51" s="13" t="s">
        <v>370</v>
      </c>
      <c r="BD51" s="20">
        <f t="shared" si="45"/>
        <v>0.8294956871217426</v>
      </c>
      <c r="BE51" s="20">
        <f>IF(BD51&gt;1.2,IF((BD51-1.2)*0.1+1.2&gt;1.3,1.3,(BD51-1.2)*0.1+1.2),BD51)</f>
        <v>0.8294956871217426</v>
      </c>
      <c r="BF51" s="24">
        <v>1415</v>
      </c>
      <c r="BG51" s="21">
        <f t="shared" si="37"/>
        <v>1415</v>
      </c>
      <c r="BH51" s="21">
        <f t="shared" si="38"/>
        <v>1173.7</v>
      </c>
      <c r="BI51" s="48">
        <f t="shared" si="39"/>
        <v>-241.29999999999995</v>
      </c>
      <c r="BJ51" s="21">
        <v>84.2</v>
      </c>
      <c r="BK51" s="21">
        <v>447.2</v>
      </c>
      <c r="BL51" s="21">
        <v>0</v>
      </c>
      <c r="BM51" s="21">
        <v>157.69999999999999</v>
      </c>
      <c r="BN51" s="21">
        <v>115.9</v>
      </c>
      <c r="BO51" s="21">
        <v>0</v>
      </c>
      <c r="BP51" s="21">
        <v>90.6</v>
      </c>
      <c r="BQ51" s="21">
        <v>80.900000000000006</v>
      </c>
      <c r="BR51" s="21">
        <v>0</v>
      </c>
      <c r="BS51" s="21">
        <v>108.60000000000002</v>
      </c>
      <c r="BT51" s="21">
        <v>138.9</v>
      </c>
      <c r="BU51" s="86">
        <f t="shared" si="40"/>
        <v>-50.300000000000125</v>
      </c>
      <c r="BV51" s="60" t="s">
        <v>411</v>
      </c>
      <c r="BW51" s="26">
        <f t="shared" si="41"/>
        <v>0</v>
      </c>
      <c r="BX51" s="92">
        <f t="shared" si="19"/>
        <v>-50.300000000000125</v>
      </c>
      <c r="BY51" s="72"/>
      <c r="BZ51" s="11"/>
      <c r="CA51" s="72"/>
      <c r="CB51" s="72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2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2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2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2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2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2"/>
      <c r="IB51" s="11"/>
      <c r="IC51" s="11"/>
    </row>
    <row r="52" spans="1:237" s="2" customFormat="1" ht="18.75" customHeight="1" x14ac:dyDescent="0.2">
      <c r="A52" s="25" t="s">
        <v>53</v>
      </c>
      <c r="B52" s="26"/>
      <c r="C52" s="26"/>
      <c r="D52" s="4"/>
      <c r="E52" s="13"/>
      <c r="F52" s="5"/>
      <c r="G52" s="5"/>
      <c r="H52" s="5"/>
      <c r="I52" s="13"/>
      <c r="J52" s="5"/>
      <c r="K52" s="5"/>
      <c r="L52" s="5"/>
      <c r="M52" s="13"/>
      <c r="N52" s="26"/>
      <c r="O52" s="26"/>
      <c r="P52" s="4"/>
      <c r="Q52" s="13"/>
      <c r="R52" s="22"/>
      <c r="S52" s="13"/>
      <c r="T52" s="26"/>
      <c r="U52" s="26"/>
      <c r="V52" s="4"/>
      <c r="W52" s="13"/>
      <c r="X52" s="26"/>
      <c r="Y52" s="26"/>
      <c r="Z52" s="4"/>
      <c r="AA52" s="13"/>
      <c r="AB52" s="26"/>
      <c r="AC52" s="26"/>
      <c r="AD52" s="4"/>
      <c r="AE52" s="13"/>
      <c r="AF52" s="5"/>
      <c r="AG52" s="5"/>
      <c r="AH52" s="4"/>
      <c r="AI52" s="13"/>
      <c r="AJ52" s="5"/>
      <c r="AK52" s="5"/>
      <c r="AL52" s="4"/>
      <c r="AM52" s="13"/>
      <c r="AN52" s="26"/>
      <c r="AO52" s="26"/>
      <c r="AP52" s="4"/>
      <c r="AQ52" s="13"/>
      <c r="AR52" s="5"/>
      <c r="AS52" s="5"/>
      <c r="AT52" s="5"/>
      <c r="AU52" s="13"/>
      <c r="AV52" s="13"/>
      <c r="AW52" s="13"/>
      <c r="AX52" s="4"/>
      <c r="AY52" s="13"/>
      <c r="AZ52" s="5"/>
      <c r="BA52" s="5"/>
      <c r="BB52" s="5"/>
      <c r="BC52" s="13"/>
      <c r="BD52" s="20"/>
      <c r="BE52" s="20"/>
      <c r="BF52" s="24"/>
      <c r="BG52" s="21"/>
      <c r="BH52" s="21"/>
      <c r="BI52" s="48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86"/>
      <c r="BV52" s="60"/>
      <c r="BW52" s="26"/>
      <c r="BX52" s="92"/>
      <c r="BY52" s="72"/>
      <c r="BZ52" s="11"/>
      <c r="CA52" s="72"/>
      <c r="CB52" s="72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2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2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2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2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2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2"/>
      <c r="IB52" s="11"/>
      <c r="IC52" s="11"/>
    </row>
    <row r="53" spans="1:237" s="2" customFormat="1" ht="15" customHeight="1" x14ac:dyDescent="0.2">
      <c r="A53" s="16" t="s">
        <v>54</v>
      </c>
      <c r="B53" s="26">
        <v>5163829.4000000004</v>
      </c>
      <c r="C53" s="26">
        <v>5389001.4000000004</v>
      </c>
      <c r="D53" s="4">
        <f t="shared" si="34"/>
        <v>1.0436056233771007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26">
        <v>32554.5</v>
      </c>
      <c r="O53" s="26">
        <v>37660</v>
      </c>
      <c r="P53" s="4">
        <f t="shared" si="42"/>
        <v>1.1568293169915065</v>
      </c>
      <c r="Q53" s="13">
        <v>20</v>
      </c>
      <c r="R53" s="22">
        <v>1</v>
      </c>
      <c r="S53" s="13">
        <v>15</v>
      </c>
      <c r="T53" s="26">
        <v>40</v>
      </c>
      <c r="U53" s="26">
        <v>60.8</v>
      </c>
      <c r="V53" s="4">
        <f t="shared" si="43"/>
        <v>1.52</v>
      </c>
      <c r="W53" s="13">
        <v>25</v>
      </c>
      <c r="X53" s="26">
        <v>67.42</v>
      </c>
      <c r="Y53" s="26">
        <v>88.1</v>
      </c>
      <c r="Z53" s="4">
        <f t="shared" si="44"/>
        <v>1.3067339068525659</v>
      </c>
      <c r="AA53" s="13">
        <v>25</v>
      </c>
      <c r="AB53" s="26" t="s">
        <v>370</v>
      </c>
      <c r="AC53" s="26" t="s">
        <v>370</v>
      </c>
      <c r="AD53" s="4" t="s">
        <v>370</v>
      </c>
      <c r="AE53" s="13" t="s">
        <v>370</v>
      </c>
      <c r="AF53" s="5">
        <v>1138266</v>
      </c>
      <c r="AG53" s="5">
        <v>2081383</v>
      </c>
      <c r="AH53" s="4">
        <f t="shared" si="4"/>
        <v>1.8285558911537374</v>
      </c>
      <c r="AI53" s="13">
        <v>5</v>
      </c>
      <c r="AJ53" s="5">
        <v>58</v>
      </c>
      <c r="AK53" s="5">
        <v>23.5</v>
      </c>
      <c r="AL53" s="4">
        <f t="shared" si="35"/>
        <v>0.40517241379310343</v>
      </c>
      <c r="AM53" s="13">
        <v>15</v>
      </c>
      <c r="AN53" s="26">
        <v>362</v>
      </c>
      <c r="AO53" s="26">
        <v>108</v>
      </c>
      <c r="AP53" s="4">
        <f t="shared" ref="AP53:AP65" si="46">IF((AQ53=0),0,IF(AN53=0,1,IF(AO53&lt;0,0,AO53/AN53)))</f>
        <v>0.2983425414364641</v>
      </c>
      <c r="AQ53" s="13">
        <v>20</v>
      </c>
      <c r="AR53" s="5" t="s">
        <v>373</v>
      </c>
      <c r="AS53" s="5" t="s">
        <v>373</v>
      </c>
      <c r="AT53" s="5" t="s">
        <v>373</v>
      </c>
      <c r="AU53" s="13" t="s">
        <v>370</v>
      </c>
      <c r="AV53" s="13">
        <v>16</v>
      </c>
      <c r="AW53" s="13">
        <v>24.68</v>
      </c>
      <c r="AX53" s="4">
        <f t="shared" si="36"/>
        <v>1.5425</v>
      </c>
      <c r="AY53" s="13">
        <v>10</v>
      </c>
      <c r="AZ53" s="5" t="s">
        <v>373</v>
      </c>
      <c r="BA53" s="5" t="s">
        <v>373</v>
      </c>
      <c r="BB53" s="5" t="s">
        <v>373</v>
      </c>
      <c r="BC53" s="13" t="s">
        <v>370</v>
      </c>
      <c r="BD53" s="20">
        <f t="shared" si="45"/>
        <v>1.0748497016297227</v>
      </c>
      <c r="BE53" s="20">
        <f t="shared" ref="BE53:BE65" si="47">IF(BD53&gt;1.2,IF((BD53-1.2)*0.1+1.2&gt;1.3,1.3,(BD53-1.2)*0.1+1.2),BD53)</f>
        <v>1.0748497016297227</v>
      </c>
      <c r="BF53" s="24">
        <v>3355</v>
      </c>
      <c r="BG53" s="21">
        <f t="shared" si="37"/>
        <v>3355</v>
      </c>
      <c r="BH53" s="21">
        <f t="shared" si="38"/>
        <v>3606.1</v>
      </c>
      <c r="BI53" s="48">
        <f t="shared" si="39"/>
        <v>251.09999999999991</v>
      </c>
      <c r="BJ53" s="21">
        <v>158.69999999999999</v>
      </c>
      <c r="BK53" s="21">
        <v>427</v>
      </c>
      <c r="BL53" s="21">
        <v>595.39999999999986</v>
      </c>
      <c r="BM53" s="21">
        <v>393.9</v>
      </c>
      <c r="BN53" s="21">
        <v>237</v>
      </c>
      <c r="BO53" s="21">
        <v>0</v>
      </c>
      <c r="BP53" s="21">
        <v>287.10000000000002</v>
      </c>
      <c r="BQ53" s="21">
        <v>221.6</v>
      </c>
      <c r="BR53" s="21">
        <v>0</v>
      </c>
      <c r="BS53" s="21">
        <v>396.5</v>
      </c>
      <c r="BT53" s="21">
        <v>390.9</v>
      </c>
      <c r="BU53" s="86">
        <f t="shared" si="40"/>
        <v>498.00000000000011</v>
      </c>
      <c r="BV53" s="60"/>
      <c r="BW53" s="26">
        <f t="shared" si="41"/>
        <v>498.00000000000011</v>
      </c>
      <c r="BX53" s="92">
        <f t="shared" si="19"/>
        <v>0</v>
      </c>
      <c r="BY53" s="72"/>
      <c r="BZ53" s="11"/>
      <c r="CA53" s="72"/>
      <c r="CB53" s="72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2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2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2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2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2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2"/>
      <c r="IB53" s="11"/>
      <c r="IC53" s="11"/>
    </row>
    <row r="54" spans="1:237" s="2" customFormat="1" ht="15" customHeight="1" x14ac:dyDescent="0.2">
      <c r="A54" s="16" t="s">
        <v>55</v>
      </c>
      <c r="B54" s="26">
        <v>0</v>
      </c>
      <c r="C54" s="26">
        <v>0</v>
      </c>
      <c r="D54" s="4">
        <f t="shared" si="34"/>
        <v>0</v>
      </c>
      <c r="E54" s="13">
        <v>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26">
        <v>1315.2</v>
      </c>
      <c r="O54" s="26">
        <v>1121.5</v>
      </c>
      <c r="P54" s="4">
        <f t="shared" si="42"/>
        <v>0.85272201946472015</v>
      </c>
      <c r="Q54" s="13">
        <v>20</v>
      </c>
      <c r="R54" s="22">
        <v>1</v>
      </c>
      <c r="S54" s="13">
        <v>15</v>
      </c>
      <c r="T54" s="26">
        <v>76</v>
      </c>
      <c r="U54" s="26">
        <v>19.2</v>
      </c>
      <c r="V54" s="4">
        <f t="shared" si="43"/>
        <v>0.25263157894736843</v>
      </c>
      <c r="W54" s="13">
        <v>20</v>
      </c>
      <c r="X54" s="26">
        <v>64.400000000000006</v>
      </c>
      <c r="Y54" s="26">
        <v>53.8</v>
      </c>
      <c r="Z54" s="4">
        <f t="shared" si="44"/>
        <v>0.83540372670807439</v>
      </c>
      <c r="AA54" s="13">
        <v>30</v>
      </c>
      <c r="AB54" s="26" t="s">
        <v>370</v>
      </c>
      <c r="AC54" s="26" t="s">
        <v>370</v>
      </c>
      <c r="AD54" s="4" t="s">
        <v>370</v>
      </c>
      <c r="AE54" s="13" t="s">
        <v>370</v>
      </c>
      <c r="AF54" s="5">
        <v>8669</v>
      </c>
      <c r="AG54" s="5">
        <v>10613</v>
      </c>
      <c r="AH54" s="4">
        <f t="shared" si="4"/>
        <v>1.2242473180297613</v>
      </c>
      <c r="AI54" s="13">
        <v>5</v>
      </c>
      <c r="AJ54" s="5">
        <v>58</v>
      </c>
      <c r="AK54" s="5">
        <v>20.9</v>
      </c>
      <c r="AL54" s="4">
        <f t="shared" si="35"/>
        <v>0.3603448275862069</v>
      </c>
      <c r="AM54" s="13">
        <v>15</v>
      </c>
      <c r="AN54" s="26">
        <v>243</v>
      </c>
      <c r="AO54" s="26">
        <v>287</v>
      </c>
      <c r="AP54" s="4">
        <f t="shared" si="46"/>
        <v>1.1810699588477367</v>
      </c>
      <c r="AQ54" s="13">
        <v>20</v>
      </c>
      <c r="AR54" s="5" t="s">
        <v>373</v>
      </c>
      <c r="AS54" s="5" t="s">
        <v>373</v>
      </c>
      <c r="AT54" s="5" t="s">
        <v>373</v>
      </c>
      <c r="AU54" s="13" t="s">
        <v>370</v>
      </c>
      <c r="AV54" s="13">
        <v>0</v>
      </c>
      <c r="AW54" s="13">
        <v>0</v>
      </c>
      <c r="AX54" s="4">
        <f t="shared" si="36"/>
        <v>0</v>
      </c>
      <c r="AY54" s="13">
        <v>0</v>
      </c>
      <c r="AZ54" s="5" t="s">
        <v>373</v>
      </c>
      <c r="BA54" s="5" t="s">
        <v>373</v>
      </c>
      <c r="BB54" s="5" t="s">
        <v>373</v>
      </c>
      <c r="BC54" s="13" t="s">
        <v>370</v>
      </c>
      <c r="BD54" s="20">
        <f t="shared" si="45"/>
        <v>0.77853593560304513</v>
      </c>
      <c r="BE54" s="20">
        <f t="shared" si="47"/>
        <v>0.77853593560304513</v>
      </c>
      <c r="BF54" s="24">
        <v>485</v>
      </c>
      <c r="BG54" s="21">
        <f t="shared" si="37"/>
        <v>485</v>
      </c>
      <c r="BH54" s="21">
        <f t="shared" si="38"/>
        <v>377.6</v>
      </c>
      <c r="BI54" s="48">
        <f t="shared" si="39"/>
        <v>-107.39999999999998</v>
      </c>
      <c r="BJ54" s="21">
        <v>34.700000000000003</v>
      </c>
      <c r="BK54" s="21">
        <v>138.5</v>
      </c>
      <c r="BL54" s="21">
        <v>0</v>
      </c>
      <c r="BM54" s="21">
        <v>24.3</v>
      </c>
      <c r="BN54" s="21">
        <v>30.2</v>
      </c>
      <c r="BO54" s="21">
        <v>0</v>
      </c>
      <c r="BP54" s="21">
        <v>29.8</v>
      </c>
      <c r="BQ54" s="21">
        <v>22.1</v>
      </c>
      <c r="BR54" s="21">
        <v>15.700000000000017</v>
      </c>
      <c r="BS54" s="21">
        <v>39.69999999999996</v>
      </c>
      <c r="BT54" s="21">
        <v>20.6</v>
      </c>
      <c r="BU54" s="86">
        <f t="shared" si="40"/>
        <v>22.00000000000005</v>
      </c>
      <c r="BV54" s="60"/>
      <c r="BW54" s="26">
        <f t="shared" si="41"/>
        <v>22.00000000000005</v>
      </c>
      <c r="BX54" s="92">
        <f t="shared" si="19"/>
        <v>0</v>
      </c>
      <c r="BY54" s="72"/>
      <c r="BZ54" s="11"/>
      <c r="CA54" s="72"/>
      <c r="CB54" s="72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2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2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2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2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2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2"/>
      <c r="IB54" s="11"/>
      <c r="IC54" s="11"/>
    </row>
    <row r="55" spans="1:237" s="2" customFormat="1" ht="15" customHeight="1" x14ac:dyDescent="0.2">
      <c r="A55" s="16" t="s">
        <v>56</v>
      </c>
      <c r="B55" s="26">
        <v>0</v>
      </c>
      <c r="C55" s="26">
        <v>0</v>
      </c>
      <c r="D55" s="4">
        <f t="shared" si="34"/>
        <v>0</v>
      </c>
      <c r="E55" s="13">
        <v>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26">
        <v>10659.7</v>
      </c>
      <c r="O55" s="26">
        <v>3354.3</v>
      </c>
      <c r="P55" s="4">
        <f t="shared" si="42"/>
        <v>0.31467114459131118</v>
      </c>
      <c r="Q55" s="13">
        <v>20</v>
      </c>
      <c r="R55" s="22">
        <v>1</v>
      </c>
      <c r="S55" s="13">
        <v>15</v>
      </c>
      <c r="T55" s="26">
        <v>411.2</v>
      </c>
      <c r="U55" s="26">
        <v>258.5</v>
      </c>
      <c r="V55" s="4">
        <f t="shared" si="43"/>
        <v>0.62864785992217898</v>
      </c>
      <c r="W55" s="13">
        <v>30</v>
      </c>
      <c r="X55" s="26">
        <v>29.57</v>
      </c>
      <c r="Y55" s="26">
        <v>23.8</v>
      </c>
      <c r="Z55" s="4">
        <f t="shared" si="44"/>
        <v>0.8048698004734528</v>
      </c>
      <c r="AA55" s="13">
        <v>20</v>
      </c>
      <c r="AB55" s="26" t="s">
        <v>370</v>
      </c>
      <c r="AC55" s="26" t="s">
        <v>370</v>
      </c>
      <c r="AD55" s="4" t="s">
        <v>370</v>
      </c>
      <c r="AE55" s="13" t="s">
        <v>370</v>
      </c>
      <c r="AF55" s="5">
        <v>28078</v>
      </c>
      <c r="AG55" s="5">
        <v>45549</v>
      </c>
      <c r="AH55" s="4">
        <f t="shared" si="4"/>
        <v>1.6222309281287841</v>
      </c>
      <c r="AI55" s="13">
        <v>5</v>
      </c>
      <c r="AJ55" s="5">
        <v>58</v>
      </c>
      <c r="AK55" s="5">
        <v>40.299999999999997</v>
      </c>
      <c r="AL55" s="4">
        <f t="shared" si="35"/>
        <v>0.69482758620689655</v>
      </c>
      <c r="AM55" s="13">
        <v>15</v>
      </c>
      <c r="AN55" s="26">
        <v>271</v>
      </c>
      <c r="AO55" s="26">
        <v>121</v>
      </c>
      <c r="AP55" s="4">
        <f t="shared" si="46"/>
        <v>0.44649446494464945</v>
      </c>
      <c r="AQ55" s="13">
        <v>20</v>
      </c>
      <c r="AR55" s="5" t="s">
        <v>373</v>
      </c>
      <c r="AS55" s="5" t="s">
        <v>373</v>
      </c>
      <c r="AT55" s="5" t="s">
        <v>373</v>
      </c>
      <c r="AU55" s="13" t="s">
        <v>370</v>
      </c>
      <c r="AV55" s="13">
        <v>0</v>
      </c>
      <c r="AW55" s="13">
        <v>0</v>
      </c>
      <c r="AX55" s="4">
        <f t="shared" si="36"/>
        <v>0</v>
      </c>
      <c r="AY55" s="13">
        <v>0</v>
      </c>
      <c r="AZ55" s="5" t="s">
        <v>373</v>
      </c>
      <c r="BA55" s="5" t="s">
        <v>373</v>
      </c>
      <c r="BB55" s="5" t="s">
        <v>373</v>
      </c>
      <c r="BC55" s="13" t="s">
        <v>370</v>
      </c>
      <c r="BD55" s="20">
        <f t="shared" si="45"/>
        <v>0.669709699452808</v>
      </c>
      <c r="BE55" s="20">
        <f t="shared" si="47"/>
        <v>0.669709699452808</v>
      </c>
      <c r="BF55" s="24">
        <v>343</v>
      </c>
      <c r="BG55" s="21">
        <f t="shared" si="37"/>
        <v>343</v>
      </c>
      <c r="BH55" s="21">
        <f t="shared" si="38"/>
        <v>229.7</v>
      </c>
      <c r="BI55" s="48">
        <f t="shared" si="39"/>
        <v>-113.30000000000001</v>
      </c>
      <c r="BJ55" s="21">
        <v>76.8</v>
      </c>
      <c r="BK55" s="21">
        <v>53.7</v>
      </c>
      <c r="BL55" s="21">
        <v>0</v>
      </c>
      <c r="BM55" s="21">
        <v>18.3</v>
      </c>
      <c r="BN55" s="21">
        <v>26.8</v>
      </c>
      <c r="BO55" s="21">
        <v>0</v>
      </c>
      <c r="BP55" s="21">
        <v>15</v>
      </c>
      <c r="BQ55" s="21">
        <v>6.2</v>
      </c>
      <c r="BR55" s="21">
        <v>0</v>
      </c>
      <c r="BS55" s="21">
        <v>33.700000000000017</v>
      </c>
      <c r="BT55" s="21">
        <v>10.199999999999999</v>
      </c>
      <c r="BU55" s="86">
        <f t="shared" si="40"/>
        <v>-11.000000000000039</v>
      </c>
      <c r="BV55" s="60"/>
      <c r="BW55" s="26">
        <f t="shared" si="41"/>
        <v>0</v>
      </c>
      <c r="BX55" s="92">
        <f t="shared" si="19"/>
        <v>-11.000000000000039</v>
      </c>
      <c r="BY55" s="72"/>
      <c r="BZ55" s="11"/>
      <c r="CA55" s="72"/>
      <c r="CB55" s="72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2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2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2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2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2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2"/>
      <c r="IB55" s="11"/>
      <c r="IC55" s="11"/>
    </row>
    <row r="56" spans="1:237" s="2" customFormat="1" ht="15" customHeight="1" x14ac:dyDescent="0.2">
      <c r="A56" s="16" t="s">
        <v>57</v>
      </c>
      <c r="B56" s="26">
        <v>0</v>
      </c>
      <c r="C56" s="26">
        <v>0</v>
      </c>
      <c r="D56" s="4">
        <f t="shared" si="34"/>
        <v>0</v>
      </c>
      <c r="E56" s="13">
        <v>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26">
        <v>1539.2</v>
      </c>
      <c r="O56" s="26">
        <v>1369</v>
      </c>
      <c r="P56" s="4">
        <f t="shared" si="42"/>
        <v>0.88942307692307687</v>
      </c>
      <c r="Q56" s="13">
        <v>20</v>
      </c>
      <c r="R56" s="22">
        <v>1</v>
      </c>
      <c r="S56" s="13">
        <v>15</v>
      </c>
      <c r="T56" s="26">
        <v>1106.8</v>
      </c>
      <c r="U56" s="26">
        <v>1270.3</v>
      </c>
      <c r="V56" s="4">
        <f t="shared" si="43"/>
        <v>1.1477231658836284</v>
      </c>
      <c r="W56" s="13">
        <v>25</v>
      </c>
      <c r="X56" s="26">
        <v>133.69999999999999</v>
      </c>
      <c r="Y56" s="26">
        <v>138</v>
      </c>
      <c r="Z56" s="4">
        <f t="shared" si="44"/>
        <v>1.0321615557217652</v>
      </c>
      <c r="AA56" s="13">
        <v>25</v>
      </c>
      <c r="AB56" s="26" t="s">
        <v>370</v>
      </c>
      <c r="AC56" s="26" t="s">
        <v>370</v>
      </c>
      <c r="AD56" s="4" t="s">
        <v>370</v>
      </c>
      <c r="AE56" s="13" t="s">
        <v>370</v>
      </c>
      <c r="AF56" s="5">
        <v>21997</v>
      </c>
      <c r="AG56" s="5">
        <v>28267</v>
      </c>
      <c r="AH56" s="4">
        <f t="shared" si="4"/>
        <v>1.2850388689366732</v>
      </c>
      <c r="AI56" s="13">
        <v>5</v>
      </c>
      <c r="AJ56" s="5">
        <v>58</v>
      </c>
      <c r="AK56" s="5">
        <v>42.2</v>
      </c>
      <c r="AL56" s="4">
        <f t="shared" si="35"/>
        <v>0.72758620689655173</v>
      </c>
      <c r="AM56" s="13">
        <v>15</v>
      </c>
      <c r="AN56" s="26">
        <v>283</v>
      </c>
      <c r="AO56" s="26">
        <v>535</v>
      </c>
      <c r="AP56" s="4">
        <f t="shared" si="46"/>
        <v>1.8904593639575973</v>
      </c>
      <c r="AQ56" s="13">
        <v>20</v>
      </c>
      <c r="AR56" s="5" t="s">
        <v>373</v>
      </c>
      <c r="AS56" s="5" t="s">
        <v>373</v>
      </c>
      <c r="AT56" s="5" t="s">
        <v>373</v>
      </c>
      <c r="AU56" s="13" t="s">
        <v>370</v>
      </c>
      <c r="AV56" s="13">
        <v>0</v>
      </c>
      <c r="AW56" s="13">
        <v>0</v>
      </c>
      <c r="AX56" s="4">
        <f t="shared" si="36"/>
        <v>0</v>
      </c>
      <c r="AY56" s="13">
        <v>0</v>
      </c>
      <c r="AZ56" s="5" t="s">
        <v>373</v>
      </c>
      <c r="BA56" s="5" t="s">
        <v>373</v>
      </c>
      <c r="BB56" s="5" t="s">
        <v>373</v>
      </c>
      <c r="BC56" s="13" t="s">
        <v>370</v>
      </c>
      <c r="BD56" s="20">
        <f t="shared" si="45"/>
        <v>1.1394700344470399</v>
      </c>
      <c r="BE56" s="20">
        <f t="shared" si="47"/>
        <v>1.1394700344470399</v>
      </c>
      <c r="BF56" s="24">
        <v>1128</v>
      </c>
      <c r="BG56" s="21">
        <f t="shared" si="37"/>
        <v>1128</v>
      </c>
      <c r="BH56" s="21">
        <f t="shared" si="38"/>
        <v>1285.3</v>
      </c>
      <c r="BI56" s="48">
        <f t="shared" si="39"/>
        <v>157.29999999999995</v>
      </c>
      <c r="BJ56" s="21">
        <v>151.6</v>
      </c>
      <c r="BK56" s="21">
        <v>199.7</v>
      </c>
      <c r="BL56" s="21">
        <v>0</v>
      </c>
      <c r="BM56" s="21">
        <v>123.4</v>
      </c>
      <c r="BN56" s="21">
        <v>99.6</v>
      </c>
      <c r="BO56" s="21">
        <v>105.19999999999999</v>
      </c>
      <c r="BP56" s="21">
        <v>52.000000000000028</v>
      </c>
      <c r="BQ56" s="21">
        <v>93.90000000000002</v>
      </c>
      <c r="BR56" s="21">
        <v>239.09999999999997</v>
      </c>
      <c r="BS56" s="21">
        <v>69.999999999999957</v>
      </c>
      <c r="BT56" s="21">
        <v>99</v>
      </c>
      <c r="BU56" s="86">
        <f t="shared" si="40"/>
        <v>51.800000000000011</v>
      </c>
      <c r="BV56" s="60"/>
      <c r="BW56" s="26">
        <f t="shared" si="41"/>
        <v>51.800000000000011</v>
      </c>
      <c r="BX56" s="92">
        <f t="shared" si="19"/>
        <v>0</v>
      </c>
      <c r="BY56" s="72"/>
      <c r="BZ56" s="11"/>
      <c r="CA56" s="72"/>
      <c r="CB56" s="72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2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2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2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2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2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2"/>
      <c r="IB56" s="11"/>
      <c r="IC56" s="11"/>
    </row>
    <row r="57" spans="1:237" s="2" customFormat="1" ht="15" customHeight="1" x14ac:dyDescent="0.2">
      <c r="A57" s="16" t="s">
        <v>58</v>
      </c>
      <c r="B57" s="26">
        <v>0</v>
      </c>
      <c r="C57" s="26">
        <v>0</v>
      </c>
      <c r="D57" s="4">
        <f t="shared" si="34"/>
        <v>0</v>
      </c>
      <c r="E57" s="13">
        <v>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26">
        <v>3252.2</v>
      </c>
      <c r="O57" s="26">
        <v>1112.8</v>
      </c>
      <c r="P57" s="4">
        <f t="shared" si="42"/>
        <v>0.3421683783285161</v>
      </c>
      <c r="Q57" s="13">
        <v>20</v>
      </c>
      <c r="R57" s="22">
        <v>1</v>
      </c>
      <c r="S57" s="13">
        <v>15</v>
      </c>
      <c r="T57" s="26">
        <v>3195.05</v>
      </c>
      <c r="U57" s="26">
        <v>3500.7</v>
      </c>
      <c r="V57" s="4">
        <f t="shared" si="43"/>
        <v>1.0956636046384249</v>
      </c>
      <c r="W57" s="13">
        <v>30</v>
      </c>
      <c r="X57" s="26">
        <v>106.1</v>
      </c>
      <c r="Y57" s="26">
        <v>111.1</v>
      </c>
      <c r="Z57" s="4">
        <f t="shared" si="44"/>
        <v>1.0471253534401508</v>
      </c>
      <c r="AA57" s="13">
        <v>20</v>
      </c>
      <c r="AB57" s="26" t="s">
        <v>370</v>
      </c>
      <c r="AC57" s="26" t="s">
        <v>370</v>
      </c>
      <c r="AD57" s="4" t="s">
        <v>370</v>
      </c>
      <c r="AE57" s="13" t="s">
        <v>370</v>
      </c>
      <c r="AF57" s="5">
        <v>8022</v>
      </c>
      <c r="AG57" s="5">
        <v>11268</v>
      </c>
      <c r="AH57" s="4">
        <f t="shared" si="4"/>
        <v>1.4046372475691848</v>
      </c>
      <c r="AI57" s="13">
        <v>5</v>
      </c>
      <c r="AJ57" s="5">
        <v>58</v>
      </c>
      <c r="AK57" s="5">
        <v>0</v>
      </c>
      <c r="AL57" s="4">
        <f t="shared" si="35"/>
        <v>0</v>
      </c>
      <c r="AM57" s="13">
        <v>15</v>
      </c>
      <c r="AN57" s="26">
        <v>727</v>
      </c>
      <c r="AO57" s="26">
        <v>649</v>
      </c>
      <c r="AP57" s="4">
        <f t="shared" si="46"/>
        <v>0.8927097661623109</v>
      </c>
      <c r="AQ57" s="13">
        <v>20</v>
      </c>
      <c r="AR57" s="5" t="s">
        <v>373</v>
      </c>
      <c r="AS57" s="5" t="s">
        <v>373</v>
      </c>
      <c r="AT57" s="5" t="s">
        <v>373</v>
      </c>
      <c r="AU57" s="13" t="s">
        <v>370</v>
      </c>
      <c r="AV57" s="13">
        <v>0</v>
      </c>
      <c r="AW57" s="13">
        <v>19.23</v>
      </c>
      <c r="AX57" s="4">
        <f t="shared" si="36"/>
        <v>0</v>
      </c>
      <c r="AY57" s="13">
        <v>0</v>
      </c>
      <c r="AZ57" s="5" t="s">
        <v>373</v>
      </c>
      <c r="BA57" s="5" t="s">
        <v>373</v>
      </c>
      <c r="BB57" s="5" t="s">
        <v>373</v>
      </c>
      <c r="BC57" s="13" t="s">
        <v>370</v>
      </c>
      <c r="BD57" s="20">
        <f t="shared" si="45"/>
        <v>0.80426531468494578</v>
      </c>
      <c r="BE57" s="20">
        <f t="shared" si="47"/>
        <v>0.80426531468494578</v>
      </c>
      <c r="BF57" s="24">
        <v>164</v>
      </c>
      <c r="BG57" s="21">
        <f t="shared" si="37"/>
        <v>164</v>
      </c>
      <c r="BH57" s="21">
        <f t="shared" si="38"/>
        <v>131.9</v>
      </c>
      <c r="BI57" s="48">
        <f t="shared" si="39"/>
        <v>-32.099999999999994</v>
      </c>
      <c r="BJ57" s="21">
        <v>116.6</v>
      </c>
      <c r="BK57" s="21">
        <v>133.5</v>
      </c>
      <c r="BL57" s="21">
        <v>0</v>
      </c>
      <c r="BM57" s="21">
        <v>17.8</v>
      </c>
      <c r="BN57" s="21">
        <v>12.6</v>
      </c>
      <c r="BO57" s="21">
        <v>0</v>
      </c>
      <c r="BP57" s="21">
        <v>13.1</v>
      </c>
      <c r="BQ57" s="21">
        <v>12.6</v>
      </c>
      <c r="BR57" s="21">
        <v>0</v>
      </c>
      <c r="BS57" s="21">
        <v>13.5</v>
      </c>
      <c r="BT57" s="21">
        <v>14.1</v>
      </c>
      <c r="BU57" s="86">
        <f t="shared" si="40"/>
        <v>-201.89999999999998</v>
      </c>
      <c r="BV57" s="60"/>
      <c r="BW57" s="26">
        <f t="shared" si="41"/>
        <v>0</v>
      </c>
      <c r="BX57" s="92">
        <f t="shared" si="19"/>
        <v>-201.89999999999998</v>
      </c>
      <c r="BY57" s="72"/>
      <c r="BZ57" s="11"/>
      <c r="CA57" s="72"/>
      <c r="CB57" s="72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2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2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2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2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2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2"/>
      <c r="IB57" s="11"/>
      <c r="IC57" s="11"/>
    </row>
    <row r="58" spans="1:237" s="2" customFormat="1" ht="15" customHeight="1" x14ac:dyDescent="0.2">
      <c r="A58" s="16" t="s">
        <v>59</v>
      </c>
      <c r="B58" s="26">
        <v>0</v>
      </c>
      <c r="C58" s="26">
        <v>0</v>
      </c>
      <c r="D58" s="4">
        <f t="shared" si="34"/>
        <v>0</v>
      </c>
      <c r="E58" s="13">
        <v>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26">
        <v>648.9</v>
      </c>
      <c r="O58" s="26">
        <v>434.9</v>
      </c>
      <c r="P58" s="4">
        <f t="shared" si="42"/>
        <v>0.67021112652180614</v>
      </c>
      <c r="Q58" s="13">
        <v>20</v>
      </c>
      <c r="R58" s="22">
        <v>1</v>
      </c>
      <c r="S58" s="13">
        <v>15</v>
      </c>
      <c r="T58" s="26">
        <v>105</v>
      </c>
      <c r="U58" s="26">
        <v>41.2</v>
      </c>
      <c r="V58" s="4">
        <f t="shared" si="43"/>
        <v>0.39238095238095239</v>
      </c>
      <c r="W58" s="13">
        <v>30</v>
      </c>
      <c r="X58" s="26">
        <v>4</v>
      </c>
      <c r="Y58" s="26">
        <v>7.2</v>
      </c>
      <c r="Z58" s="4">
        <f t="shared" si="44"/>
        <v>1.8</v>
      </c>
      <c r="AA58" s="13">
        <v>20</v>
      </c>
      <c r="AB58" s="26" t="s">
        <v>370</v>
      </c>
      <c r="AC58" s="26" t="s">
        <v>370</v>
      </c>
      <c r="AD58" s="4" t="s">
        <v>370</v>
      </c>
      <c r="AE58" s="13" t="s">
        <v>370</v>
      </c>
      <c r="AF58" s="5">
        <v>1423</v>
      </c>
      <c r="AG58" s="5">
        <v>2330</v>
      </c>
      <c r="AH58" s="4">
        <f t="shared" si="4"/>
        <v>1.6373858046380885</v>
      </c>
      <c r="AI58" s="13">
        <v>5</v>
      </c>
      <c r="AJ58" s="5">
        <v>15</v>
      </c>
      <c r="AK58" s="5">
        <v>0</v>
      </c>
      <c r="AL58" s="4">
        <f t="shared" si="35"/>
        <v>0</v>
      </c>
      <c r="AM58" s="13">
        <v>15</v>
      </c>
      <c r="AN58" s="26">
        <v>90</v>
      </c>
      <c r="AO58" s="26">
        <v>85</v>
      </c>
      <c r="AP58" s="4">
        <f t="shared" si="46"/>
        <v>0.94444444444444442</v>
      </c>
      <c r="AQ58" s="13">
        <v>20</v>
      </c>
      <c r="AR58" s="5" t="s">
        <v>373</v>
      </c>
      <c r="AS58" s="5" t="s">
        <v>373</v>
      </c>
      <c r="AT58" s="5" t="s">
        <v>373</v>
      </c>
      <c r="AU58" s="13" t="s">
        <v>370</v>
      </c>
      <c r="AV58" s="13">
        <v>0</v>
      </c>
      <c r="AW58" s="13">
        <v>0</v>
      </c>
      <c r="AX58" s="4">
        <f t="shared" si="36"/>
        <v>0</v>
      </c>
      <c r="AY58" s="13">
        <v>0</v>
      </c>
      <c r="AZ58" s="5" t="s">
        <v>373</v>
      </c>
      <c r="BA58" s="5" t="s">
        <v>373</v>
      </c>
      <c r="BB58" s="5" t="s">
        <v>373</v>
      </c>
      <c r="BC58" s="13" t="s">
        <v>370</v>
      </c>
      <c r="BD58" s="20">
        <f t="shared" si="45"/>
        <v>0.8260117521115522</v>
      </c>
      <c r="BE58" s="20">
        <f t="shared" si="47"/>
        <v>0.8260117521115522</v>
      </c>
      <c r="BF58" s="24">
        <v>202</v>
      </c>
      <c r="BG58" s="21">
        <f t="shared" si="37"/>
        <v>202</v>
      </c>
      <c r="BH58" s="21">
        <f t="shared" si="38"/>
        <v>166.9</v>
      </c>
      <c r="BI58" s="48">
        <f t="shared" si="39"/>
        <v>-35.099999999999994</v>
      </c>
      <c r="BJ58" s="21">
        <v>46.5</v>
      </c>
      <c r="BK58" s="21">
        <v>11.1</v>
      </c>
      <c r="BL58" s="21">
        <v>0</v>
      </c>
      <c r="BM58" s="21">
        <v>11.4</v>
      </c>
      <c r="BN58" s="21">
        <v>9.3000000000000007</v>
      </c>
      <c r="BO58" s="21">
        <v>4.9000000000000057</v>
      </c>
      <c r="BP58" s="21">
        <v>15.699999999999994</v>
      </c>
      <c r="BQ58" s="21">
        <v>6.4000000000000039</v>
      </c>
      <c r="BR58" s="21">
        <v>18.200000000000003</v>
      </c>
      <c r="BS58" s="21">
        <v>5.2000000000000028</v>
      </c>
      <c r="BT58" s="21">
        <v>17.2</v>
      </c>
      <c r="BU58" s="86">
        <f t="shared" si="40"/>
        <v>21.000000000000004</v>
      </c>
      <c r="BV58" s="60" t="s">
        <v>411</v>
      </c>
      <c r="BW58" s="26">
        <f t="shared" si="41"/>
        <v>0</v>
      </c>
      <c r="BX58" s="92">
        <f t="shared" si="19"/>
        <v>0</v>
      </c>
      <c r="BY58" s="72"/>
      <c r="BZ58" s="11"/>
      <c r="CA58" s="72"/>
      <c r="CB58" s="72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2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2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2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2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2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2"/>
      <c r="IB58" s="11"/>
      <c r="IC58" s="11"/>
    </row>
    <row r="59" spans="1:237" s="2" customFormat="1" ht="15" customHeight="1" x14ac:dyDescent="0.2">
      <c r="A59" s="16" t="s">
        <v>60</v>
      </c>
      <c r="B59" s="26">
        <v>0</v>
      </c>
      <c r="C59" s="26">
        <v>0</v>
      </c>
      <c r="D59" s="4">
        <f t="shared" si="34"/>
        <v>0</v>
      </c>
      <c r="E59" s="13">
        <v>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26">
        <v>1613.1</v>
      </c>
      <c r="O59" s="26">
        <v>546.4</v>
      </c>
      <c r="P59" s="4">
        <f t="shared" si="42"/>
        <v>0.33872667534560785</v>
      </c>
      <c r="Q59" s="13">
        <v>20</v>
      </c>
      <c r="R59" s="22">
        <v>1</v>
      </c>
      <c r="S59" s="13">
        <v>15</v>
      </c>
      <c r="T59" s="26">
        <v>126.2</v>
      </c>
      <c r="U59" s="26">
        <v>90.3</v>
      </c>
      <c r="V59" s="4">
        <f t="shared" si="43"/>
        <v>0.71553090332805069</v>
      </c>
      <c r="W59" s="13">
        <v>30</v>
      </c>
      <c r="X59" s="26">
        <v>19</v>
      </c>
      <c r="Y59" s="26">
        <v>23.6</v>
      </c>
      <c r="Z59" s="4">
        <f t="shared" si="44"/>
        <v>1.2421052631578948</v>
      </c>
      <c r="AA59" s="13">
        <v>20</v>
      </c>
      <c r="AB59" s="26" t="s">
        <v>370</v>
      </c>
      <c r="AC59" s="26" t="s">
        <v>370</v>
      </c>
      <c r="AD59" s="4" t="s">
        <v>370</v>
      </c>
      <c r="AE59" s="13" t="s">
        <v>370</v>
      </c>
      <c r="AF59" s="5">
        <v>2329</v>
      </c>
      <c r="AG59" s="5">
        <v>4386</v>
      </c>
      <c r="AH59" s="4">
        <f t="shared" si="4"/>
        <v>1.8832116788321167</v>
      </c>
      <c r="AI59" s="13">
        <v>5</v>
      </c>
      <c r="AJ59" s="5">
        <v>15</v>
      </c>
      <c r="AK59" s="5">
        <v>82.1</v>
      </c>
      <c r="AL59" s="4">
        <f t="shared" si="35"/>
        <v>5.4733333333333327</v>
      </c>
      <c r="AM59" s="13">
        <v>15</v>
      </c>
      <c r="AN59" s="26">
        <v>358</v>
      </c>
      <c r="AO59" s="26">
        <v>581</v>
      </c>
      <c r="AP59" s="4">
        <f t="shared" si="46"/>
        <v>1.6229050279329609</v>
      </c>
      <c r="AQ59" s="13">
        <v>20</v>
      </c>
      <c r="AR59" s="5" t="s">
        <v>373</v>
      </c>
      <c r="AS59" s="5" t="s">
        <v>373</v>
      </c>
      <c r="AT59" s="5" t="s">
        <v>373</v>
      </c>
      <c r="AU59" s="13" t="s">
        <v>370</v>
      </c>
      <c r="AV59" s="13">
        <v>20</v>
      </c>
      <c r="AW59" s="13">
        <v>0</v>
      </c>
      <c r="AX59" s="4">
        <f t="shared" si="36"/>
        <v>0</v>
      </c>
      <c r="AY59" s="13">
        <v>0</v>
      </c>
      <c r="AZ59" s="5" t="s">
        <v>373</v>
      </c>
      <c r="BA59" s="5" t="s">
        <v>373</v>
      </c>
      <c r="BB59" s="5" t="s">
        <v>373</v>
      </c>
      <c r="BC59" s="13" t="s">
        <v>370</v>
      </c>
      <c r="BD59" s="20">
        <f t="shared" si="45"/>
        <v>1.5364537985818512</v>
      </c>
      <c r="BE59" s="20">
        <f t="shared" si="47"/>
        <v>1.233645379858185</v>
      </c>
      <c r="BF59" s="24">
        <v>959</v>
      </c>
      <c r="BG59" s="21">
        <f t="shared" si="37"/>
        <v>959</v>
      </c>
      <c r="BH59" s="21">
        <f t="shared" si="38"/>
        <v>1183.0999999999999</v>
      </c>
      <c r="BI59" s="48">
        <f t="shared" si="39"/>
        <v>224.09999999999991</v>
      </c>
      <c r="BJ59" s="21">
        <v>53</v>
      </c>
      <c r="BK59" s="21">
        <v>95.8</v>
      </c>
      <c r="BL59" s="21">
        <v>31.600000000000009</v>
      </c>
      <c r="BM59" s="21">
        <v>65.3</v>
      </c>
      <c r="BN59" s="21">
        <v>37.1</v>
      </c>
      <c r="BO59" s="21">
        <v>82.899999999999977</v>
      </c>
      <c r="BP59" s="21">
        <v>64.899999999999991</v>
      </c>
      <c r="BQ59" s="21">
        <v>80.099999999999994</v>
      </c>
      <c r="BR59" s="21">
        <v>112.29999999999995</v>
      </c>
      <c r="BS59" s="21">
        <v>435.90000000000015</v>
      </c>
      <c r="BT59" s="21">
        <v>81</v>
      </c>
      <c r="BU59" s="86">
        <f t="shared" si="40"/>
        <v>43.199999999999875</v>
      </c>
      <c r="BV59" s="60" t="s">
        <v>411</v>
      </c>
      <c r="BW59" s="26">
        <f t="shared" si="41"/>
        <v>0</v>
      </c>
      <c r="BX59" s="92">
        <f t="shared" si="19"/>
        <v>0</v>
      </c>
      <c r="BY59" s="72"/>
      <c r="BZ59" s="11"/>
      <c r="CA59" s="72"/>
      <c r="CB59" s="72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2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2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2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2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2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2"/>
      <c r="IB59" s="11"/>
      <c r="IC59" s="11"/>
    </row>
    <row r="60" spans="1:237" s="2" customFormat="1" ht="15" customHeight="1" x14ac:dyDescent="0.2">
      <c r="A60" s="16" t="s">
        <v>61</v>
      </c>
      <c r="B60" s="26">
        <v>0</v>
      </c>
      <c r="C60" s="26">
        <v>0</v>
      </c>
      <c r="D60" s="4">
        <f t="shared" si="34"/>
        <v>0</v>
      </c>
      <c r="E60" s="13">
        <v>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26">
        <v>2448.5</v>
      </c>
      <c r="O60" s="26">
        <v>1699.5</v>
      </c>
      <c r="P60" s="4">
        <f t="shared" si="42"/>
        <v>0.69409842760874008</v>
      </c>
      <c r="Q60" s="13">
        <v>20</v>
      </c>
      <c r="R60" s="22">
        <v>1</v>
      </c>
      <c r="S60" s="13">
        <v>15</v>
      </c>
      <c r="T60" s="26">
        <v>3142.3</v>
      </c>
      <c r="U60" s="26">
        <v>3336.4</v>
      </c>
      <c r="V60" s="4">
        <f t="shared" si="43"/>
        <v>1.061770041052732</v>
      </c>
      <c r="W60" s="13">
        <v>30</v>
      </c>
      <c r="X60" s="26">
        <v>29.22</v>
      </c>
      <c r="Y60" s="26">
        <v>52.9</v>
      </c>
      <c r="Z60" s="4">
        <f t="shared" si="44"/>
        <v>1.8104038329911021</v>
      </c>
      <c r="AA60" s="13">
        <v>20</v>
      </c>
      <c r="AB60" s="26" t="s">
        <v>370</v>
      </c>
      <c r="AC60" s="26" t="s">
        <v>370</v>
      </c>
      <c r="AD60" s="4" t="s">
        <v>370</v>
      </c>
      <c r="AE60" s="13" t="s">
        <v>370</v>
      </c>
      <c r="AF60" s="5">
        <v>14880</v>
      </c>
      <c r="AG60" s="5">
        <v>22260</v>
      </c>
      <c r="AH60" s="4">
        <f t="shared" si="4"/>
        <v>1.4959677419354838</v>
      </c>
      <c r="AI60" s="13">
        <v>5</v>
      </c>
      <c r="AJ60" s="5">
        <v>58</v>
      </c>
      <c r="AK60" s="5">
        <v>24.7</v>
      </c>
      <c r="AL60" s="4">
        <f t="shared" si="35"/>
        <v>0.4258620689655172</v>
      </c>
      <c r="AM60" s="13">
        <v>15</v>
      </c>
      <c r="AN60" s="26">
        <v>535</v>
      </c>
      <c r="AO60" s="26">
        <v>147</v>
      </c>
      <c r="AP60" s="4">
        <f t="shared" si="46"/>
        <v>0.27476635514018694</v>
      </c>
      <c r="AQ60" s="13">
        <v>20</v>
      </c>
      <c r="AR60" s="5" t="s">
        <v>373</v>
      </c>
      <c r="AS60" s="5" t="s">
        <v>373</v>
      </c>
      <c r="AT60" s="5" t="s">
        <v>373</v>
      </c>
      <c r="AU60" s="13" t="s">
        <v>370</v>
      </c>
      <c r="AV60" s="13">
        <v>16</v>
      </c>
      <c r="AW60" s="13">
        <v>0</v>
      </c>
      <c r="AX60" s="4">
        <f t="shared" si="36"/>
        <v>0</v>
      </c>
      <c r="AY60" s="13">
        <v>0</v>
      </c>
      <c r="AZ60" s="5" t="s">
        <v>373</v>
      </c>
      <c r="BA60" s="5" t="s">
        <v>373</v>
      </c>
      <c r="BB60" s="5" t="s">
        <v>373</v>
      </c>
      <c r="BC60" s="13" t="s">
        <v>370</v>
      </c>
      <c r="BD60" s="20">
        <f t="shared" si="45"/>
        <v>0.93044994632434175</v>
      </c>
      <c r="BE60" s="20">
        <f t="shared" si="47"/>
        <v>0.93044994632434175</v>
      </c>
      <c r="BF60" s="24">
        <v>877</v>
      </c>
      <c r="BG60" s="21">
        <f t="shared" si="37"/>
        <v>877</v>
      </c>
      <c r="BH60" s="21">
        <f t="shared" si="38"/>
        <v>816</v>
      </c>
      <c r="BI60" s="48">
        <f t="shared" si="39"/>
        <v>-61</v>
      </c>
      <c r="BJ60" s="21">
        <v>272.39999999999998</v>
      </c>
      <c r="BK60" s="21">
        <v>272.39999999999998</v>
      </c>
      <c r="BL60" s="21">
        <v>0</v>
      </c>
      <c r="BM60" s="21">
        <v>100.1</v>
      </c>
      <c r="BN60" s="21">
        <v>80.2</v>
      </c>
      <c r="BO60" s="21">
        <v>0</v>
      </c>
      <c r="BP60" s="21">
        <v>64.2</v>
      </c>
      <c r="BQ60" s="21">
        <v>58.7</v>
      </c>
      <c r="BR60" s="21">
        <v>0</v>
      </c>
      <c r="BS60" s="21">
        <v>79.8</v>
      </c>
      <c r="BT60" s="21">
        <v>98.1</v>
      </c>
      <c r="BU60" s="86">
        <f t="shared" si="40"/>
        <v>-209.89999999999995</v>
      </c>
      <c r="BV60" s="60"/>
      <c r="BW60" s="26">
        <f t="shared" si="41"/>
        <v>0</v>
      </c>
      <c r="BX60" s="92">
        <f t="shared" si="19"/>
        <v>-209.89999999999995</v>
      </c>
      <c r="BY60" s="72"/>
      <c r="BZ60" s="11"/>
      <c r="CA60" s="72"/>
      <c r="CB60" s="72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2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2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2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2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2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2"/>
      <c r="IB60" s="11"/>
      <c r="IC60" s="11"/>
    </row>
    <row r="61" spans="1:237" s="2" customFormat="1" ht="15" customHeight="1" x14ac:dyDescent="0.2">
      <c r="A61" s="16" t="s">
        <v>62</v>
      </c>
      <c r="B61" s="26">
        <v>92490</v>
      </c>
      <c r="C61" s="26">
        <v>96811</v>
      </c>
      <c r="D61" s="4">
        <f t="shared" si="34"/>
        <v>1.0467185641690993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26">
        <v>11051.3</v>
      </c>
      <c r="O61" s="26">
        <v>8231.7000000000007</v>
      </c>
      <c r="P61" s="4">
        <f t="shared" si="42"/>
        <v>0.74486259535077337</v>
      </c>
      <c r="Q61" s="13">
        <v>20</v>
      </c>
      <c r="R61" s="22">
        <v>1</v>
      </c>
      <c r="S61" s="13">
        <v>15</v>
      </c>
      <c r="T61" s="26">
        <v>240</v>
      </c>
      <c r="U61" s="26">
        <v>116.5</v>
      </c>
      <c r="V61" s="4">
        <f t="shared" si="43"/>
        <v>0.48541666666666666</v>
      </c>
      <c r="W61" s="13">
        <v>30</v>
      </c>
      <c r="X61" s="26">
        <v>36.1</v>
      </c>
      <c r="Y61" s="26">
        <v>23</v>
      </c>
      <c r="Z61" s="4">
        <f t="shared" si="44"/>
        <v>0.63711911357340723</v>
      </c>
      <c r="AA61" s="13">
        <v>20</v>
      </c>
      <c r="AB61" s="26" t="s">
        <v>370</v>
      </c>
      <c r="AC61" s="26" t="s">
        <v>370</v>
      </c>
      <c r="AD61" s="4" t="s">
        <v>370</v>
      </c>
      <c r="AE61" s="13" t="s">
        <v>370</v>
      </c>
      <c r="AF61" s="5">
        <v>14104</v>
      </c>
      <c r="AG61" s="5">
        <v>24512</v>
      </c>
      <c r="AH61" s="4">
        <f t="shared" si="4"/>
        <v>1.7379466817923994</v>
      </c>
      <c r="AI61" s="13">
        <v>5</v>
      </c>
      <c r="AJ61" s="5">
        <v>58</v>
      </c>
      <c r="AK61" s="5">
        <v>38.6</v>
      </c>
      <c r="AL61" s="4">
        <f t="shared" si="35"/>
        <v>0.66551724137931034</v>
      </c>
      <c r="AM61" s="13">
        <v>15</v>
      </c>
      <c r="AN61" s="26">
        <v>139</v>
      </c>
      <c r="AO61" s="26">
        <v>248</v>
      </c>
      <c r="AP61" s="4">
        <f t="shared" si="46"/>
        <v>1.7841726618705036</v>
      </c>
      <c r="AQ61" s="13">
        <v>20</v>
      </c>
      <c r="AR61" s="5" t="s">
        <v>373</v>
      </c>
      <c r="AS61" s="5" t="s">
        <v>373</v>
      </c>
      <c r="AT61" s="5" t="s">
        <v>373</v>
      </c>
      <c r="AU61" s="13" t="s">
        <v>370</v>
      </c>
      <c r="AV61" s="13">
        <v>18</v>
      </c>
      <c r="AW61" s="13">
        <v>0.48</v>
      </c>
      <c r="AX61" s="4">
        <f t="shared" si="36"/>
        <v>2.6666666666666665E-2</v>
      </c>
      <c r="AY61" s="13">
        <v>10</v>
      </c>
      <c r="AZ61" s="5" t="s">
        <v>373</v>
      </c>
      <c r="BA61" s="5" t="s">
        <v>373</v>
      </c>
      <c r="BB61" s="5" t="s">
        <v>373</v>
      </c>
      <c r="BC61" s="13" t="s">
        <v>370</v>
      </c>
      <c r="BD61" s="20">
        <f t="shared" si="45"/>
        <v>0.84339263278553789</v>
      </c>
      <c r="BE61" s="20">
        <f t="shared" si="47"/>
        <v>0.84339263278553789</v>
      </c>
      <c r="BF61" s="24">
        <v>991</v>
      </c>
      <c r="BG61" s="21">
        <f t="shared" si="37"/>
        <v>991</v>
      </c>
      <c r="BH61" s="21">
        <f t="shared" si="38"/>
        <v>835.8</v>
      </c>
      <c r="BI61" s="48">
        <f t="shared" si="39"/>
        <v>-155.20000000000005</v>
      </c>
      <c r="BJ61" s="21">
        <v>69.2</v>
      </c>
      <c r="BK61" s="21">
        <v>48.7</v>
      </c>
      <c r="BL61" s="21">
        <v>208.3</v>
      </c>
      <c r="BM61" s="21">
        <v>116.6</v>
      </c>
      <c r="BN61" s="21">
        <v>112.4</v>
      </c>
      <c r="BO61" s="21">
        <v>107.49999999999994</v>
      </c>
      <c r="BP61" s="21">
        <v>107.89999999999991</v>
      </c>
      <c r="BQ61" s="21">
        <v>108.1</v>
      </c>
      <c r="BR61" s="21">
        <v>0</v>
      </c>
      <c r="BS61" s="21">
        <v>94.7</v>
      </c>
      <c r="BT61" s="21">
        <v>40.6</v>
      </c>
      <c r="BU61" s="86">
        <f t="shared" si="40"/>
        <v>-178.19999999999993</v>
      </c>
      <c r="BV61" s="60"/>
      <c r="BW61" s="26">
        <f t="shared" si="41"/>
        <v>0</v>
      </c>
      <c r="BX61" s="92">
        <f t="shared" si="19"/>
        <v>-178.19999999999993</v>
      </c>
      <c r="BY61" s="72"/>
      <c r="BZ61" s="11"/>
      <c r="CA61" s="72"/>
      <c r="CB61" s="72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2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2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2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2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2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2"/>
      <c r="IB61" s="11"/>
      <c r="IC61" s="11"/>
    </row>
    <row r="62" spans="1:237" s="2" customFormat="1" ht="15" customHeight="1" x14ac:dyDescent="0.2">
      <c r="A62" s="16" t="s">
        <v>63</v>
      </c>
      <c r="B62" s="26">
        <v>0</v>
      </c>
      <c r="C62" s="26">
        <v>0</v>
      </c>
      <c r="D62" s="4">
        <f t="shared" si="34"/>
        <v>0</v>
      </c>
      <c r="E62" s="13">
        <v>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26">
        <v>3353.4</v>
      </c>
      <c r="O62" s="26">
        <v>3154.2</v>
      </c>
      <c r="P62" s="4">
        <f t="shared" si="42"/>
        <v>0.94059760243335111</v>
      </c>
      <c r="Q62" s="13">
        <v>20</v>
      </c>
      <c r="R62" s="22">
        <v>1</v>
      </c>
      <c r="S62" s="13">
        <v>15</v>
      </c>
      <c r="T62" s="26">
        <v>1757.6</v>
      </c>
      <c r="U62" s="26">
        <v>1684.2</v>
      </c>
      <c r="V62" s="4">
        <f t="shared" si="43"/>
        <v>0.95823850705507518</v>
      </c>
      <c r="W62" s="13">
        <v>30</v>
      </c>
      <c r="X62" s="26">
        <v>111.3</v>
      </c>
      <c r="Y62" s="26">
        <v>117</v>
      </c>
      <c r="Z62" s="4">
        <f t="shared" si="44"/>
        <v>1.051212938005391</v>
      </c>
      <c r="AA62" s="13">
        <v>20</v>
      </c>
      <c r="AB62" s="26" t="s">
        <v>370</v>
      </c>
      <c r="AC62" s="26" t="s">
        <v>370</v>
      </c>
      <c r="AD62" s="4" t="s">
        <v>370</v>
      </c>
      <c r="AE62" s="13" t="s">
        <v>370</v>
      </c>
      <c r="AF62" s="5">
        <v>25232</v>
      </c>
      <c r="AG62" s="5">
        <v>45113</v>
      </c>
      <c r="AH62" s="4">
        <f t="shared" si="4"/>
        <v>1.7879280279010781</v>
      </c>
      <c r="AI62" s="13">
        <v>5</v>
      </c>
      <c r="AJ62" s="5">
        <v>58</v>
      </c>
      <c r="AK62" s="5">
        <v>21.4</v>
      </c>
      <c r="AL62" s="4">
        <f t="shared" si="35"/>
        <v>0.36896551724137927</v>
      </c>
      <c r="AM62" s="13">
        <v>15</v>
      </c>
      <c r="AN62" s="26">
        <v>867</v>
      </c>
      <c r="AO62" s="26">
        <v>867</v>
      </c>
      <c r="AP62" s="4">
        <f t="shared" si="46"/>
        <v>1</v>
      </c>
      <c r="AQ62" s="13">
        <v>20</v>
      </c>
      <c r="AR62" s="5" t="s">
        <v>373</v>
      </c>
      <c r="AS62" s="5" t="s">
        <v>373</v>
      </c>
      <c r="AT62" s="5" t="s">
        <v>373</v>
      </c>
      <c r="AU62" s="13" t="s">
        <v>370</v>
      </c>
      <c r="AV62" s="13">
        <v>0</v>
      </c>
      <c r="AW62" s="13">
        <v>50</v>
      </c>
      <c r="AX62" s="4">
        <f t="shared" si="36"/>
        <v>0</v>
      </c>
      <c r="AY62" s="13">
        <v>0</v>
      </c>
      <c r="AZ62" s="5" t="s">
        <v>373</v>
      </c>
      <c r="BA62" s="5" t="s">
        <v>373</v>
      </c>
      <c r="BB62" s="5" t="s">
        <v>373</v>
      </c>
      <c r="BC62" s="13" t="s">
        <v>370</v>
      </c>
      <c r="BD62" s="20">
        <f t="shared" si="45"/>
        <v>0.94445991134842533</v>
      </c>
      <c r="BE62" s="20">
        <f t="shared" si="47"/>
        <v>0.94445991134842533</v>
      </c>
      <c r="BF62" s="24">
        <v>825</v>
      </c>
      <c r="BG62" s="21">
        <f t="shared" si="37"/>
        <v>825</v>
      </c>
      <c r="BH62" s="21">
        <f t="shared" si="38"/>
        <v>779.2</v>
      </c>
      <c r="BI62" s="48">
        <f t="shared" si="39"/>
        <v>-45.799999999999955</v>
      </c>
      <c r="BJ62" s="21">
        <v>122.4</v>
      </c>
      <c r="BK62" s="21">
        <v>163.1</v>
      </c>
      <c r="BL62" s="21">
        <v>0</v>
      </c>
      <c r="BM62" s="21">
        <v>92.8</v>
      </c>
      <c r="BN62" s="21">
        <v>75.5</v>
      </c>
      <c r="BO62" s="21">
        <v>74.900000000000091</v>
      </c>
      <c r="BP62" s="21">
        <v>38.999999999999957</v>
      </c>
      <c r="BQ62" s="21">
        <v>91.499999999999915</v>
      </c>
      <c r="BR62" s="21">
        <v>139.6</v>
      </c>
      <c r="BS62" s="21">
        <v>18.700000000000017</v>
      </c>
      <c r="BT62" s="21">
        <v>55.3</v>
      </c>
      <c r="BU62" s="86">
        <f t="shared" si="40"/>
        <v>-93.599999999999923</v>
      </c>
      <c r="BV62" s="60"/>
      <c r="BW62" s="26">
        <f t="shared" si="41"/>
        <v>0</v>
      </c>
      <c r="BX62" s="92">
        <f t="shared" si="19"/>
        <v>-93.599999999999923</v>
      </c>
      <c r="BY62" s="72"/>
      <c r="BZ62" s="11"/>
      <c r="CA62" s="72"/>
      <c r="CB62" s="72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2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2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2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2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2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2"/>
      <c r="IB62" s="11"/>
      <c r="IC62" s="11"/>
    </row>
    <row r="63" spans="1:237" s="2" customFormat="1" ht="15" customHeight="1" x14ac:dyDescent="0.2">
      <c r="A63" s="16" t="s">
        <v>64</v>
      </c>
      <c r="B63" s="26">
        <v>0</v>
      </c>
      <c r="C63" s="26">
        <v>0</v>
      </c>
      <c r="D63" s="4">
        <f t="shared" si="34"/>
        <v>0</v>
      </c>
      <c r="E63" s="13">
        <v>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26">
        <v>2266</v>
      </c>
      <c r="O63" s="26">
        <v>1206.7</v>
      </c>
      <c r="P63" s="4">
        <f t="shared" si="42"/>
        <v>0.53252427184466022</v>
      </c>
      <c r="Q63" s="13">
        <v>20</v>
      </c>
      <c r="R63" s="22">
        <v>1</v>
      </c>
      <c r="S63" s="13">
        <v>15</v>
      </c>
      <c r="T63" s="26">
        <v>67</v>
      </c>
      <c r="U63" s="26">
        <v>50.2</v>
      </c>
      <c r="V63" s="4">
        <f t="shared" si="43"/>
        <v>0.74925373134328366</v>
      </c>
      <c r="W63" s="13">
        <v>30</v>
      </c>
      <c r="X63" s="26">
        <v>36.06</v>
      </c>
      <c r="Y63" s="26">
        <v>35.1</v>
      </c>
      <c r="Z63" s="4">
        <f t="shared" si="44"/>
        <v>0.9733777038269551</v>
      </c>
      <c r="AA63" s="13">
        <v>20</v>
      </c>
      <c r="AB63" s="26" t="s">
        <v>370</v>
      </c>
      <c r="AC63" s="26" t="s">
        <v>370</v>
      </c>
      <c r="AD63" s="4" t="s">
        <v>370</v>
      </c>
      <c r="AE63" s="13" t="s">
        <v>370</v>
      </c>
      <c r="AF63" s="5">
        <v>4011</v>
      </c>
      <c r="AG63" s="5">
        <v>6499</v>
      </c>
      <c r="AH63" s="4">
        <f t="shared" si="4"/>
        <v>1.6202941909748192</v>
      </c>
      <c r="AI63" s="13">
        <v>5</v>
      </c>
      <c r="AJ63" s="5">
        <v>15</v>
      </c>
      <c r="AK63" s="5">
        <v>23.6</v>
      </c>
      <c r="AL63" s="4">
        <f t="shared" si="35"/>
        <v>1.5733333333333335</v>
      </c>
      <c r="AM63" s="13">
        <v>15</v>
      </c>
      <c r="AN63" s="26">
        <v>151</v>
      </c>
      <c r="AO63" s="26">
        <v>419</v>
      </c>
      <c r="AP63" s="4">
        <f t="shared" si="46"/>
        <v>2.7748344370860929</v>
      </c>
      <c r="AQ63" s="13">
        <v>20</v>
      </c>
      <c r="AR63" s="5" t="s">
        <v>373</v>
      </c>
      <c r="AS63" s="5" t="s">
        <v>373</v>
      </c>
      <c r="AT63" s="5" t="s">
        <v>373</v>
      </c>
      <c r="AU63" s="13" t="s">
        <v>370</v>
      </c>
      <c r="AV63" s="13">
        <v>0</v>
      </c>
      <c r="AW63" s="13">
        <v>33.5</v>
      </c>
      <c r="AX63" s="4">
        <f t="shared" si="36"/>
        <v>0</v>
      </c>
      <c r="AY63" s="13">
        <v>0</v>
      </c>
      <c r="AZ63" s="5" t="s">
        <v>373</v>
      </c>
      <c r="BA63" s="5" t="s">
        <v>373</v>
      </c>
      <c r="BB63" s="5" t="s">
        <v>373</v>
      </c>
      <c r="BC63" s="13" t="s">
        <v>370</v>
      </c>
      <c r="BD63" s="20">
        <f t="shared" si="45"/>
        <v>1.238350489202614</v>
      </c>
      <c r="BE63" s="20">
        <f t="shared" si="47"/>
        <v>1.2038350489202614</v>
      </c>
      <c r="BF63" s="24">
        <v>463</v>
      </c>
      <c r="BG63" s="21">
        <f t="shared" si="37"/>
        <v>463</v>
      </c>
      <c r="BH63" s="21">
        <f t="shared" si="38"/>
        <v>557.4</v>
      </c>
      <c r="BI63" s="48">
        <f t="shared" si="39"/>
        <v>94.399999999999977</v>
      </c>
      <c r="BJ63" s="21">
        <v>53.9</v>
      </c>
      <c r="BK63" s="21">
        <v>166.2</v>
      </c>
      <c r="BL63" s="21">
        <v>0</v>
      </c>
      <c r="BM63" s="21">
        <v>32.1</v>
      </c>
      <c r="BN63" s="21">
        <v>19.100000000000001</v>
      </c>
      <c r="BO63" s="21">
        <v>0</v>
      </c>
      <c r="BP63" s="21">
        <v>23.7</v>
      </c>
      <c r="BQ63" s="21">
        <v>17</v>
      </c>
      <c r="BR63" s="21">
        <v>31.90000000000002</v>
      </c>
      <c r="BS63" s="21">
        <v>89.000000000000028</v>
      </c>
      <c r="BT63" s="21">
        <v>34.799999999999997</v>
      </c>
      <c r="BU63" s="86">
        <f t="shared" si="40"/>
        <v>89.699999999999918</v>
      </c>
      <c r="BV63" s="60"/>
      <c r="BW63" s="26">
        <f t="shared" si="41"/>
        <v>89.699999999999918</v>
      </c>
      <c r="BX63" s="92">
        <f t="shared" si="19"/>
        <v>0</v>
      </c>
      <c r="BY63" s="72"/>
      <c r="BZ63" s="11"/>
      <c r="CA63" s="72"/>
      <c r="CB63" s="72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2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2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2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2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2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2"/>
      <c r="IB63" s="11"/>
      <c r="IC63" s="11"/>
    </row>
    <row r="64" spans="1:237" s="2" customFormat="1" ht="15" customHeight="1" x14ac:dyDescent="0.2">
      <c r="A64" s="16" t="s">
        <v>65</v>
      </c>
      <c r="B64" s="26">
        <v>0</v>
      </c>
      <c r="C64" s="26">
        <v>0</v>
      </c>
      <c r="D64" s="4">
        <f t="shared" si="34"/>
        <v>0</v>
      </c>
      <c r="E64" s="13">
        <v>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26">
        <v>1428.1</v>
      </c>
      <c r="O64" s="26">
        <v>3117.4</v>
      </c>
      <c r="P64" s="4">
        <f t="shared" si="42"/>
        <v>2.1829003571178491</v>
      </c>
      <c r="Q64" s="13">
        <v>20</v>
      </c>
      <c r="R64" s="22">
        <v>1</v>
      </c>
      <c r="S64" s="13">
        <v>15</v>
      </c>
      <c r="T64" s="26">
        <v>32</v>
      </c>
      <c r="U64" s="26">
        <v>9.6999999999999993</v>
      </c>
      <c r="V64" s="4">
        <f t="shared" si="43"/>
        <v>0.30312499999999998</v>
      </c>
      <c r="W64" s="13">
        <v>35</v>
      </c>
      <c r="X64" s="26">
        <v>20.100000000000001</v>
      </c>
      <c r="Y64" s="26">
        <v>13</v>
      </c>
      <c r="Z64" s="4">
        <f t="shared" si="44"/>
        <v>0.6467661691542288</v>
      </c>
      <c r="AA64" s="13">
        <v>15</v>
      </c>
      <c r="AB64" s="26" t="s">
        <v>370</v>
      </c>
      <c r="AC64" s="26" t="s">
        <v>370</v>
      </c>
      <c r="AD64" s="4" t="s">
        <v>370</v>
      </c>
      <c r="AE64" s="13" t="s">
        <v>370</v>
      </c>
      <c r="AF64" s="5">
        <v>2717</v>
      </c>
      <c r="AG64" s="5">
        <v>4770</v>
      </c>
      <c r="AH64" s="4">
        <f t="shared" si="4"/>
        <v>1.7556128082443871</v>
      </c>
      <c r="AI64" s="13">
        <v>5</v>
      </c>
      <c r="AJ64" s="5">
        <v>58</v>
      </c>
      <c r="AK64" s="5">
        <v>10.5</v>
      </c>
      <c r="AL64" s="4">
        <f t="shared" si="35"/>
        <v>0.18103448275862069</v>
      </c>
      <c r="AM64" s="13">
        <v>15</v>
      </c>
      <c r="AN64" s="26">
        <v>45</v>
      </c>
      <c r="AO64" s="26">
        <v>34</v>
      </c>
      <c r="AP64" s="4">
        <f t="shared" si="46"/>
        <v>0.75555555555555554</v>
      </c>
      <c r="AQ64" s="13">
        <v>20</v>
      </c>
      <c r="AR64" s="5" t="s">
        <v>373</v>
      </c>
      <c r="AS64" s="5" t="s">
        <v>373</v>
      </c>
      <c r="AT64" s="5" t="s">
        <v>373</v>
      </c>
      <c r="AU64" s="13" t="s">
        <v>370</v>
      </c>
      <c r="AV64" s="13">
        <v>0</v>
      </c>
      <c r="AW64" s="13">
        <v>0</v>
      </c>
      <c r="AX64" s="4">
        <f t="shared" si="36"/>
        <v>0</v>
      </c>
      <c r="AY64" s="13">
        <v>0</v>
      </c>
      <c r="AZ64" s="5" t="s">
        <v>373</v>
      </c>
      <c r="BA64" s="5" t="s">
        <v>373</v>
      </c>
      <c r="BB64" s="5" t="s">
        <v>373</v>
      </c>
      <c r="BC64" s="13" t="s">
        <v>370</v>
      </c>
      <c r="BD64" s="20">
        <f t="shared" si="45"/>
        <v>0.84458853658706223</v>
      </c>
      <c r="BE64" s="20">
        <f t="shared" si="47"/>
        <v>0.84458853658706223</v>
      </c>
      <c r="BF64" s="24">
        <v>1045</v>
      </c>
      <c r="BG64" s="21">
        <f t="shared" si="37"/>
        <v>1045</v>
      </c>
      <c r="BH64" s="21">
        <f t="shared" si="38"/>
        <v>882.6</v>
      </c>
      <c r="BI64" s="48">
        <f t="shared" si="39"/>
        <v>-162.39999999999998</v>
      </c>
      <c r="BJ64" s="21">
        <v>167.2</v>
      </c>
      <c r="BK64" s="21">
        <v>94</v>
      </c>
      <c r="BL64" s="21">
        <v>91</v>
      </c>
      <c r="BM64" s="21">
        <v>118.6</v>
      </c>
      <c r="BN64" s="21">
        <v>82.7</v>
      </c>
      <c r="BO64" s="21">
        <v>131.19999999999999</v>
      </c>
      <c r="BP64" s="21">
        <v>37.000000000000043</v>
      </c>
      <c r="BQ64" s="21">
        <v>1.6999999999999993</v>
      </c>
      <c r="BR64" s="21">
        <v>0</v>
      </c>
      <c r="BS64" s="21">
        <v>82.5</v>
      </c>
      <c r="BT64" s="21">
        <v>23.6</v>
      </c>
      <c r="BU64" s="86">
        <f t="shared" si="40"/>
        <v>53.100000000000044</v>
      </c>
      <c r="BV64" s="60"/>
      <c r="BW64" s="26">
        <f t="shared" si="41"/>
        <v>53.100000000000044</v>
      </c>
      <c r="BX64" s="92">
        <f t="shared" si="19"/>
        <v>0</v>
      </c>
      <c r="BY64" s="72"/>
      <c r="BZ64" s="11"/>
      <c r="CA64" s="72"/>
      <c r="CB64" s="72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2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2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2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2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2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2"/>
      <c r="IB64" s="11"/>
      <c r="IC64" s="11"/>
    </row>
    <row r="65" spans="1:237" s="2" customFormat="1" ht="15" customHeight="1" x14ac:dyDescent="0.2">
      <c r="A65" s="16" t="s">
        <v>66</v>
      </c>
      <c r="B65" s="26">
        <v>13991</v>
      </c>
      <c r="C65" s="26">
        <v>10835</v>
      </c>
      <c r="D65" s="4">
        <f t="shared" si="34"/>
        <v>0.77442641698234582</v>
      </c>
      <c r="E65" s="13">
        <v>10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26">
        <v>1584.6</v>
      </c>
      <c r="O65" s="26">
        <v>1410.3</v>
      </c>
      <c r="P65" s="4">
        <f t="shared" si="42"/>
        <v>0.8900037864445286</v>
      </c>
      <c r="Q65" s="13">
        <v>20</v>
      </c>
      <c r="R65" s="22">
        <v>1</v>
      </c>
      <c r="S65" s="13">
        <v>15</v>
      </c>
      <c r="T65" s="26">
        <v>175</v>
      </c>
      <c r="U65" s="26">
        <v>129.69999999999999</v>
      </c>
      <c r="V65" s="4">
        <f t="shared" si="43"/>
        <v>0.7411428571428571</v>
      </c>
      <c r="W65" s="13">
        <v>25</v>
      </c>
      <c r="X65" s="26">
        <v>43</v>
      </c>
      <c r="Y65" s="26">
        <v>63.2</v>
      </c>
      <c r="Z65" s="4">
        <f t="shared" si="44"/>
        <v>1.4697674418604652</v>
      </c>
      <c r="AA65" s="13">
        <v>25</v>
      </c>
      <c r="AB65" s="26" t="s">
        <v>370</v>
      </c>
      <c r="AC65" s="26" t="s">
        <v>370</v>
      </c>
      <c r="AD65" s="4" t="s">
        <v>370</v>
      </c>
      <c r="AE65" s="13" t="s">
        <v>370</v>
      </c>
      <c r="AF65" s="5">
        <v>24196</v>
      </c>
      <c r="AG65" s="5">
        <v>58050</v>
      </c>
      <c r="AH65" s="4">
        <f t="shared" si="4"/>
        <v>2.3991568854356093</v>
      </c>
      <c r="AI65" s="13">
        <v>5</v>
      </c>
      <c r="AJ65" s="5">
        <v>58</v>
      </c>
      <c r="AK65" s="5">
        <v>17.600000000000001</v>
      </c>
      <c r="AL65" s="4">
        <f t="shared" si="35"/>
        <v>0.30344827586206902</v>
      </c>
      <c r="AM65" s="13">
        <v>15</v>
      </c>
      <c r="AN65" s="26">
        <v>489</v>
      </c>
      <c r="AO65" s="26">
        <v>479</v>
      </c>
      <c r="AP65" s="4">
        <f t="shared" si="46"/>
        <v>0.9795501022494888</v>
      </c>
      <c r="AQ65" s="13">
        <v>20</v>
      </c>
      <c r="AR65" s="5" t="s">
        <v>373</v>
      </c>
      <c r="AS65" s="5" t="s">
        <v>373</v>
      </c>
      <c r="AT65" s="5" t="s">
        <v>373</v>
      </c>
      <c r="AU65" s="13" t="s">
        <v>370</v>
      </c>
      <c r="AV65" s="13">
        <v>20</v>
      </c>
      <c r="AW65" s="13">
        <v>0</v>
      </c>
      <c r="AX65" s="4">
        <f t="shared" si="36"/>
        <v>0</v>
      </c>
      <c r="AY65" s="13">
        <v>0</v>
      </c>
      <c r="AZ65" s="5" t="s">
        <v>373</v>
      </c>
      <c r="BA65" s="5" t="s">
        <v>373</v>
      </c>
      <c r="BB65" s="5" t="s">
        <v>373</v>
      </c>
      <c r="BC65" s="13" t="s">
        <v>370</v>
      </c>
      <c r="BD65" s="20">
        <f t="shared" si="45"/>
        <v>0.97744894802885873</v>
      </c>
      <c r="BE65" s="20">
        <f t="shared" si="47"/>
        <v>0.97744894802885873</v>
      </c>
      <c r="BF65" s="24">
        <v>819</v>
      </c>
      <c r="BG65" s="21">
        <f t="shared" si="37"/>
        <v>819</v>
      </c>
      <c r="BH65" s="21">
        <f t="shared" si="38"/>
        <v>800.5</v>
      </c>
      <c r="BI65" s="48">
        <f t="shared" si="39"/>
        <v>-18.5</v>
      </c>
      <c r="BJ65" s="21">
        <v>29.7</v>
      </c>
      <c r="BK65" s="21">
        <v>139.80000000000001</v>
      </c>
      <c r="BL65" s="21">
        <v>0</v>
      </c>
      <c r="BM65" s="21">
        <v>59.2</v>
      </c>
      <c r="BN65" s="21">
        <v>65.5</v>
      </c>
      <c r="BO65" s="21">
        <v>140.30000000000001</v>
      </c>
      <c r="BP65" s="21">
        <v>57.199999999999989</v>
      </c>
      <c r="BQ65" s="21">
        <v>92.3</v>
      </c>
      <c r="BR65" s="21">
        <v>148.39999999999986</v>
      </c>
      <c r="BS65" s="21">
        <v>48.700000000000202</v>
      </c>
      <c r="BT65" s="21">
        <v>89.8</v>
      </c>
      <c r="BU65" s="86">
        <f t="shared" si="40"/>
        <v>-70.400000000000119</v>
      </c>
      <c r="BV65" s="60" t="s">
        <v>411</v>
      </c>
      <c r="BW65" s="26">
        <f t="shared" si="41"/>
        <v>0</v>
      </c>
      <c r="BX65" s="92">
        <f t="shared" si="19"/>
        <v>-70.400000000000119</v>
      </c>
      <c r="BY65" s="72"/>
      <c r="BZ65" s="11"/>
      <c r="CA65" s="72"/>
      <c r="CB65" s="72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2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2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2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2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2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2"/>
      <c r="IB65" s="11"/>
      <c r="IC65" s="11"/>
    </row>
    <row r="66" spans="1:237" s="2" customFormat="1" ht="15" customHeight="1" x14ac:dyDescent="0.2">
      <c r="A66" s="25" t="s">
        <v>67</v>
      </c>
      <c r="B66" s="26"/>
      <c r="C66" s="26"/>
      <c r="D66" s="4"/>
      <c r="E66" s="13"/>
      <c r="F66" s="5"/>
      <c r="G66" s="5"/>
      <c r="H66" s="5"/>
      <c r="I66" s="13"/>
      <c r="J66" s="5"/>
      <c r="K66" s="5"/>
      <c r="L66" s="5"/>
      <c r="M66" s="13"/>
      <c r="N66" s="26"/>
      <c r="O66" s="26"/>
      <c r="P66" s="4"/>
      <c r="Q66" s="13"/>
      <c r="R66" s="22"/>
      <c r="S66" s="13"/>
      <c r="T66" s="26"/>
      <c r="U66" s="26"/>
      <c r="V66" s="4"/>
      <c r="W66" s="13"/>
      <c r="X66" s="26"/>
      <c r="Y66" s="26"/>
      <c r="Z66" s="4"/>
      <c r="AA66" s="13"/>
      <c r="AB66" s="26"/>
      <c r="AC66" s="26"/>
      <c r="AD66" s="4"/>
      <c r="AE66" s="13"/>
      <c r="AF66" s="5"/>
      <c r="AG66" s="5"/>
      <c r="AH66" s="4"/>
      <c r="AI66" s="13"/>
      <c r="AJ66" s="5"/>
      <c r="AK66" s="5"/>
      <c r="AL66" s="4"/>
      <c r="AM66" s="13"/>
      <c r="AN66" s="26"/>
      <c r="AO66" s="26"/>
      <c r="AP66" s="4"/>
      <c r="AQ66" s="13"/>
      <c r="AR66" s="5"/>
      <c r="AS66" s="5"/>
      <c r="AT66" s="5"/>
      <c r="AU66" s="13"/>
      <c r="AV66" s="13"/>
      <c r="AW66" s="13"/>
      <c r="AX66" s="4"/>
      <c r="AY66" s="13"/>
      <c r="AZ66" s="5"/>
      <c r="BA66" s="5"/>
      <c r="BB66" s="5"/>
      <c r="BC66" s="13"/>
      <c r="BD66" s="20"/>
      <c r="BE66" s="20"/>
      <c r="BF66" s="24"/>
      <c r="BG66" s="21"/>
      <c r="BH66" s="21"/>
      <c r="BI66" s="48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86"/>
      <c r="BV66" s="60"/>
      <c r="BW66" s="26"/>
      <c r="BX66" s="92"/>
      <c r="BY66" s="72"/>
      <c r="BZ66" s="11"/>
      <c r="CA66" s="72"/>
      <c r="CB66" s="72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2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2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2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2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2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2"/>
      <c r="IB66" s="11"/>
      <c r="IC66" s="11"/>
    </row>
    <row r="67" spans="1:237" s="2" customFormat="1" ht="15" customHeight="1" x14ac:dyDescent="0.2">
      <c r="A67" s="16" t="s">
        <v>68</v>
      </c>
      <c r="B67" s="26">
        <v>166</v>
      </c>
      <c r="C67" s="26">
        <v>181</v>
      </c>
      <c r="D67" s="4">
        <f t="shared" si="34"/>
        <v>1.0903614457831325</v>
      </c>
      <c r="E67" s="13">
        <v>10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26">
        <v>3454.2</v>
      </c>
      <c r="O67" s="26">
        <v>3275.2</v>
      </c>
      <c r="P67" s="4">
        <f t="shared" si="42"/>
        <v>0.94817902842915869</v>
      </c>
      <c r="Q67" s="13">
        <v>20</v>
      </c>
      <c r="R67" s="22">
        <v>1</v>
      </c>
      <c r="S67" s="13">
        <v>15</v>
      </c>
      <c r="T67" s="26">
        <v>5156.6000000000004</v>
      </c>
      <c r="U67" s="26">
        <v>7058.3</v>
      </c>
      <c r="V67" s="4">
        <f t="shared" si="43"/>
        <v>1.3687895124694565</v>
      </c>
      <c r="W67" s="13">
        <v>30</v>
      </c>
      <c r="X67" s="26">
        <v>23.4</v>
      </c>
      <c r="Y67" s="26">
        <v>17.7</v>
      </c>
      <c r="Z67" s="4">
        <f t="shared" si="44"/>
        <v>0.75641025641025639</v>
      </c>
      <c r="AA67" s="13">
        <v>20</v>
      </c>
      <c r="AB67" s="26" t="s">
        <v>370</v>
      </c>
      <c r="AC67" s="26" t="s">
        <v>370</v>
      </c>
      <c r="AD67" s="4" t="s">
        <v>370</v>
      </c>
      <c r="AE67" s="13" t="s">
        <v>370</v>
      </c>
      <c r="AF67" s="5">
        <v>20836</v>
      </c>
      <c r="AG67" s="5">
        <v>19661</v>
      </c>
      <c r="AH67" s="4">
        <f t="shared" si="4"/>
        <v>0.94360721827606064</v>
      </c>
      <c r="AI67" s="13">
        <v>5</v>
      </c>
      <c r="AJ67" s="5">
        <v>63</v>
      </c>
      <c r="AK67" s="5">
        <v>55.2</v>
      </c>
      <c r="AL67" s="4">
        <f t="shared" si="35"/>
        <v>0.87619047619047619</v>
      </c>
      <c r="AM67" s="13">
        <v>15</v>
      </c>
      <c r="AN67" s="26">
        <v>1480</v>
      </c>
      <c r="AO67" s="26">
        <v>1471</v>
      </c>
      <c r="AP67" s="4">
        <f>IF((AQ67=0),0,IF(AN67=0,1,IF(AO67&lt;0,0,AO67/AN67)))</f>
        <v>0.99391891891891893</v>
      </c>
      <c r="AQ67" s="13">
        <v>20</v>
      </c>
      <c r="AR67" s="5" t="s">
        <v>373</v>
      </c>
      <c r="AS67" s="5" t="s">
        <v>373</v>
      </c>
      <c r="AT67" s="5" t="s">
        <v>373</v>
      </c>
      <c r="AU67" s="13" t="s">
        <v>370</v>
      </c>
      <c r="AV67" s="13">
        <v>0</v>
      </c>
      <c r="AW67" s="13">
        <v>0</v>
      </c>
      <c r="AX67" s="4">
        <f t="shared" si="36"/>
        <v>0</v>
      </c>
      <c r="AY67" s="13">
        <v>0</v>
      </c>
      <c r="AZ67" s="5" t="s">
        <v>373</v>
      </c>
      <c r="BA67" s="5" t="s">
        <v>373</v>
      </c>
      <c r="BB67" s="5" t="s">
        <v>373</v>
      </c>
      <c r="BC67" s="13" t="s">
        <v>370</v>
      </c>
      <c r="BD67" s="20">
        <f t="shared" si="45"/>
        <v>1.0281359788245863</v>
      </c>
      <c r="BE67" s="20">
        <f>IF(BD67&gt;1.2,IF((BD67-1.2)*0.1+1.2&gt;1.3,1.3,(BD67-1.2)*0.1+1.2),BD67)</f>
        <v>1.0281359788245863</v>
      </c>
      <c r="BF67" s="24">
        <v>862</v>
      </c>
      <c r="BG67" s="21">
        <f t="shared" si="37"/>
        <v>862</v>
      </c>
      <c r="BH67" s="21">
        <f t="shared" si="38"/>
        <v>886.3</v>
      </c>
      <c r="BI67" s="48">
        <f t="shared" si="39"/>
        <v>24.299999999999955</v>
      </c>
      <c r="BJ67" s="21">
        <v>235.3</v>
      </c>
      <c r="BK67" s="21">
        <v>229.7</v>
      </c>
      <c r="BL67" s="21">
        <v>0</v>
      </c>
      <c r="BM67" s="21">
        <v>97.5</v>
      </c>
      <c r="BN67" s="21">
        <v>101.9</v>
      </c>
      <c r="BO67" s="21">
        <v>0</v>
      </c>
      <c r="BP67" s="21">
        <v>96</v>
      </c>
      <c r="BQ67" s="21">
        <v>63.6</v>
      </c>
      <c r="BR67" s="21">
        <v>0</v>
      </c>
      <c r="BS67" s="21">
        <v>74.8</v>
      </c>
      <c r="BT67" s="21">
        <v>70.8</v>
      </c>
      <c r="BU67" s="86">
        <f t="shared" si="40"/>
        <v>-83.299999999999983</v>
      </c>
      <c r="BV67" s="60"/>
      <c r="BW67" s="26">
        <f t="shared" si="41"/>
        <v>0</v>
      </c>
      <c r="BX67" s="92">
        <f t="shared" si="19"/>
        <v>-83.299999999999983</v>
      </c>
      <c r="BY67" s="72"/>
      <c r="BZ67" s="11"/>
      <c r="CA67" s="72"/>
      <c r="CB67" s="72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2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2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2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2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2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2"/>
      <c r="IB67" s="11"/>
      <c r="IC67" s="11"/>
    </row>
    <row r="68" spans="1:237" s="2" customFormat="1" ht="15" customHeight="1" x14ac:dyDescent="0.2">
      <c r="A68" s="16" t="s">
        <v>69</v>
      </c>
      <c r="B68" s="26">
        <v>229022</v>
      </c>
      <c r="C68" s="26">
        <v>214178</v>
      </c>
      <c r="D68" s="4">
        <f t="shared" si="34"/>
        <v>0.93518526604431018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26">
        <v>13216.3</v>
      </c>
      <c r="O68" s="26">
        <v>10683.7</v>
      </c>
      <c r="P68" s="4">
        <f t="shared" si="42"/>
        <v>0.80837299395443518</v>
      </c>
      <c r="Q68" s="13">
        <v>20</v>
      </c>
      <c r="R68" s="22">
        <v>1</v>
      </c>
      <c r="S68" s="13">
        <v>15</v>
      </c>
      <c r="T68" s="26">
        <v>0</v>
      </c>
      <c r="U68" s="26">
        <v>0</v>
      </c>
      <c r="V68" s="4">
        <f t="shared" si="43"/>
        <v>1</v>
      </c>
      <c r="W68" s="13">
        <v>5</v>
      </c>
      <c r="X68" s="26">
        <v>2676.8</v>
      </c>
      <c r="Y68" s="26">
        <v>2381.1999999999998</v>
      </c>
      <c r="Z68" s="4">
        <f t="shared" si="44"/>
        <v>0.8895696353855348</v>
      </c>
      <c r="AA68" s="13">
        <v>45</v>
      </c>
      <c r="AB68" s="26" t="s">
        <v>370</v>
      </c>
      <c r="AC68" s="26" t="s">
        <v>370</v>
      </c>
      <c r="AD68" s="4" t="s">
        <v>370</v>
      </c>
      <c r="AE68" s="13" t="s">
        <v>370</v>
      </c>
      <c r="AF68" s="5">
        <v>718832</v>
      </c>
      <c r="AG68" s="5">
        <v>753623</v>
      </c>
      <c r="AH68" s="4">
        <f t="shared" si="4"/>
        <v>1.0483993478309257</v>
      </c>
      <c r="AI68" s="13">
        <v>5</v>
      </c>
      <c r="AJ68" s="5">
        <v>63</v>
      </c>
      <c r="AK68" s="5">
        <v>33.299999999999997</v>
      </c>
      <c r="AL68" s="4">
        <f t="shared" si="35"/>
        <v>0.52857142857142858</v>
      </c>
      <c r="AM68" s="13">
        <v>15</v>
      </c>
      <c r="AN68" s="26">
        <v>370</v>
      </c>
      <c r="AO68" s="26">
        <v>362</v>
      </c>
      <c r="AP68" s="4">
        <f>IF((AQ68=0),0,IF(AN68=0,1,IF(AO68&lt;0,0,AO68/AN68)))</f>
        <v>0.97837837837837838</v>
      </c>
      <c r="AQ68" s="13">
        <v>20</v>
      </c>
      <c r="AR68" s="5" t="s">
        <v>373</v>
      </c>
      <c r="AS68" s="5" t="s">
        <v>373</v>
      </c>
      <c r="AT68" s="5" t="s">
        <v>373</v>
      </c>
      <c r="AU68" s="13" t="s">
        <v>370</v>
      </c>
      <c r="AV68" s="13">
        <v>61.5</v>
      </c>
      <c r="AW68" s="13">
        <v>70.349999999999994</v>
      </c>
      <c r="AX68" s="4">
        <f t="shared" si="36"/>
        <v>1.1439024390243901</v>
      </c>
      <c r="AY68" s="13">
        <v>10</v>
      </c>
      <c r="AZ68" s="5" t="s">
        <v>373</v>
      </c>
      <c r="BA68" s="5" t="s">
        <v>373</v>
      </c>
      <c r="BB68" s="5" t="s">
        <v>373</v>
      </c>
      <c r="BC68" s="13" t="s">
        <v>370</v>
      </c>
      <c r="BD68" s="20">
        <f t="shared" si="45"/>
        <v>0.89466969832702348</v>
      </c>
      <c r="BE68" s="20">
        <f>IF(BD68&gt;1.2,IF((BD68-1.2)*0.1+1.2&gt;1.3,1.3,(BD68-1.2)*0.1+1.2),BD68)</f>
        <v>0.89466969832702348</v>
      </c>
      <c r="BF68" s="24">
        <v>2104</v>
      </c>
      <c r="BG68" s="21">
        <f t="shared" si="37"/>
        <v>2104</v>
      </c>
      <c r="BH68" s="21">
        <f t="shared" si="38"/>
        <v>1882.4</v>
      </c>
      <c r="BI68" s="48">
        <f t="shared" si="39"/>
        <v>-221.59999999999991</v>
      </c>
      <c r="BJ68" s="21">
        <v>1057.5</v>
      </c>
      <c r="BK68" s="21">
        <v>1045.2</v>
      </c>
      <c r="BL68" s="21">
        <v>0</v>
      </c>
      <c r="BM68" s="21">
        <v>243.2</v>
      </c>
      <c r="BN68" s="21">
        <v>224.6</v>
      </c>
      <c r="BO68" s="21">
        <v>0</v>
      </c>
      <c r="BP68" s="21">
        <v>226.6</v>
      </c>
      <c r="BQ68" s="21">
        <v>201.4</v>
      </c>
      <c r="BR68" s="21">
        <v>0</v>
      </c>
      <c r="BS68" s="21">
        <v>129.80000000000001</v>
      </c>
      <c r="BT68" s="21">
        <v>136.80000000000001</v>
      </c>
      <c r="BU68" s="86">
        <f t="shared" si="40"/>
        <v>-1382.6999999999998</v>
      </c>
      <c r="BV68" s="60"/>
      <c r="BW68" s="26">
        <f t="shared" si="41"/>
        <v>0</v>
      </c>
      <c r="BX68" s="92">
        <f t="shared" si="19"/>
        <v>-1382.6999999999998</v>
      </c>
      <c r="BY68" s="72"/>
      <c r="BZ68" s="11"/>
      <c r="CA68" s="72"/>
      <c r="CB68" s="72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2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2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2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2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2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2"/>
      <c r="IB68" s="11"/>
      <c r="IC68" s="11"/>
    </row>
    <row r="69" spans="1:237" s="2" customFormat="1" ht="15" customHeight="1" x14ac:dyDescent="0.2">
      <c r="A69" s="16" t="s">
        <v>70</v>
      </c>
      <c r="B69" s="26">
        <v>13308</v>
      </c>
      <c r="C69" s="26">
        <v>13015.5</v>
      </c>
      <c r="D69" s="4">
        <f t="shared" si="34"/>
        <v>0.97802073940486922</v>
      </c>
      <c r="E69" s="13">
        <v>10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26">
        <v>3272.7</v>
      </c>
      <c r="O69" s="26">
        <v>2515.6</v>
      </c>
      <c r="P69" s="4">
        <f t="shared" si="42"/>
        <v>0.76866196107189788</v>
      </c>
      <c r="Q69" s="13">
        <v>20</v>
      </c>
      <c r="R69" s="22">
        <v>1</v>
      </c>
      <c r="S69" s="13">
        <v>15</v>
      </c>
      <c r="T69" s="26">
        <v>235.2</v>
      </c>
      <c r="U69" s="26">
        <v>328.4</v>
      </c>
      <c r="V69" s="4">
        <f t="shared" si="43"/>
        <v>1.3962585034013606</v>
      </c>
      <c r="W69" s="13">
        <v>20</v>
      </c>
      <c r="X69" s="26">
        <v>69.599999999999994</v>
      </c>
      <c r="Y69" s="26">
        <v>124.1</v>
      </c>
      <c r="Z69" s="4">
        <f t="shared" si="44"/>
        <v>1.7830459770114944</v>
      </c>
      <c r="AA69" s="13">
        <v>30</v>
      </c>
      <c r="AB69" s="26" t="s">
        <v>370</v>
      </c>
      <c r="AC69" s="26" t="s">
        <v>370</v>
      </c>
      <c r="AD69" s="4" t="s">
        <v>370</v>
      </c>
      <c r="AE69" s="13" t="s">
        <v>370</v>
      </c>
      <c r="AF69" s="5">
        <v>22519</v>
      </c>
      <c r="AG69" s="5">
        <v>19446</v>
      </c>
      <c r="AH69" s="4">
        <f t="shared" si="4"/>
        <v>0.86353745725831521</v>
      </c>
      <c r="AI69" s="13">
        <v>5</v>
      </c>
      <c r="AJ69" s="5">
        <v>63</v>
      </c>
      <c r="AK69" s="5">
        <v>40.4</v>
      </c>
      <c r="AL69" s="4">
        <f t="shared" si="35"/>
        <v>0.64126984126984121</v>
      </c>
      <c r="AM69" s="13">
        <v>15</v>
      </c>
      <c r="AN69" s="26">
        <v>240</v>
      </c>
      <c r="AO69" s="26">
        <v>149</v>
      </c>
      <c r="AP69" s="4">
        <f>IF((AQ69=0),0,IF(AN69=0,1,IF(AO69&lt;0,0,AO69/AN69)))</f>
        <v>0.62083333333333335</v>
      </c>
      <c r="AQ69" s="13">
        <v>20</v>
      </c>
      <c r="AR69" s="5" t="s">
        <v>373</v>
      </c>
      <c r="AS69" s="5" t="s">
        <v>373</v>
      </c>
      <c r="AT69" s="5" t="s">
        <v>373</v>
      </c>
      <c r="AU69" s="13" t="s">
        <v>370</v>
      </c>
      <c r="AV69" s="13">
        <v>0</v>
      </c>
      <c r="AW69" s="13">
        <v>0</v>
      </c>
      <c r="AX69" s="4">
        <f t="shared" si="36"/>
        <v>0</v>
      </c>
      <c r="AY69" s="13">
        <v>0</v>
      </c>
      <c r="AZ69" s="5" t="s">
        <v>373</v>
      </c>
      <c r="BA69" s="5" t="s">
        <v>373</v>
      </c>
      <c r="BB69" s="5" t="s">
        <v>373</v>
      </c>
      <c r="BC69" s="13" t="s">
        <v>370</v>
      </c>
      <c r="BD69" s="20">
        <f t="shared" si="45"/>
        <v>1.095728870858256</v>
      </c>
      <c r="BE69" s="20">
        <f>IF(BD69&gt;1.2,IF((BD69-1.2)*0.1+1.2&gt;1.3,1.3,(BD69-1.2)*0.1+1.2),BD69)</f>
        <v>1.095728870858256</v>
      </c>
      <c r="BF69" s="24">
        <v>735</v>
      </c>
      <c r="BG69" s="21">
        <f t="shared" si="37"/>
        <v>735</v>
      </c>
      <c r="BH69" s="21">
        <f t="shared" si="38"/>
        <v>805.4</v>
      </c>
      <c r="BI69" s="48">
        <f t="shared" si="39"/>
        <v>70.399999999999977</v>
      </c>
      <c r="BJ69" s="21">
        <v>178</v>
      </c>
      <c r="BK69" s="21">
        <v>141.9</v>
      </c>
      <c r="BL69" s="21">
        <v>0</v>
      </c>
      <c r="BM69" s="21">
        <v>81</v>
      </c>
      <c r="BN69" s="21">
        <v>86.9</v>
      </c>
      <c r="BO69" s="21">
        <v>9.5999999999999659</v>
      </c>
      <c r="BP69" s="21">
        <v>81.30000000000004</v>
      </c>
      <c r="BQ69" s="21">
        <v>80.999999999999972</v>
      </c>
      <c r="BR69" s="21">
        <v>68.500000000000085</v>
      </c>
      <c r="BS69" s="21">
        <v>61.5</v>
      </c>
      <c r="BT69" s="21">
        <v>71.599999999999994</v>
      </c>
      <c r="BU69" s="86">
        <f t="shared" si="40"/>
        <v>-55.900000000000034</v>
      </c>
      <c r="BV69" s="60"/>
      <c r="BW69" s="26">
        <f t="shared" si="41"/>
        <v>0</v>
      </c>
      <c r="BX69" s="92">
        <f t="shared" si="19"/>
        <v>-55.900000000000034</v>
      </c>
      <c r="BY69" s="72"/>
      <c r="BZ69" s="11"/>
      <c r="CA69" s="72"/>
      <c r="CB69" s="72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2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2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2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2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2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2"/>
      <c r="IB69" s="11"/>
      <c r="IC69" s="11"/>
    </row>
    <row r="70" spans="1:237" s="2" customFormat="1" ht="15" customHeight="1" x14ac:dyDescent="0.2">
      <c r="A70" s="16" t="s">
        <v>71</v>
      </c>
      <c r="B70" s="26">
        <v>1324293</v>
      </c>
      <c r="C70" s="26">
        <v>1327447</v>
      </c>
      <c r="D70" s="4">
        <f t="shared" si="34"/>
        <v>1.0023816481700047</v>
      </c>
      <c r="E70" s="13">
        <v>10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26">
        <v>4022.9</v>
      </c>
      <c r="O70" s="26">
        <v>4227.5</v>
      </c>
      <c r="P70" s="4">
        <f t="shared" si="42"/>
        <v>1.0508588331800441</v>
      </c>
      <c r="Q70" s="13">
        <v>20</v>
      </c>
      <c r="R70" s="22">
        <v>1</v>
      </c>
      <c r="S70" s="13">
        <v>15</v>
      </c>
      <c r="T70" s="26">
        <v>11.1</v>
      </c>
      <c r="U70" s="26">
        <v>11.1</v>
      </c>
      <c r="V70" s="4">
        <f t="shared" si="43"/>
        <v>1</v>
      </c>
      <c r="W70" s="13">
        <v>10</v>
      </c>
      <c r="X70" s="26">
        <v>8.6999999999999993</v>
      </c>
      <c r="Y70" s="26">
        <v>13.5</v>
      </c>
      <c r="Z70" s="4">
        <f t="shared" si="44"/>
        <v>1.5517241379310347</v>
      </c>
      <c r="AA70" s="13">
        <v>40</v>
      </c>
      <c r="AB70" s="26" t="s">
        <v>370</v>
      </c>
      <c r="AC70" s="26" t="s">
        <v>370</v>
      </c>
      <c r="AD70" s="4" t="s">
        <v>370</v>
      </c>
      <c r="AE70" s="13" t="s">
        <v>370</v>
      </c>
      <c r="AF70" s="5">
        <v>16588</v>
      </c>
      <c r="AG70" s="5">
        <v>12351</v>
      </c>
      <c r="AH70" s="4">
        <f t="shared" si="4"/>
        <v>0.74457439112611523</v>
      </c>
      <c r="AI70" s="13">
        <v>5</v>
      </c>
      <c r="AJ70" s="5">
        <v>63</v>
      </c>
      <c r="AK70" s="5">
        <v>74.7</v>
      </c>
      <c r="AL70" s="4">
        <f t="shared" si="35"/>
        <v>1.1857142857142857</v>
      </c>
      <c r="AM70" s="13">
        <v>15</v>
      </c>
      <c r="AN70" s="26">
        <v>160</v>
      </c>
      <c r="AO70" s="26">
        <v>154</v>
      </c>
      <c r="AP70" s="4">
        <f>IF((AQ70=0),0,IF(AN70=0,1,IF(AO70&lt;0,0,AO70/AN70)))</f>
        <v>0.96250000000000002</v>
      </c>
      <c r="AQ70" s="13">
        <v>20</v>
      </c>
      <c r="AR70" s="5" t="s">
        <v>373</v>
      </c>
      <c r="AS70" s="5" t="s">
        <v>373</v>
      </c>
      <c r="AT70" s="5" t="s">
        <v>373</v>
      </c>
      <c r="AU70" s="13" t="s">
        <v>370</v>
      </c>
      <c r="AV70" s="13">
        <v>0</v>
      </c>
      <c r="AW70" s="13">
        <v>0</v>
      </c>
      <c r="AX70" s="4">
        <f t="shared" si="36"/>
        <v>0</v>
      </c>
      <c r="AY70" s="13">
        <v>0</v>
      </c>
      <c r="AZ70" s="5" t="s">
        <v>373</v>
      </c>
      <c r="BA70" s="5" t="s">
        <v>373</v>
      </c>
      <c r="BB70" s="5" t="s">
        <v>373</v>
      </c>
      <c r="BC70" s="13" t="s">
        <v>370</v>
      </c>
      <c r="BD70" s="20">
        <f t="shared" si="45"/>
        <v>1.1768040363250902</v>
      </c>
      <c r="BE70" s="20">
        <f>IF(BD70&gt;1.2,IF((BD70-1.2)*0.1+1.2&gt;1.3,1.3,(BD70-1.2)*0.1+1.2),BD70)</f>
        <v>1.1768040363250902</v>
      </c>
      <c r="BF70" s="24">
        <v>914</v>
      </c>
      <c r="BG70" s="21">
        <f t="shared" si="37"/>
        <v>914</v>
      </c>
      <c r="BH70" s="21">
        <f t="shared" si="38"/>
        <v>1075.5999999999999</v>
      </c>
      <c r="BI70" s="48">
        <f t="shared" si="39"/>
        <v>161.59999999999991</v>
      </c>
      <c r="BJ70" s="21">
        <v>113.9</v>
      </c>
      <c r="BK70" s="21">
        <v>121.6</v>
      </c>
      <c r="BL70" s="21">
        <v>0</v>
      </c>
      <c r="BM70" s="21">
        <v>33.9</v>
      </c>
      <c r="BN70" s="21">
        <v>100.8</v>
      </c>
      <c r="BO70" s="21">
        <v>0</v>
      </c>
      <c r="BP70" s="21">
        <v>100.7</v>
      </c>
      <c r="BQ70" s="21">
        <v>79.7</v>
      </c>
      <c r="BR70" s="21">
        <v>347.50000000000011</v>
      </c>
      <c r="BS70" s="21">
        <v>87.499999999999972</v>
      </c>
      <c r="BT70" s="21">
        <v>83</v>
      </c>
      <c r="BU70" s="86">
        <f t="shared" si="40"/>
        <v>6.999999999999801</v>
      </c>
      <c r="BV70" s="60"/>
      <c r="BW70" s="26">
        <f t="shared" si="41"/>
        <v>6.999999999999801</v>
      </c>
      <c r="BX70" s="92">
        <f t="shared" si="19"/>
        <v>0</v>
      </c>
      <c r="BY70" s="72"/>
      <c r="BZ70" s="11"/>
      <c r="CA70" s="72"/>
      <c r="CB70" s="72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2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2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2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2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2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2"/>
      <c r="IB70" s="11"/>
      <c r="IC70" s="11"/>
    </row>
    <row r="71" spans="1:237" s="2" customFormat="1" ht="15" customHeight="1" x14ac:dyDescent="0.2">
      <c r="A71" s="16" t="s">
        <v>72</v>
      </c>
      <c r="B71" s="26">
        <v>0</v>
      </c>
      <c r="C71" s="26">
        <v>0</v>
      </c>
      <c r="D71" s="4">
        <f t="shared" si="34"/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26">
        <v>2433.8000000000002</v>
      </c>
      <c r="O71" s="26">
        <v>1986.9</v>
      </c>
      <c r="P71" s="4">
        <f t="shared" si="42"/>
        <v>0.81637768099268626</v>
      </c>
      <c r="Q71" s="13">
        <v>20</v>
      </c>
      <c r="R71" s="22">
        <v>1</v>
      </c>
      <c r="S71" s="13">
        <v>15</v>
      </c>
      <c r="T71" s="26">
        <v>428.5</v>
      </c>
      <c r="U71" s="26">
        <v>435.7</v>
      </c>
      <c r="V71" s="4">
        <f t="shared" si="43"/>
        <v>1.0168028004667444</v>
      </c>
      <c r="W71" s="13">
        <v>20</v>
      </c>
      <c r="X71" s="26">
        <v>147.5</v>
      </c>
      <c r="Y71" s="26">
        <v>205.3</v>
      </c>
      <c r="Z71" s="4">
        <f t="shared" si="44"/>
        <v>1.3918644067796611</v>
      </c>
      <c r="AA71" s="13">
        <v>30</v>
      </c>
      <c r="AB71" s="26" t="s">
        <v>370</v>
      </c>
      <c r="AC71" s="26" t="s">
        <v>370</v>
      </c>
      <c r="AD71" s="4" t="s">
        <v>370</v>
      </c>
      <c r="AE71" s="13" t="s">
        <v>370</v>
      </c>
      <c r="AF71" s="5">
        <v>22599</v>
      </c>
      <c r="AG71" s="5">
        <v>17919</v>
      </c>
      <c r="AH71" s="4">
        <f t="shared" ref="AH71:AH134" si="48">IF((AI71=0),0,IF(AF71=0,1,IF(AG71&lt;0,0,AG71/AF71)))</f>
        <v>0.79291119076065308</v>
      </c>
      <c r="AI71" s="13">
        <v>5</v>
      </c>
      <c r="AJ71" s="5">
        <v>63</v>
      </c>
      <c r="AK71" s="5">
        <v>42.7</v>
      </c>
      <c r="AL71" s="4">
        <f t="shared" si="35"/>
        <v>0.67777777777777781</v>
      </c>
      <c r="AM71" s="13">
        <v>15</v>
      </c>
      <c r="AN71" s="26">
        <v>420</v>
      </c>
      <c r="AO71" s="26">
        <v>577</v>
      </c>
      <c r="AP71" s="4">
        <f>IF((AQ71=0),0,IF(AN71=0,1,IF(AO71&lt;0,0,AO71/AN71)))</f>
        <v>1.3738095238095238</v>
      </c>
      <c r="AQ71" s="13">
        <v>20</v>
      </c>
      <c r="AR71" s="5" t="s">
        <v>373</v>
      </c>
      <c r="AS71" s="5" t="s">
        <v>373</v>
      </c>
      <c r="AT71" s="5" t="s">
        <v>373</v>
      </c>
      <c r="AU71" s="13" t="s">
        <v>370</v>
      </c>
      <c r="AV71" s="13">
        <v>0</v>
      </c>
      <c r="AW71" s="13">
        <v>0</v>
      </c>
      <c r="AX71" s="4">
        <f t="shared" si="36"/>
        <v>0</v>
      </c>
      <c r="AY71" s="13">
        <v>0</v>
      </c>
      <c r="AZ71" s="5" t="s">
        <v>373</v>
      </c>
      <c r="BA71" s="5" t="s">
        <v>373</v>
      </c>
      <c r="BB71" s="5" t="s">
        <v>373</v>
      </c>
      <c r="BC71" s="13" t="s">
        <v>370</v>
      </c>
      <c r="BD71" s="20">
        <f t="shared" si="45"/>
        <v>1.0802156394339109</v>
      </c>
      <c r="BE71" s="20">
        <f>IF(BD71&gt;1.2,IF((BD71-1.2)*0.1+1.2&gt;1.3,1.3,(BD71-1.2)*0.1+1.2),BD71)</f>
        <v>1.0802156394339109</v>
      </c>
      <c r="BF71" s="24">
        <v>1064</v>
      </c>
      <c r="BG71" s="21">
        <f t="shared" si="37"/>
        <v>1064</v>
      </c>
      <c r="BH71" s="21">
        <f t="shared" si="38"/>
        <v>1149.3</v>
      </c>
      <c r="BI71" s="48">
        <f t="shared" si="39"/>
        <v>85.299999999999955</v>
      </c>
      <c r="BJ71" s="21">
        <v>155.1</v>
      </c>
      <c r="BK71" s="21">
        <v>182</v>
      </c>
      <c r="BL71" s="21">
        <v>0</v>
      </c>
      <c r="BM71" s="21">
        <v>115.3</v>
      </c>
      <c r="BN71" s="21">
        <v>117.2</v>
      </c>
      <c r="BO71" s="21">
        <v>132</v>
      </c>
      <c r="BP71" s="21">
        <v>124.5</v>
      </c>
      <c r="BQ71" s="21">
        <v>119.59999999999995</v>
      </c>
      <c r="BR71" s="21">
        <v>65.100000000000037</v>
      </c>
      <c r="BS71" s="21">
        <v>73.500000000000071</v>
      </c>
      <c r="BT71" s="21">
        <v>69.599999999999994</v>
      </c>
      <c r="BU71" s="86">
        <f t="shared" si="40"/>
        <v>-4.6000000000001222</v>
      </c>
      <c r="BV71" s="60"/>
      <c r="BW71" s="26">
        <f t="shared" si="41"/>
        <v>0</v>
      </c>
      <c r="BX71" s="92">
        <f t="shared" si="19"/>
        <v>-4.6000000000001222</v>
      </c>
      <c r="BY71" s="72"/>
      <c r="BZ71" s="11"/>
      <c r="CA71" s="72"/>
      <c r="CB71" s="72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2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2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2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2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2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2"/>
      <c r="IB71" s="11"/>
      <c r="IC71" s="11"/>
    </row>
    <row r="72" spans="1:237" s="2" customFormat="1" ht="15" customHeight="1" x14ac:dyDescent="0.2">
      <c r="A72" s="25" t="s">
        <v>73</v>
      </c>
      <c r="B72" s="26"/>
      <c r="C72" s="26"/>
      <c r="D72" s="4"/>
      <c r="E72" s="13"/>
      <c r="F72" s="5"/>
      <c r="G72" s="5"/>
      <c r="H72" s="5"/>
      <c r="I72" s="13"/>
      <c r="J72" s="5"/>
      <c r="K72" s="5"/>
      <c r="L72" s="5"/>
      <c r="M72" s="13"/>
      <c r="N72" s="26"/>
      <c r="O72" s="26"/>
      <c r="P72" s="4"/>
      <c r="Q72" s="13"/>
      <c r="R72" s="22"/>
      <c r="S72" s="13"/>
      <c r="T72" s="26"/>
      <c r="U72" s="26"/>
      <c r="V72" s="4"/>
      <c r="W72" s="13"/>
      <c r="X72" s="26"/>
      <c r="Y72" s="26"/>
      <c r="Z72" s="4"/>
      <c r="AA72" s="13"/>
      <c r="AB72" s="26"/>
      <c r="AC72" s="26"/>
      <c r="AD72" s="4"/>
      <c r="AE72" s="13"/>
      <c r="AF72" s="5"/>
      <c r="AG72" s="5"/>
      <c r="AH72" s="4"/>
      <c r="AI72" s="13"/>
      <c r="AJ72" s="5"/>
      <c r="AK72" s="5"/>
      <c r="AL72" s="4"/>
      <c r="AM72" s="13"/>
      <c r="AN72" s="26"/>
      <c r="AO72" s="26"/>
      <c r="AP72" s="4"/>
      <c r="AQ72" s="13"/>
      <c r="AR72" s="5"/>
      <c r="AS72" s="5"/>
      <c r="AT72" s="5"/>
      <c r="AU72" s="13"/>
      <c r="AV72" s="13"/>
      <c r="AW72" s="13"/>
      <c r="AX72" s="4"/>
      <c r="AY72" s="13"/>
      <c r="AZ72" s="5"/>
      <c r="BA72" s="5"/>
      <c r="BB72" s="5"/>
      <c r="BC72" s="13"/>
      <c r="BD72" s="20"/>
      <c r="BE72" s="20"/>
      <c r="BF72" s="24"/>
      <c r="BG72" s="21"/>
      <c r="BH72" s="21"/>
      <c r="BI72" s="48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86"/>
      <c r="BV72" s="60"/>
      <c r="BW72" s="26"/>
      <c r="BX72" s="92"/>
      <c r="BY72" s="72"/>
      <c r="BZ72" s="11"/>
      <c r="CA72" s="72"/>
      <c r="CB72" s="72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2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2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2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2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2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2"/>
      <c r="IB72" s="11"/>
      <c r="IC72" s="11"/>
    </row>
    <row r="73" spans="1:237" s="2" customFormat="1" ht="15" customHeight="1" x14ac:dyDescent="0.2">
      <c r="A73" s="16" t="s">
        <v>74</v>
      </c>
      <c r="B73" s="26">
        <v>8134.5</v>
      </c>
      <c r="C73" s="26">
        <v>8506.7000000000007</v>
      </c>
      <c r="D73" s="4">
        <f t="shared" si="34"/>
        <v>1.0457557317597888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26">
        <v>4275.8999999999996</v>
      </c>
      <c r="O73" s="26">
        <v>6723.3</v>
      </c>
      <c r="P73" s="4">
        <f t="shared" si="42"/>
        <v>1.57237072896934</v>
      </c>
      <c r="Q73" s="13">
        <v>20</v>
      </c>
      <c r="R73" s="22">
        <v>1</v>
      </c>
      <c r="S73" s="13">
        <v>15</v>
      </c>
      <c r="T73" s="26">
        <v>1550.1</v>
      </c>
      <c r="U73" s="26">
        <v>1135</v>
      </c>
      <c r="V73" s="4">
        <f t="shared" si="43"/>
        <v>0.73221082510805757</v>
      </c>
      <c r="W73" s="13">
        <v>30</v>
      </c>
      <c r="X73" s="26">
        <v>53.9</v>
      </c>
      <c r="Y73" s="26">
        <v>65.8</v>
      </c>
      <c r="Z73" s="4">
        <f t="shared" si="44"/>
        <v>1.2207792207792207</v>
      </c>
      <c r="AA73" s="13">
        <v>20</v>
      </c>
      <c r="AB73" s="26" t="s">
        <v>370</v>
      </c>
      <c r="AC73" s="26" t="s">
        <v>370</v>
      </c>
      <c r="AD73" s="4" t="s">
        <v>370</v>
      </c>
      <c r="AE73" s="13" t="s">
        <v>370</v>
      </c>
      <c r="AF73" s="5">
        <v>11798</v>
      </c>
      <c r="AG73" s="5">
        <v>15012</v>
      </c>
      <c r="AH73" s="4">
        <f t="shared" si="48"/>
        <v>1.2724190540769622</v>
      </c>
      <c r="AI73" s="13">
        <v>5</v>
      </c>
      <c r="AJ73" s="5">
        <v>55</v>
      </c>
      <c r="AK73" s="5">
        <v>35.700000000000003</v>
      </c>
      <c r="AL73" s="4">
        <f t="shared" si="35"/>
        <v>0.64909090909090916</v>
      </c>
      <c r="AM73" s="13">
        <v>15</v>
      </c>
      <c r="AN73" s="26">
        <v>490</v>
      </c>
      <c r="AO73" s="26">
        <v>471</v>
      </c>
      <c r="AP73" s="4">
        <f t="shared" ref="AP73:AP80" si="49">IF((AQ73=0),0,IF(AN73=0,1,IF(AO73&lt;0,0,AO73/AN73)))</f>
        <v>0.96122448979591835</v>
      </c>
      <c r="AQ73" s="13">
        <v>20</v>
      </c>
      <c r="AR73" s="5" t="s">
        <v>373</v>
      </c>
      <c r="AS73" s="5" t="s">
        <v>373</v>
      </c>
      <c r="AT73" s="5" t="s">
        <v>373</v>
      </c>
      <c r="AU73" s="13" t="s">
        <v>370</v>
      </c>
      <c r="AV73" s="13">
        <v>6.25</v>
      </c>
      <c r="AW73" s="13">
        <v>95.83</v>
      </c>
      <c r="AX73" s="4">
        <f t="shared" si="36"/>
        <v>0</v>
      </c>
      <c r="AY73" s="13">
        <v>0</v>
      </c>
      <c r="AZ73" s="5" t="s">
        <v>373</v>
      </c>
      <c r="BA73" s="5" t="s">
        <v>373</v>
      </c>
      <c r="BB73" s="5" t="s">
        <v>373</v>
      </c>
      <c r="BC73" s="13" t="s">
        <v>370</v>
      </c>
      <c r="BD73" s="20">
        <f t="shared" si="45"/>
        <v>1.026739479766501</v>
      </c>
      <c r="BE73" s="20">
        <f t="shared" ref="BE73:BE80" si="50">IF(BD73&gt;1.2,IF((BD73-1.2)*0.1+1.2&gt;1.3,1.3,(BD73-1.2)*0.1+1.2),BD73)</f>
        <v>1.026739479766501</v>
      </c>
      <c r="BF73" s="24">
        <v>474</v>
      </c>
      <c r="BG73" s="21">
        <f t="shared" si="37"/>
        <v>474</v>
      </c>
      <c r="BH73" s="21">
        <f t="shared" si="38"/>
        <v>486.7</v>
      </c>
      <c r="BI73" s="48">
        <f t="shared" si="39"/>
        <v>12.699999999999989</v>
      </c>
      <c r="BJ73" s="21">
        <v>107.2</v>
      </c>
      <c r="BK73" s="21">
        <v>134</v>
      </c>
      <c r="BL73" s="21">
        <v>0</v>
      </c>
      <c r="BM73" s="21">
        <v>32.4</v>
      </c>
      <c r="BN73" s="21">
        <v>27</v>
      </c>
      <c r="BO73" s="21">
        <v>0</v>
      </c>
      <c r="BP73" s="21">
        <v>56</v>
      </c>
      <c r="BQ73" s="21">
        <v>32.799999999999997</v>
      </c>
      <c r="BR73" s="21">
        <v>28.40000000000002</v>
      </c>
      <c r="BS73" s="21">
        <v>36.299999999999976</v>
      </c>
      <c r="BT73" s="21">
        <v>41.1</v>
      </c>
      <c r="BU73" s="86">
        <f t="shared" si="40"/>
        <v>-8.5</v>
      </c>
      <c r="BV73" s="60"/>
      <c r="BW73" s="26">
        <f t="shared" si="41"/>
        <v>0</v>
      </c>
      <c r="BX73" s="92">
        <f t="shared" ref="BX73:BX135" si="51">IF(BU73&lt;0,BU73,0)</f>
        <v>-8.5</v>
      </c>
      <c r="BY73" s="72"/>
      <c r="BZ73" s="11"/>
      <c r="CA73" s="72"/>
      <c r="CB73" s="72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2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2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2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2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2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2"/>
      <c r="IB73" s="11"/>
      <c r="IC73" s="11"/>
    </row>
    <row r="74" spans="1:237" s="2" customFormat="1" ht="15" customHeight="1" x14ac:dyDescent="0.2">
      <c r="A74" s="16" t="s">
        <v>75</v>
      </c>
      <c r="B74" s="26">
        <v>122367.2</v>
      </c>
      <c r="C74" s="26">
        <v>143793.9</v>
      </c>
      <c r="D74" s="4">
        <f t="shared" si="34"/>
        <v>1.1751016612294798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26">
        <v>16431.099999999999</v>
      </c>
      <c r="O74" s="26">
        <v>14833</v>
      </c>
      <c r="P74" s="4">
        <f t="shared" si="42"/>
        <v>0.90273931751373926</v>
      </c>
      <c r="Q74" s="13">
        <v>20</v>
      </c>
      <c r="R74" s="22">
        <v>1</v>
      </c>
      <c r="S74" s="13">
        <v>15</v>
      </c>
      <c r="T74" s="26">
        <v>567</v>
      </c>
      <c r="U74" s="26">
        <v>462.5</v>
      </c>
      <c r="V74" s="4">
        <f t="shared" si="43"/>
        <v>0.8156966490299824</v>
      </c>
      <c r="W74" s="13">
        <v>20</v>
      </c>
      <c r="X74" s="26">
        <v>319</v>
      </c>
      <c r="Y74" s="26">
        <v>347.4</v>
      </c>
      <c r="Z74" s="4">
        <f t="shared" si="44"/>
        <v>1.0890282131661442</v>
      </c>
      <c r="AA74" s="13">
        <v>30</v>
      </c>
      <c r="AB74" s="26" t="s">
        <v>370</v>
      </c>
      <c r="AC74" s="26" t="s">
        <v>370</v>
      </c>
      <c r="AD74" s="4" t="s">
        <v>370</v>
      </c>
      <c r="AE74" s="13" t="s">
        <v>370</v>
      </c>
      <c r="AF74" s="5">
        <v>470583</v>
      </c>
      <c r="AG74" s="5">
        <v>602470</v>
      </c>
      <c r="AH74" s="4">
        <f t="shared" si="48"/>
        <v>1.2802629929257963</v>
      </c>
      <c r="AI74" s="13">
        <v>5</v>
      </c>
      <c r="AJ74" s="5">
        <v>55</v>
      </c>
      <c r="AK74" s="5">
        <v>11.5</v>
      </c>
      <c r="AL74" s="4">
        <f t="shared" si="35"/>
        <v>0.20909090909090908</v>
      </c>
      <c r="AM74" s="13">
        <v>15</v>
      </c>
      <c r="AN74" s="26">
        <v>1010</v>
      </c>
      <c r="AO74" s="26">
        <v>1040</v>
      </c>
      <c r="AP74" s="4">
        <f t="shared" si="49"/>
        <v>1.0297029702970297</v>
      </c>
      <c r="AQ74" s="13">
        <v>20</v>
      </c>
      <c r="AR74" s="5" t="s">
        <v>373</v>
      </c>
      <c r="AS74" s="5" t="s">
        <v>373</v>
      </c>
      <c r="AT74" s="5" t="s">
        <v>373</v>
      </c>
      <c r="AU74" s="13" t="s">
        <v>370</v>
      </c>
      <c r="AV74" s="13">
        <v>2.9</v>
      </c>
      <c r="AW74" s="13">
        <v>46.47</v>
      </c>
      <c r="AX74" s="4">
        <f t="shared" si="36"/>
        <v>16.024137931034481</v>
      </c>
      <c r="AY74" s="13">
        <v>10</v>
      </c>
      <c r="AZ74" s="5" t="s">
        <v>373</v>
      </c>
      <c r="BA74" s="5" t="s">
        <v>373</v>
      </c>
      <c r="BB74" s="5" t="s">
        <v>373</v>
      </c>
      <c r="BC74" s="13" t="s">
        <v>370</v>
      </c>
      <c r="BD74" s="20">
        <f t="shared" si="45"/>
        <v>1.9597496527960803</v>
      </c>
      <c r="BE74" s="20">
        <f t="shared" si="50"/>
        <v>1.275974965279608</v>
      </c>
      <c r="BF74" s="24">
        <v>2392</v>
      </c>
      <c r="BG74" s="21">
        <f t="shared" si="37"/>
        <v>2392</v>
      </c>
      <c r="BH74" s="21">
        <f t="shared" si="38"/>
        <v>3052.1</v>
      </c>
      <c r="BI74" s="48">
        <f t="shared" si="39"/>
        <v>660.09999999999991</v>
      </c>
      <c r="BJ74" s="21">
        <v>1291</v>
      </c>
      <c r="BK74" s="21">
        <v>888.9</v>
      </c>
      <c r="BL74" s="21">
        <v>0</v>
      </c>
      <c r="BM74" s="21">
        <v>263.10000000000002</v>
      </c>
      <c r="BN74" s="21">
        <v>122.9</v>
      </c>
      <c r="BO74" s="21">
        <v>0</v>
      </c>
      <c r="BP74" s="21">
        <v>203.3</v>
      </c>
      <c r="BQ74" s="21">
        <v>266.10000000000002</v>
      </c>
      <c r="BR74" s="21">
        <v>0</v>
      </c>
      <c r="BS74" s="21">
        <v>245.5</v>
      </c>
      <c r="BT74" s="21">
        <v>224.3</v>
      </c>
      <c r="BU74" s="86">
        <f t="shared" si="40"/>
        <v>-453.00000000000011</v>
      </c>
      <c r="BV74" s="60"/>
      <c r="BW74" s="26">
        <f t="shared" si="41"/>
        <v>0</v>
      </c>
      <c r="BX74" s="92">
        <f t="shared" si="51"/>
        <v>-453.00000000000011</v>
      </c>
      <c r="BY74" s="72"/>
      <c r="BZ74" s="11"/>
      <c r="CA74" s="72"/>
      <c r="CB74" s="72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2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2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2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2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2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2"/>
      <c r="IB74" s="11"/>
      <c r="IC74" s="11"/>
    </row>
    <row r="75" spans="1:237" s="2" customFormat="1" ht="15" customHeight="1" x14ac:dyDescent="0.2">
      <c r="A75" s="16" t="s">
        <v>76</v>
      </c>
      <c r="B75" s="26">
        <v>878.2</v>
      </c>
      <c r="C75" s="26">
        <v>1126.2</v>
      </c>
      <c r="D75" s="4">
        <f t="shared" si="34"/>
        <v>1.282395809610567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26">
        <v>2927.1</v>
      </c>
      <c r="O75" s="26">
        <v>1271.9000000000001</v>
      </c>
      <c r="P75" s="4">
        <f t="shared" si="42"/>
        <v>0.43452563971166003</v>
      </c>
      <c r="Q75" s="13">
        <v>20</v>
      </c>
      <c r="R75" s="22">
        <v>1</v>
      </c>
      <c r="S75" s="13">
        <v>15</v>
      </c>
      <c r="T75" s="26">
        <v>140</v>
      </c>
      <c r="U75" s="26">
        <v>210.8</v>
      </c>
      <c r="V75" s="4">
        <f t="shared" si="43"/>
        <v>1.5057142857142858</v>
      </c>
      <c r="W75" s="13">
        <v>25</v>
      </c>
      <c r="X75" s="26">
        <v>27.9</v>
      </c>
      <c r="Y75" s="26">
        <v>93.4</v>
      </c>
      <c r="Z75" s="4">
        <f t="shared" si="44"/>
        <v>3.3476702508960576</v>
      </c>
      <c r="AA75" s="13">
        <v>25</v>
      </c>
      <c r="AB75" s="26" t="s">
        <v>370</v>
      </c>
      <c r="AC75" s="26" t="s">
        <v>370</v>
      </c>
      <c r="AD75" s="4" t="s">
        <v>370</v>
      </c>
      <c r="AE75" s="13" t="s">
        <v>370</v>
      </c>
      <c r="AF75" s="5">
        <v>17477</v>
      </c>
      <c r="AG75" s="5">
        <v>12839</v>
      </c>
      <c r="AH75" s="4">
        <f t="shared" si="48"/>
        <v>0.73462264690736401</v>
      </c>
      <c r="AI75" s="13">
        <v>5</v>
      </c>
      <c r="AJ75" s="5">
        <v>55</v>
      </c>
      <c r="AK75" s="5">
        <v>14.6</v>
      </c>
      <c r="AL75" s="4">
        <f t="shared" si="35"/>
        <v>0.26545454545454544</v>
      </c>
      <c r="AM75" s="13">
        <v>15</v>
      </c>
      <c r="AN75" s="26">
        <v>115</v>
      </c>
      <c r="AO75" s="26">
        <v>108</v>
      </c>
      <c r="AP75" s="4">
        <f t="shared" si="49"/>
        <v>0.93913043478260871</v>
      </c>
      <c r="AQ75" s="13">
        <v>20</v>
      </c>
      <c r="AR75" s="5" t="s">
        <v>373</v>
      </c>
      <c r="AS75" s="5" t="s">
        <v>373</v>
      </c>
      <c r="AT75" s="5" t="s">
        <v>373</v>
      </c>
      <c r="AU75" s="13" t="s">
        <v>370</v>
      </c>
      <c r="AV75" s="13">
        <v>0</v>
      </c>
      <c r="AW75" s="13">
        <v>0</v>
      </c>
      <c r="AX75" s="4">
        <f t="shared" si="36"/>
        <v>0</v>
      </c>
      <c r="AY75" s="13">
        <v>0</v>
      </c>
      <c r="AZ75" s="5" t="s">
        <v>373</v>
      </c>
      <c r="BA75" s="5" t="s">
        <v>373</v>
      </c>
      <c r="BB75" s="5" t="s">
        <v>373</v>
      </c>
      <c r="BC75" s="13" t="s">
        <v>370</v>
      </c>
      <c r="BD75" s="20">
        <f t="shared" si="45"/>
        <v>1.3650861067970712</v>
      </c>
      <c r="BE75" s="20">
        <f t="shared" si="50"/>
        <v>1.2165086106797072</v>
      </c>
      <c r="BF75" s="24">
        <v>210</v>
      </c>
      <c r="BG75" s="21">
        <f t="shared" si="37"/>
        <v>210</v>
      </c>
      <c r="BH75" s="21">
        <f t="shared" si="38"/>
        <v>255.5</v>
      </c>
      <c r="BI75" s="48">
        <f t="shared" si="39"/>
        <v>45.5</v>
      </c>
      <c r="BJ75" s="21">
        <v>84.8</v>
      </c>
      <c r="BK75" s="21">
        <v>79.5</v>
      </c>
      <c r="BL75" s="21">
        <v>0</v>
      </c>
      <c r="BM75" s="21">
        <v>23.5</v>
      </c>
      <c r="BN75" s="21">
        <v>22.9</v>
      </c>
      <c r="BO75" s="21">
        <v>0</v>
      </c>
      <c r="BP75" s="21">
        <v>24.8</v>
      </c>
      <c r="BQ75" s="21">
        <v>24.8</v>
      </c>
      <c r="BR75" s="21">
        <v>0</v>
      </c>
      <c r="BS75" s="21">
        <v>24.8</v>
      </c>
      <c r="BT75" s="21">
        <v>24.8</v>
      </c>
      <c r="BU75" s="86">
        <f t="shared" si="40"/>
        <v>-54.400000000000013</v>
      </c>
      <c r="BV75" s="60" t="s">
        <v>411</v>
      </c>
      <c r="BW75" s="26">
        <f t="shared" si="41"/>
        <v>0</v>
      </c>
      <c r="BX75" s="92">
        <f t="shared" si="51"/>
        <v>-54.400000000000013</v>
      </c>
      <c r="BY75" s="72"/>
      <c r="BZ75" s="11"/>
      <c r="CA75" s="72"/>
      <c r="CB75" s="72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2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2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2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2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2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2"/>
      <c r="IB75" s="11"/>
      <c r="IC75" s="11"/>
    </row>
    <row r="76" spans="1:237" s="2" customFormat="1" ht="15" customHeight="1" x14ac:dyDescent="0.2">
      <c r="A76" s="16" t="s">
        <v>77</v>
      </c>
      <c r="B76" s="26">
        <v>3696</v>
      </c>
      <c r="C76" s="26">
        <v>3652</v>
      </c>
      <c r="D76" s="4">
        <f t="shared" si="34"/>
        <v>0.98809523809523814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26">
        <v>8310</v>
      </c>
      <c r="O76" s="26">
        <v>3894</v>
      </c>
      <c r="P76" s="4">
        <f t="shared" si="42"/>
        <v>0.46859205776173285</v>
      </c>
      <c r="Q76" s="13">
        <v>20</v>
      </c>
      <c r="R76" s="22">
        <v>1</v>
      </c>
      <c r="S76" s="13">
        <v>15</v>
      </c>
      <c r="T76" s="26">
        <v>391.7</v>
      </c>
      <c r="U76" s="26">
        <v>572.70000000000005</v>
      </c>
      <c r="V76" s="4">
        <f t="shared" si="43"/>
        <v>1.4620883329078378</v>
      </c>
      <c r="W76" s="13">
        <v>30</v>
      </c>
      <c r="X76" s="26">
        <v>84.7</v>
      </c>
      <c r="Y76" s="26">
        <v>64</v>
      </c>
      <c r="Z76" s="4">
        <f t="shared" si="44"/>
        <v>0.75560802833530105</v>
      </c>
      <c r="AA76" s="13">
        <v>20</v>
      </c>
      <c r="AB76" s="26" t="s">
        <v>370</v>
      </c>
      <c r="AC76" s="26" t="s">
        <v>370</v>
      </c>
      <c r="AD76" s="4" t="s">
        <v>370</v>
      </c>
      <c r="AE76" s="13" t="s">
        <v>370</v>
      </c>
      <c r="AF76" s="5">
        <v>7384</v>
      </c>
      <c r="AG76" s="5">
        <v>13995</v>
      </c>
      <c r="AH76" s="4">
        <f t="shared" si="48"/>
        <v>1.8953141928494042</v>
      </c>
      <c r="AI76" s="13">
        <v>5</v>
      </c>
      <c r="AJ76" s="5">
        <v>55</v>
      </c>
      <c r="AK76" s="5">
        <v>43.8</v>
      </c>
      <c r="AL76" s="4">
        <f t="shared" si="35"/>
        <v>0.79636363636363627</v>
      </c>
      <c r="AM76" s="13">
        <v>15</v>
      </c>
      <c r="AN76" s="26">
        <v>510</v>
      </c>
      <c r="AO76" s="26">
        <v>499</v>
      </c>
      <c r="AP76" s="4">
        <f t="shared" si="49"/>
        <v>0.97843137254901957</v>
      </c>
      <c r="AQ76" s="13">
        <v>20</v>
      </c>
      <c r="AR76" s="5" t="s">
        <v>373</v>
      </c>
      <c r="AS76" s="5" t="s">
        <v>373</v>
      </c>
      <c r="AT76" s="5" t="s">
        <v>373</v>
      </c>
      <c r="AU76" s="13" t="s">
        <v>370</v>
      </c>
      <c r="AV76" s="13">
        <v>0</v>
      </c>
      <c r="AW76" s="13">
        <v>0</v>
      </c>
      <c r="AX76" s="4">
        <f t="shared" si="36"/>
        <v>0</v>
      </c>
      <c r="AY76" s="13">
        <v>0</v>
      </c>
      <c r="AZ76" s="5" t="s">
        <v>373</v>
      </c>
      <c r="BA76" s="5" t="s">
        <v>373</v>
      </c>
      <c r="BB76" s="5" t="s">
        <v>373</v>
      </c>
      <c r="BC76" s="13" t="s">
        <v>370</v>
      </c>
      <c r="BD76" s="20">
        <f t="shared" si="45"/>
        <v>0.99420931148748248</v>
      </c>
      <c r="BE76" s="20">
        <f t="shared" si="50"/>
        <v>0.99420931148748248</v>
      </c>
      <c r="BF76" s="24">
        <v>315</v>
      </c>
      <c r="BG76" s="21">
        <f t="shared" si="37"/>
        <v>315</v>
      </c>
      <c r="BH76" s="21">
        <f t="shared" si="38"/>
        <v>313.2</v>
      </c>
      <c r="BI76" s="48">
        <f t="shared" si="39"/>
        <v>-1.8000000000000114</v>
      </c>
      <c r="BJ76" s="21">
        <v>114.1</v>
      </c>
      <c r="BK76" s="21">
        <v>56</v>
      </c>
      <c r="BL76" s="21">
        <v>0</v>
      </c>
      <c r="BM76" s="21">
        <v>26.6</v>
      </c>
      <c r="BN76" s="21">
        <v>27</v>
      </c>
      <c r="BO76" s="21">
        <v>0</v>
      </c>
      <c r="BP76" s="21">
        <v>21.3</v>
      </c>
      <c r="BQ76" s="21">
        <v>26.7</v>
      </c>
      <c r="BR76" s="21">
        <v>0</v>
      </c>
      <c r="BS76" s="21">
        <v>23</v>
      </c>
      <c r="BT76" s="21">
        <v>26.9</v>
      </c>
      <c r="BU76" s="86">
        <f t="shared" si="40"/>
        <v>-8.3999999999999986</v>
      </c>
      <c r="BV76" s="60"/>
      <c r="BW76" s="26">
        <f t="shared" si="41"/>
        <v>0</v>
      </c>
      <c r="BX76" s="92">
        <f t="shared" si="51"/>
        <v>-8.3999999999999986</v>
      </c>
      <c r="BY76" s="72"/>
      <c r="BZ76" s="11"/>
      <c r="CA76" s="72"/>
      <c r="CB76" s="72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2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2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2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2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2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2"/>
      <c r="IB76" s="11"/>
      <c r="IC76" s="11"/>
    </row>
    <row r="77" spans="1:237" s="2" customFormat="1" ht="15" customHeight="1" x14ac:dyDescent="0.2">
      <c r="A77" s="16" t="s">
        <v>78</v>
      </c>
      <c r="B77" s="26">
        <v>1735.8</v>
      </c>
      <c r="C77" s="26">
        <v>1803.7</v>
      </c>
      <c r="D77" s="4">
        <f t="shared" si="34"/>
        <v>1.0391174098398432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26">
        <v>3366.7</v>
      </c>
      <c r="O77" s="26">
        <v>4019.3</v>
      </c>
      <c r="P77" s="4">
        <f t="shared" si="42"/>
        <v>1.1938396649538126</v>
      </c>
      <c r="Q77" s="13">
        <v>20</v>
      </c>
      <c r="R77" s="22">
        <v>1</v>
      </c>
      <c r="S77" s="13">
        <v>15</v>
      </c>
      <c r="T77" s="26">
        <v>20.5</v>
      </c>
      <c r="U77" s="26">
        <v>20.3</v>
      </c>
      <c r="V77" s="4">
        <f t="shared" si="43"/>
        <v>0.99024390243902438</v>
      </c>
      <c r="W77" s="13">
        <v>30</v>
      </c>
      <c r="X77" s="26">
        <v>21.5</v>
      </c>
      <c r="Y77" s="26">
        <v>30.9</v>
      </c>
      <c r="Z77" s="4">
        <f t="shared" si="44"/>
        <v>1.4372093023255814</v>
      </c>
      <c r="AA77" s="13">
        <v>20</v>
      </c>
      <c r="AB77" s="26" t="s">
        <v>370</v>
      </c>
      <c r="AC77" s="26" t="s">
        <v>370</v>
      </c>
      <c r="AD77" s="4" t="s">
        <v>370</v>
      </c>
      <c r="AE77" s="13" t="s">
        <v>370</v>
      </c>
      <c r="AF77" s="5">
        <v>11106</v>
      </c>
      <c r="AG77" s="5">
        <v>7341</v>
      </c>
      <c r="AH77" s="4">
        <f t="shared" si="48"/>
        <v>0.66099405726634253</v>
      </c>
      <c r="AI77" s="13">
        <v>5</v>
      </c>
      <c r="AJ77" s="5">
        <v>55</v>
      </c>
      <c r="AK77" s="5">
        <v>3.9</v>
      </c>
      <c r="AL77" s="4">
        <f t="shared" si="35"/>
        <v>7.0909090909090908E-2</v>
      </c>
      <c r="AM77" s="13">
        <v>15</v>
      </c>
      <c r="AN77" s="26">
        <v>418</v>
      </c>
      <c r="AO77" s="26">
        <v>415</v>
      </c>
      <c r="AP77" s="4">
        <f t="shared" si="49"/>
        <v>0.99282296650717705</v>
      </c>
      <c r="AQ77" s="13">
        <v>20</v>
      </c>
      <c r="AR77" s="5" t="s">
        <v>373</v>
      </c>
      <c r="AS77" s="5" t="s">
        <v>373</v>
      </c>
      <c r="AT77" s="5" t="s">
        <v>373</v>
      </c>
      <c r="AU77" s="13" t="s">
        <v>370</v>
      </c>
      <c r="AV77" s="13">
        <v>0</v>
      </c>
      <c r="AW77" s="13">
        <v>0</v>
      </c>
      <c r="AX77" s="4">
        <f t="shared" si="36"/>
        <v>0</v>
      </c>
      <c r="AY77" s="13">
        <v>0</v>
      </c>
      <c r="AZ77" s="5" t="s">
        <v>373</v>
      </c>
      <c r="BA77" s="5" t="s">
        <v>373</v>
      </c>
      <c r="BB77" s="5" t="s">
        <v>373</v>
      </c>
      <c r="BC77" s="13" t="s">
        <v>370</v>
      </c>
      <c r="BD77" s="20">
        <f t="shared" si="45"/>
        <v>0.97736693701680499</v>
      </c>
      <c r="BE77" s="20">
        <f t="shared" si="50"/>
        <v>0.97736693701680499</v>
      </c>
      <c r="BF77" s="24">
        <v>286</v>
      </c>
      <c r="BG77" s="21">
        <f t="shared" si="37"/>
        <v>286</v>
      </c>
      <c r="BH77" s="21">
        <f t="shared" si="38"/>
        <v>279.5</v>
      </c>
      <c r="BI77" s="48">
        <f t="shared" si="39"/>
        <v>-6.5</v>
      </c>
      <c r="BJ77" s="21">
        <v>41.3</v>
      </c>
      <c r="BK77" s="21">
        <v>92.7</v>
      </c>
      <c r="BL77" s="21">
        <v>0</v>
      </c>
      <c r="BM77" s="21">
        <v>14.8</v>
      </c>
      <c r="BN77" s="21">
        <v>20.2</v>
      </c>
      <c r="BO77" s="21">
        <v>18.299999999999997</v>
      </c>
      <c r="BP77" s="21">
        <v>9.399999999999995</v>
      </c>
      <c r="BQ77" s="21">
        <v>21.900000000000002</v>
      </c>
      <c r="BR77" s="21">
        <v>42.2</v>
      </c>
      <c r="BS77" s="21">
        <v>2.8000000000000149</v>
      </c>
      <c r="BT77" s="21">
        <v>30.4</v>
      </c>
      <c r="BU77" s="86">
        <f t="shared" si="40"/>
        <v>-14.500000000000025</v>
      </c>
      <c r="BV77" s="60"/>
      <c r="BW77" s="26">
        <f t="shared" si="41"/>
        <v>0</v>
      </c>
      <c r="BX77" s="92">
        <f t="shared" si="51"/>
        <v>-14.500000000000025</v>
      </c>
      <c r="BY77" s="72"/>
      <c r="BZ77" s="11"/>
      <c r="CA77" s="72"/>
      <c r="CB77" s="72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2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2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2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2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2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2"/>
      <c r="IB77" s="11"/>
      <c r="IC77" s="11"/>
    </row>
    <row r="78" spans="1:237" s="2" customFormat="1" ht="15" customHeight="1" x14ac:dyDescent="0.2">
      <c r="A78" s="16" t="s">
        <v>79</v>
      </c>
      <c r="B78" s="26">
        <v>1559.4</v>
      </c>
      <c r="C78" s="26">
        <v>1634.2</v>
      </c>
      <c r="D78" s="4">
        <f t="shared" si="34"/>
        <v>1.0479671668590482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26">
        <v>2347.3000000000002</v>
      </c>
      <c r="O78" s="26">
        <v>1294.8</v>
      </c>
      <c r="P78" s="4">
        <f t="shared" si="42"/>
        <v>0.55161249094704545</v>
      </c>
      <c r="Q78" s="13">
        <v>20</v>
      </c>
      <c r="R78" s="22">
        <v>1</v>
      </c>
      <c r="S78" s="13">
        <v>15</v>
      </c>
      <c r="T78" s="26">
        <v>1719.4</v>
      </c>
      <c r="U78" s="26">
        <v>1477.1</v>
      </c>
      <c r="V78" s="4">
        <f t="shared" si="43"/>
        <v>0.85907874840060472</v>
      </c>
      <c r="W78" s="13">
        <v>30</v>
      </c>
      <c r="X78" s="26">
        <v>51.6</v>
      </c>
      <c r="Y78" s="26">
        <v>34.9</v>
      </c>
      <c r="Z78" s="4">
        <f t="shared" si="44"/>
        <v>0.6763565891472868</v>
      </c>
      <c r="AA78" s="13">
        <v>20</v>
      </c>
      <c r="AB78" s="26" t="s">
        <v>370</v>
      </c>
      <c r="AC78" s="26" t="s">
        <v>370</v>
      </c>
      <c r="AD78" s="4" t="s">
        <v>370</v>
      </c>
      <c r="AE78" s="13" t="s">
        <v>370</v>
      </c>
      <c r="AF78" s="5">
        <v>12016</v>
      </c>
      <c r="AG78" s="5">
        <v>14898</v>
      </c>
      <c r="AH78" s="4">
        <f t="shared" si="48"/>
        <v>1.2398468708388815</v>
      </c>
      <c r="AI78" s="13">
        <v>5</v>
      </c>
      <c r="AJ78" s="5">
        <v>55</v>
      </c>
      <c r="AK78" s="5">
        <v>31.5</v>
      </c>
      <c r="AL78" s="4">
        <f t="shared" si="35"/>
        <v>0.57272727272727275</v>
      </c>
      <c r="AM78" s="13">
        <v>15</v>
      </c>
      <c r="AN78" s="26">
        <v>892</v>
      </c>
      <c r="AO78" s="26">
        <v>892</v>
      </c>
      <c r="AP78" s="4">
        <f t="shared" si="49"/>
        <v>1</v>
      </c>
      <c r="AQ78" s="13">
        <v>20</v>
      </c>
      <c r="AR78" s="5" t="s">
        <v>373</v>
      </c>
      <c r="AS78" s="5" t="s">
        <v>373</v>
      </c>
      <c r="AT78" s="5" t="s">
        <v>373</v>
      </c>
      <c r="AU78" s="13" t="s">
        <v>370</v>
      </c>
      <c r="AV78" s="13">
        <v>0</v>
      </c>
      <c r="AW78" s="13">
        <v>0</v>
      </c>
      <c r="AX78" s="4">
        <f t="shared" si="36"/>
        <v>0</v>
      </c>
      <c r="AY78" s="13">
        <v>0</v>
      </c>
      <c r="AZ78" s="5" t="s">
        <v>373</v>
      </c>
      <c r="BA78" s="5" t="s">
        <v>373</v>
      </c>
      <c r="BB78" s="5" t="s">
        <v>373</v>
      </c>
      <c r="BC78" s="13" t="s">
        <v>370</v>
      </c>
      <c r="BD78" s="20">
        <f t="shared" si="45"/>
        <v>0.81927080864887969</v>
      </c>
      <c r="BE78" s="20">
        <f t="shared" si="50"/>
        <v>0.81927080864887969</v>
      </c>
      <c r="BF78" s="24">
        <v>967</v>
      </c>
      <c r="BG78" s="21">
        <f t="shared" si="37"/>
        <v>967</v>
      </c>
      <c r="BH78" s="21">
        <f t="shared" si="38"/>
        <v>792.2</v>
      </c>
      <c r="BI78" s="48">
        <f t="shared" si="39"/>
        <v>-174.79999999999995</v>
      </c>
      <c r="BJ78" s="21">
        <v>102.4</v>
      </c>
      <c r="BK78" s="21">
        <v>116.1</v>
      </c>
      <c r="BL78" s="21">
        <v>0</v>
      </c>
      <c r="BM78" s="21">
        <v>59.7</v>
      </c>
      <c r="BN78" s="21">
        <v>63.8</v>
      </c>
      <c r="BO78" s="21">
        <v>64</v>
      </c>
      <c r="BP78" s="21">
        <v>56.599999999999994</v>
      </c>
      <c r="BQ78" s="21">
        <v>51.200000000000024</v>
      </c>
      <c r="BR78" s="21">
        <v>136.19999999999999</v>
      </c>
      <c r="BS78" s="21">
        <v>90.699999999999989</v>
      </c>
      <c r="BT78" s="21">
        <v>89.8</v>
      </c>
      <c r="BU78" s="86">
        <f t="shared" si="40"/>
        <v>-38.299999999999997</v>
      </c>
      <c r="BV78" s="60"/>
      <c r="BW78" s="26">
        <f t="shared" si="41"/>
        <v>0</v>
      </c>
      <c r="BX78" s="92">
        <f t="shared" si="51"/>
        <v>-38.299999999999997</v>
      </c>
      <c r="BY78" s="72"/>
      <c r="BZ78" s="11"/>
      <c r="CA78" s="72"/>
      <c r="CB78" s="72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2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2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2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2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2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2"/>
      <c r="IB78" s="11"/>
      <c r="IC78" s="11"/>
    </row>
    <row r="79" spans="1:237" s="2" customFormat="1" ht="15" customHeight="1" x14ac:dyDescent="0.2">
      <c r="A79" s="16" t="s">
        <v>80</v>
      </c>
      <c r="B79" s="26">
        <v>7431.7</v>
      </c>
      <c r="C79" s="26">
        <v>7651.3</v>
      </c>
      <c r="D79" s="4">
        <f t="shared" si="34"/>
        <v>1.0295490937470566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26">
        <v>4464.5</v>
      </c>
      <c r="O79" s="26">
        <v>2843</v>
      </c>
      <c r="P79" s="4">
        <f t="shared" si="42"/>
        <v>0.63680143353119045</v>
      </c>
      <c r="Q79" s="13">
        <v>20</v>
      </c>
      <c r="R79" s="22">
        <v>1</v>
      </c>
      <c r="S79" s="13">
        <v>15</v>
      </c>
      <c r="T79" s="26">
        <v>101</v>
      </c>
      <c r="U79" s="26">
        <v>87.7</v>
      </c>
      <c r="V79" s="4">
        <f t="shared" si="43"/>
        <v>0.86831683168316831</v>
      </c>
      <c r="W79" s="13">
        <v>25</v>
      </c>
      <c r="X79" s="26">
        <v>36</v>
      </c>
      <c r="Y79" s="26">
        <v>71.2</v>
      </c>
      <c r="Z79" s="4">
        <f t="shared" si="44"/>
        <v>1.9777777777777779</v>
      </c>
      <c r="AA79" s="13">
        <v>25</v>
      </c>
      <c r="AB79" s="26" t="s">
        <v>370</v>
      </c>
      <c r="AC79" s="26" t="s">
        <v>370</v>
      </c>
      <c r="AD79" s="4" t="s">
        <v>370</v>
      </c>
      <c r="AE79" s="13" t="s">
        <v>370</v>
      </c>
      <c r="AF79" s="5">
        <v>21364</v>
      </c>
      <c r="AG79" s="5">
        <v>32345</v>
      </c>
      <c r="AH79" s="4">
        <f t="shared" si="48"/>
        <v>1.5139955064594646</v>
      </c>
      <c r="AI79" s="13">
        <v>5</v>
      </c>
      <c r="AJ79" s="5">
        <v>55</v>
      </c>
      <c r="AK79" s="5">
        <v>7.7</v>
      </c>
      <c r="AL79" s="4">
        <f t="shared" si="35"/>
        <v>0.14000000000000001</v>
      </c>
      <c r="AM79" s="13">
        <v>15</v>
      </c>
      <c r="AN79" s="26">
        <v>485</v>
      </c>
      <c r="AO79" s="26">
        <v>500</v>
      </c>
      <c r="AP79" s="4">
        <f t="shared" si="49"/>
        <v>1.0309278350515463</v>
      </c>
      <c r="AQ79" s="13">
        <v>20</v>
      </c>
      <c r="AR79" s="5" t="s">
        <v>373</v>
      </c>
      <c r="AS79" s="5" t="s">
        <v>373</v>
      </c>
      <c r="AT79" s="5" t="s">
        <v>373</v>
      </c>
      <c r="AU79" s="13" t="s">
        <v>370</v>
      </c>
      <c r="AV79" s="13">
        <v>12.5</v>
      </c>
      <c r="AW79" s="13">
        <v>100</v>
      </c>
      <c r="AX79" s="4">
        <f t="shared" si="36"/>
        <v>0</v>
      </c>
      <c r="AY79" s="13">
        <v>0</v>
      </c>
      <c r="AZ79" s="5" t="s">
        <v>373</v>
      </c>
      <c r="BA79" s="5" t="s">
        <v>373</v>
      </c>
      <c r="BB79" s="5" t="s">
        <v>373</v>
      </c>
      <c r="BC79" s="13" t="s">
        <v>370</v>
      </c>
      <c r="BD79" s="20">
        <f t="shared" si="45"/>
        <v>1.0331290302070093</v>
      </c>
      <c r="BE79" s="20">
        <f t="shared" si="50"/>
        <v>1.0331290302070093</v>
      </c>
      <c r="BF79" s="24">
        <v>1097</v>
      </c>
      <c r="BG79" s="21">
        <f t="shared" si="37"/>
        <v>1097</v>
      </c>
      <c r="BH79" s="21">
        <f t="shared" si="38"/>
        <v>1133.3</v>
      </c>
      <c r="BI79" s="48">
        <f t="shared" si="39"/>
        <v>36.299999999999955</v>
      </c>
      <c r="BJ79" s="21">
        <v>202.9</v>
      </c>
      <c r="BK79" s="21">
        <v>223.9</v>
      </c>
      <c r="BL79" s="21">
        <v>0</v>
      </c>
      <c r="BM79" s="21">
        <v>129.6</v>
      </c>
      <c r="BN79" s="21">
        <v>77.099999999999994</v>
      </c>
      <c r="BO79" s="21">
        <v>0</v>
      </c>
      <c r="BP79" s="21">
        <v>121</v>
      </c>
      <c r="BQ79" s="21">
        <v>96.3</v>
      </c>
      <c r="BR79" s="21">
        <v>85.699999999999989</v>
      </c>
      <c r="BS79" s="21">
        <v>50.800000000000068</v>
      </c>
      <c r="BT79" s="21">
        <v>120.8</v>
      </c>
      <c r="BU79" s="86">
        <f t="shared" si="40"/>
        <v>25.199999999999889</v>
      </c>
      <c r="BV79" s="60"/>
      <c r="BW79" s="26">
        <f t="shared" si="41"/>
        <v>25.199999999999889</v>
      </c>
      <c r="BX79" s="92">
        <f t="shared" si="51"/>
        <v>0</v>
      </c>
      <c r="BY79" s="72"/>
      <c r="BZ79" s="11"/>
      <c r="CA79" s="72"/>
      <c r="CB79" s="72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2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2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2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2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2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2"/>
      <c r="IB79" s="11"/>
      <c r="IC79" s="11"/>
    </row>
    <row r="80" spans="1:237" s="2" customFormat="1" ht="15" customHeight="1" x14ac:dyDescent="0.2">
      <c r="A80" s="16" t="s">
        <v>81</v>
      </c>
      <c r="B80" s="26">
        <v>5438</v>
      </c>
      <c r="C80" s="26">
        <v>5666.4</v>
      </c>
      <c r="D80" s="4">
        <f t="shared" si="34"/>
        <v>1.0420007355645458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26">
        <v>5705.5</v>
      </c>
      <c r="O80" s="26">
        <v>4975.5</v>
      </c>
      <c r="P80" s="4">
        <f t="shared" si="42"/>
        <v>0.87205328192095344</v>
      </c>
      <c r="Q80" s="13">
        <v>20</v>
      </c>
      <c r="R80" s="22">
        <v>1</v>
      </c>
      <c r="S80" s="13">
        <v>15</v>
      </c>
      <c r="T80" s="26">
        <v>103</v>
      </c>
      <c r="U80" s="26">
        <v>59.2</v>
      </c>
      <c r="V80" s="4">
        <f t="shared" si="43"/>
        <v>0.57475728155339811</v>
      </c>
      <c r="W80" s="13">
        <v>20</v>
      </c>
      <c r="X80" s="26">
        <v>90</v>
      </c>
      <c r="Y80" s="26">
        <v>84.5</v>
      </c>
      <c r="Z80" s="4">
        <f t="shared" si="44"/>
        <v>0.93888888888888888</v>
      </c>
      <c r="AA80" s="13">
        <v>30</v>
      </c>
      <c r="AB80" s="26" t="s">
        <v>370</v>
      </c>
      <c r="AC80" s="26" t="s">
        <v>370</v>
      </c>
      <c r="AD80" s="4" t="s">
        <v>370</v>
      </c>
      <c r="AE80" s="13" t="s">
        <v>370</v>
      </c>
      <c r="AF80" s="5">
        <v>7029</v>
      </c>
      <c r="AG80" s="5">
        <v>10100</v>
      </c>
      <c r="AH80" s="4">
        <f t="shared" si="48"/>
        <v>1.4369042538056622</v>
      </c>
      <c r="AI80" s="13">
        <v>5</v>
      </c>
      <c r="AJ80" s="5">
        <v>55</v>
      </c>
      <c r="AK80" s="5">
        <v>45.2</v>
      </c>
      <c r="AL80" s="4">
        <f t="shared" si="35"/>
        <v>0.82181818181818189</v>
      </c>
      <c r="AM80" s="13">
        <v>15</v>
      </c>
      <c r="AN80" s="26">
        <v>1365</v>
      </c>
      <c r="AO80" s="26">
        <v>1339</v>
      </c>
      <c r="AP80" s="4">
        <f t="shared" si="49"/>
        <v>0.98095238095238091</v>
      </c>
      <c r="AQ80" s="13">
        <v>20</v>
      </c>
      <c r="AR80" s="5" t="s">
        <v>373</v>
      </c>
      <c r="AS80" s="5" t="s">
        <v>373</v>
      </c>
      <c r="AT80" s="5" t="s">
        <v>373</v>
      </c>
      <c r="AU80" s="13" t="s">
        <v>370</v>
      </c>
      <c r="AV80" s="13">
        <v>20</v>
      </c>
      <c r="AW80" s="13">
        <v>100</v>
      </c>
      <c r="AX80" s="4">
        <f t="shared" si="36"/>
        <v>0</v>
      </c>
      <c r="AY80" s="13">
        <v>0</v>
      </c>
      <c r="AZ80" s="5" t="s">
        <v>373</v>
      </c>
      <c r="BA80" s="5" t="s">
        <v>373</v>
      </c>
      <c r="BB80" s="5" t="s">
        <v>373</v>
      </c>
      <c r="BC80" s="13" t="s">
        <v>370</v>
      </c>
      <c r="BD80" s="20">
        <f t="shared" si="45"/>
        <v>0.90113871783072452</v>
      </c>
      <c r="BE80" s="20">
        <f t="shared" si="50"/>
        <v>0.90113871783072452</v>
      </c>
      <c r="BF80" s="24">
        <v>408</v>
      </c>
      <c r="BG80" s="21">
        <f t="shared" si="37"/>
        <v>408</v>
      </c>
      <c r="BH80" s="21">
        <f t="shared" si="38"/>
        <v>367.7</v>
      </c>
      <c r="BI80" s="48">
        <f t="shared" si="39"/>
        <v>-40.300000000000011</v>
      </c>
      <c r="BJ80" s="21">
        <v>188.4</v>
      </c>
      <c r="BK80" s="21">
        <v>145.69999999999999</v>
      </c>
      <c r="BL80" s="21">
        <v>0</v>
      </c>
      <c r="BM80" s="21">
        <v>47.3</v>
      </c>
      <c r="BN80" s="21">
        <v>21.1</v>
      </c>
      <c r="BO80" s="21">
        <v>0</v>
      </c>
      <c r="BP80" s="21">
        <v>33.6</v>
      </c>
      <c r="BQ80" s="21">
        <v>16.899999999999999</v>
      </c>
      <c r="BR80" s="21">
        <v>0</v>
      </c>
      <c r="BS80" s="21">
        <v>31.9</v>
      </c>
      <c r="BT80" s="21">
        <v>38.299999999999997</v>
      </c>
      <c r="BU80" s="86">
        <f t="shared" si="40"/>
        <v>-155.5</v>
      </c>
      <c r="BV80" s="60"/>
      <c r="BW80" s="26">
        <f t="shared" si="41"/>
        <v>0</v>
      </c>
      <c r="BX80" s="92">
        <f t="shared" si="51"/>
        <v>-155.5</v>
      </c>
      <c r="BY80" s="72"/>
      <c r="BZ80" s="11"/>
      <c r="CA80" s="72"/>
      <c r="CB80" s="72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2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2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2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2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2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2"/>
      <c r="IB80" s="11"/>
      <c r="IC80" s="11"/>
    </row>
    <row r="81" spans="1:237" s="2" customFormat="1" ht="15" customHeight="1" x14ac:dyDescent="0.2">
      <c r="A81" s="25" t="s">
        <v>82</v>
      </c>
      <c r="B81" s="26"/>
      <c r="C81" s="26"/>
      <c r="D81" s="4"/>
      <c r="E81" s="13"/>
      <c r="F81" s="5"/>
      <c r="G81" s="5"/>
      <c r="H81" s="5"/>
      <c r="I81" s="13"/>
      <c r="J81" s="5"/>
      <c r="K81" s="5"/>
      <c r="L81" s="5"/>
      <c r="M81" s="13"/>
      <c r="N81" s="26"/>
      <c r="O81" s="26"/>
      <c r="P81" s="4"/>
      <c r="Q81" s="13"/>
      <c r="R81" s="22"/>
      <c r="S81" s="13"/>
      <c r="T81" s="26"/>
      <c r="U81" s="26"/>
      <c r="V81" s="4"/>
      <c r="W81" s="13"/>
      <c r="X81" s="26"/>
      <c r="Y81" s="26"/>
      <c r="Z81" s="4"/>
      <c r="AA81" s="13"/>
      <c r="AB81" s="26"/>
      <c r="AC81" s="26"/>
      <c r="AD81" s="4"/>
      <c r="AE81" s="13"/>
      <c r="AF81" s="5"/>
      <c r="AG81" s="5"/>
      <c r="AH81" s="4"/>
      <c r="AI81" s="13"/>
      <c r="AJ81" s="5"/>
      <c r="AK81" s="5"/>
      <c r="AL81" s="4"/>
      <c r="AM81" s="13"/>
      <c r="AN81" s="26"/>
      <c r="AO81" s="26"/>
      <c r="AP81" s="4"/>
      <c r="AQ81" s="13"/>
      <c r="AR81" s="5"/>
      <c r="AS81" s="5"/>
      <c r="AT81" s="5"/>
      <c r="AU81" s="13"/>
      <c r="AV81" s="13"/>
      <c r="AW81" s="13"/>
      <c r="AX81" s="4"/>
      <c r="AY81" s="13"/>
      <c r="AZ81" s="5"/>
      <c r="BA81" s="5"/>
      <c r="BB81" s="5"/>
      <c r="BC81" s="13"/>
      <c r="BD81" s="20"/>
      <c r="BE81" s="20"/>
      <c r="BF81" s="24"/>
      <c r="BG81" s="21"/>
      <c r="BH81" s="21"/>
      <c r="BI81" s="48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86"/>
      <c r="BV81" s="60"/>
      <c r="BW81" s="26"/>
      <c r="BX81" s="92"/>
      <c r="BY81" s="72"/>
      <c r="BZ81" s="11"/>
      <c r="CA81" s="72"/>
      <c r="CB81" s="72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2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2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2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2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2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2"/>
      <c r="IB81" s="11"/>
      <c r="IC81" s="11"/>
    </row>
    <row r="82" spans="1:237" s="2" customFormat="1" ht="15" customHeight="1" x14ac:dyDescent="0.2">
      <c r="A82" s="16" t="s">
        <v>83</v>
      </c>
      <c r="B82" s="26">
        <v>48616</v>
      </c>
      <c r="C82" s="26">
        <v>53362</v>
      </c>
      <c r="D82" s="4">
        <f t="shared" si="34"/>
        <v>1.0976221819976961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26">
        <v>3598.3</v>
      </c>
      <c r="O82" s="26">
        <v>6259.8</v>
      </c>
      <c r="P82" s="4">
        <f t="shared" si="42"/>
        <v>1.739654837006364</v>
      </c>
      <c r="Q82" s="13">
        <v>20</v>
      </c>
      <c r="R82" s="22">
        <v>1</v>
      </c>
      <c r="S82" s="13">
        <v>15</v>
      </c>
      <c r="T82" s="26">
        <v>276</v>
      </c>
      <c r="U82" s="26">
        <v>369.3</v>
      </c>
      <c r="V82" s="4">
        <f t="shared" si="43"/>
        <v>1.3380434782608697</v>
      </c>
      <c r="W82" s="13">
        <v>15</v>
      </c>
      <c r="X82" s="26">
        <v>121</v>
      </c>
      <c r="Y82" s="26">
        <v>157</v>
      </c>
      <c r="Z82" s="4">
        <f t="shared" si="44"/>
        <v>1.2975206611570247</v>
      </c>
      <c r="AA82" s="13">
        <v>35</v>
      </c>
      <c r="AB82" s="26" t="s">
        <v>370</v>
      </c>
      <c r="AC82" s="26" t="s">
        <v>370</v>
      </c>
      <c r="AD82" s="4" t="s">
        <v>370</v>
      </c>
      <c r="AE82" s="13" t="s">
        <v>370</v>
      </c>
      <c r="AF82" s="5">
        <v>33537</v>
      </c>
      <c r="AG82" s="5">
        <v>47999</v>
      </c>
      <c r="AH82" s="4">
        <f t="shared" si="48"/>
        <v>1.4312252139428094</v>
      </c>
      <c r="AI82" s="13">
        <v>5</v>
      </c>
      <c r="AJ82" s="5">
        <v>48</v>
      </c>
      <c r="AK82" s="5">
        <v>34.6</v>
      </c>
      <c r="AL82" s="4">
        <f t="shared" si="35"/>
        <v>0.72083333333333333</v>
      </c>
      <c r="AM82" s="13">
        <v>15</v>
      </c>
      <c r="AN82" s="26">
        <v>1329</v>
      </c>
      <c r="AO82" s="26">
        <v>1462</v>
      </c>
      <c r="AP82" s="4">
        <f t="shared" ref="AP82:AP90" si="52">IF((AQ82=0),0,IF(AN82=0,1,IF(AO82&lt;0,0,AO82/AN82)))</f>
        <v>1.1000752445447706</v>
      </c>
      <c r="AQ82" s="13">
        <v>20</v>
      </c>
      <c r="AR82" s="5" t="s">
        <v>373</v>
      </c>
      <c r="AS82" s="5" t="s">
        <v>373</v>
      </c>
      <c r="AT82" s="5" t="s">
        <v>373</v>
      </c>
      <c r="AU82" s="13" t="s">
        <v>370</v>
      </c>
      <c r="AV82" s="13">
        <v>0</v>
      </c>
      <c r="AW82" s="13">
        <v>50</v>
      </c>
      <c r="AX82" s="4">
        <f t="shared" si="36"/>
        <v>0</v>
      </c>
      <c r="AY82" s="13">
        <v>0</v>
      </c>
      <c r="AZ82" s="5" t="s">
        <v>373</v>
      </c>
      <c r="BA82" s="5" t="s">
        <v>373</v>
      </c>
      <c r="BB82" s="5" t="s">
        <v>373</v>
      </c>
      <c r="BC82" s="13" t="s">
        <v>370</v>
      </c>
      <c r="BD82" s="20">
        <f t="shared" si="45"/>
        <v>1.2312838876675749</v>
      </c>
      <c r="BE82" s="20">
        <f t="shared" ref="BE82:BE90" si="53">IF(BD82&gt;1.2,IF((BD82-1.2)*0.1+1.2&gt;1.3,1.3,(BD82-1.2)*0.1+1.2),BD82)</f>
        <v>1.2031283887667574</v>
      </c>
      <c r="BF82" s="24">
        <v>1726</v>
      </c>
      <c r="BG82" s="21">
        <f t="shared" si="37"/>
        <v>1726</v>
      </c>
      <c r="BH82" s="21">
        <f t="shared" si="38"/>
        <v>2076.6</v>
      </c>
      <c r="BI82" s="48">
        <f t="shared" si="39"/>
        <v>350.59999999999991</v>
      </c>
      <c r="BJ82" s="21">
        <v>629.29999999999995</v>
      </c>
      <c r="BK82" s="21">
        <v>600.5</v>
      </c>
      <c r="BL82" s="21">
        <v>0</v>
      </c>
      <c r="BM82" s="21">
        <v>189.4</v>
      </c>
      <c r="BN82" s="21">
        <v>183.3</v>
      </c>
      <c r="BO82" s="21">
        <v>0</v>
      </c>
      <c r="BP82" s="21">
        <v>196.1</v>
      </c>
      <c r="BQ82" s="21">
        <v>194.4</v>
      </c>
      <c r="BR82" s="21">
        <v>0</v>
      </c>
      <c r="BS82" s="21">
        <v>190.8</v>
      </c>
      <c r="BT82" s="21">
        <v>199.5</v>
      </c>
      <c r="BU82" s="86">
        <f t="shared" si="40"/>
        <v>-306.70000000000005</v>
      </c>
      <c r="BV82" s="60"/>
      <c r="BW82" s="26">
        <f t="shared" si="41"/>
        <v>0</v>
      </c>
      <c r="BX82" s="92">
        <f t="shared" si="51"/>
        <v>-306.70000000000005</v>
      </c>
      <c r="BY82" s="72"/>
      <c r="BZ82" s="11"/>
      <c r="CA82" s="72"/>
      <c r="CB82" s="72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2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2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2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2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2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2"/>
      <c r="IB82" s="11"/>
      <c r="IC82" s="11"/>
    </row>
    <row r="83" spans="1:237" s="2" customFormat="1" ht="15" customHeight="1" x14ac:dyDescent="0.2">
      <c r="A83" s="16" t="s">
        <v>84</v>
      </c>
      <c r="B83" s="26">
        <v>95314</v>
      </c>
      <c r="C83" s="26">
        <v>93785</v>
      </c>
      <c r="D83" s="4">
        <f t="shared" si="34"/>
        <v>0.9839582852466584</v>
      </c>
      <c r="E83" s="13">
        <v>10</v>
      </c>
      <c r="F83" s="5" t="s">
        <v>373</v>
      </c>
      <c r="G83" s="5" t="s">
        <v>373</v>
      </c>
      <c r="H83" s="5" t="s">
        <v>373</v>
      </c>
      <c r="I83" s="13" t="s">
        <v>370</v>
      </c>
      <c r="J83" s="5" t="s">
        <v>373</v>
      </c>
      <c r="K83" s="5" t="s">
        <v>373</v>
      </c>
      <c r="L83" s="5" t="s">
        <v>373</v>
      </c>
      <c r="M83" s="13" t="s">
        <v>370</v>
      </c>
      <c r="N83" s="26">
        <v>18820.7</v>
      </c>
      <c r="O83" s="26">
        <v>17878.2</v>
      </c>
      <c r="P83" s="4">
        <f t="shared" si="42"/>
        <v>0.94992216017470121</v>
      </c>
      <c r="Q83" s="13">
        <v>20</v>
      </c>
      <c r="R83" s="22">
        <v>1</v>
      </c>
      <c r="S83" s="13">
        <v>15</v>
      </c>
      <c r="T83" s="26">
        <v>1354</v>
      </c>
      <c r="U83" s="26">
        <v>1798.3</v>
      </c>
      <c r="V83" s="4">
        <f t="shared" si="43"/>
        <v>1.3281388478581979</v>
      </c>
      <c r="W83" s="13">
        <v>25</v>
      </c>
      <c r="X83" s="26">
        <v>92</v>
      </c>
      <c r="Y83" s="26">
        <v>123.5</v>
      </c>
      <c r="Z83" s="4">
        <f t="shared" si="44"/>
        <v>1.3423913043478262</v>
      </c>
      <c r="AA83" s="13">
        <v>25</v>
      </c>
      <c r="AB83" s="26" t="s">
        <v>370</v>
      </c>
      <c r="AC83" s="26" t="s">
        <v>370</v>
      </c>
      <c r="AD83" s="4" t="s">
        <v>370</v>
      </c>
      <c r="AE83" s="13" t="s">
        <v>370</v>
      </c>
      <c r="AF83" s="5">
        <v>423197</v>
      </c>
      <c r="AG83" s="5">
        <v>599211</v>
      </c>
      <c r="AH83" s="4">
        <f t="shared" si="48"/>
        <v>1.415915046656758</v>
      </c>
      <c r="AI83" s="13">
        <v>5</v>
      </c>
      <c r="AJ83" s="5">
        <v>48</v>
      </c>
      <c r="AK83" s="5">
        <v>34.9</v>
      </c>
      <c r="AL83" s="4">
        <f t="shared" si="35"/>
        <v>0.7270833333333333</v>
      </c>
      <c r="AM83" s="13">
        <v>15</v>
      </c>
      <c r="AN83" s="26">
        <v>1146</v>
      </c>
      <c r="AO83" s="26">
        <v>1350</v>
      </c>
      <c r="AP83" s="4">
        <f t="shared" si="52"/>
        <v>1.1780104712041886</v>
      </c>
      <c r="AQ83" s="13">
        <v>20</v>
      </c>
      <c r="AR83" s="5" t="s">
        <v>373</v>
      </c>
      <c r="AS83" s="5" t="s">
        <v>373</v>
      </c>
      <c r="AT83" s="5" t="s">
        <v>373</v>
      </c>
      <c r="AU83" s="13" t="s">
        <v>370</v>
      </c>
      <c r="AV83" s="13">
        <v>0</v>
      </c>
      <c r="AW83" s="13">
        <v>19.100000000000001</v>
      </c>
      <c r="AX83" s="4">
        <f t="shared" si="36"/>
        <v>0</v>
      </c>
      <c r="AY83" s="13">
        <v>0</v>
      </c>
      <c r="AZ83" s="5" t="s">
        <v>373</v>
      </c>
      <c r="BA83" s="5" t="s">
        <v>373</v>
      </c>
      <c r="BB83" s="5" t="s">
        <v>373</v>
      </c>
      <c r="BC83" s="13" t="s">
        <v>370</v>
      </c>
      <c r="BD83" s="20">
        <f t="shared" si="45"/>
        <v>1.1270171445813242</v>
      </c>
      <c r="BE83" s="20">
        <f t="shared" si="53"/>
        <v>1.1270171445813242</v>
      </c>
      <c r="BF83" s="24">
        <v>1110</v>
      </c>
      <c r="BG83" s="21">
        <f t="shared" si="37"/>
        <v>1110</v>
      </c>
      <c r="BH83" s="21">
        <f t="shared" si="38"/>
        <v>1251</v>
      </c>
      <c r="BI83" s="48">
        <f t="shared" si="39"/>
        <v>141</v>
      </c>
      <c r="BJ83" s="21">
        <v>914.9</v>
      </c>
      <c r="BK83" s="21">
        <v>724.2</v>
      </c>
      <c r="BL83" s="21">
        <v>0</v>
      </c>
      <c r="BM83" s="21">
        <v>89.3</v>
      </c>
      <c r="BN83" s="21">
        <v>103.4</v>
      </c>
      <c r="BO83" s="21">
        <v>0</v>
      </c>
      <c r="BP83" s="21">
        <v>102.1</v>
      </c>
      <c r="BQ83" s="21">
        <v>102.6</v>
      </c>
      <c r="BR83" s="21">
        <v>0</v>
      </c>
      <c r="BS83" s="21">
        <v>124.8</v>
      </c>
      <c r="BT83" s="21">
        <v>121.2</v>
      </c>
      <c r="BU83" s="86">
        <f t="shared" si="40"/>
        <v>-1031.5</v>
      </c>
      <c r="BV83" s="60"/>
      <c r="BW83" s="26">
        <f t="shared" si="41"/>
        <v>0</v>
      </c>
      <c r="BX83" s="92">
        <f t="shared" si="51"/>
        <v>-1031.5</v>
      </c>
      <c r="BY83" s="72"/>
      <c r="BZ83" s="11"/>
      <c r="CA83" s="72"/>
      <c r="CB83" s="72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2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2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2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2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2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2"/>
      <c r="IB83" s="11"/>
      <c r="IC83" s="11"/>
    </row>
    <row r="84" spans="1:237" s="2" customFormat="1" ht="15" customHeight="1" x14ac:dyDescent="0.2">
      <c r="A84" s="16" t="s">
        <v>85</v>
      </c>
      <c r="B84" s="26">
        <v>1195.5999999999999</v>
      </c>
      <c r="C84" s="26">
        <v>1090.3</v>
      </c>
      <c r="D84" s="4">
        <f t="shared" si="34"/>
        <v>0.91192706590833061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26">
        <v>2581.1999999999998</v>
      </c>
      <c r="O84" s="26">
        <v>2872.7</v>
      </c>
      <c r="P84" s="4">
        <f t="shared" si="42"/>
        <v>1.1129319696265303</v>
      </c>
      <c r="Q84" s="13">
        <v>20</v>
      </c>
      <c r="R84" s="22">
        <v>1</v>
      </c>
      <c r="S84" s="13">
        <v>15</v>
      </c>
      <c r="T84" s="26">
        <v>299</v>
      </c>
      <c r="U84" s="26">
        <v>397.1</v>
      </c>
      <c r="V84" s="4">
        <f t="shared" si="43"/>
        <v>1.3280936454849499</v>
      </c>
      <c r="W84" s="13">
        <v>20</v>
      </c>
      <c r="X84" s="26">
        <v>125.9</v>
      </c>
      <c r="Y84" s="26">
        <v>155.9</v>
      </c>
      <c r="Z84" s="4">
        <f t="shared" si="44"/>
        <v>1.238284352660842</v>
      </c>
      <c r="AA84" s="13">
        <v>30</v>
      </c>
      <c r="AB84" s="26" t="s">
        <v>370</v>
      </c>
      <c r="AC84" s="26" t="s">
        <v>370</v>
      </c>
      <c r="AD84" s="4" t="s">
        <v>370</v>
      </c>
      <c r="AE84" s="13" t="s">
        <v>370</v>
      </c>
      <c r="AF84" s="5">
        <v>10937</v>
      </c>
      <c r="AG84" s="5">
        <v>12440</v>
      </c>
      <c r="AH84" s="4">
        <f t="shared" si="48"/>
        <v>1.1374234250708604</v>
      </c>
      <c r="AI84" s="13">
        <v>5</v>
      </c>
      <c r="AJ84" s="5">
        <v>15</v>
      </c>
      <c r="AK84" s="5">
        <v>0</v>
      </c>
      <c r="AL84" s="4">
        <f t="shared" si="35"/>
        <v>0</v>
      </c>
      <c r="AM84" s="13">
        <v>15</v>
      </c>
      <c r="AN84" s="26">
        <v>1812</v>
      </c>
      <c r="AO84" s="26">
        <v>1825</v>
      </c>
      <c r="AP84" s="4">
        <f t="shared" si="52"/>
        <v>1.0071743929359824</v>
      </c>
      <c r="AQ84" s="13">
        <v>20</v>
      </c>
      <c r="AR84" s="5" t="s">
        <v>373</v>
      </c>
      <c r="AS84" s="5" t="s">
        <v>373</v>
      </c>
      <c r="AT84" s="5" t="s">
        <v>373</v>
      </c>
      <c r="AU84" s="13" t="s">
        <v>370</v>
      </c>
      <c r="AV84" s="13">
        <v>0</v>
      </c>
      <c r="AW84" s="13">
        <v>33.299999999999997</v>
      </c>
      <c r="AX84" s="4">
        <f t="shared" si="36"/>
        <v>0</v>
      </c>
      <c r="AY84" s="13">
        <v>0</v>
      </c>
      <c r="AZ84" s="5" t="s">
        <v>373</v>
      </c>
      <c r="BA84" s="5" t="s">
        <v>373</v>
      </c>
      <c r="BB84" s="5" t="s">
        <v>373</v>
      </c>
      <c r="BC84" s="13" t="s">
        <v>370</v>
      </c>
      <c r="BD84" s="20">
        <f t="shared" si="45"/>
        <v>1.0068068038904601</v>
      </c>
      <c r="BE84" s="20">
        <f t="shared" si="53"/>
        <v>1.0068068038904601</v>
      </c>
      <c r="BF84" s="24">
        <v>965</v>
      </c>
      <c r="BG84" s="21">
        <f t="shared" si="37"/>
        <v>965</v>
      </c>
      <c r="BH84" s="21">
        <f t="shared" si="38"/>
        <v>971.6</v>
      </c>
      <c r="BI84" s="48">
        <f t="shared" si="39"/>
        <v>6.6000000000000227</v>
      </c>
      <c r="BJ84" s="21">
        <v>235.7</v>
      </c>
      <c r="BK84" s="21">
        <v>255.3</v>
      </c>
      <c r="BL84" s="21">
        <v>0</v>
      </c>
      <c r="BM84" s="21">
        <v>111</v>
      </c>
      <c r="BN84" s="21">
        <v>106.1</v>
      </c>
      <c r="BO84" s="21">
        <v>0</v>
      </c>
      <c r="BP84" s="21">
        <v>105.5</v>
      </c>
      <c r="BQ84" s="21">
        <v>94.5</v>
      </c>
      <c r="BR84" s="21">
        <v>0</v>
      </c>
      <c r="BS84" s="21">
        <v>107.6</v>
      </c>
      <c r="BT84" s="21">
        <v>90.5</v>
      </c>
      <c r="BU84" s="86">
        <f t="shared" si="40"/>
        <v>-134.59999999999988</v>
      </c>
      <c r="BV84" s="60"/>
      <c r="BW84" s="26">
        <f t="shared" si="41"/>
        <v>0</v>
      </c>
      <c r="BX84" s="92">
        <f t="shared" si="51"/>
        <v>-134.59999999999988</v>
      </c>
      <c r="BY84" s="72"/>
      <c r="BZ84" s="11"/>
      <c r="CA84" s="72"/>
      <c r="CB84" s="72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2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2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2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2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2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2"/>
      <c r="IB84" s="11"/>
      <c r="IC84" s="11"/>
    </row>
    <row r="85" spans="1:237" s="2" customFormat="1" ht="15" customHeight="1" x14ac:dyDescent="0.2">
      <c r="A85" s="16" t="s">
        <v>86</v>
      </c>
      <c r="B85" s="26">
        <v>6416.7</v>
      </c>
      <c r="C85" s="26">
        <v>5452.5</v>
      </c>
      <c r="D85" s="4">
        <f t="shared" si="34"/>
        <v>0.84973584552807524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26">
        <v>2695.3</v>
      </c>
      <c r="O85" s="26">
        <v>2723.7</v>
      </c>
      <c r="P85" s="4">
        <f t="shared" si="42"/>
        <v>1.010536860460802</v>
      </c>
      <c r="Q85" s="13">
        <v>20</v>
      </c>
      <c r="R85" s="22">
        <v>1</v>
      </c>
      <c r="S85" s="13">
        <v>15</v>
      </c>
      <c r="T85" s="26">
        <v>1126</v>
      </c>
      <c r="U85" s="26">
        <v>1507.3</v>
      </c>
      <c r="V85" s="4">
        <f t="shared" si="43"/>
        <v>1.338632326820604</v>
      </c>
      <c r="W85" s="13">
        <v>25</v>
      </c>
      <c r="X85" s="26">
        <v>96</v>
      </c>
      <c r="Y85" s="26">
        <v>122.6</v>
      </c>
      <c r="Z85" s="4">
        <f t="shared" si="44"/>
        <v>1.2770833333333333</v>
      </c>
      <c r="AA85" s="13">
        <v>25</v>
      </c>
      <c r="AB85" s="26" t="s">
        <v>370</v>
      </c>
      <c r="AC85" s="26" t="s">
        <v>370</v>
      </c>
      <c r="AD85" s="4" t="s">
        <v>370</v>
      </c>
      <c r="AE85" s="13" t="s">
        <v>370</v>
      </c>
      <c r="AF85" s="5">
        <v>10108</v>
      </c>
      <c r="AG85" s="5">
        <v>13836</v>
      </c>
      <c r="AH85" s="4">
        <f t="shared" si="48"/>
        <v>1.3688167787890779</v>
      </c>
      <c r="AI85" s="13">
        <v>5</v>
      </c>
      <c r="AJ85" s="5">
        <v>15</v>
      </c>
      <c r="AK85" s="5">
        <v>14.5</v>
      </c>
      <c r="AL85" s="4">
        <f t="shared" si="35"/>
        <v>0.96666666666666667</v>
      </c>
      <c r="AM85" s="13">
        <v>15</v>
      </c>
      <c r="AN85" s="26">
        <v>1045</v>
      </c>
      <c r="AO85" s="26">
        <v>1377</v>
      </c>
      <c r="AP85" s="4">
        <f t="shared" si="52"/>
        <v>1.3177033492822967</v>
      </c>
      <c r="AQ85" s="13">
        <v>20</v>
      </c>
      <c r="AR85" s="5" t="s">
        <v>373</v>
      </c>
      <c r="AS85" s="5" t="s">
        <v>373</v>
      </c>
      <c r="AT85" s="5" t="s">
        <v>373</v>
      </c>
      <c r="AU85" s="13" t="s">
        <v>370</v>
      </c>
      <c r="AV85" s="13">
        <v>0</v>
      </c>
      <c r="AW85" s="13">
        <v>25</v>
      </c>
      <c r="AX85" s="4">
        <f t="shared" si="36"/>
        <v>0</v>
      </c>
      <c r="AY85" s="13">
        <v>0</v>
      </c>
      <c r="AZ85" s="5" t="s">
        <v>373</v>
      </c>
      <c r="BA85" s="5" t="s">
        <v>373</v>
      </c>
      <c r="BB85" s="5" t="s">
        <v>373</v>
      </c>
      <c r="BC85" s="13" t="s">
        <v>370</v>
      </c>
      <c r="BD85" s="20">
        <f t="shared" si="45"/>
        <v>1.1614750966513818</v>
      </c>
      <c r="BE85" s="20">
        <f t="shared" si="53"/>
        <v>1.1614750966513818</v>
      </c>
      <c r="BF85" s="24">
        <v>1293</v>
      </c>
      <c r="BG85" s="21">
        <f t="shared" si="37"/>
        <v>1293</v>
      </c>
      <c r="BH85" s="21">
        <f t="shared" si="38"/>
        <v>1501.8</v>
      </c>
      <c r="BI85" s="48">
        <f t="shared" si="39"/>
        <v>208.79999999999995</v>
      </c>
      <c r="BJ85" s="21">
        <v>175.7</v>
      </c>
      <c r="BK85" s="21">
        <v>187.3</v>
      </c>
      <c r="BL85" s="21">
        <v>0</v>
      </c>
      <c r="BM85" s="21">
        <v>112</v>
      </c>
      <c r="BN85" s="21">
        <v>141.6</v>
      </c>
      <c r="BO85" s="21">
        <v>140.80000000000007</v>
      </c>
      <c r="BP85" s="21">
        <v>134.30000000000001</v>
      </c>
      <c r="BQ85" s="21">
        <v>119.30000000000004</v>
      </c>
      <c r="BR85" s="21">
        <v>146.99999999999986</v>
      </c>
      <c r="BS85" s="21">
        <v>187.49999999999991</v>
      </c>
      <c r="BT85" s="21">
        <v>147.30000000000001</v>
      </c>
      <c r="BU85" s="86">
        <f t="shared" si="40"/>
        <v>9.0000000000000284</v>
      </c>
      <c r="BV85" s="60"/>
      <c r="BW85" s="26">
        <f t="shared" si="41"/>
        <v>9.0000000000000284</v>
      </c>
      <c r="BX85" s="92">
        <f t="shared" si="51"/>
        <v>0</v>
      </c>
      <c r="BY85" s="72"/>
      <c r="BZ85" s="11"/>
      <c r="CA85" s="72"/>
      <c r="CB85" s="72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2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2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2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2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2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2"/>
      <c r="IB85" s="11"/>
      <c r="IC85" s="11"/>
    </row>
    <row r="86" spans="1:237" s="2" customFormat="1" ht="15" customHeight="1" x14ac:dyDescent="0.2">
      <c r="A86" s="16" t="s">
        <v>87</v>
      </c>
      <c r="B86" s="26">
        <v>954</v>
      </c>
      <c r="C86" s="26">
        <v>852.8</v>
      </c>
      <c r="D86" s="4">
        <f t="shared" si="34"/>
        <v>0.89392033542976934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26">
        <v>1224.3</v>
      </c>
      <c r="O86" s="26">
        <v>2086.6999999999998</v>
      </c>
      <c r="P86" s="4">
        <f t="shared" si="42"/>
        <v>1.7044025157232703</v>
      </c>
      <c r="Q86" s="13">
        <v>20</v>
      </c>
      <c r="R86" s="22">
        <v>1</v>
      </c>
      <c r="S86" s="13">
        <v>15</v>
      </c>
      <c r="T86" s="26">
        <v>274</v>
      </c>
      <c r="U86" s="26">
        <v>369.4</v>
      </c>
      <c r="V86" s="4">
        <f t="shared" si="43"/>
        <v>1.3481751824817518</v>
      </c>
      <c r="W86" s="13">
        <v>20</v>
      </c>
      <c r="X86" s="26">
        <v>89</v>
      </c>
      <c r="Y86" s="26">
        <v>112.5</v>
      </c>
      <c r="Z86" s="4">
        <f t="shared" si="44"/>
        <v>1.2640449438202248</v>
      </c>
      <c r="AA86" s="13">
        <v>30</v>
      </c>
      <c r="AB86" s="26" t="s">
        <v>370</v>
      </c>
      <c r="AC86" s="26" t="s">
        <v>370</v>
      </c>
      <c r="AD86" s="4" t="s">
        <v>370</v>
      </c>
      <c r="AE86" s="13" t="s">
        <v>370</v>
      </c>
      <c r="AF86" s="5">
        <v>9049</v>
      </c>
      <c r="AG86" s="5">
        <v>15058</v>
      </c>
      <c r="AH86" s="4">
        <f t="shared" si="48"/>
        <v>1.6640512763841309</v>
      </c>
      <c r="AI86" s="13">
        <v>5</v>
      </c>
      <c r="AJ86" s="5">
        <v>48</v>
      </c>
      <c r="AK86" s="5">
        <v>47.5</v>
      </c>
      <c r="AL86" s="4">
        <f t="shared" si="35"/>
        <v>0.98958333333333337</v>
      </c>
      <c r="AM86" s="13">
        <v>15</v>
      </c>
      <c r="AN86" s="26">
        <v>992</v>
      </c>
      <c r="AO86" s="26">
        <v>1148</v>
      </c>
      <c r="AP86" s="4">
        <f t="shared" si="52"/>
        <v>1.157258064516129</v>
      </c>
      <c r="AQ86" s="13">
        <v>20</v>
      </c>
      <c r="AR86" s="5" t="s">
        <v>373</v>
      </c>
      <c r="AS86" s="5" t="s">
        <v>373</v>
      </c>
      <c r="AT86" s="5" t="s">
        <v>373</v>
      </c>
      <c r="AU86" s="13" t="s">
        <v>370</v>
      </c>
      <c r="AV86" s="13">
        <v>0</v>
      </c>
      <c r="AW86" s="13">
        <v>33.299999999999997</v>
      </c>
      <c r="AX86" s="4">
        <f t="shared" si="36"/>
        <v>0</v>
      </c>
      <c r="AY86" s="13">
        <v>0</v>
      </c>
      <c r="AZ86" s="5" t="s">
        <v>373</v>
      </c>
      <c r="BA86" s="5" t="s">
        <v>373</v>
      </c>
      <c r="BB86" s="5" t="s">
        <v>373</v>
      </c>
      <c r="BC86" s="13" t="s">
        <v>370</v>
      </c>
      <c r="BD86" s="20">
        <f t="shared" si="45"/>
        <v>1.2534909133722081</v>
      </c>
      <c r="BE86" s="20">
        <f t="shared" si="53"/>
        <v>1.2053490913372207</v>
      </c>
      <c r="BF86" s="24">
        <v>998</v>
      </c>
      <c r="BG86" s="21">
        <f t="shared" si="37"/>
        <v>998</v>
      </c>
      <c r="BH86" s="21">
        <f t="shared" si="38"/>
        <v>1202.9000000000001</v>
      </c>
      <c r="BI86" s="48">
        <f t="shared" si="39"/>
        <v>204.90000000000009</v>
      </c>
      <c r="BJ86" s="21">
        <v>196.3</v>
      </c>
      <c r="BK86" s="21">
        <v>208.2</v>
      </c>
      <c r="BL86" s="21">
        <v>0</v>
      </c>
      <c r="BM86" s="21">
        <v>76.8</v>
      </c>
      <c r="BN86" s="21">
        <v>109</v>
      </c>
      <c r="BO86" s="21">
        <v>72.199999999999989</v>
      </c>
      <c r="BP86" s="21">
        <v>94.099999999999952</v>
      </c>
      <c r="BQ86" s="21">
        <v>115.70000000000007</v>
      </c>
      <c r="BR86" s="21">
        <v>109.99999999999991</v>
      </c>
      <c r="BS86" s="21">
        <v>116.99999999999991</v>
      </c>
      <c r="BT86" s="21">
        <v>109.1</v>
      </c>
      <c r="BU86" s="86">
        <f t="shared" si="40"/>
        <v>-5.499999999999801</v>
      </c>
      <c r="BV86" s="60"/>
      <c r="BW86" s="26">
        <f t="shared" si="41"/>
        <v>0</v>
      </c>
      <c r="BX86" s="92">
        <f t="shared" si="51"/>
        <v>-5.499999999999801</v>
      </c>
      <c r="BY86" s="72"/>
      <c r="BZ86" s="11"/>
      <c r="CA86" s="72"/>
      <c r="CB86" s="72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2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2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2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2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2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2"/>
      <c r="IB86" s="11"/>
      <c r="IC86" s="11"/>
    </row>
    <row r="87" spans="1:237" s="2" customFormat="1" ht="15" customHeight="1" x14ac:dyDescent="0.2">
      <c r="A87" s="16" t="s">
        <v>88</v>
      </c>
      <c r="B87" s="26">
        <v>412.8</v>
      </c>
      <c r="C87" s="26">
        <v>458.5</v>
      </c>
      <c r="D87" s="4">
        <f t="shared" si="34"/>
        <v>1.1107073643410852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26">
        <v>1671.3</v>
      </c>
      <c r="O87" s="26">
        <v>1402</v>
      </c>
      <c r="P87" s="4">
        <f t="shared" si="42"/>
        <v>0.83886794710704249</v>
      </c>
      <c r="Q87" s="13">
        <v>20</v>
      </c>
      <c r="R87" s="22">
        <v>1</v>
      </c>
      <c r="S87" s="13">
        <v>15</v>
      </c>
      <c r="T87" s="26">
        <v>1460</v>
      </c>
      <c r="U87" s="26">
        <v>1939</v>
      </c>
      <c r="V87" s="4">
        <f t="shared" si="43"/>
        <v>1.3280821917808219</v>
      </c>
      <c r="W87" s="13">
        <v>30</v>
      </c>
      <c r="X87" s="26">
        <v>93</v>
      </c>
      <c r="Y87" s="26">
        <v>119.4</v>
      </c>
      <c r="Z87" s="4">
        <f t="shared" si="44"/>
        <v>1.2838709677419355</v>
      </c>
      <c r="AA87" s="13">
        <v>20</v>
      </c>
      <c r="AB87" s="26" t="s">
        <v>370</v>
      </c>
      <c r="AC87" s="26" t="s">
        <v>370</v>
      </c>
      <c r="AD87" s="4" t="s">
        <v>370</v>
      </c>
      <c r="AE87" s="13" t="s">
        <v>370</v>
      </c>
      <c r="AF87" s="5">
        <v>8006</v>
      </c>
      <c r="AG87" s="5">
        <v>10098</v>
      </c>
      <c r="AH87" s="4">
        <f t="shared" si="48"/>
        <v>1.2613040219835123</v>
      </c>
      <c r="AI87" s="13">
        <v>5</v>
      </c>
      <c r="AJ87" s="5">
        <v>15</v>
      </c>
      <c r="AK87" s="5">
        <v>10.3</v>
      </c>
      <c r="AL87" s="4">
        <f t="shared" si="35"/>
        <v>0.68666666666666676</v>
      </c>
      <c r="AM87" s="13">
        <v>15</v>
      </c>
      <c r="AN87" s="26">
        <v>1290</v>
      </c>
      <c r="AO87" s="26">
        <v>1432</v>
      </c>
      <c r="AP87" s="4">
        <f t="shared" si="52"/>
        <v>1.1100775193798449</v>
      </c>
      <c r="AQ87" s="13">
        <v>20</v>
      </c>
      <c r="AR87" s="5" t="s">
        <v>373</v>
      </c>
      <c r="AS87" s="5" t="s">
        <v>373</v>
      </c>
      <c r="AT87" s="5" t="s">
        <v>373</v>
      </c>
      <c r="AU87" s="13" t="s">
        <v>370</v>
      </c>
      <c r="AV87" s="13">
        <v>0</v>
      </c>
      <c r="AW87" s="13">
        <v>0</v>
      </c>
      <c r="AX87" s="4">
        <f t="shared" si="36"/>
        <v>0</v>
      </c>
      <c r="AY87" s="13">
        <v>0</v>
      </c>
      <c r="AZ87" s="5" t="s">
        <v>373</v>
      </c>
      <c r="BA87" s="5" t="s">
        <v>373</v>
      </c>
      <c r="BB87" s="5" t="s">
        <v>373</v>
      </c>
      <c r="BC87" s="13" t="s">
        <v>370</v>
      </c>
      <c r="BD87" s="20">
        <f t="shared" si="45"/>
        <v>1.0904621347505892</v>
      </c>
      <c r="BE87" s="20">
        <f t="shared" si="53"/>
        <v>1.0904621347505892</v>
      </c>
      <c r="BF87" s="24">
        <v>930</v>
      </c>
      <c r="BG87" s="21">
        <f t="shared" si="37"/>
        <v>930</v>
      </c>
      <c r="BH87" s="21">
        <f t="shared" si="38"/>
        <v>1014.1</v>
      </c>
      <c r="BI87" s="48">
        <f t="shared" si="39"/>
        <v>84.100000000000023</v>
      </c>
      <c r="BJ87" s="21">
        <v>137.80000000000001</v>
      </c>
      <c r="BK87" s="21">
        <v>162.5</v>
      </c>
      <c r="BL87" s="21">
        <v>0</v>
      </c>
      <c r="BM87" s="21">
        <v>77.3</v>
      </c>
      <c r="BN87" s="21">
        <v>101.9</v>
      </c>
      <c r="BO87" s="21">
        <v>82.899999999999977</v>
      </c>
      <c r="BP87" s="21">
        <v>97.100000000000051</v>
      </c>
      <c r="BQ87" s="21">
        <v>88.3</v>
      </c>
      <c r="BR87" s="21">
        <v>126.99999999999993</v>
      </c>
      <c r="BS87" s="21">
        <v>55.099999999999994</v>
      </c>
      <c r="BT87" s="21">
        <v>102.6</v>
      </c>
      <c r="BU87" s="86">
        <f t="shared" si="40"/>
        <v>-18.39999999999992</v>
      </c>
      <c r="BV87" s="60"/>
      <c r="BW87" s="26">
        <f t="shared" si="41"/>
        <v>0</v>
      </c>
      <c r="BX87" s="92">
        <f t="shared" si="51"/>
        <v>-18.39999999999992</v>
      </c>
      <c r="BY87" s="72"/>
      <c r="BZ87" s="11"/>
      <c r="CA87" s="72"/>
      <c r="CB87" s="72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2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2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2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2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2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2"/>
      <c r="IB87" s="11"/>
      <c r="IC87" s="11"/>
    </row>
    <row r="88" spans="1:237" s="2" customFormat="1" ht="15" customHeight="1" x14ac:dyDescent="0.2">
      <c r="A88" s="16" t="s">
        <v>89</v>
      </c>
      <c r="B88" s="26">
        <v>399.1</v>
      </c>
      <c r="C88" s="26">
        <v>403</v>
      </c>
      <c r="D88" s="4">
        <f t="shared" si="34"/>
        <v>1.009771986970684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26">
        <v>1969.3</v>
      </c>
      <c r="O88" s="26">
        <v>1561</v>
      </c>
      <c r="P88" s="4">
        <f t="shared" si="42"/>
        <v>0.79266744528512667</v>
      </c>
      <c r="Q88" s="13">
        <v>20</v>
      </c>
      <c r="R88" s="22">
        <v>1</v>
      </c>
      <c r="S88" s="13">
        <v>15</v>
      </c>
      <c r="T88" s="26">
        <v>136</v>
      </c>
      <c r="U88" s="26">
        <v>191.8</v>
      </c>
      <c r="V88" s="4">
        <f t="shared" si="43"/>
        <v>1.4102941176470589</v>
      </c>
      <c r="W88" s="13">
        <v>25</v>
      </c>
      <c r="X88" s="26">
        <v>28</v>
      </c>
      <c r="Y88" s="26">
        <v>35.799999999999997</v>
      </c>
      <c r="Z88" s="4">
        <f t="shared" si="44"/>
        <v>1.2785714285714285</v>
      </c>
      <c r="AA88" s="13">
        <v>25</v>
      </c>
      <c r="AB88" s="26" t="s">
        <v>370</v>
      </c>
      <c r="AC88" s="26" t="s">
        <v>370</v>
      </c>
      <c r="AD88" s="4" t="s">
        <v>370</v>
      </c>
      <c r="AE88" s="13" t="s">
        <v>370</v>
      </c>
      <c r="AF88" s="5">
        <v>15868</v>
      </c>
      <c r="AG88" s="5">
        <v>19378</v>
      </c>
      <c r="AH88" s="4">
        <f t="shared" si="48"/>
        <v>1.2211998991681372</v>
      </c>
      <c r="AI88" s="13">
        <v>5</v>
      </c>
      <c r="AJ88" s="5">
        <v>15</v>
      </c>
      <c r="AK88" s="5">
        <v>0</v>
      </c>
      <c r="AL88" s="4">
        <f t="shared" si="35"/>
        <v>0</v>
      </c>
      <c r="AM88" s="13">
        <v>15</v>
      </c>
      <c r="AN88" s="26">
        <v>304</v>
      </c>
      <c r="AO88" s="26">
        <v>313</v>
      </c>
      <c r="AP88" s="4">
        <f t="shared" si="52"/>
        <v>1.0296052631578947</v>
      </c>
      <c r="AQ88" s="13">
        <v>20</v>
      </c>
      <c r="AR88" s="5" t="s">
        <v>373</v>
      </c>
      <c r="AS88" s="5" t="s">
        <v>373</v>
      </c>
      <c r="AT88" s="5" t="s">
        <v>373</v>
      </c>
      <c r="AU88" s="13" t="s">
        <v>370</v>
      </c>
      <c r="AV88" s="13">
        <v>0</v>
      </c>
      <c r="AW88" s="13">
        <v>0</v>
      </c>
      <c r="AX88" s="4">
        <f t="shared" si="36"/>
        <v>0</v>
      </c>
      <c r="AY88" s="13">
        <v>0</v>
      </c>
      <c r="AZ88" s="5" t="s">
        <v>373</v>
      </c>
      <c r="BA88" s="5" t="s">
        <v>373</v>
      </c>
      <c r="BB88" s="5" t="s">
        <v>373</v>
      </c>
      <c r="BC88" s="13" t="s">
        <v>370</v>
      </c>
      <c r="BD88" s="20">
        <f t="shared" si="45"/>
        <v>0.99904305325829745</v>
      </c>
      <c r="BE88" s="20">
        <f t="shared" si="53"/>
        <v>0.99904305325829745</v>
      </c>
      <c r="BF88" s="24">
        <v>667</v>
      </c>
      <c r="BG88" s="21">
        <f t="shared" si="37"/>
        <v>667</v>
      </c>
      <c r="BH88" s="21">
        <f t="shared" si="38"/>
        <v>666.4</v>
      </c>
      <c r="BI88" s="48">
        <f t="shared" si="39"/>
        <v>-0.60000000000002274</v>
      </c>
      <c r="BJ88" s="21">
        <v>173.5</v>
      </c>
      <c r="BK88" s="21">
        <v>127.2</v>
      </c>
      <c r="BL88" s="21">
        <v>0</v>
      </c>
      <c r="BM88" s="21">
        <v>57.5</v>
      </c>
      <c r="BN88" s="21">
        <v>74.3</v>
      </c>
      <c r="BO88" s="21">
        <v>0</v>
      </c>
      <c r="BP88" s="21">
        <v>74.099999999999994</v>
      </c>
      <c r="BQ88" s="21">
        <v>73.400000000000006</v>
      </c>
      <c r="BR88" s="21">
        <v>6</v>
      </c>
      <c r="BS88" s="21">
        <v>68</v>
      </c>
      <c r="BT88" s="21">
        <v>73.400000000000006</v>
      </c>
      <c r="BU88" s="86">
        <f t="shared" si="40"/>
        <v>-61.000000000000028</v>
      </c>
      <c r="BV88" s="60" t="s">
        <v>411</v>
      </c>
      <c r="BW88" s="26">
        <f t="shared" si="41"/>
        <v>0</v>
      </c>
      <c r="BX88" s="92">
        <f t="shared" si="51"/>
        <v>-61.000000000000028</v>
      </c>
      <c r="BY88" s="72"/>
      <c r="BZ88" s="11"/>
      <c r="CA88" s="72"/>
      <c r="CB88" s="72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2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2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2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2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2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2"/>
      <c r="IB88" s="11"/>
      <c r="IC88" s="11"/>
    </row>
    <row r="89" spans="1:237" s="2" customFormat="1" ht="15" customHeight="1" x14ac:dyDescent="0.2">
      <c r="A89" s="16" t="s">
        <v>90</v>
      </c>
      <c r="B89" s="26">
        <v>374.9</v>
      </c>
      <c r="C89" s="26">
        <v>429</v>
      </c>
      <c r="D89" s="4">
        <f t="shared" si="34"/>
        <v>1.1443051480394772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26">
        <v>1915.3</v>
      </c>
      <c r="O89" s="26">
        <v>1293.2</v>
      </c>
      <c r="P89" s="4">
        <f t="shared" si="42"/>
        <v>0.67519448650341984</v>
      </c>
      <c r="Q89" s="13">
        <v>20</v>
      </c>
      <c r="R89" s="22">
        <v>1</v>
      </c>
      <c r="S89" s="13">
        <v>15</v>
      </c>
      <c r="T89" s="26">
        <v>282</v>
      </c>
      <c r="U89" s="26">
        <v>374.4</v>
      </c>
      <c r="V89" s="4">
        <f t="shared" si="43"/>
        <v>1.327659574468085</v>
      </c>
      <c r="W89" s="13">
        <v>25</v>
      </c>
      <c r="X89" s="26">
        <v>52</v>
      </c>
      <c r="Y89" s="26">
        <v>65.7</v>
      </c>
      <c r="Z89" s="4">
        <f t="shared" si="44"/>
        <v>1.2634615384615384</v>
      </c>
      <c r="AA89" s="13">
        <v>25</v>
      </c>
      <c r="AB89" s="26" t="s">
        <v>370</v>
      </c>
      <c r="AC89" s="26" t="s">
        <v>370</v>
      </c>
      <c r="AD89" s="4" t="s">
        <v>370</v>
      </c>
      <c r="AE89" s="13" t="s">
        <v>370</v>
      </c>
      <c r="AF89" s="5">
        <v>3742</v>
      </c>
      <c r="AG89" s="5">
        <v>5242</v>
      </c>
      <c r="AH89" s="4">
        <f t="shared" si="48"/>
        <v>1.4008551576696953</v>
      </c>
      <c r="AI89" s="13">
        <v>5</v>
      </c>
      <c r="AJ89" s="5">
        <v>48</v>
      </c>
      <c r="AK89" s="5">
        <v>0</v>
      </c>
      <c r="AL89" s="4">
        <f t="shared" si="35"/>
        <v>0</v>
      </c>
      <c r="AM89" s="13">
        <v>15</v>
      </c>
      <c r="AN89" s="26">
        <v>771</v>
      </c>
      <c r="AO89" s="26">
        <v>864</v>
      </c>
      <c r="AP89" s="4">
        <f t="shared" si="52"/>
        <v>1.1206225680933852</v>
      </c>
      <c r="AQ89" s="13">
        <v>20</v>
      </c>
      <c r="AR89" s="5" t="s">
        <v>373</v>
      </c>
      <c r="AS89" s="5" t="s">
        <v>373</v>
      </c>
      <c r="AT89" s="5" t="s">
        <v>373</v>
      </c>
      <c r="AU89" s="13" t="s">
        <v>370</v>
      </c>
      <c r="AV89" s="13">
        <v>0</v>
      </c>
      <c r="AW89" s="13">
        <v>0</v>
      </c>
      <c r="AX89" s="4">
        <f t="shared" si="36"/>
        <v>0</v>
      </c>
      <c r="AY89" s="13">
        <v>0</v>
      </c>
      <c r="AZ89" s="5" t="s">
        <v>373</v>
      </c>
      <c r="BA89" s="5" t="s">
        <v>373</v>
      </c>
      <c r="BB89" s="5" t="s">
        <v>373</v>
      </c>
      <c r="BC89" s="13" t="s">
        <v>370</v>
      </c>
      <c r="BD89" s="20">
        <f t="shared" si="45"/>
        <v>0.99364219395496256</v>
      </c>
      <c r="BE89" s="20">
        <f t="shared" si="53"/>
        <v>0.99364219395496256</v>
      </c>
      <c r="BF89" s="24">
        <v>1038</v>
      </c>
      <c r="BG89" s="21">
        <f t="shared" si="37"/>
        <v>1038</v>
      </c>
      <c r="BH89" s="21">
        <f t="shared" si="38"/>
        <v>1031.4000000000001</v>
      </c>
      <c r="BI89" s="48">
        <f t="shared" si="39"/>
        <v>-6.5999999999999091</v>
      </c>
      <c r="BJ89" s="21">
        <v>161.1</v>
      </c>
      <c r="BK89" s="21">
        <v>155.5</v>
      </c>
      <c r="BL89" s="21">
        <v>0</v>
      </c>
      <c r="BM89" s="21">
        <v>83.5</v>
      </c>
      <c r="BN89" s="21">
        <v>111</v>
      </c>
      <c r="BO89" s="21">
        <v>44.299999999999955</v>
      </c>
      <c r="BP89" s="21">
        <v>73.900000000000048</v>
      </c>
      <c r="BQ89" s="21">
        <v>102.2</v>
      </c>
      <c r="BR89" s="21">
        <v>133.79999999999995</v>
      </c>
      <c r="BS89" s="21">
        <v>35.300000000000011</v>
      </c>
      <c r="BT89" s="21">
        <v>122.7</v>
      </c>
      <c r="BU89" s="86">
        <f t="shared" si="40"/>
        <v>8.1000000000001222</v>
      </c>
      <c r="BV89" s="60" t="s">
        <v>411</v>
      </c>
      <c r="BW89" s="26">
        <f t="shared" si="41"/>
        <v>0</v>
      </c>
      <c r="BX89" s="92">
        <f t="shared" si="51"/>
        <v>0</v>
      </c>
      <c r="BY89" s="72"/>
      <c r="BZ89" s="11"/>
      <c r="CA89" s="72"/>
      <c r="CB89" s="72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2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2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2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2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2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2"/>
      <c r="IB89" s="11"/>
      <c r="IC89" s="11"/>
    </row>
    <row r="90" spans="1:237" s="2" customFormat="1" ht="15" customHeight="1" x14ac:dyDescent="0.2">
      <c r="A90" s="16" t="s">
        <v>91</v>
      </c>
      <c r="B90" s="26">
        <v>4887</v>
      </c>
      <c r="C90" s="26">
        <v>4100.3</v>
      </c>
      <c r="D90" s="4">
        <f t="shared" si="34"/>
        <v>0.83902189482299983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26">
        <v>935.6</v>
      </c>
      <c r="O90" s="26">
        <v>1588.1</v>
      </c>
      <c r="P90" s="4">
        <f t="shared" si="42"/>
        <v>1.6974134245404018</v>
      </c>
      <c r="Q90" s="13">
        <v>20</v>
      </c>
      <c r="R90" s="22">
        <v>1</v>
      </c>
      <c r="S90" s="13">
        <v>15</v>
      </c>
      <c r="T90" s="26">
        <v>341</v>
      </c>
      <c r="U90" s="26">
        <v>459.3</v>
      </c>
      <c r="V90" s="4">
        <f t="shared" si="43"/>
        <v>1.3469208211143695</v>
      </c>
      <c r="W90" s="13">
        <v>30</v>
      </c>
      <c r="X90" s="26">
        <v>41</v>
      </c>
      <c r="Y90" s="26">
        <v>53</v>
      </c>
      <c r="Z90" s="4">
        <f t="shared" si="44"/>
        <v>1.2926829268292683</v>
      </c>
      <c r="AA90" s="13">
        <v>20</v>
      </c>
      <c r="AB90" s="26" t="s">
        <v>370</v>
      </c>
      <c r="AC90" s="26" t="s">
        <v>370</v>
      </c>
      <c r="AD90" s="4" t="s">
        <v>370</v>
      </c>
      <c r="AE90" s="13" t="s">
        <v>370</v>
      </c>
      <c r="AF90" s="5">
        <v>11206</v>
      </c>
      <c r="AG90" s="5">
        <v>16738</v>
      </c>
      <c r="AH90" s="4">
        <f t="shared" si="48"/>
        <v>1.4936641085132965</v>
      </c>
      <c r="AI90" s="13">
        <v>5</v>
      </c>
      <c r="AJ90" s="5">
        <v>15</v>
      </c>
      <c r="AK90" s="5">
        <v>72.7</v>
      </c>
      <c r="AL90" s="4">
        <f t="shared" si="35"/>
        <v>4.8466666666666667</v>
      </c>
      <c r="AM90" s="13">
        <v>15</v>
      </c>
      <c r="AN90" s="26">
        <v>681</v>
      </c>
      <c r="AO90" s="26">
        <v>770</v>
      </c>
      <c r="AP90" s="4">
        <f t="shared" si="52"/>
        <v>1.1306901615271658</v>
      </c>
      <c r="AQ90" s="13">
        <v>20</v>
      </c>
      <c r="AR90" s="5" t="s">
        <v>373</v>
      </c>
      <c r="AS90" s="5" t="s">
        <v>373</v>
      </c>
      <c r="AT90" s="5" t="s">
        <v>373</v>
      </c>
      <c r="AU90" s="13" t="s">
        <v>370</v>
      </c>
      <c r="AV90" s="13">
        <v>0</v>
      </c>
      <c r="AW90" s="13">
        <v>50</v>
      </c>
      <c r="AX90" s="4">
        <f t="shared" si="36"/>
        <v>0</v>
      </c>
      <c r="AY90" s="13">
        <v>0</v>
      </c>
      <c r="AZ90" s="5" t="s">
        <v>373</v>
      </c>
      <c r="BA90" s="5" t="s">
        <v>373</v>
      </c>
      <c r="BB90" s="5" t="s">
        <v>373</v>
      </c>
      <c r="BC90" s="13" t="s">
        <v>370</v>
      </c>
      <c r="BD90" s="20">
        <f t="shared" si="45"/>
        <v>1.6769029213493651</v>
      </c>
      <c r="BE90" s="20">
        <f t="shared" si="53"/>
        <v>1.2476902921349364</v>
      </c>
      <c r="BF90" s="24">
        <v>1851</v>
      </c>
      <c r="BG90" s="21">
        <f t="shared" si="37"/>
        <v>1851</v>
      </c>
      <c r="BH90" s="21">
        <f t="shared" si="38"/>
        <v>2309.5</v>
      </c>
      <c r="BI90" s="48">
        <f t="shared" si="39"/>
        <v>458.5</v>
      </c>
      <c r="BJ90" s="21">
        <v>200.3</v>
      </c>
      <c r="BK90" s="21">
        <v>290.3</v>
      </c>
      <c r="BL90" s="21">
        <v>0</v>
      </c>
      <c r="BM90" s="21">
        <v>158.69999999999999</v>
      </c>
      <c r="BN90" s="21">
        <v>190.7</v>
      </c>
      <c r="BO90" s="21">
        <v>201.30000000000007</v>
      </c>
      <c r="BP90" s="21">
        <v>196.1</v>
      </c>
      <c r="BQ90" s="21">
        <v>167.20000000000005</v>
      </c>
      <c r="BR90" s="21">
        <v>217.99999999999977</v>
      </c>
      <c r="BS90" s="21">
        <v>501.70000000000016</v>
      </c>
      <c r="BT90" s="21">
        <v>214.3</v>
      </c>
      <c r="BU90" s="86">
        <f t="shared" si="40"/>
        <v>-29.10000000000008</v>
      </c>
      <c r="BV90" s="60"/>
      <c r="BW90" s="26">
        <f t="shared" si="41"/>
        <v>0</v>
      </c>
      <c r="BX90" s="92">
        <f t="shared" si="51"/>
        <v>-29.10000000000008</v>
      </c>
      <c r="BY90" s="72"/>
      <c r="BZ90" s="11"/>
      <c r="CA90" s="72"/>
      <c r="CB90" s="72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2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2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2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2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2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2"/>
      <c r="IB90" s="11"/>
      <c r="IC90" s="11"/>
    </row>
    <row r="91" spans="1:237" s="2" customFormat="1" ht="15" customHeight="1" x14ac:dyDescent="0.2">
      <c r="A91" s="25" t="s">
        <v>92</v>
      </c>
      <c r="B91" s="26"/>
      <c r="C91" s="26"/>
      <c r="D91" s="4"/>
      <c r="E91" s="13"/>
      <c r="F91" s="5"/>
      <c r="G91" s="5"/>
      <c r="H91" s="5"/>
      <c r="I91" s="13"/>
      <c r="J91" s="5"/>
      <c r="K91" s="5"/>
      <c r="L91" s="5"/>
      <c r="M91" s="13"/>
      <c r="N91" s="26"/>
      <c r="O91" s="26"/>
      <c r="P91" s="4"/>
      <c r="Q91" s="13"/>
      <c r="R91" s="22"/>
      <c r="S91" s="13"/>
      <c r="T91" s="26"/>
      <c r="U91" s="26"/>
      <c r="V91" s="4"/>
      <c r="W91" s="13"/>
      <c r="X91" s="26"/>
      <c r="Y91" s="26"/>
      <c r="Z91" s="4"/>
      <c r="AA91" s="13"/>
      <c r="AB91" s="26"/>
      <c r="AC91" s="26"/>
      <c r="AD91" s="4"/>
      <c r="AE91" s="13"/>
      <c r="AF91" s="5"/>
      <c r="AG91" s="5"/>
      <c r="AH91" s="4"/>
      <c r="AI91" s="13"/>
      <c r="AJ91" s="5"/>
      <c r="AK91" s="5"/>
      <c r="AL91" s="4"/>
      <c r="AM91" s="13"/>
      <c r="AN91" s="26"/>
      <c r="AO91" s="26"/>
      <c r="AP91" s="4"/>
      <c r="AQ91" s="13"/>
      <c r="AR91" s="5"/>
      <c r="AS91" s="5"/>
      <c r="AT91" s="5"/>
      <c r="AU91" s="13"/>
      <c r="AV91" s="13"/>
      <c r="AW91" s="13"/>
      <c r="AX91" s="4"/>
      <c r="AY91" s="13"/>
      <c r="AZ91" s="5"/>
      <c r="BA91" s="5"/>
      <c r="BB91" s="5"/>
      <c r="BC91" s="13"/>
      <c r="BD91" s="20"/>
      <c r="BE91" s="20"/>
      <c r="BF91" s="24"/>
      <c r="BG91" s="21"/>
      <c r="BH91" s="21"/>
      <c r="BI91" s="48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86"/>
      <c r="BV91" s="60"/>
      <c r="BW91" s="26"/>
      <c r="BX91" s="92"/>
      <c r="BY91" s="72"/>
      <c r="BZ91" s="11"/>
      <c r="CA91" s="72"/>
      <c r="CB91" s="72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2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2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2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2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2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2"/>
      <c r="IB91" s="11"/>
      <c r="IC91" s="11"/>
    </row>
    <row r="92" spans="1:237" s="2" customFormat="1" ht="15" customHeight="1" x14ac:dyDescent="0.2">
      <c r="A92" s="16" t="s">
        <v>93</v>
      </c>
      <c r="B92" s="26">
        <v>0</v>
      </c>
      <c r="C92" s="26">
        <v>0</v>
      </c>
      <c r="D92" s="4">
        <f t="shared" si="34"/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26">
        <v>324</v>
      </c>
      <c r="O92" s="26">
        <v>246</v>
      </c>
      <c r="P92" s="4">
        <f t="shared" si="42"/>
        <v>0.7592592592592593</v>
      </c>
      <c r="Q92" s="13">
        <v>20</v>
      </c>
      <c r="R92" s="22">
        <v>1</v>
      </c>
      <c r="S92" s="13">
        <v>15</v>
      </c>
      <c r="T92" s="26">
        <v>36.299999999999997</v>
      </c>
      <c r="U92" s="26">
        <v>75</v>
      </c>
      <c r="V92" s="4">
        <f t="shared" si="43"/>
        <v>2.0661157024793391</v>
      </c>
      <c r="W92" s="13">
        <v>20</v>
      </c>
      <c r="X92" s="26">
        <v>2.1</v>
      </c>
      <c r="Y92" s="26">
        <v>1.6</v>
      </c>
      <c r="Z92" s="4">
        <f t="shared" si="44"/>
        <v>0.76190476190476186</v>
      </c>
      <c r="AA92" s="13">
        <v>30</v>
      </c>
      <c r="AB92" s="26" t="s">
        <v>370</v>
      </c>
      <c r="AC92" s="26" t="s">
        <v>370</v>
      </c>
      <c r="AD92" s="4" t="s">
        <v>370</v>
      </c>
      <c r="AE92" s="13" t="s">
        <v>370</v>
      </c>
      <c r="AF92" s="5">
        <v>3268</v>
      </c>
      <c r="AG92" s="5">
        <v>4194</v>
      </c>
      <c r="AH92" s="4">
        <f t="shared" si="48"/>
        <v>1.2833537331701346</v>
      </c>
      <c r="AI92" s="13">
        <v>5</v>
      </c>
      <c r="AJ92" s="5">
        <v>15</v>
      </c>
      <c r="AK92" s="5">
        <v>67.2</v>
      </c>
      <c r="AL92" s="4">
        <f t="shared" si="35"/>
        <v>4.4800000000000004</v>
      </c>
      <c r="AM92" s="13">
        <v>15</v>
      </c>
      <c r="AN92" s="26">
        <v>32</v>
      </c>
      <c r="AO92" s="26">
        <v>33</v>
      </c>
      <c r="AP92" s="4">
        <f t="shared" ref="AP92:AP104" si="54">IF((AQ92=0),0,IF(AN92=0,1,IF(AO92&lt;0,0,AO92/AN92)))</f>
        <v>1.03125</v>
      </c>
      <c r="AQ92" s="13">
        <v>20</v>
      </c>
      <c r="AR92" s="5" t="s">
        <v>373</v>
      </c>
      <c r="AS92" s="5" t="s">
        <v>373</v>
      </c>
      <c r="AT92" s="5" t="s">
        <v>373</v>
      </c>
      <c r="AU92" s="13" t="s">
        <v>370</v>
      </c>
      <c r="AV92" s="13">
        <v>0</v>
      </c>
      <c r="AW92" s="13">
        <v>0</v>
      </c>
      <c r="AX92" s="4">
        <f t="shared" si="36"/>
        <v>0</v>
      </c>
      <c r="AY92" s="13">
        <v>0</v>
      </c>
      <c r="AZ92" s="5" t="s">
        <v>373</v>
      </c>
      <c r="BA92" s="5" t="s">
        <v>373</v>
      </c>
      <c r="BB92" s="5" t="s">
        <v>373</v>
      </c>
      <c r="BC92" s="13" t="s">
        <v>370</v>
      </c>
      <c r="BD92" s="20">
        <f t="shared" si="45"/>
        <v>1.5088512860621239</v>
      </c>
      <c r="BE92" s="20">
        <f t="shared" ref="BE92:BE104" si="55">IF(BD92&gt;1.2,IF((BD92-1.2)*0.1+1.2&gt;1.3,1.3,(BD92-1.2)*0.1+1.2),BD92)</f>
        <v>1.2308851286062124</v>
      </c>
      <c r="BF92" s="24">
        <v>545</v>
      </c>
      <c r="BG92" s="21">
        <f t="shared" si="37"/>
        <v>545</v>
      </c>
      <c r="BH92" s="21">
        <f t="shared" si="38"/>
        <v>670.8</v>
      </c>
      <c r="BI92" s="48">
        <f t="shared" si="39"/>
        <v>125.79999999999995</v>
      </c>
      <c r="BJ92" s="21">
        <v>143.1</v>
      </c>
      <c r="BK92" s="21">
        <v>139.6</v>
      </c>
      <c r="BL92" s="21">
        <v>0</v>
      </c>
      <c r="BM92" s="21">
        <v>58.8</v>
      </c>
      <c r="BN92" s="21">
        <v>60.5</v>
      </c>
      <c r="BO92" s="21">
        <v>0</v>
      </c>
      <c r="BP92" s="21">
        <v>48.7</v>
      </c>
      <c r="BQ92" s="21">
        <v>60</v>
      </c>
      <c r="BR92" s="21">
        <v>0</v>
      </c>
      <c r="BS92" s="21">
        <v>116.2999999999999</v>
      </c>
      <c r="BT92" s="21">
        <v>60.6</v>
      </c>
      <c r="BU92" s="86">
        <f t="shared" si="40"/>
        <v>-16.79999999999999</v>
      </c>
      <c r="BV92" s="60"/>
      <c r="BW92" s="26">
        <f t="shared" si="41"/>
        <v>0</v>
      </c>
      <c r="BX92" s="92">
        <f t="shared" si="51"/>
        <v>-16.79999999999999</v>
      </c>
      <c r="BY92" s="72"/>
      <c r="BZ92" s="11"/>
      <c r="CA92" s="72"/>
      <c r="CB92" s="72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2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2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2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2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2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2"/>
      <c r="IB92" s="11"/>
      <c r="IC92" s="11"/>
    </row>
    <row r="93" spans="1:237" s="2" customFormat="1" ht="15" customHeight="1" x14ac:dyDescent="0.2">
      <c r="A93" s="16" t="s">
        <v>94</v>
      </c>
      <c r="B93" s="26">
        <v>208512</v>
      </c>
      <c r="C93" s="26">
        <v>206743.3</v>
      </c>
      <c r="D93" s="4">
        <f t="shared" si="34"/>
        <v>0.99151751457949655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26">
        <v>13101.9</v>
      </c>
      <c r="O93" s="26">
        <v>9776.5</v>
      </c>
      <c r="P93" s="4">
        <f t="shared" si="42"/>
        <v>0.74618948396797413</v>
      </c>
      <c r="Q93" s="13">
        <v>20</v>
      </c>
      <c r="R93" s="22">
        <v>1</v>
      </c>
      <c r="S93" s="13">
        <v>15</v>
      </c>
      <c r="T93" s="26">
        <v>98.6</v>
      </c>
      <c r="U93" s="26">
        <v>160.69999999999999</v>
      </c>
      <c r="V93" s="4">
        <f t="shared" si="43"/>
        <v>1.6298174442190669</v>
      </c>
      <c r="W93" s="13">
        <v>20</v>
      </c>
      <c r="X93" s="26">
        <v>11.4</v>
      </c>
      <c r="Y93" s="26">
        <v>35.700000000000003</v>
      </c>
      <c r="Z93" s="4">
        <f t="shared" si="44"/>
        <v>3.1315789473684212</v>
      </c>
      <c r="AA93" s="13">
        <v>30</v>
      </c>
      <c r="AB93" s="26" t="s">
        <v>370</v>
      </c>
      <c r="AC93" s="26" t="s">
        <v>370</v>
      </c>
      <c r="AD93" s="4" t="s">
        <v>370</v>
      </c>
      <c r="AE93" s="13" t="s">
        <v>370</v>
      </c>
      <c r="AF93" s="5">
        <v>544733</v>
      </c>
      <c r="AG93" s="5">
        <v>523787</v>
      </c>
      <c r="AH93" s="4">
        <f t="shared" si="48"/>
        <v>0.96154813459070776</v>
      </c>
      <c r="AI93" s="13">
        <v>5</v>
      </c>
      <c r="AJ93" s="5">
        <v>47</v>
      </c>
      <c r="AK93" s="5">
        <v>29.4</v>
      </c>
      <c r="AL93" s="4">
        <f t="shared" si="35"/>
        <v>0.62553191489361704</v>
      </c>
      <c r="AM93" s="13">
        <v>15</v>
      </c>
      <c r="AN93" s="26">
        <v>89</v>
      </c>
      <c r="AO93" s="26">
        <v>90</v>
      </c>
      <c r="AP93" s="4">
        <f t="shared" si="54"/>
        <v>1.0112359550561798</v>
      </c>
      <c r="AQ93" s="13">
        <v>20</v>
      </c>
      <c r="AR93" s="5" t="s">
        <v>373</v>
      </c>
      <c r="AS93" s="5" t="s">
        <v>373</v>
      </c>
      <c r="AT93" s="5" t="s">
        <v>373</v>
      </c>
      <c r="AU93" s="13" t="s">
        <v>370</v>
      </c>
      <c r="AV93" s="13">
        <v>31.6</v>
      </c>
      <c r="AW93" s="13">
        <v>46.85</v>
      </c>
      <c r="AX93" s="4">
        <f t="shared" si="36"/>
        <v>1.4825949367088607</v>
      </c>
      <c r="AY93" s="13">
        <v>10</v>
      </c>
      <c r="AZ93" s="5" t="s">
        <v>373</v>
      </c>
      <c r="BA93" s="5" t="s">
        <v>373</v>
      </c>
      <c r="BB93" s="5" t="s">
        <v>373</v>
      </c>
      <c r="BC93" s="13" t="s">
        <v>370</v>
      </c>
      <c r="BD93" s="20">
        <f t="shared" si="45"/>
        <v>1.4870625516907476</v>
      </c>
      <c r="BE93" s="20">
        <f t="shared" si="55"/>
        <v>1.2287062551690746</v>
      </c>
      <c r="BF93" s="24">
        <v>2791</v>
      </c>
      <c r="BG93" s="21">
        <f t="shared" si="37"/>
        <v>2791</v>
      </c>
      <c r="BH93" s="21">
        <f t="shared" si="38"/>
        <v>3429.3</v>
      </c>
      <c r="BI93" s="48">
        <f t="shared" si="39"/>
        <v>638.30000000000018</v>
      </c>
      <c r="BJ93" s="21">
        <v>321.60000000000002</v>
      </c>
      <c r="BK93" s="21">
        <v>324.39999999999998</v>
      </c>
      <c r="BL93" s="21">
        <v>342.79999999999995</v>
      </c>
      <c r="BM93" s="21">
        <v>311.2</v>
      </c>
      <c r="BN93" s="21">
        <v>329.8</v>
      </c>
      <c r="BO93" s="21">
        <v>208.60000000000014</v>
      </c>
      <c r="BP93" s="21">
        <v>321.69999999999965</v>
      </c>
      <c r="BQ93" s="21">
        <v>331.2000000000001</v>
      </c>
      <c r="BR93" s="21">
        <v>299.69999999999982</v>
      </c>
      <c r="BS93" s="21">
        <v>306.00000000000057</v>
      </c>
      <c r="BT93" s="21">
        <v>322.2</v>
      </c>
      <c r="BU93" s="86">
        <f t="shared" si="40"/>
        <v>10.10000000000008</v>
      </c>
      <c r="BV93" s="60"/>
      <c r="BW93" s="26">
        <f t="shared" si="41"/>
        <v>10.10000000000008</v>
      </c>
      <c r="BX93" s="92">
        <f t="shared" si="51"/>
        <v>0</v>
      </c>
      <c r="BY93" s="72"/>
      <c r="BZ93" s="11"/>
      <c r="CA93" s="72"/>
      <c r="CB93" s="72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2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2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2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2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2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2"/>
      <c r="IB93" s="11"/>
      <c r="IC93" s="11"/>
    </row>
    <row r="94" spans="1:237" s="2" customFormat="1" ht="15" customHeight="1" x14ac:dyDescent="0.2">
      <c r="A94" s="16" t="s">
        <v>95</v>
      </c>
      <c r="B94" s="26">
        <v>0</v>
      </c>
      <c r="C94" s="26">
        <v>0</v>
      </c>
      <c r="D94" s="4">
        <f t="shared" si="34"/>
        <v>0</v>
      </c>
      <c r="E94" s="13">
        <v>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26">
        <v>3338.9</v>
      </c>
      <c r="O94" s="26">
        <v>1363.9</v>
      </c>
      <c r="P94" s="4">
        <f t="shared" si="42"/>
        <v>0.40848782533169609</v>
      </c>
      <c r="Q94" s="13">
        <v>20</v>
      </c>
      <c r="R94" s="22">
        <v>1</v>
      </c>
      <c r="S94" s="13">
        <v>15</v>
      </c>
      <c r="T94" s="26">
        <v>221.7</v>
      </c>
      <c r="U94" s="26">
        <v>235.6</v>
      </c>
      <c r="V94" s="4">
        <f t="shared" si="43"/>
        <v>1.0626973387460532</v>
      </c>
      <c r="W94" s="13">
        <v>20</v>
      </c>
      <c r="X94" s="26">
        <v>18</v>
      </c>
      <c r="Y94" s="26">
        <v>21.3</v>
      </c>
      <c r="Z94" s="4">
        <f t="shared" si="44"/>
        <v>1.1833333333333333</v>
      </c>
      <c r="AA94" s="13">
        <v>30</v>
      </c>
      <c r="AB94" s="26" t="s">
        <v>370</v>
      </c>
      <c r="AC94" s="26" t="s">
        <v>370</v>
      </c>
      <c r="AD94" s="4" t="s">
        <v>370</v>
      </c>
      <c r="AE94" s="13" t="s">
        <v>370</v>
      </c>
      <c r="AF94" s="5">
        <v>14708</v>
      </c>
      <c r="AG94" s="5">
        <v>17039</v>
      </c>
      <c r="AH94" s="4">
        <f t="shared" si="48"/>
        <v>1.1584851781343486</v>
      </c>
      <c r="AI94" s="13">
        <v>5</v>
      </c>
      <c r="AJ94" s="5">
        <v>47</v>
      </c>
      <c r="AK94" s="5">
        <v>39.5</v>
      </c>
      <c r="AL94" s="4">
        <f t="shared" si="35"/>
        <v>0.84042553191489366</v>
      </c>
      <c r="AM94" s="13">
        <v>15</v>
      </c>
      <c r="AN94" s="26">
        <v>203</v>
      </c>
      <c r="AO94" s="26">
        <v>205</v>
      </c>
      <c r="AP94" s="4">
        <f t="shared" si="54"/>
        <v>1.0098522167487685</v>
      </c>
      <c r="AQ94" s="13">
        <v>20</v>
      </c>
      <c r="AR94" s="5" t="s">
        <v>373</v>
      </c>
      <c r="AS94" s="5" t="s">
        <v>373</v>
      </c>
      <c r="AT94" s="5" t="s">
        <v>373</v>
      </c>
      <c r="AU94" s="13" t="s">
        <v>370</v>
      </c>
      <c r="AV94" s="13">
        <v>0</v>
      </c>
      <c r="AW94" s="13">
        <v>50</v>
      </c>
      <c r="AX94" s="4">
        <f t="shared" si="36"/>
        <v>0</v>
      </c>
      <c r="AY94" s="13">
        <v>0</v>
      </c>
      <c r="AZ94" s="5" t="s">
        <v>373</v>
      </c>
      <c r="BA94" s="5" t="s">
        <v>373</v>
      </c>
      <c r="BB94" s="5" t="s">
        <v>373</v>
      </c>
      <c r="BC94" s="13" t="s">
        <v>370</v>
      </c>
      <c r="BD94" s="20">
        <f t="shared" si="45"/>
        <v>0.94815645188740405</v>
      </c>
      <c r="BE94" s="20">
        <f t="shared" si="55"/>
        <v>0.94815645188740405</v>
      </c>
      <c r="BF94" s="24">
        <v>804</v>
      </c>
      <c r="BG94" s="21">
        <f t="shared" si="37"/>
        <v>804</v>
      </c>
      <c r="BH94" s="21">
        <f t="shared" si="38"/>
        <v>762.3</v>
      </c>
      <c r="BI94" s="48">
        <f t="shared" si="39"/>
        <v>-41.700000000000045</v>
      </c>
      <c r="BJ94" s="21">
        <v>285.60000000000002</v>
      </c>
      <c r="BK94" s="21">
        <v>265.89999999999998</v>
      </c>
      <c r="BL94" s="21">
        <v>0</v>
      </c>
      <c r="BM94" s="21">
        <v>88.6</v>
      </c>
      <c r="BN94" s="21">
        <v>88.7</v>
      </c>
      <c r="BO94" s="21">
        <v>0</v>
      </c>
      <c r="BP94" s="21">
        <v>73.400000000000006</v>
      </c>
      <c r="BQ94" s="21">
        <v>63.4</v>
      </c>
      <c r="BR94" s="21">
        <v>0</v>
      </c>
      <c r="BS94" s="21">
        <v>59.1</v>
      </c>
      <c r="BT94" s="21">
        <v>59.8</v>
      </c>
      <c r="BU94" s="86">
        <f t="shared" si="40"/>
        <v>-222.20000000000005</v>
      </c>
      <c r="BV94" s="60"/>
      <c r="BW94" s="26">
        <f t="shared" si="41"/>
        <v>0</v>
      </c>
      <c r="BX94" s="92">
        <f t="shared" si="51"/>
        <v>-222.20000000000005</v>
      </c>
      <c r="BY94" s="72"/>
      <c r="BZ94" s="11"/>
      <c r="CA94" s="72"/>
      <c r="CB94" s="72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2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2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2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2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2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2"/>
      <c r="IB94" s="11"/>
      <c r="IC94" s="11"/>
    </row>
    <row r="95" spans="1:237" s="2" customFormat="1" ht="15" customHeight="1" x14ac:dyDescent="0.2">
      <c r="A95" s="16" t="s">
        <v>96</v>
      </c>
      <c r="B95" s="26">
        <v>0</v>
      </c>
      <c r="C95" s="26">
        <v>0</v>
      </c>
      <c r="D95" s="4">
        <f t="shared" si="34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26">
        <v>1086.9000000000001</v>
      </c>
      <c r="O95" s="26">
        <v>662.9</v>
      </c>
      <c r="P95" s="4">
        <f t="shared" si="42"/>
        <v>0.6098997147851688</v>
      </c>
      <c r="Q95" s="13">
        <v>20</v>
      </c>
      <c r="R95" s="22">
        <v>1</v>
      </c>
      <c r="S95" s="13">
        <v>15</v>
      </c>
      <c r="T95" s="26">
        <v>101.9</v>
      </c>
      <c r="U95" s="26">
        <v>132.80000000000001</v>
      </c>
      <c r="V95" s="4">
        <f t="shared" si="43"/>
        <v>1.3032384690873406</v>
      </c>
      <c r="W95" s="13">
        <v>20</v>
      </c>
      <c r="X95" s="26">
        <v>8.1</v>
      </c>
      <c r="Y95" s="26">
        <v>11.7</v>
      </c>
      <c r="Z95" s="4">
        <f t="shared" si="44"/>
        <v>1.4444444444444444</v>
      </c>
      <c r="AA95" s="13">
        <v>30</v>
      </c>
      <c r="AB95" s="26" t="s">
        <v>370</v>
      </c>
      <c r="AC95" s="26" t="s">
        <v>370</v>
      </c>
      <c r="AD95" s="4" t="s">
        <v>370</v>
      </c>
      <c r="AE95" s="13" t="s">
        <v>370</v>
      </c>
      <c r="AF95" s="5">
        <v>98224</v>
      </c>
      <c r="AG95" s="5">
        <v>109208</v>
      </c>
      <c r="AH95" s="4">
        <f t="shared" si="48"/>
        <v>1.1118260302980942</v>
      </c>
      <c r="AI95" s="13">
        <v>5</v>
      </c>
      <c r="AJ95" s="5">
        <v>47</v>
      </c>
      <c r="AK95" s="5">
        <v>45.3</v>
      </c>
      <c r="AL95" s="4">
        <f t="shared" si="35"/>
        <v>0.96382978723404245</v>
      </c>
      <c r="AM95" s="13">
        <v>15</v>
      </c>
      <c r="AN95" s="26">
        <v>90</v>
      </c>
      <c r="AO95" s="26">
        <v>91</v>
      </c>
      <c r="AP95" s="4">
        <f t="shared" si="54"/>
        <v>1.0111111111111111</v>
      </c>
      <c r="AQ95" s="13">
        <v>20</v>
      </c>
      <c r="AR95" s="5" t="s">
        <v>373</v>
      </c>
      <c r="AS95" s="5" t="s">
        <v>373</v>
      </c>
      <c r="AT95" s="5" t="s">
        <v>373</v>
      </c>
      <c r="AU95" s="13" t="s">
        <v>370</v>
      </c>
      <c r="AV95" s="13">
        <v>0</v>
      </c>
      <c r="AW95" s="13">
        <v>0</v>
      </c>
      <c r="AX95" s="4">
        <f t="shared" si="36"/>
        <v>0</v>
      </c>
      <c r="AY95" s="13">
        <v>0</v>
      </c>
      <c r="AZ95" s="5" t="s">
        <v>373</v>
      </c>
      <c r="BA95" s="5" t="s">
        <v>373</v>
      </c>
      <c r="BB95" s="5" t="s">
        <v>373</v>
      </c>
      <c r="BC95" s="13" t="s">
        <v>370</v>
      </c>
      <c r="BD95" s="20">
        <f t="shared" si="45"/>
        <v>1.094679169544055</v>
      </c>
      <c r="BE95" s="20">
        <f t="shared" si="55"/>
        <v>1.094679169544055</v>
      </c>
      <c r="BF95" s="24">
        <v>535</v>
      </c>
      <c r="BG95" s="21">
        <f t="shared" si="37"/>
        <v>535</v>
      </c>
      <c r="BH95" s="21">
        <f t="shared" si="38"/>
        <v>585.70000000000005</v>
      </c>
      <c r="BI95" s="48">
        <f t="shared" si="39"/>
        <v>50.700000000000045</v>
      </c>
      <c r="BJ95" s="21">
        <v>181.5</v>
      </c>
      <c r="BK95" s="21">
        <v>190</v>
      </c>
      <c r="BL95" s="21">
        <v>0</v>
      </c>
      <c r="BM95" s="21">
        <v>59.4</v>
      </c>
      <c r="BN95" s="21">
        <v>59.9</v>
      </c>
      <c r="BO95" s="21">
        <v>0</v>
      </c>
      <c r="BP95" s="21">
        <v>61</v>
      </c>
      <c r="BQ95" s="21">
        <v>56.2</v>
      </c>
      <c r="BR95" s="21">
        <v>0</v>
      </c>
      <c r="BS95" s="21">
        <v>60.8</v>
      </c>
      <c r="BT95" s="21">
        <v>51.6</v>
      </c>
      <c r="BU95" s="86">
        <f t="shared" si="40"/>
        <v>-134.69999999999996</v>
      </c>
      <c r="BV95" s="60"/>
      <c r="BW95" s="26">
        <f t="shared" si="41"/>
        <v>0</v>
      </c>
      <c r="BX95" s="92">
        <f t="shared" si="51"/>
        <v>-134.69999999999996</v>
      </c>
      <c r="BY95" s="72"/>
      <c r="BZ95" s="11"/>
      <c r="CA95" s="72"/>
      <c r="CB95" s="72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2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2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2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2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2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2"/>
      <c r="IB95" s="11"/>
      <c r="IC95" s="11"/>
    </row>
    <row r="96" spans="1:237" s="2" customFormat="1" ht="15" customHeight="1" x14ac:dyDescent="0.2">
      <c r="A96" s="16" t="s">
        <v>97</v>
      </c>
      <c r="B96" s="26">
        <v>1994</v>
      </c>
      <c r="C96" s="26">
        <v>1807</v>
      </c>
      <c r="D96" s="4">
        <f t="shared" si="34"/>
        <v>0.90621865596790374</v>
      </c>
      <c r="E96" s="13">
        <v>10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26">
        <v>3726</v>
      </c>
      <c r="O96" s="26">
        <v>914.4</v>
      </c>
      <c r="P96" s="4">
        <f t="shared" si="42"/>
        <v>0.24541062801932367</v>
      </c>
      <c r="Q96" s="13">
        <v>20</v>
      </c>
      <c r="R96" s="22">
        <v>1</v>
      </c>
      <c r="S96" s="13">
        <v>15</v>
      </c>
      <c r="T96" s="26">
        <v>430.7</v>
      </c>
      <c r="U96" s="26">
        <v>469.1</v>
      </c>
      <c r="V96" s="4">
        <f t="shared" si="43"/>
        <v>1.0891571859763176</v>
      </c>
      <c r="W96" s="13">
        <v>25</v>
      </c>
      <c r="X96" s="26">
        <v>21</v>
      </c>
      <c r="Y96" s="26">
        <v>30.4</v>
      </c>
      <c r="Z96" s="4">
        <f t="shared" si="44"/>
        <v>1.4476190476190476</v>
      </c>
      <c r="AA96" s="13">
        <v>25</v>
      </c>
      <c r="AB96" s="26" t="s">
        <v>370</v>
      </c>
      <c r="AC96" s="26" t="s">
        <v>370</v>
      </c>
      <c r="AD96" s="4" t="s">
        <v>370</v>
      </c>
      <c r="AE96" s="13" t="s">
        <v>370</v>
      </c>
      <c r="AF96" s="5">
        <v>4482</v>
      </c>
      <c r="AG96" s="5">
        <v>4687</v>
      </c>
      <c r="AH96" s="4">
        <f t="shared" si="48"/>
        <v>1.0457385095939313</v>
      </c>
      <c r="AI96" s="13">
        <v>5</v>
      </c>
      <c r="AJ96" s="5">
        <v>47</v>
      </c>
      <c r="AK96" s="5">
        <v>41</v>
      </c>
      <c r="AL96" s="4">
        <f t="shared" si="35"/>
        <v>0.87234042553191493</v>
      </c>
      <c r="AM96" s="13">
        <v>15</v>
      </c>
      <c r="AN96" s="26">
        <v>378</v>
      </c>
      <c r="AO96" s="26">
        <v>378</v>
      </c>
      <c r="AP96" s="4">
        <f t="shared" si="54"/>
        <v>1</v>
      </c>
      <c r="AQ96" s="13">
        <v>20</v>
      </c>
      <c r="AR96" s="5" t="s">
        <v>373</v>
      </c>
      <c r="AS96" s="5" t="s">
        <v>373</v>
      </c>
      <c r="AT96" s="5" t="s">
        <v>373</v>
      </c>
      <c r="AU96" s="13" t="s">
        <v>370</v>
      </c>
      <c r="AV96" s="13">
        <v>0</v>
      </c>
      <c r="AW96" s="13">
        <v>0</v>
      </c>
      <c r="AX96" s="4">
        <f t="shared" si="36"/>
        <v>0</v>
      </c>
      <c r="AY96" s="13">
        <v>0</v>
      </c>
      <c r="AZ96" s="5" t="s">
        <v>373</v>
      </c>
      <c r="BA96" s="5" t="s">
        <v>373</v>
      </c>
      <c r="BB96" s="5" t="s">
        <v>373</v>
      </c>
      <c r="BC96" s="13" t="s">
        <v>370</v>
      </c>
      <c r="BD96" s="20">
        <f t="shared" si="45"/>
        <v>0.9681748436362817</v>
      </c>
      <c r="BE96" s="20">
        <f t="shared" si="55"/>
        <v>0.9681748436362817</v>
      </c>
      <c r="BF96" s="24">
        <v>771</v>
      </c>
      <c r="BG96" s="21">
        <f t="shared" si="37"/>
        <v>771</v>
      </c>
      <c r="BH96" s="21">
        <f t="shared" si="38"/>
        <v>746.5</v>
      </c>
      <c r="BI96" s="48">
        <f t="shared" si="39"/>
        <v>-24.5</v>
      </c>
      <c r="BJ96" s="21">
        <v>249.6</v>
      </c>
      <c r="BK96" s="21">
        <v>258.39999999999998</v>
      </c>
      <c r="BL96" s="21">
        <v>0</v>
      </c>
      <c r="BM96" s="21">
        <v>86.1</v>
      </c>
      <c r="BN96" s="21">
        <v>72.099999999999994</v>
      </c>
      <c r="BO96" s="21">
        <v>0</v>
      </c>
      <c r="BP96" s="21">
        <v>65.7</v>
      </c>
      <c r="BQ96" s="21">
        <v>63.1</v>
      </c>
      <c r="BR96" s="21">
        <v>0</v>
      </c>
      <c r="BS96" s="21">
        <v>86.7</v>
      </c>
      <c r="BT96" s="21">
        <v>85.4</v>
      </c>
      <c r="BU96" s="86">
        <f t="shared" si="40"/>
        <v>-220.6</v>
      </c>
      <c r="BV96" s="60"/>
      <c r="BW96" s="26">
        <f t="shared" si="41"/>
        <v>0</v>
      </c>
      <c r="BX96" s="92">
        <f t="shared" si="51"/>
        <v>-220.6</v>
      </c>
      <c r="BY96" s="72"/>
      <c r="BZ96" s="11"/>
      <c r="CA96" s="72"/>
      <c r="CB96" s="72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2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2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2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2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2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2"/>
      <c r="IB96" s="11"/>
      <c r="IC96" s="11"/>
    </row>
    <row r="97" spans="1:237" s="2" customFormat="1" ht="15" customHeight="1" x14ac:dyDescent="0.2">
      <c r="A97" s="16" t="s">
        <v>98</v>
      </c>
      <c r="B97" s="26">
        <v>0</v>
      </c>
      <c r="C97" s="26">
        <v>0</v>
      </c>
      <c r="D97" s="4">
        <f t="shared" si="34"/>
        <v>0</v>
      </c>
      <c r="E97" s="13">
        <v>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26">
        <v>1371.7</v>
      </c>
      <c r="O97" s="26">
        <v>1748.4</v>
      </c>
      <c r="P97" s="4">
        <f t="shared" si="42"/>
        <v>1.2746227309178393</v>
      </c>
      <c r="Q97" s="13">
        <v>20</v>
      </c>
      <c r="R97" s="22">
        <v>1</v>
      </c>
      <c r="S97" s="13">
        <v>15</v>
      </c>
      <c r="T97" s="26">
        <v>396.1</v>
      </c>
      <c r="U97" s="26">
        <v>343.5</v>
      </c>
      <c r="V97" s="4">
        <f t="shared" si="43"/>
        <v>0.86720525119919212</v>
      </c>
      <c r="W97" s="13">
        <v>25</v>
      </c>
      <c r="X97" s="26">
        <v>32.799999999999997</v>
      </c>
      <c r="Y97" s="26">
        <v>26.3</v>
      </c>
      <c r="Z97" s="4">
        <f t="shared" si="44"/>
        <v>0.80182926829268297</v>
      </c>
      <c r="AA97" s="13">
        <v>25</v>
      </c>
      <c r="AB97" s="26" t="s">
        <v>370</v>
      </c>
      <c r="AC97" s="26" t="s">
        <v>370</v>
      </c>
      <c r="AD97" s="4" t="s">
        <v>370</v>
      </c>
      <c r="AE97" s="13" t="s">
        <v>370</v>
      </c>
      <c r="AF97" s="5">
        <v>6680</v>
      </c>
      <c r="AG97" s="5">
        <v>7900</v>
      </c>
      <c r="AH97" s="4">
        <f t="shared" si="48"/>
        <v>1.1826347305389222</v>
      </c>
      <c r="AI97" s="13">
        <v>5</v>
      </c>
      <c r="AJ97" s="5">
        <v>47</v>
      </c>
      <c r="AK97" s="5">
        <v>40.799999999999997</v>
      </c>
      <c r="AL97" s="4">
        <f t="shared" si="35"/>
        <v>0.86808510638297864</v>
      </c>
      <c r="AM97" s="13">
        <v>15</v>
      </c>
      <c r="AN97" s="26">
        <v>161</v>
      </c>
      <c r="AO97" s="26">
        <v>161</v>
      </c>
      <c r="AP97" s="4">
        <f t="shared" si="54"/>
        <v>1</v>
      </c>
      <c r="AQ97" s="13">
        <v>20</v>
      </c>
      <c r="AR97" s="5" t="s">
        <v>373</v>
      </c>
      <c r="AS97" s="5" t="s">
        <v>373</v>
      </c>
      <c r="AT97" s="5" t="s">
        <v>373</v>
      </c>
      <c r="AU97" s="13" t="s">
        <v>370</v>
      </c>
      <c r="AV97" s="13">
        <v>0</v>
      </c>
      <c r="AW97" s="13">
        <v>0</v>
      </c>
      <c r="AX97" s="4">
        <f t="shared" si="36"/>
        <v>0</v>
      </c>
      <c r="AY97" s="13">
        <v>0</v>
      </c>
      <c r="AZ97" s="5" t="s">
        <v>373</v>
      </c>
      <c r="BA97" s="5" t="s">
        <v>373</v>
      </c>
      <c r="BB97" s="5" t="s">
        <v>373</v>
      </c>
      <c r="BC97" s="13" t="s">
        <v>370</v>
      </c>
      <c r="BD97" s="20">
        <f t="shared" si="45"/>
        <v>0.96922214283274366</v>
      </c>
      <c r="BE97" s="20">
        <f t="shared" si="55"/>
        <v>0.96922214283274366</v>
      </c>
      <c r="BF97" s="24">
        <v>733</v>
      </c>
      <c r="BG97" s="21">
        <f t="shared" si="37"/>
        <v>733</v>
      </c>
      <c r="BH97" s="21">
        <f t="shared" si="38"/>
        <v>710.4</v>
      </c>
      <c r="BI97" s="48">
        <f t="shared" si="39"/>
        <v>-22.600000000000023</v>
      </c>
      <c r="BJ97" s="21">
        <v>160.6</v>
      </c>
      <c r="BK97" s="21">
        <v>169.5</v>
      </c>
      <c r="BL97" s="21">
        <v>0</v>
      </c>
      <c r="BM97" s="21">
        <v>80.7</v>
      </c>
      <c r="BN97" s="21">
        <v>85.2</v>
      </c>
      <c r="BO97" s="21">
        <v>3.7000000000000171</v>
      </c>
      <c r="BP97" s="21">
        <v>58.399999999999984</v>
      </c>
      <c r="BQ97" s="21">
        <v>68.7</v>
      </c>
      <c r="BR97" s="21">
        <v>73.499999999999957</v>
      </c>
      <c r="BS97" s="21">
        <v>45.90000000000007</v>
      </c>
      <c r="BT97" s="21">
        <v>86.6</v>
      </c>
      <c r="BU97" s="86">
        <f t="shared" si="40"/>
        <v>-122.40000000000003</v>
      </c>
      <c r="BV97" s="60"/>
      <c r="BW97" s="26">
        <f t="shared" si="41"/>
        <v>0</v>
      </c>
      <c r="BX97" s="92">
        <f t="shared" si="51"/>
        <v>-122.40000000000003</v>
      </c>
      <c r="BY97" s="72"/>
      <c r="BZ97" s="11"/>
      <c r="CA97" s="72"/>
      <c r="CB97" s="72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2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2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2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2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2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2"/>
      <c r="IB97" s="11"/>
      <c r="IC97" s="11"/>
    </row>
    <row r="98" spans="1:237" s="2" customFormat="1" ht="15" customHeight="1" x14ac:dyDescent="0.2">
      <c r="A98" s="16" t="s">
        <v>99</v>
      </c>
      <c r="B98" s="26">
        <v>15615.5</v>
      </c>
      <c r="C98" s="26">
        <v>18062</v>
      </c>
      <c r="D98" s="4">
        <f t="shared" si="34"/>
        <v>1.1566712561237231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26">
        <v>676</v>
      </c>
      <c r="O98" s="26">
        <v>738.5</v>
      </c>
      <c r="P98" s="4">
        <f t="shared" si="42"/>
        <v>1.0924556213017751</v>
      </c>
      <c r="Q98" s="13">
        <v>20</v>
      </c>
      <c r="R98" s="22">
        <v>1</v>
      </c>
      <c r="S98" s="13">
        <v>15</v>
      </c>
      <c r="T98" s="26">
        <v>20.100000000000001</v>
      </c>
      <c r="U98" s="26">
        <v>28.8</v>
      </c>
      <c r="V98" s="4">
        <f t="shared" si="43"/>
        <v>1.4328358208955223</v>
      </c>
      <c r="W98" s="13">
        <v>20</v>
      </c>
      <c r="X98" s="26">
        <v>4</v>
      </c>
      <c r="Y98" s="26">
        <v>9.6</v>
      </c>
      <c r="Z98" s="4">
        <f t="shared" si="44"/>
        <v>2.4</v>
      </c>
      <c r="AA98" s="13">
        <v>30</v>
      </c>
      <c r="AB98" s="26" t="s">
        <v>370</v>
      </c>
      <c r="AC98" s="26" t="s">
        <v>370</v>
      </c>
      <c r="AD98" s="4" t="s">
        <v>370</v>
      </c>
      <c r="AE98" s="13" t="s">
        <v>370</v>
      </c>
      <c r="AF98" s="5">
        <v>17187</v>
      </c>
      <c r="AG98" s="5">
        <v>20852</v>
      </c>
      <c r="AH98" s="4">
        <f t="shared" si="48"/>
        <v>1.2132425670564961</v>
      </c>
      <c r="AI98" s="13">
        <v>5</v>
      </c>
      <c r="AJ98" s="5">
        <v>47</v>
      </c>
      <c r="AK98" s="5">
        <v>54.4</v>
      </c>
      <c r="AL98" s="4">
        <f t="shared" si="35"/>
        <v>1.1574468085106382</v>
      </c>
      <c r="AM98" s="13">
        <v>15</v>
      </c>
      <c r="AN98" s="26">
        <v>17</v>
      </c>
      <c r="AO98" s="26">
        <v>18</v>
      </c>
      <c r="AP98" s="4">
        <f t="shared" si="54"/>
        <v>1.0588235294117647</v>
      </c>
      <c r="AQ98" s="13">
        <v>20</v>
      </c>
      <c r="AR98" s="5" t="s">
        <v>373</v>
      </c>
      <c r="AS98" s="5" t="s">
        <v>373</v>
      </c>
      <c r="AT98" s="5" t="s">
        <v>373</v>
      </c>
      <c r="AU98" s="13" t="s">
        <v>370</v>
      </c>
      <c r="AV98" s="13">
        <v>9.5</v>
      </c>
      <c r="AW98" s="13">
        <v>34.869999999999997</v>
      </c>
      <c r="AX98" s="4">
        <f t="shared" si="36"/>
        <v>3.6705263157894734</v>
      </c>
      <c r="AY98" s="13">
        <v>10</v>
      </c>
      <c r="AZ98" s="5" t="s">
        <v>373</v>
      </c>
      <c r="BA98" s="5" t="s">
        <v>373</v>
      </c>
      <c r="BB98" s="5" t="s">
        <v>373</v>
      </c>
      <c r="BC98" s="13" t="s">
        <v>370</v>
      </c>
      <c r="BD98" s="20">
        <f t="shared" si="45"/>
        <v>1.5888426904431399</v>
      </c>
      <c r="BE98" s="20">
        <f t="shared" si="55"/>
        <v>1.238884269044314</v>
      </c>
      <c r="BF98" s="24">
        <v>1336</v>
      </c>
      <c r="BG98" s="21">
        <f t="shared" si="37"/>
        <v>1336</v>
      </c>
      <c r="BH98" s="21">
        <f t="shared" si="38"/>
        <v>1655.1</v>
      </c>
      <c r="BI98" s="48">
        <f t="shared" si="39"/>
        <v>319.09999999999991</v>
      </c>
      <c r="BJ98" s="21">
        <v>219.6</v>
      </c>
      <c r="BK98" s="21">
        <v>202.1</v>
      </c>
      <c r="BL98" s="21">
        <v>52</v>
      </c>
      <c r="BM98" s="21">
        <v>157.9</v>
      </c>
      <c r="BN98" s="21">
        <v>150.1</v>
      </c>
      <c r="BO98" s="21">
        <v>98.399999999999977</v>
      </c>
      <c r="BP98" s="21">
        <v>146.79999999999998</v>
      </c>
      <c r="BQ98" s="21">
        <v>137.1</v>
      </c>
      <c r="BR98" s="21">
        <v>114.20000000000016</v>
      </c>
      <c r="BS98" s="21">
        <v>181.99999999999994</v>
      </c>
      <c r="BT98" s="21">
        <v>157.9</v>
      </c>
      <c r="BU98" s="86">
        <f t="shared" si="40"/>
        <v>37.000000000000028</v>
      </c>
      <c r="BV98" s="60"/>
      <c r="BW98" s="26">
        <f t="shared" si="41"/>
        <v>37.000000000000028</v>
      </c>
      <c r="BX98" s="92">
        <f t="shared" si="51"/>
        <v>0</v>
      </c>
      <c r="BY98" s="72"/>
      <c r="BZ98" s="11"/>
      <c r="CA98" s="72"/>
      <c r="CB98" s="72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2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2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2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2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2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2"/>
      <c r="IB98" s="11"/>
      <c r="IC98" s="11"/>
    </row>
    <row r="99" spans="1:237" s="2" customFormat="1" ht="15" customHeight="1" x14ac:dyDescent="0.2">
      <c r="A99" s="16" t="s">
        <v>100</v>
      </c>
      <c r="B99" s="26">
        <v>1045</v>
      </c>
      <c r="C99" s="26">
        <v>1054</v>
      </c>
      <c r="D99" s="4">
        <f t="shared" si="34"/>
        <v>1.0086124401913876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26">
        <v>6267.9</v>
      </c>
      <c r="O99" s="26">
        <v>3738.4</v>
      </c>
      <c r="P99" s="4">
        <f t="shared" si="42"/>
        <v>0.59643580784632821</v>
      </c>
      <c r="Q99" s="13">
        <v>20</v>
      </c>
      <c r="R99" s="22">
        <v>1</v>
      </c>
      <c r="S99" s="13">
        <v>15</v>
      </c>
      <c r="T99" s="26">
        <v>119</v>
      </c>
      <c r="U99" s="26">
        <v>94</v>
      </c>
      <c r="V99" s="4">
        <f t="shared" si="43"/>
        <v>0.78991596638655459</v>
      </c>
      <c r="W99" s="13">
        <v>25</v>
      </c>
      <c r="X99" s="26">
        <v>12</v>
      </c>
      <c r="Y99" s="26">
        <v>13.9</v>
      </c>
      <c r="Z99" s="4">
        <f t="shared" si="44"/>
        <v>1.1583333333333334</v>
      </c>
      <c r="AA99" s="13">
        <v>25</v>
      </c>
      <c r="AB99" s="26" t="s">
        <v>370</v>
      </c>
      <c r="AC99" s="26" t="s">
        <v>370</v>
      </c>
      <c r="AD99" s="4" t="s">
        <v>370</v>
      </c>
      <c r="AE99" s="13" t="s">
        <v>370</v>
      </c>
      <c r="AF99" s="5">
        <v>12607</v>
      </c>
      <c r="AG99" s="5">
        <v>14905</v>
      </c>
      <c r="AH99" s="4">
        <f t="shared" si="48"/>
        <v>1.1822796858887918</v>
      </c>
      <c r="AI99" s="13">
        <v>5</v>
      </c>
      <c r="AJ99" s="5">
        <v>47</v>
      </c>
      <c r="AK99" s="5">
        <v>24.5</v>
      </c>
      <c r="AL99" s="4">
        <f t="shared" si="35"/>
        <v>0.52127659574468088</v>
      </c>
      <c r="AM99" s="13">
        <v>15</v>
      </c>
      <c r="AN99" s="26">
        <v>1669</v>
      </c>
      <c r="AO99" s="26">
        <v>1669</v>
      </c>
      <c r="AP99" s="4">
        <f t="shared" si="54"/>
        <v>1</v>
      </c>
      <c r="AQ99" s="13">
        <v>20</v>
      </c>
      <c r="AR99" s="5" t="s">
        <v>373</v>
      </c>
      <c r="AS99" s="5" t="s">
        <v>373</v>
      </c>
      <c r="AT99" s="5" t="s">
        <v>373</v>
      </c>
      <c r="AU99" s="13" t="s">
        <v>370</v>
      </c>
      <c r="AV99" s="13">
        <v>0</v>
      </c>
      <c r="AW99" s="13">
        <v>50</v>
      </c>
      <c r="AX99" s="4">
        <f t="shared" si="36"/>
        <v>0</v>
      </c>
      <c r="AY99" s="13">
        <v>0</v>
      </c>
      <c r="AZ99" s="5" t="s">
        <v>373</v>
      </c>
      <c r="BA99" s="5" t="s">
        <v>373</v>
      </c>
      <c r="BB99" s="5" t="s">
        <v>373</v>
      </c>
      <c r="BC99" s="13" t="s">
        <v>370</v>
      </c>
      <c r="BD99" s="20">
        <f t="shared" si="45"/>
        <v>0.88482681790705042</v>
      </c>
      <c r="BE99" s="20">
        <f t="shared" si="55"/>
        <v>0.88482681790705042</v>
      </c>
      <c r="BF99" s="24">
        <v>107</v>
      </c>
      <c r="BG99" s="21">
        <f t="shared" si="37"/>
        <v>107</v>
      </c>
      <c r="BH99" s="21">
        <f t="shared" si="38"/>
        <v>94.7</v>
      </c>
      <c r="BI99" s="48">
        <f t="shared" si="39"/>
        <v>-12.299999999999997</v>
      </c>
      <c r="BJ99" s="21">
        <v>51.5</v>
      </c>
      <c r="BK99" s="21">
        <v>66.2</v>
      </c>
      <c r="BL99" s="21">
        <v>0</v>
      </c>
      <c r="BM99" s="21">
        <v>7</v>
      </c>
      <c r="BN99" s="21">
        <v>11.8</v>
      </c>
      <c r="BO99" s="21">
        <v>0</v>
      </c>
      <c r="BP99" s="21">
        <v>10.199999999999999</v>
      </c>
      <c r="BQ99" s="21">
        <v>12</v>
      </c>
      <c r="BR99" s="21">
        <v>0</v>
      </c>
      <c r="BS99" s="21">
        <v>5.5</v>
      </c>
      <c r="BT99" s="21">
        <v>5.9</v>
      </c>
      <c r="BU99" s="86">
        <f t="shared" si="40"/>
        <v>-75.400000000000006</v>
      </c>
      <c r="BV99" s="60"/>
      <c r="BW99" s="26">
        <f t="shared" si="41"/>
        <v>0</v>
      </c>
      <c r="BX99" s="92">
        <f t="shared" si="51"/>
        <v>-75.400000000000006</v>
      </c>
      <c r="BY99" s="72"/>
      <c r="BZ99" s="11"/>
      <c r="CA99" s="72"/>
      <c r="CB99" s="72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2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2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2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2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2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2"/>
      <c r="IB99" s="11"/>
      <c r="IC99" s="11"/>
    </row>
    <row r="100" spans="1:237" s="2" customFormat="1" ht="15" customHeight="1" x14ac:dyDescent="0.2">
      <c r="A100" s="16" t="s">
        <v>101</v>
      </c>
      <c r="B100" s="26">
        <v>2252.5</v>
      </c>
      <c r="C100" s="26">
        <v>2600</v>
      </c>
      <c r="D100" s="4">
        <f t="shared" si="34"/>
        <v>1.1542730299667037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26">
        <v>3012.6</v>
      </c>
      <c r="O100" s="26">
        <v>3195.9</v>
      </c>
      <c r="P100" s="4">
        <f t="shared" si="42"/>
        <v>1.0608444532961563</v>
      </c>
      <c r="Q100" s="13">
        <v>20</v>
      </c>
      <c r="R100" s="22">
        <v>1</v>
      </c>
      <c r="S100" s="13">
        <v>15</v>
      </c>
      <c r="T100" s="26">
        <v>1503.2</v>
      </c>
      <c r="U100" s="26">
        <v>1597.3</v>
      </c>
      <c r="V100" s="4">
        <f t="shared" si="43"/>
        <v>1.0625997871208088</v>
      </c>
      <c r="W100" s="13">
        <v>25</v>
      </c>
      <c r="X100" s="26">
        <v>99</v>
      </c>
      <c r="Y100" s="26">
        <v>97</v>
      </c>
      <c r="Z100" s="4">
        <f t="shared" si="44"/>
        <v>0.97979797979797978</v>
      </c>
      <c r="AA100" s="13">
        <v>25</v>
      </c>
      <c r="AB100" s="26" t="s">
        <v>370</v>
      </c>
      <c r="AC100" s="26" t="s">
        <v>370</v>
      </c>
      <c r="AD100" s="4" t="s">
        <v>370</v>
      </c>
      <c r="AE100" s="13" t="s">
        <v>370</v>
      </c>
      <c r="AF100" s="5">
        <v>20956</v>
      </c>
      <c r="AG100" s="5">
        <v>22181</v>
      </c>
      <c r="AH100" s="4">
        <f t="shared" si="48"/>
        <v>1.0584558121778966</v>
      </c>
      <c r="AI100" s="13">
        <v>5</v>
      </c>
      <c r="AJ100" s="5">
        <v>47</v>
      </c>
      <c r="AK100" s="5">
        <v>42.7</v>
      </c>
      <c r="AL100" s="4">
        <f t="shared" si="35"/>
        <v>0.90851063829787237</v>
      </c>
      <c r="AM100" s="13">
        <v>15</v>
      </c>
      <c r="AN100" s="26">
        <v>556</v>
      </c>
      <c r="AO100" s="26">
        <v>557</v>
      </c>
      <c r="AP100" s="4">
        <f t="shared" si="54"/>
        <v>1.0017985611510791</v>
      </c>
      <c r="AQ100" s="13">
        <v>20</v>
      </c>
      <c r="AR100" s="5" t="s">
        <v>373</v>
      </c>
      <c r="AS100" s="5" t="s">
        <v>373</v>
      </c>
      <c r="AT100" s="5" t="s">
        <v>373</v>
      </c>
      <c r="AU100" s="13" t="s">
        <v>370</v>
      </c>
      <c r="AV100" s="13">
        <v>0</v>
      </c>
      <c r="AW100" s="13">
        <v>50</v>
      </c>
      <c r="AX100" s="4">
        <f t="shared" si="36"/>
        <v>0</v>
      </c>
      <c r="AY100" s="13">
        <v>0</v>
      </c>
      <c r="AZ100" s="5" t="s">
        <v>373</v>
      </c>
      <c r="BA100" s="5" t="s">
        <v>373</v>
      </c>
      <c r="BB100" s="5" t="s">
        <v>373</v>
      </c>
      <c r="BC100" s="13" t="s">
        <v>370</v>
      </c>
      <c r="BD100" s="20">
        <f t="shared" si="45"/>
        <v>1.0205590621995484</v>
      </c>
      <c r="BE100" s="20">
        <f t="shared" si="55"/>
        <v>1.0205590621995484</v>
      </c>
      <c r="BF100" s="24">
        <v>1087</v>
      </c>
      <c r="BG100" s="21">
        <f t="shared" si="37"/>
        <v>1087</v>
      </c>
      <c r="BH100" s="21">
        <f t="shared" si="38"/>
        <v>1109.3</v>
      </c>
      <c r="BI100" s="48">
        <f t="shared" si="39"/>
        <v>22.299999999999955</v>
      </c>
      <c r="BJ100" s="21">
        <v>311</v>
      </c>
      <c r="BK100" s="21">
        <v>293.5</v>
      </c>
      <c r="BL100" s="21">
        <v>0</v>
      </c>
      <c r="BM100" s="21">
        <v>119.1</v>
      </c>
      <c r="BN100" s="21">
        <v>111.5</v>
      </c>
      <c r="BO100" s="21">
        <v>0</v>
      </c>
      <c r="BP100" s="21">
        <v>118.7</v>
      </c>
      <c r="BQ100" s="21">
        <v>119.2</v>
      </c>
      <c r="BR100" s="21">
        <v>0</v>
      </c>
      <c r="BS100" s="21">
        <v>86.4</v>
      </c>
      <c r="BT100" s="21">
        <v>96</v>
      </c>
      <c r="BU100" s="86">
        <f t="shared" si="40"/>
        <v>-146.10000000000008</v>
      </c>
      <c r="BV100" s="60"/>
      <c r="BW100" s="26">
        <f t="shared" si="41"/>
        <v>0</v>
      </c>
      <c r="BX100" s="92">
        <f t="shared" si="51"/>
        <v>-146.10000000000008</v>
      </c>
      <c r="BY100" s="72"/>
      <c r="BZ100" s="11"/>
      <c r="CA100" s="72"/>
      <c r="CB100" s="72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2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2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2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2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2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2"/>
      <c r="IB100" s="11"/>
      <c r="IC100" s="11"/>
    </row>
    <row r="101" spans="1:237" s="2" customFormat="1" ht="15" customHeight="1" x14ac:dyDescent="0.2">
      <c r="A101" s="16" t="s">
        <v>102</v>
      </c>
      <c r="B101" s="26">
        <v>0</v>
      </c>
      <c r="C101" s="26">
        <v>0</v>
      </c>
      <c r="D101" s="4">
        <f t="shared" si="34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26">
        <v>771.4</v>
      </c>
      <c r="O101" s="26">
        <v>988.7</v>
      </c>
      <c r="P101" s="4">
        <f t="shared" si="42"/>
        <v>1.2816956183562356</v>
      </c>
      <c r="Q101" s="13">
        <v>20</v>
      </c>
      <c r="R101" s="22">
        <v>1</v>
      </c>
      <c r="S101" s="13">
        <v>15</v>
      </c>
      <c r="T101" s="26">
        <v>158.5</v>
      </c>
      <c r="U101" s="26">
        <v>236.7</v>
      </c>
      <c r="V101" s="4">
        <f t="shared" si="43"/>
        <v>1.4933753943217665</v>
      </c>
      <c r="W101" s="13">
        <v>15</v>
      </c>
      <c r="X101" s="26">
        <v>14</v>
      </c>
      <c r="Y101" s="26">
        <v>12.3</v>
      </c>
      <c r="Z101" s="4">
        <f t="shared" si="44"/>
        <v>0.87857142857142867</v>
      </c>
      <c r="AA101" s="13">
        <v>35</v>
      </c>
      <c r="AB101" s="26" t="s">
        <v>370</v>
      </c>
      <c r="AC101" s="26" t="s">
        <v>370</v>
      </c>
      <c r="AD101" s="4" t="s">
        <v>370</v>
      </c>
      <c r="AE101" s="13" t="s">
        <v>370</v>
      </c>
      <c r="AF101" s="5">
        <v>11265</v>
      </c>
      <c r="AG101" s="5">
        <v>12594</v>
      </c>
      <c r="AH101" s="4">
        <f t="shared" si="48"/>
        <v>1.1179760319573901</v>
      </c>
      <c r="AI101" s="13">
        <v>5</v>
      </c>
      <c r="AJ101" s="5">
        <v>47</v>
      </c>
      <c r="AK101" s="5">
        <v>45.3</v>
      </c>
      <c r="AL101" s="4">
        <f t="shared" si="35"/>
        <v>0.96382978723404245</v>
      </c>
      <c r="AM101" s="13">
        <v>15</v>
      </c>
      <c r="AN101" s="26">
        <v>134</v>
      </c>
      <c r="AO101" s="26">
        <v>135</v>
      </c>
      <c r="AP101" s="4">
        <f t="shared" si="54"/>
        <v>1.0074626865671641</v>
      </c>
      <c r="AQ101" s="13">
        <v>20</v>
      </c>
      <c r="AR101" s="5" t="s">
        <v>373</v>
      </c>
      <c r="AS101" s="5" t="s">
        <v>373</v>
      </c>
      <c r="AT101" s="5" t="s">
        <v>373</v>
      </c>
      <c r="AU101" s="13" t="s">
        <v>370</v>
      </c>
      <c r="AV101" s="13">
        <v>0</v>
      </c>
      <c r="AW101" s="13">
        <v>0</v>
      </c>
      <c r="AX101" s="4">
        <f t="shared" si="36"/>
        <v>0</v>
      </c>
      <c r="AY101" s="13">
        <v>0</v>
      </c>
      <c r="AZ101" s="5" t="s">
        <v>373</v>
      </c>
      <c r="BA101" s="5" t="s">
        <v>373</v>
      </c>
      <c r="BB101" s="5" t="s">
        <v>373</v>
      </c>
      <c r="BC101" s="13" t="s">
        <v>370</v>
      </c>
      <c r="BD101" s="20">
        <f t="shared" si="45"/>
        <v>1.0718489918527365</v>
      </c>
      <c r="BE101" s="20">
        <f t="shared" si="55"/>
        <v>1.0718489918527365</v>
      </c>
      <c r="BF101" s="24">
        <v>1202</v>
      </c>
      <c r="BG101" s="21">
        <f t="shared" si="37"/>
        <v>1202</v>
      </c>
      <c r="BH101" s="21">
        <f t="shared" si="38"/>
        <v>1288.4000000000001</v>
      </c>
      <c r="BI101" s="48">
        <f t="shared" si="39"/>
        <v>86.400000000000091</v>
      </c>
      <c r="BJ101" s="21">
        <v>312.39999999999998</v>
      </c>
      <c r="BK101" s="21">
        <v>312.39999999999998</v>
      </c>
      <c r="BL101" s="21">
        <v>0</v>
      </c>
      <c r="BM101" s="21">
        <v>136.5</v>
      </c>
      <c r="BN101" s="21">
        <v>131.30000000000001</v>
      </c>
      <c r="BO101" s="21">
        <v>0</v>
      </c>
      <c r="BP101" s="21">
        <v>122.8</v>
      </c>
      <c r="BQ101" s="21">
        <v>110.2</v>
      </c>
      <c r="BR101" s="21">
        <v>0</v>
      </c>
      <c r="BS101" s="21">
        <v>106.7</v>
      </c>
      <c r="BT101" s="21">
        <v>142.1</v>
      </c>
      <c r="BU101" s="86">
        <f t="shared" si="40"/>
        <v>-85.999999999999872</v>
      </c>
      <c r="BV101" s="60"/>
      <c r="BW101" s="26">
        <f t="shared" si="41"/>
        <v>0</v>
      </c>
      <c r="BX101" s="92">
        <f t="shared" si="51"/>
        <v>-85.999999999999872</v>
      </c>
      <c r="BY101" s="72"/>
      <c r="BZ101" s="11"/>
      <c r="CA101" s="72"/>
      <c r="CB101" s="72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2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2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2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2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2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2"/>
      <c r="IB101" s="11"/>
      <c r="IC101" s="11"/>
    </row>
    <row r="102" spans="1:237" s="2" customFormat="1" ht="15" customHeight="1" x14ac:dyDescent="0.2">
      <c r="A102" s="16" t="s">
        <v>103</v>
      </c>
      <c r="B102" s="26">
        <v>0</v>
      </c>
      <c r="C102" s="26">
        <v>0</v>
      </c>
      <c r="D102" s="4">
        <f t="shared" si="34"/>
        <v>0</v>
      </c>
      <c r="E102" s="13">
        <v>0</v>
      </c>
      <c r="F102" s="5" t="s">
        <v>373</v>
      </c>
      <c r="G102" s="5" t="s">
        <v>373</v>
      </c>
      <c r="H102" s="5" t="s">
        <v>373</v>
      </c>
      <c r="I102" s="13" t="s">
        <v>370</v>
      </c>
      <c r="J102" s="5" t="s">
        <v>373</v>
      </c>
      <c r="K102" s="5" t="s">
        <v>373</v>
      </c>
      <c r="L102" s="5" t="s">
        <v>373</v>
      </c>
      <c r="M102" s="13" t="s">
        <v>370</v>
      </c>
      <c r="N102" s="26">
        <v>3567.8</v>
      </c>
      <c r="O102" s="26">
        <v>1489.2</v>
      </c>
      <c r="P102" s="4">
        <f t="shared" si="42"/>
        <v>0.41740007847973543</v>
      </c>
      <c r="Q102" s="13">
        <v>20</v>
      </c>
      <c r="R102" s="22">
        <v>1</v>
      </c>
      <c r="S102" s="13">
        <v>15</v>
      </c>
      <c r="T102" s="26">
        <v>1088.8</v>
      </c>
      <c r="U102" s="26">
        <v>1073.5</v>
      </c>
      <c r="V102" s="4">
        <f t="shared" si="43"/>
        <v>0.9859478324761205</v>
      </c>
      <c r="W102" s="13">
        <v>30</v>
      </c>
      <c r="X102" s="26">
        <v>66</v>
      </c>
      <c r="Y102" s="26">
        <v>74.2</v>
      </c>
      <c r="Z102" s="4">
        <f t="shared" si="44"/>
        <v>1.1242424242424243</v>
      </c>
      <c r="AA102" s="13">
        <v>20</v>
      </c>
      <c r="AB102" s="26" t="s">
        <v>370</v>
      </c>
      <c r="AC102" s="26" t="s">
        <v>370</v>
      </c>
      <c r="AD102" s="4" t="s">
        <v>370</v>
      </c>
      <c r="AE102" s="13" t="s">
        <v>370</v>
      </c>
      <c r="AF102" s="5">
        <v>11850</v>
      </c>
      <c r="AG102" s="5">
        <v>12033</v>
      </c>
      <c r="AH102" s="4">
        <f t="shared" si="48"/>
        <v>1.0154430379746835</v>
      </c>
      <c r="AI102" s="13">
        <v>5</v>
      </c>
      <c r="AJ102" s="5">
        <v>47</v>
      </c>
      <c r="AK102" s="5">
        <v>34.4</v>
      </c>
      <c r="AL102" s="4">
        <f t="shared" si="35"/>
        <v>0.73191489361702122</v>
      </c>
      <c r="AM102" s="13">
        <v>15</v>
      </c>
      <c r="AN102" s="26">
        <v>429</v>
      </c>
      <c r="AO102" s="26">
        <v>430</v>
      </c>
      <c r="AP102" s="4">
        <f t="shared" si="54"/>
        <v>1.0023310023310024</v>
      </c>
      <c r="AQ102" s="13">
        <v>20</v>
      </c>
      <c r="AR102" s="5" t="s">
        <v>373</v>
      </c>
      <c r="AS102" s="5" t="s">
        <v>373</v>
      </c>
      <c r="AT102" s="5" t="s">
        <v>373</v>
      </c>
      <c r="AU102" s="13" t="s">
        <v>370</v>
      </c>
      <c r="AV102" s="13">
        <v>0</v>
      </c>
      <c r="AW102" s="13">
        <v>0</v>
      </c>
      <c r="AX102" s="4">
        <f t="shared" si="36"/>
        <v>0</v>
      </c>
      <c r="AY102" s="13">
        <v>0</v>
      </c>
      <c r="AZ102" s="5" t="s">
        <v>373</v>
      </c>
      <c r="BA102" s="5" t="s">
        <v>373</v>
      </c>
      <c r="BB102" s="5" t="s">
        <v>373</v>
      </c>
      <c r="BC102" s="13" t="s">
        <v>370</v>
      </c>
      <c r="BD102" s="20">
        <f t="shared" si="45"/>
        <v>0.8921107493558047</v>
      </c>
      <c r="BE102" s="20">
        <f t="shared" si="55"/>
        <v>0.8921107493558047</v>
      </c>
      <c r="BF102" s="24">
        <v>270</v>
      </c>
      <c r="BG102" s="21">
        <f t="shared" si="37"/>
        <v>270</v>
      </c>
      <c r="BH102" s="21">
        <f t="shared" si="38"/>
        <v>240.9</v>
      </c>
      <c r="BI102" s="48">
        <f t="shared" si="39"/>
        <v>-29.099999999999994</v>
      </c>
      <c r="BJ102" s="21">
        <v>228.3</v>
      </c>
      <c r="BK102" s="21">
        <v>222.3</v>
      </c>
      <c r="BL102" s="21">
        <v>0</v>
      </c>
      <c r="BM102" s="21">
        <v>29.5</v>
      </c>
      <c r="BN102" s="21">
        <v>25.4</v>
      </c>
      <c r="BO102" s="21">
        <v>0</v>
      </c>
      <c r="BP102" s="21">
        <v>25</v>
      </c>
      <c r="BQ102" s="21">
        <v>21.7</v>
      </c>
      <c r="BR102" s="21">
        <v>0</v>
      </c>
      <c r="BS102" s="21">
        <v>17.100000000000001</v>
      </c>
      <c r="BT102" s="21">
        <v>27.7</v>
      </c>
      <c r="BU102" s="86">
        <f t="shared" si="40"/>
        <v>-356.1</v>
      </c>
      <c r="BV102" s="60"/>
      <c r="BW102" s="26">
        <f t="shared" si="41"/>
        <v>0</v>
      </c>
      <c r="BX102" s="92">
        <f t="shared" si="51"/>
        <v>-356.1</v>
      </c>
      <c r="BY102" s="72"/>
      <c r="BZ102" s="11"/>
      <c r="CA102" s="72"/>
      <c r="CB102" s="72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2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2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2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2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2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2"/>
      <c r="IB102" s="11"/>
      <c r="IC102" s="11"/>
    </row>
    <row r="103" spans="1:237" s="2" customFormat="1" ht="15" customHeight="1" x14ac:dyDescent="0.2">
      <c r="A103" s="16" t="s">
        <v>104</v>
      </c>
      <c r="B103" s="26">
        <v>0</v>
      </c>
      <c r="C103" s="26">
        <v>0</v>
      </c>
      <c r="D103" s="4">
        <f t="shared" si="34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26">
        <v>612.5</v>
      </c>
      <c r="O103" s="26">
        <v>1201.8</v>
      </c>
      <c r="P103" s="4">
        <f t="shared" si="42"/>
        <v>1.9621224489795919</v>
      </c>
      <c r="Q103" s="13">
        <v>20</v>
      </c>
      <c r="R103" s="22">
        <v>1</v>
      </c>
      <c r="S103" s="13">
        <v>15</v>
      </c>
      <c r="T103" s="26">
        <v>200.4</v>
      </c>
      <c r="U103" s="26">
        <v>225.1</v>
      </c>
      <c r="V103" s="4">
        <f t="shared" si="43"/>
        <v>1.1232534930139719</v>
      </c>
      <c r="W103" s="13">
        <v>20</v>
      </c>
      <c r="X103" s="26">
        <v>15</v>
      </c>
      <c r="Y103" s="26">
        <v>18.600000000000001</v>
      </c>
      <c r="Z103" s="4">
        <f t="shared" si="44"/>
        <v>1.24</v>
      </c>
      <c r="AA103" s="13">
        <v>30</v>
      </c>
      <c r="AB103" s="26" t="s">
        <v>370</v>
      </c>
      <c r="AC103" s="26" t="s">
        <v>370</v>
      </c>
      <c r="AD103" s="4" t="s">
        <v>370</v>
      </c>
      <c r="AE103" s="13" t="s">
        <v>370</v>
      </c>
      <c r="AF103" s="5">
        <v>8186</v>
      </c>
      <c r="AG103" s="5">
        <v>8327</v>
      </c>
      <c r="AH103" s="4">
        <f t="shared" si="48"/>
        <v>1.0172245296848277</v>
      </c>
      <c r="AI103" s="13">
        <v>5</v>
      </c>
      <c r="AJ103" s="5">
        <v>47</v>
      </c>
      <c r="AK103" s="5">
        <v>31.8</v>
      </c>
      <c r="AL103" s="4">
        <f t="shared" si="35"/>
        <v>0.67659574468085104</v>
      </c>
      <c r="AM103" s="13">
        <v>15</v>
      </c>
      <c r="AN103" s="26">
        <v>186</v>
      </c>
      <c r="AO103" s="26">
        <v>187</v>
      </c>
      <c r="AP103" s="4">
        <f t="shared" si="54"/>
        <v>1.0053763440860215</v>
      </c>
      <c r="AQ103" s="13">
        <v>20</v>
      </c>
      <c r="AR103" s="5" t="s">
        <v>373</v>
      </c>
      <c r="AS103" s="5" t="s">
        <v>373</v>
      </c>
      <c r="AT103" s="5" t="s">
        <v>373</v>
      </c>
      <c r="AU103" s="13" t="s">
        <v>370</v>
      </c>
      <c r="AV103" s="13">
        <v>0</v>
      </c>
      <c r="AW103" s="13">
        <v>0</v>
      </c>
      <c r="AX103" s="4">
        <f t="shared" si="36"/>
        <v>0</v>
      </c>
      <c r="AY103" s="13">
        <v>0</v>
      </c>
      <c r="AZ103" s="5" t="s">
        <v>373</v>
      </c>
      <c r="BA103" s="5" t="s">
        <v>373</v>
      </c>
      <c r="BB103" s="5" t="s">
        <v>373</v>
      </c>
      <c r="BC103" s="13" t="s">
        <v>370</v>
      </c>
      <c r="BD103" s="20">
        <f t="shared" si="45"/>
        <v>1.1940008363218289</v>
      </c>
      <c r="BE103" s="20">
        <f t="shared" si="55"/>
        <v>1.1940008363218289</v>
      </c>
      <c r="BF103" s="24">
        <v>650</v>
      </c>
      <c r="BG103" s="21">
        <f t="shared" si="37"/>
        <v>650</v>
      </c>
      <c r="BH103" s="21">
        <f t="shared" si="38"/>
        <v>776.1</v>
      </c>
      <c r="BI103" s="48">
        <f t="shared" si="39"/>
        <v>126.10000000000002</v>
      </c>
      <c r="BJ103" s="21">
        <v>236.3</v>
      </c>
      <c r="BK103" s="21">
        <v>246.8</v>
      </c>
      <c r="BL103" s="21">
        <v>0</v>
      </c>
      <c r="BM103" s="21">
        <v>76.8</v>
      </c>
      <c r="BN103" s="21">
        <v>76.099999999999994</v>
      </c>
      <c r="BO103" s="21">
        <v>0</v>
      </c>
      <c r="BP103" s="21">
        <v>72.8</v>
      </c>
      <c r="BQ103" s="21">
        <v>66.599999999999994</v>
      </c>
      <c r="BR103" s="21">
        <v>0</v>
      </c>
      <c r="BS103" s="21">
        <v>72.8</v>
      </c>
      <c r="BT103" s="21">
        <v>73.900000000000006</v>
      </c>
      <c r="BU103" s="86">
        <f t="shared" si="40"/>
        <v>-146.00000000000006</v>
      </c>
      <c r="BV103" s="60"/>
      <c r="BW103" s="26">
        <f t="shared" si="41"/>
        <v>0</v>
      </c>
      <c r="BX103" s="92">
        <f t="shared" si="51"/>
        <v>-146.00000000000006</v>
      </c>
      <c r="BY103" s="72"/>
      <c r="BZ103" s="11"/>
      <c r="CA103" s="72"/>
      <c r="CB103" s="72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2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2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2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2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2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2"/>
      <c r="IB103" s="11"/>
      <c r="IC103" s="11"/>
    </row>
    <row r="104" spans="1:237" s="2" customFormat="1" ht="15" customHeight="1" x14ac:dyDescent="0.2">
      <c r="A104" s="16" t="s">
        <v>105</v>
      </c>
      <c r="B104" s="26">
        <v>0</v>
      </c>
      <c r="C104" s="26">
        <v>0</v>
      </c>
      <c r="D104" s="4">
        <f t="shared" si="34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26">
        <v>514.4</v>
      </c>
      <c r="O104" s="26">
        <v>822</v>
      </c>
      <c r="P104" s="4">
        <f t="shared" si="42"/>
        <v>1.5979782270606533</v>
      </c>
      <c r="Q104" s="13">
        <v>20</v>
      </c>
      <c r="R104" s="22">
        <v>1</v>
      </c>
      <c r="S104" s="13">
        <v>15</v>
      </c>
      <c r="T104" s="26">
        <v>124.65</v>
      </c>
      <c r="U104" s="26">
        <v>129.19999999999999</v>
      </c>
      <c r="V104" s="4">
        <f t="shared" si="43"/>
        <v>1.0365022061772964</v>
      </c>
      <c r="W104" s="13">
        <v>15</v>
      </c>
      <c r="X104" s="26">
        <v>11</v>
      </c>
      <c r="Y104" s="26">
        <v>14.5</v>
      </c>
      <c r="Z104" s="4">
        <f t="shared" si="44"/>
        <v>1.3181818181818181</v>
      </c>
      <c r="AA104" s="13">
        <v>35</v>
      </c>
      <c r="AB104" s="26" t="s">
        <v>370</v>
      </c>
      <c r="AC104" s="26" t="s">
        <v>370</v>
      </c>
      <c r="AD104" s="4" t="s">
        <v>370</v>
      </c>
      <c r="AE104" s="13" t="s">
        <v>370</v>
      </c>
      <c r="AF104" s="5">
        <v>23345</v>
      </c>
      <c r="AG104" s="5">
        <v>27293</v>
      </c>
      <c r="AH104" s="4">
        <f t="shared" si="48"/>
        <v>1.1691154422788606</v>
      </c>
      <c r="AI104" s="13">
        <v>5</v>
      </c>
      <c r="AJ104" s="5">
        <v>15</v>
      </c>
      <c r="AK104" s="5">
        <v>47.1</v>
      </c>
      <c r="AL104" s="4">
        <f t="shared" si="35"/>
        <v>3.14</v>
      </c>
      <c r="AM104" s="13">
        <v>15</v>
      </c>
      <c r="AN104" s="26">
        <v>106</v>
      </c>
      <c r="AO104" s="26">
        <v>107</v>
      </c>
      <c r="AP104" s="4">
        <f t="shared" si="54"/>
        <v>1.0094339622641511</v>
      </c>
      <c r="AQ104" s="13">
        <v>20</v>
      </c>
      <c r="AR104" s="5" t="s">
        <v>373</v>
      </c>
      <c r="AS104" s="5" t="s">
        <v>373</v>
      </c>
      <c r="AT104" s="5" t="s">
        <v>373</v>
      </c>
      <c r="AU104" s="13" t="s">
        <v>370</v>
      </c>
      <c r="AV104" s="13">
        <v>0</v>
      </c>
      <c r="AW104" s="13">
        <v>0</v>
      </c>
      <c r="AX104" s="4">
        <f t="shared" si="36"/>
        <v>0</v>
      </c>
      <c r="AY104" s="13">
        <v>0</v>
      </c>
      <c r="AZ104" s="5" t="s">
        <v>373</v>
      </c>
      <c r="BA104" s="5" t="s">
        <v>373</v>
      </c>
      <c r="BB104" s="5" t="s">
        <v>373</v>
      </c>
      <c r="BC104" s="13" t="s">
        <v>370</v>
      </c>
      <c r="BD104" s="20">
        <f t="shared" si="45"/>
        <v>1.4542217418153078</v>
      </c>
      <c r="BE104" s="20">
        <f t="shared" si="55"/>
        <v>1.2254221741815308</v>
      </c>
      <c r="BF104" s="24">
        <v>502</v>
      </c>
      <c r="BG104" s="21">
        <f t="shared" si="37"/>
        <v>502</v>
      </c>
      <c r="BH104" s="21">
        <f t="shared" si="38"/>
        <v>615.20000000000005</v>
      </c>
      <c r="BI104" s="48">
        <f t="shared" si="39"/>
        <v>113.20000000000005</v>
      </c>
      <c r="BJ104" s="21">
        <v>145.6</v>
      </c>
      <c r="BK104" s="21">
        <v>145.6</v>
      </c>
      <c r="BL104" s="21">
        <v>0</v>
      </c>
      <c r="BM104" s="21">
        <v>59.3</v>
      </c>
      <c r="BN104" s="21">
        <v>59.3</v>
      </c>
      <c r="BO104" s="21">
        <v>0</v>
      </c>
      <c r="BP104" s="21">
        <v>59.3</v>
      </c>
      <c r="BQ104" s="21">
        <v>46.6</v>
      </c>
      <c r="BR104" s="21">
        <v>0</v>
      </c>
      <c r="BS104" s="21">
        <v>44.300000000000004</v>
      </c>
      <c r="BT104" s="21">
        <v>50.4</v>
      </c>
      <c r="BU104" s="86">
        <f t="shared" si="40"/>
        <v>4.7999999999999687</v>
      </c>
      <c r="BV104" s="60"/>
      <c r="BW104" s="26">
        <f t="shared" si="41"/>
        <v>4.7999999999999687</v>
      </c>
      <c r="BX104" s="92">
        <f t="shared" si="51"/>
        <v>0</v>
      </c>
      <c r="BY104" s="72"/>
      <c r="BZ104" s="11"/>
      <c r="CA104" s="72"/>
      <c r="CB104" s="72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2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2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2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2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2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2"/>
      <c r="IB104" s="11"/>
      <c r="IC104" s="11"/>
    </row>
    <row r="105" spans="1:237" s="2" customFormat="1" ht="15" customHeight="1" x14ac:dyDescent="0.2">
      <c r="A105" s="25" t="s">
        <v>106</v>
      </c>
      <c r="B105" s="26"/>
      <c r="C105" s="26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26"/>
      <c r="O105" s="26"/>
      <c r="P105" s="4"/>
      <c r="Q105" s="13"/>
      <c r="R105" s="22"/>
      <c r="S105" s="13"/>
      <c r="T105" s="26"/>
      <c r="U105" s="26"/>
      <c r="V105" s="4"/>
      <c r="W105" s="13"/>
      <c r="X105" s="26"/>
      <c r="Y105" s="26"/>
      <c r="Z105" s="4"/>
      <c r="AA105" s="13"/>
      <c r="AB105" s="26"/>
      <c r="AC105" s="26"/>
      <c r="AD105" s="4"/>
      <c r="AE105" s="13"/>
      <c r="AF105" s="5"/>
      <c r="AG105" s="5"/>
      <c r="AH105" s="4"/>
      <c r="AI105" s="13"/>
      <c r="AJ105" s="5"/>
      <c r="AK105" s="5"/>
      <c r="AL105" s="4"/>
      <c r="AM105" s="13"/>
      <c r="AN105" s="26"/>
      <c r="AO105" s="26"/>
      <c r="AP105" s="4"/>
      <c r="AQ105" s="13"/>
      <c r="AR105" s="5"/>
      <c r="AS105" s="5"/>
      <c r="AT105" s="5"/>
      <c r="AU105" s="13"/>
      <c r="AV105" s="13"/>
      <c r="AW105" s="13"/>
      <c r="AX105" s="4"/>
      <c r="AY105" s="13"/>
      <c r="AZ105" s="5"/>
      <c r="BA105" s="5"/>
      <c r="BB105" s="5"/>
      <c r="BC105" s="13"/>
      <c r="BD105" s="20"/>
      <c r="BE105" s="20"/>
      <c r="BF105" s="24"/>
      <c r="BG105" s="21"/>
      <c r="BH105" s="21"/>
      <c r="BI105" s="48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86"/>
      <c r="BV105" s="60"/>
      <c r="BW105" s="26"/>
      <c r="BX105" s="92"/>
      <c r="BY105" s="72"/>
      <c r="BZ105" s="11"/>
      <c r="CA105" s="72"/>
      <c r="CB105" s="72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2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2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2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2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2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2"/>
      <c r="IB105" s="11"/>
      <c r="IC105" s="11"/>
    </row>
    <row r="106" spans="1:237" s="2" customFormat="1" ht="15" customHeight="1" x14ac:dyDescent="0.2">
      <c r="A106" s="16" t="s">
        <v>107</v>
      </c>
      <c r="B106" s="26">
        <v>788444</v>
      </c>
      <c r="C106" s="26">
        <v>1186150</v>
      </c>
      <c r="D106" s="4">
        <f t="shared" si="34"/>
        <v>1.5044188299993404</v>
      </c>
      <c r="E106" s="13">
        <v>10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26">
        <v>20514.7</v>
      </c>
      <c r="O106" s="26">
        <v>15457.2</v>
      </c>
      <c r="P106" s="4">
        <f t="shared" si="42"/>
        <v>0.75346946336041964</v>
      </c>
      <c r="Q106" s="13">
        <v>20</v>
      </c>
      <c r="R106" s="22">
        <v>1</v>
      </c>
      <c r="S106" s="13">
        <v>15</v>
      </c>
      <c r="T106" s="26">
        <v>50.9</v>
      </c>
      <c r="U106" s="26">
        <v>54.9</v>
      </c>
      <c r="V106" s="4">
        <f t="shared" si="43"/>
        <v>1.0785854616895874</v>
      </c>
      <c r="W106" s="13">
        <v>30</v>
      </c>
      <c r="X106" s="26">
        <v>147.5</v>
      </c>
      <c r="Y106" s="26">
        <v>26.5</v>
      </c>
      <c r="Z106" s="4">
        <f t="shared" si="44"/>
        <v>0.17966101694915254</v>
      </c>
      <c r="AA106" s="13">
        <v>20</v>
      </c>
      <c r="AB106" s="26" t="s">
        <v>370</v>
      </c>
      <c r="AC106" s="26" t="s">
        <v>370</v>
      </c>
      <c r="AD106" s="4" t="s">
        <v>370</v>
      </c>
      <c r="AE106" s="13" t="s">
        <v>370</v>
      </c>
      <c r="AF106" s="5">
        <v>92224</v>
      </c>
      <c r="AG106" s="5">
        <v>164376</v>
      </c>
      <c r="AH106" s="4">
        <f t="shared" si="48"/>
        <v>1.78235600277585</v>
      </c>
      <c r="AI106" s="13">
        <v>10</v>
      </c>
      <c r="AJ106" s="5">
        <v>54</v>
      </c>
      <c r="AK106" s="5">
        <v>56.8</v>
      </c>
      <c r="AL106" s="4">
        <f t="shared" si="35"/>
        <v>1.0518518518518518</v>
      </c>
      <c r="AM106" s="13">
        <v>15</v>
      </c>
      <c r="AN106" s="26">
        <v>95</v>
      </c>
      <c r="AO106" s="26">
        <v>59</v>
      </c>
      <c r="AP106" s="4">
        <f t="shared" ref="AP106:AP120" si="56">IF((AQ106=0),0,IF(AN106=0,1,IF(AO106&lt;0,0,AO106/AN106)))</f>
        <v>0.62105263157894741</v>
      </c>
      <c r="AQ106" s="13">
        <v>20</v>
      </c>
      <c r="AR106" s="5" t="s">
        <v>373</v>
      </c>
      <c r="AS106" s="5" t="s">
        <v>373</v>
      </c>
      <c r="AT106" s="5" t="s">
        <v>373</v>
      </c>
      <c r="AU106" s="13" t="s">
        <v>370</v>
      </c>
      <c r="AV106" s="13">
        <v>68.8</v>
      </c>
      <c r="AW106" s="13">
        <v>8.3000000000000007</v>
      </c>
      <c r="AX106" s="4">
        <f t="shared" si="36"/>
        <v>0.12063953488372095</v>
      </c>
      <c r="AY106" s="13">
        <v>10</v>
      </c>
      <c r="AZ106" s="5" t="s">
        <v>373</v>
      </c>
      <c r="BA106" s="5" t="s">
        <v>373</v>
      </c>
      <c r="BB106" s="5" t="s">
        <v>373</v>
      </c>
      <c r="BC106" s="13" t="s">
        <v>370</v>
      </c>
      <c r="BD106" s="20">
        <f t="shared" si="45"/>
        <v>0.85528765028549936</v>
      </c>
      <c r="BE106" s="20">
        <f t="shared" ref="BE106:BE120" si="57">IF(BD106&gt;1.2,IF((BD106-1.2)*0.1+1.2&gt;1.3,1.3,(BD106-1.2)*0.1+1.2),BD106)</f>
        <v>0.85528765028549936</v>
      </c>
      <c r="BF106" s="24">
        <v>2047</v>
      </c>
      <c r="BG106" s="21">
        <f t="shared" si="37"/>
        <v>2047</v>
      </c>
      <c r="BH106" s="21">
        <f t="shared" si="38"/>
        <v>1750.8</v>
      </c>
      <c r="BI106" s="48">
        <f t="shared" si="39"/>
        <v>-296.20000000000005</v>
      </c>
      <c r="BJ106" s="21">
        <v>53.8</v>
      </c>
      <c r="BK106" s="21">
        <v>106.8</v>
      </c>
      <c r="BL106" s="21">
        <v>565.20000000000005</v>
      </c>
      <c r="BM106" s="21">
        <v>178.2</v>
      </c>
      <c r="BN106" s="21">
        <v>182</v>
      </c>
      <c r="BO106" s="21">
        <v>0</v>
      </c>
      <c r="BP106" s="21">
        <v>204.8</v>
      </c>
      <c r="BQ106" s="21">
        <v>152.19999999999999</v>
      </c>
      <c r="BR106" s="21">
        <v>0</v>
      </c>
      <c r="BS106" s="21">
        <v>285.90000000000009</v>
      </c>
      <c r="BT106" s="21">
        <v>135</v>
      </c>
      <c r="BU106" s="86">
        <f t="shared" si="40"/>
        <v>-113.10000000000014</v>
      </c>
      <c r="BV106" s="60"/>
      <c r="BW106" s="26">
        <f t="shared" si="41"/>
        <v>0</v>
      </c>
      <c r="BX106" s="92">
        <f t="shared" si="51"/>
        <v>-113.10000000000014</v>
      </c>
      <c r="BY106" s="72"/>
      <c r="BZ106" s="11"/>
      <c r="CA106" s="72"/>
      <c r="CB106" s="72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2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2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2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2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2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2"/>
      <c r="IB106" s="11"/>
      <c r="IC106" s="11"/>
    </row>
    <row r="107" spans="1:237" s="2" customFormat="1" ht="15" customHeight="1" x14ac:dyDescent="0.2">
      <c r="A107" s="16" t="s">
        <v>108</v>
      </c>
      <c r="B107" s="26">
        <v>0</v>
      </c>
      <c r="C107" s="26">
        <v>0</v>
      </c>
      <c r="D107" s="4">
        <f t="shared" si="34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26">
        <v>30492.1</v>
      </c>
      <c r="O107" s="26">
        <v>21280.400000000001</v>
      </c>
      <c r="P107" s="4">
        <f t="shared" si="42"/>
        <v>0.69789880001705373</v>
      </c>
      <c r="Q107" s="13">
        <v>20</v>
      </c>
      <c r="R107" s="22">
        <v>1</v>
      </c>
      <c r="S107" s="13">
        <v>15</v>
      </c>
      <c r="T107" s="26">
        <v>239.3</v>
      </c>
      <c r="U107" s="26">
        <v>546.6</v>
      </c>
      <c r="V107" s="4">
        <f t="shared" si="43"/>
        <v>2.2841621395737568</v>
      </c>
      <c r="W107" s="13">
        <v>25</v>
      </c>
      <c r="X107" s="26">
        <v>337.7</v>
      </c>
      <c r="Y107" s="26">
        <v>668.5</v>
      </c>
      <c r="Z107" s="4">
        <f t="shared" si="44"/>
        <v>1.9795676636067516</v>
      </c>
      <c r="AA107" s="13">
        <v>25</v>
      </c>
      <c r="AB107" s="26" t="s">
        <v>370</v>
      </c>
      <c r="AC107" s="26" t="s">
        <v>370</v>
      </c>
      <c r="AD107" s="4" t="s">
        <v>370</v>
      </c>
      <c r="AE107" s="13" t="s">
        <v>370</v>
      </c>
      <c r="AF107" s="5">
        <v>51055</v>
      </c>
      <c r="AG107" s="5">
        <v>88198</v>
      </c>
      <c r="AH107" s="4">
        <f t="shared" si="48"/>
        <v>1.7275095485260994</v>
      </c>
      <c r="AI107" s="13">
        <v>10</v>
      </c>
      <c r="AJ107" s="5">
        <v>54</v>
      </c>
      <c r="AK107" s="5">
        <v>48.3</v>
      </c>
      <c r="AL107" s="4">
        <f t="shared" si="35"/>
        <v>0.89444444444444438</v>
      </c>
      <c r="AM107" s="13">
        <v>15</v>
      </c>
      <c r="AN107" s="26">
        <v>92</v>
      </c>
      <c r="AO107" s="26">
        <v>711</v>
      </c>
      <c r="AP107" s="4">
        <f t="shared" si="56"/>
        <v>7.7282608695652177</v>
      </c>
      <c r="AQ107" s="13">
        <v>20</v>
      </c>
      <c r="AR107" s="5" t="s">
        <v>373</v>
      </c>
      <c r="AS107" s="5" t="s">
        <v>373</v>
      </c>
      <c r="AT107" s="5" t="s">
        <v>373</v>
      </c>
      <c r="AU107" s="13" t="s">
        <v>370</v>
      </c>
      <c r="AV107" s="13">
        <v>8</v>
      </c>
      <c r="AW107" s="13">
        <v>17.100000000000001</v>
      </c>
      <c r="AX107" s="4">
        <f t="shared" si="36"/>
        <v>2.1375000000000002</v>
      </c>
      <c r="AY107" s="13">
        <v>10</v>
      </c>
      <c r="AZ107" s="5" t="s">
        <v>373</v>
      </c>
      <c r="BA107" s="5" t="s">
        <v>373</v>
      </c>
      <c r="BB107" s="5" t="s">
        <v>373</v>
      </c>
      <c r="BC107" s="13" t="s">
        <v>370</v>
      </c>
      <c r="BD107" s="20">
        <f t="shared" si="45"/>
        <v>2.4441657187363268</v>
      </c>
      <c r="BE107" s="20">
        <f t="shared" si="57"/>
        <v>1.3</v>
      </c>
      <c r="BF107" s="24">
        <v>1415</v>
      </c>
      <c r="BG107" s="21">
        <f t="shared" si="37"/>
        <v>1415</v>
      </c>
      <c r="BH107" s="21">
        <f t="shared" si="38"/>
        <v>1839.5</v>
      </c>
      <c r="BI107" s="48">
        <f t="shared" si="39"/>
        <v>424.5</v>
      </c>
      <c r="BJ107" s="21">
        <v>311.10000000000002</v>
      </c>
      <c r="BK107" s="21">
        <v>311.10000000000002</v>
      </c>
      <c r="BL107" s="21">
        <v>0</v>
      </c>
      <c r="BM107" s="21">
        <v>167.2</v>
      </c>
      <c r="BN107" s="21">
        <v>148.6</v>
      </c>
      <c r="BO107" s="21">
        <v>39.799999999999955</v>
      </c>
      <c r="BP107" s="21">
        <v>147.5</v>
      </c>
      <c r="BQ107" s="21">
        <v>153.80000000000004</v>
      </c>
      <c r="BR107" s="21">
        <v>135.89999999999986</v>
      </c>
      <c r="BS107" s="21">
        <v>231.60000000000034</v>
      </c>
      <c r="BT107" s="21">
        <v>167.2</v>
      </c>
      <c r="BU107" s="86">
        <f t="shared" si="40"/>
        <v>25.699999999999903</v>
      </c>
      <c r="BV107" s="60" t="s">
        <v>411</v>
      </c>
      <c r="BW107" s="26">
        <f t="shared" si="41"/>
        <v>0</v>
      </c>
      <c r="BX107" s="92">
        <f t="shared" si="51"/>
        <v>0</v>
      </c>
      <c r="BY107" s="72"/>
      <c r="BZ107" s="11"/>
      <c r="CA107" s="72"/>
      <c r="CB107" s="72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2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2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2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2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2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2"/>
      <c r="IB107" s="11"/>
      <c r="IC107" s="11"/>
    </row>
    <row r="108" spans="1:237" s="2" customFormat="1" ht="15" customHeight="1" x14ac:dyDescent="0.2">
      <c r="A108" s="16" t="s">
        <v>109</v>
      </c>
      <c r="B108" s="26">
        <v>0</v>
      </c>
      <c r="C108" s="26">
        <v>90</v>
      </c>
      <c r="D108" s="4">
        <f t="shared" si="34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26">
        <v>24005.3</v>
      </c>
      <c r="O108" s="26">
        <v>14328</v>
      </c>
      <c r="P108" s="4">
        <f t="shared" si="42"/>
        <v>0.59686819160768667</v>
      </c>
      <c r="Q108" s="13">
        <v>20</v>
      </c>
      <c r="R108" s="22">
        <v>1</v>
      </c>
      <c r="S108" s="13">
        <v>15</v>
      </c>
      <c r="T108" s="26">
        <v>898.6</v>
      </c>
      <c r="U108" s="26">
        <v>592</v>
      </c>
      <c r="V108" s="4">
        <f t="shared" si="43"/>
        <v>0.65880258179390161</v>
      </c>
      <c r="W108" s="13">
        <v>25</v>
      </c>
      <c r="X108" s="26">
        <v>106.4</v>
      </c>
      <c r="Y108" s="26">
        <v>90.4</v>
      </c>
      <c r="Z108" s="4">
        <f t="shared" si="44"/>
        <v>0.84962406015037595</v>
      </c>
      <c r="AA108" s="13">
        <v>25</v>
      </c>
      <c r="AB108" s="26" t="s">
        <v>370</v>
      </c>
      <c r="AC108" s="26" t="s">
        <v>370</v>
      </c>
      <c r="AD108" s="4" t="s">
        <v>370</v>
      </c>
      <c r="AE108" s="13" t="s">
        <v>370</v>
      </c>
      <c r="AF108" s="5">
        <v>234300</v>
      </c>
      <c r="AG108" s="5">
        <v>126170</v>
      </c>
      <c r="AH108" s="4">
        <f t="shared" si="48"/>
        <v>0.53849765258215965</v>
      </c>
      <c r="AI108" s="13">
        <v>10</v>
      </c>
      <c r="AJ108" s="5">
        <v>54</v>
      </c>
      <c r="AK108" s="5">
        <v>44.5</v>
      </c>
      <c r="AL108" s="4">
        <f t="shared" si="35"/>
        <v>0.82407407407407407</v>
      </c>
      <c r="AM108" s="13">
        <v>15</v>
      </c>
      <c r="AN108" s="26">
        <v>835</v>
      </c>
      <c r="AO108" s="26">
        <v>729</v>
      </c>
      <c r="AP108" s="4">
        <f t="shared" si="56"/>
        <v>0.87305389221556884</v>
      </c>
      <c r="AQ108" s="13">
        <v>20</v>
      </c>
      <c r="AR108" s="5" t="s">
        <v>373</v>
      </c>
      <c r="AS108" s="5" t="s">
        <v>373</v>
      </c>
      <c r="AT108" s="5" t="s">
        <v>373</v>
      </c>
      <c r="AU108" s="13" t="s">
        <v>370</v>
      </c>
      <c r="AV108" s="13">
        <v>10</v>
      </c>
      <c r="AW108" s="13">
        <v>0.6</v>
      </c>
      <c r="AX108" s="4">
        <f t="shared" si="36"/>
        <v>0.06</v>
      </c>
      <c r="AY108" s="13">
        <v>10</v>
      </c>
      <c r="AZ108" s="5" t="s">
        <v>373</v>
      </c>
      <c r="BA108" s="5" t="s">
        <v>373</v>
      </c>
      <c r="BB108" s="5" t="s">
        <v>373</v>
      </c>
      <c r="BC108" s="13" t="s">
        <v>370</v>
      </c>
      <c r="BD108" s="20">
        <f t="shared" si="45"/>
        <v>0.7175371097286054</v>
      </c>
      <c r="BE108" s="20">
        <f t="shared" si="57"/>
        <v>0.7175371097286054</v>
      </c>
      <c r="BF108" s="24">
        <v>3108</v>
      </c>
      <c r="BG108" s="21">
        <f t="shared" si="37"/>
        <v>3108</v>
      </c>
      <c r="BH108" s="21">
        <f t="shared" si="38"/>
        <v>2230.1</v>
      </c>
      <c r="BI108" s="48">
        <f t="shared" si="39"/>
        <v>-877.90000000000009</v>
      </c>
      <c r="BJ108" s="21">
        <v>167.9</v>
      </c>
      <c r="BK108" s="21">
        <v>122.1</v>
      </c>
      <c r="BL108" s="21">
        <v>163.60000000000005</v>
      </c>
      <c r="BM108" s="21">
        <v>151.30000000000001</v>
      </c>
      <c r="BN108" s="21">
        <v>170.1</v>
      </c>
      <c r="BO108" s="21">
        <v>677</v>
      </c>
      <c r="BP108" s="21">
        <v>159.39999999999995</v>
      </c>
      <c r="BQ108" s="21">
        <v>46.799999999999955</v>
      </c>
      <c r="BR108" s="21">
        <v>270.40000000000009</v>
      </c>
      <c r="BS108" s="21">
        <v>359.50000000000011</v>
      </c>
      <c r="BT108" s="21">
        <v>181.2000000000001</v>
      </c>
      <c r="BU108" s="86">
        <f t="shared" si="40"/>
        <v>-239.20000000000033</v>
      </c>
      <c r="BV108" s="60"/>
      <c r="BW108" s="26">
        <f t="shared" si="41"/>
        <v>0</v>
      </c>
      <c r="BX108" s="92">
        <f t="shared" si="51"/>
        <v>-239.20000000000033</v>
      </c>
      <c r="BY108" s="72"/>
      <c r="BZ108" s="11"/>
      <c r="CA108" s="72"/>
      <c r="CB108" s="72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2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2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2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2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2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2"/>
      <c r="IB108" s="11"/>
      <c r="IC108" s="11"/>
    </row>
    <row r="109" spans="1:237" s="2" customFormat="1" ht="15" customHeight="1" x14ac:dyDescent="0.2">
      <c r="A109" s="16" t="s">
        <v>110</v>
      </c>
      <c r="B109" s="26">
        <v>9760</v>
      </c>
      <c r="C109" s="26">
        <v>11014.3</v>
      </c>
      <c r="D109" s="4">
        <f t="shared" si="34"/>
        <v>1.1285143442622949</v>
      </c>
      <c r="E109" s="13">
        <v>10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26">
        <v>50709</v>
      </c>
      <c r="O109" s="26">
        <v>14368.4</v>
      </c>
      <c r="P109" s="4">
        <f t="shared" si="42"/>
        <v>0.28335009564377134</v>
      </c>
      <c r="Q109" s="13">
        <v>20</v>
      </c>
      <c r="R109" s="22">
        <v>1</v>
      </c>
      <c r="S109" s="13">
        <v>15</v>
      </c>
      <c r="T109" s="26">
        <v>21</v>
      </c>
      <c r="U109" s="26">
        <v>0</v>
      </c>
      <c r="V109" s="4">
        <f t="shared" si="43"/>
        <v>0</v>
      </c>
      <c r="W109" s="13">
        <v>20</v>
      </c>
      <c r="X109" s="26">
        <v>13.6</v>
      </c>
      <c r="Y109" s="26">
        <v>30.9</v>
      </c>
      <c r="Z109" s="4">
        <f t="shared" si="44"/>
        <v>2.2720588235294117</v>
      </c>
      <c r="AA109" s="13">
        <v>30</v>
      </c>
      <c r="AB109" s="26" t="s">
        <v>370</v>
      </c>
      <c r="AC109" s="26" t="s">
        <v>370</v>
      </c>
      <c r="AD109" s="4" t="s">
        <v>370</v>
      </c>
      <c r="AE109" s="13" t="s">
        <v>370</v>
      </c>
      <c r="AF109" s="5">
        <v>270140</v>
      </c>
      <c r="AG109" s="5">
        <v>275577</v>
      </c>
      <c r="AH109" s="4">
        <f t="shared" si="48"/>
        <v>1.0201266010216925</v>
      </c>
      <c r="AI109" s="13">
        <v>10</v>
      </c>
      <c r="AJ109" s="5">
        <v>54</v>
      </c>
      <c r="AK109" s="5">
        <v>41.8</v>
      </c>
      <c r="AL109" s="4">
        <f t="shared" si="35"/>
        <v>0.77407407407407403</v>
      </c>
      <c r="AM109" s="13">
        <v>15</v>
      </c>
      <c r="AN109" s="26">
        <v>40</v>
      </c>
      <c r="AO109" s="26">
        <v>52</v>
      </c>
      <c r="AP109" s="4">
        <f t="shared" si="56"/>
        <v>1.3</v>
      </c>
      <c r="AQ109" s="13">
        <v>20</v>
      </c>
      <c r="AR109" s="5" t="s">
        <v>373</v>
      </c>
      <c r="AS109" s="5" t="s">
        <v>373</v>
      </c>
      <c r="AT109" s="5" t="s">
        <v>373</v>
      </c>
      <c r="AU109" s="13" t="s">
        <v>370</v>
      </c>
      <c r="AV109" s="13">
        <v>5</v>
      </c>
      <c r="AW109" s="13">
        <v>43.7</v>
      </c>
      <c r="AX109" s="4">
        <f t="shared" si="36"/>
        <v>8.74</v>
      </c>
      <c r="AY109" s="13">
        <v>10</v>
      </c>
      <c r="AZ109" s="5" t="s">
        <v>373</v>
      </c>
      <c r="BA109" s="5" t="s">
        <v>373</v>
      </c>
      <c r="BB109" s="5" t="s">
        <v>373</v>
      </c>
      <c r="BC109" s="13" t="s">
        <v>370</v>
      </c>
      <c r="BD109" s="20">
        <f t="shared" si="45"/>
        <v>1.5688419145513919</v>
      </c>
      <c r="BE109" s="20">
        <f t="shared" si="57"/>
        <v>1.2368841914551392</v>
      </c>
      <c r="BF109" s="24">
        <v>985</v>
      </c>
      <c r="BG109" s="21">
        <f t="shared" si="37"/>
        <v>985</v>
      </c>
      <c r="BH109" s="21">
        <f t="shared" si="38"/>
        <v>1218.3</v>
      </c>
      <c r="BI109" s="48">
        <f t="shared" si="39"/>
        <v>233.29999999999995</v>
      </c>
      <c r="BJ109" s="21">
        <v>237.9</v>
      </c>
      <c r="BK109" s="21">
        <v>237.3</v>
      </c>
      <c r="BL109" s="21">
        <v>0</v>
      </c>
      <c r="BM109" s="21">
        <v>54.5</v>
      </c>
      <c r="BN109" s="21">
        <v>68.5</v>
      </c>
      <c r="BO109" s="21">
        <v>0</v>
      </c>
      <c r="BP109" s="21">
        <v>84.9</v>
      </c>
      <c r="BQ109" s="21">
        <v>108</v>
      </c>
      <c r="BR109" s="21">
        <v>41.799999999999983</v>
      </c>
      <c r="BS109" s="21">
        <v>98.2</v>
      </c>
      <c r="BT109" s="21">
        <v>102</v>
      </c>
      <c r="BU109" s="86">
        <f t="shared" si="40"/>
        <v>185.2</v>
      </c>
      <c r="BV109" s="60"/>
      <c r="BW109" s="26">
        <f t="shared" si="41"/>
        <v>185.2</v>
      </c>
      <c r="BX109" s="92">
        <f t="shared" si="51"/>
        <v>0</v>
      </c>
      <c r="BY109" s="72"/>
      <c r="BZ109" s="11"/>
      <c r="CA109" s="72"/>
      <c r="CB109" s="72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2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2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2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2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2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2"/>
      <c r="IB109" s="11"/>
      <c r="IC109" s="11"/>
    </row>
    <row r="110" spans="1:237" s="2" customFormat="1" ht="15" customHeight="1" x14ac:dyDescent="0.2">
      <c r="A110" s="16" t="s">
        <v>111</v>
      </c>
      <c r="B110" s="26">
        <v>7740</v>
      </c>
      <c r="C110" s="26">
        <v>8077</v>
      </c>
      <c r="D110" s="4">
        <f t="shared" si="34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26">
        <v>37974.5</v>
      </c>
      <c r="O110" s="26">
        <v>14643.7</v>
      </c>
      <c r="P110" s="4">
        <f t="shared" si="42"/>
        <v>0.38561929715993631</v>
      </c>
      <c r="Q110" s="13">
        <v>20</v>
      </c>
      <c r="R110" s="22">
        <v>1</v>
      </c>
      <c r="S110" s="13">
        <v>15</v>
      </c>
      <c r="T110" s="26">
        <v>1940.5</v>
      </c>
      <c r="U110" s="26">
        <v>2052.3000000000002</v>
      </c>
      <c r="V110" s="4">
        <f t="shared" si="43"/>
        <v>1.0576140170059265</v>
      </c>
      <c r="W110" s="13">
        <v>25</v>
      </c>
      <c r="X110" s="26">
        <v>3</v>
      </c>
      <c r="Y110" s="26">
        <v>0</v>
      </c>
      <c r="Z110" s="4">
        <f t="shared" si="44"/>
        <v>0</v>
      </c>
      <c r="AA110" s="13">
        <v>25</v>
      </c>
      <c r="AB110" s="26" t="s">
        <v>370</v>
      </c>
      <c r="AC110" s="26" t="s">
        <v>370</v>
      </c>
      <c r="AD110" s="4" t="s">
        <v>370</v>
      </c>
      <c r="AE110" s="13" t="s">
        <v>370</v>
      </c>
      <c r="AF110" s="5">
        <v>51227</v>
      </c>
      <c r="AG110" s="5">
        <v>20845</v>
      </c>
      <c r="AH110" s="4">
        <f t="shared" si="48"/>
        <v>0.40691432252523085</v>
      </c>
      <c r="AI110" s="13">
        <v>10</v>
      </c>
      <c r="AJ110" s="5">
        <v>54</v>
      </c>
      <c r="AK110" s="5">
        <v>37.9</v>
      </c>
      <c r="AL110" s="4">
        <f t="shared" si="35"/>
        <v>0.70185185185185184</v>
      </c>
      <c r="AM110" s="13">
        <v>15</v>
      </c>
      <c r="AN110" s="26">
        <v>696</v>
      </c>
      <c r="AO110" s="26">
        <v>629</v>
      </c>
      <c r="AP110" s="4">
        <f t="shared" si="56"/>
        <v>0.90373563218390807</v>
      </c>
      <c r="AQ110" s="13">
        <v>20</v>
      </c>
      <c r="AR110" s="5" t="s">
        <v>373</v>
      </c>
      <c r="AS110" s="5" t="s">
        <v>373</v>
      </c>
      <c r="AT110" s="5" t="s">
        <v>373</v>
      </c>
      <c r="AU110" s="13" t="s">
        <v>370</v>
      </c>
      <c r="AV110" s="13">
        <v>0</v>
      </c>
      <c r="AW110" s="13">
        <v>12.5</v>
      </c>
      <c r="AX110" s="4">
        <f t="shared" si="36"/>
        <v>1</v>
      </c>
      <c r="AY110" s="13">
        <v>10</v>
      </c>
      <c r="AZ110" s="5" t="s">
        <v>373</v>
      </c>
      <c r="BA110" s="5" t="s">
        <v>373</v>
      </c>
      <c r="BB110" s="5" t="s">
        <v>373</v>
      </c>
      <c r="BC110" s="13" t="s">
        <v>370</v>
      </c>
      <c r="BD110" s="20">
        <f t="shared" si="45"/>
        <v>0.65588835725039385</v>
      </c>
      <c r="BE110" s="20">
        <f t="shared" si="57"/>
        <v>0.65588835725039385</v>
      </c>
      <c r="BF110" s="24">
        <v>1116</v>
      </c>
      <c r="BG110" s="21">
        <f t="shared" si="37"/>
        <v>1116</v>
      </c>
      <c r="BH110" s="21">
        <f t="shared" si="38"/>
        <v>732</v>
      </c>
      <c r="BI110" s="48">
        <f t="shared" si="39"/>
        <v>-384</v>
      </c>
      <c r="BJ110" s="21">
        <v>82.9</v>
      </c>
      <c r="BK110" s="21">
        <v>120.7</v>
      </c>
      <c r="BL110" s="21">
        <v>192.09999999999997</v>
      </c>
      <c r="BM110" s="21">
        <v>131.9</v>
      </c>
      <c r="BN110" s="21">
        <v>98.5</v>
      </c>
      <c r="BO110" s="21">
        <v>165.19999999999993</v>
      </c>
      <c r="BP110" s="21">
        <v>93.000000000000071</v>
      </c>
      <c r="BQ110" s="21">
        <v>76.69999999999996</v>
      </c>
      <c r="BR110" s="21">
        <v>155</v>
      </c>
      <c r="BS110" s="21">
        <v>91.000000000000071</v>
      </c>
      <c r="BT110" s="21">
        <v>48.2</v>
      </c>
      <c r="BU110" s="86">
        <f t="shared" si="40"/>
        <v>-523.20000000000005</v>
      </c>
      <c r="BV110" s="60"/>
      <c r="BW110" s="26">
        <f t="shared" si="41"/>
        <v>0</v>
      </c>
      <c r="BX110" s="92">
        <f t="shared" si="51"/>
        <v>-523.20000000000005</v>
      </c>
      <c r="BY110" s="72"/>
      <c r="BZ110" s="11"/>
      <c r="CA110" s="72"/>
      <c r="CB110" s="72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2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2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2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2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2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2"/>
      <c r="IB110" s="11"/>
      <c r="IC110" s="11"/>
    </row>
    <row r="111" spans="1:237" s="2" customFormat="1" ht="15" customHeight="1" x14ac:dyDescent="0.2">
      <c r="A111" s="16" t="s">
        <v>112</v>
      </c>
      <c r="B111" s="26">
        <v>626695</v>
      </c>
      <c r="C111" s="26">
        <v>577672</v>
      </c>
      <c r="D111" s="4">
        <f t="shared" ref="D111:D174" si="58">IF((E111=0),0,IF(B111=0,1,IF(C111&lt;0,0,C111/B111)))</f>
        <v>0.92177534526364502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26">
        <v>9395.1</v>
      </c>
      <c r="O111" s="26">
        <v>11969.7</v>
      </c>
      <c r="P111" s="4">
        <f t="shared" si="42"/>
        <v>1.2740364658172878</v>
      </c>
      <c r="Q111" s="13">
        <v>20</v>
      </c>
      <c r="R111" s="22">
        <v>1</v>
      </c>
      <c r="S111" s="13">
        <v>15</v>
      </c>
      <c r="T111" s="26">
        <v>10.1</v>
      </c>
      <c r="U111" s="26">
        <v>37</v>
      </c>
      <c r="V111" s="4">
        <f t="shared" si="43"/>
        <v>3.6633663366336635</v>
      </c>
      <c r="W111" s="13">
        <v>30</v>
      </c>
      <c r="X111" s="26">
        <v>1.7</v>
      </c>
      <c r="Y111" s="26">
        <v>5.2</v>
      </c>
      <c r="Z111" s="4">
        <f t="shared" si="44"/>
        <v>3.0588235294117649</v>
      </c>
      <c r="AA111" s="13">
        <v>20</v>
      </c>
      <c r="AB111" s="26" t="s">
        <v>370</v>
      </c>
      <c r="AC111" s="26" t="s">
        <v>370</v>
      </c>
      <c r="AD111" s="4" t="s">
        <v>370</v>
      </c>
      <c r="AE111" s="13" t="s">
        <v>370</v>
      </c>
      <c r="AF111" s="5">
        <v>638173</v>
      </c>
      <c r="AG111" s="5">
        <v>405830</v>
      </c>
      <c r="AH111" s="4">
        <f t="shared" si="48"/>
        <v>0.63592474141024458</v>
      </c>
      <c r="AI111" s="13">
        <v>10</v>
      </c>
      <c r="AJ111" s="5">
        <v>54</v>
      </c>
      <c r="AK111" s="5">
        <v>30.5</v>
      </c>
      <c r="AL111" s="4">
        <f t="shared" ref="AL111:AL174" si="59">IF((AM111=0),0,IF(AJ111=0,1,IF(AK111&lt;0,0,AK111/AJ111)))</f>
        <v>0.56481481481481477</v>
      </c>
      <c r="AM111" s="13">
        <v>15</v>
      </c>
      <c r="AN111" s="26">
        <v>21</v>
      </c>
      <c r="AO111" s="26">
        <v>21</v>
      </c>
      <c r="AP111" s="4">
        <f t="shared" si="56"/>
        <v>1</v>
      </c>
      <c r="AQ111" s="13">
        <v>20</v>
      </c>
      <c r="AR111" s="5" t="s">
        <v>373</v>
      </c>
      <c r="AS111" s="5" t="s">
        <v>373</v>
      </c>
      <c r="AT111" s="5" t="s">
        <v>373</v>
      </c>
      <c r="AU111" s="13" t="s">
        <v>370</v>
      </c>
      <c r="AV111" s="13">
        <v>57</v>
      </c>
      <c r="AW111" s="13">
        <v>50.6</v>
      </c>
      <c r="AX111" s="4">
        <f t="shared" ref="AX111:AX174" si="60">IF((AY111=0),0,IF(AV111=0,1,IF(AW111&lt;0,0,AW111/AV111)))</f>
        <v>0.88771929824561402</v>
      </c>
      <c r="AY111" s="13">
        <v>10</v>
      </c>
      <c r="AZ111" s="5" t="s">
        <v>373</v>
      </c>
      <c r="BA111" s="5" t="s">
        <v>373</v>
      </c>
      <c r="BB111" s="5" t="s">
        <v>373</v>
      </c>
      <c r="BC111" s="13" t="s">
        <v>370</v>
      </c>
      <c r="BD111" s="20">
        <f t="shared" si="45"/>
        <v>1.7632307071667215</v>
      </c>
      <c r="BE111" s="20">
        <f t="shared" si="57"/>
        <v>1.2563230707166722</v>
      </c>
      <c r="BF111" s="24">
        <v>4210</v>
      </c>
      <c r="BG111" s="21">
        <f t="shared" ref="BG111:BG174" si="61">BF111</f>
        <v>4210</v>
      </c>
      <c r="BH111" s="21">
        <f t="shared" ref="BH111:BH174" si="62">ROUND(BE111*BG111,1)</f>
        <v>5289.1</v>
      </c>
      <c r="BI111" s="48">
        <f t="shared" ref="BI111:BI174" si="63">BH111-BG111</f>
        <v>1079.1000000000004</v>
      </c>
      <c r="BJ111" s="21">
        <v>340.9</v>
      </c>
      <c r="BK111" s="21">
        <v>437.8</v>
      </c>
      <c r="BL111" s="21">
        <v>326.09999999999997</v>
      </c>
      <c r="BM111" s="21">
        <v>463.8</v>
      </c>
      <c r="BN111" s="21">
        <v>495.2</v>
      </c>
      <c r="BO111" s="21">
        <v>771.29999999999973</v>
      </c>
      <c r="BP111" s="21">
        <v>469.2000000000005</v>
      </c>
      <c r="BQ111" s="21">
        <v>489</v>
      </c>
      <c r="BR111" s="21">
        <v>416.69999999999982</v>
      </c>
      <c r="BS111" s="21">
        <v>601.99999999999977</v>
      </c>
      <c r="BT111" s="21">
        <v>497.5</v>
      </c>
      <c r="BU111" s="86">
        <f t="shared" ref="BU111:BU174" si="64">BH111-BJ111-BK111-BL111-BM111-BN111-BO111-BP111-BQ111-BR111-BS111-BT111</f>
        <v>-20.399999999999636</v>
      </c>
      <c r="BV111" s="60"/>
      <c r="BW111" s="26">
        <f t="shared" ref="BW111:BW174" si="65">IF(OR((BU111&lt;0),BV111="+"),0,BU111)</f>
        <v>0</v>
      </c>
      <c r="BX111" s="92">
        <f t="shared" si="51"/>
        <v>-20.399999999999636</v>
      </c>
      <c r="BY111" s="72"/>
      <c r="BZ111" s="11"/>
      <c r="CA111" s="72"/>
      <c r="CB111" s="72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2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2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2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2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2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2"/>
      <c r="IB111" s="11"/>
      <c r="IC111" s="11"/>
    </row>
    <row r="112" spans="1:237" s="2" customFormat="1" ht="15" customHeight="1" x14ac:dyDescent="0.2">
      <c r="A112" s="16" t="s">
        <v>113</v>
      </c>
      <c r="B112" s="26">
        <v>0</v>
      </c>
      <c r="C112" s="26">
        <v>0</v>
      </c>
      <c r="D112" s="4">
        <f t="shared" si="58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26">
        <v>3973.2</v>
      </c>
      <c r="O112" s="26">
        <v>2555.1999999999998</v>
      </c>
      <c r="P112" s="4">
        <f t="shared" ref="P112:P175" si="66">IF((Q112=0),0,IF(N112=0,1,IF(O112&lt;0,0,O112/N112)))</f>
        <v>0.64310882915534073</v>
      </c>
      <c r="Q112" s="13">
        <v>20</v>
      </c>
      <c r="R112" s="22">
        <v>1</v>
      </c>
      <c r="S112" s="13">
        <v>15</v>
      </c>
      <c r="T112" s="26">
        <v>614.37</v>
      </c>
      <c r="U112" s="26">
        <v>564.5</v>
      </c>
      <c r="V112" s="4">
        <f t="shared" ref="V112:V175" si="67">IF((W112=0),0,IF(T112=0,1,IF(U112&lt;0,0,U112/T112)))</f>
        <v>0.91882741670328949</v>
      </c>
      <c r="W112" s="13">
        <v>20</v>
      </c>
      <c r="X112" s="26">
        <v>303.60000000000002</v>
      </c>
      <c r="Y112" s="26">
        <v>144.9</v>
      </c>
      <c r="Z112" s="4">
        <f t="shared" ref="Z112:Z175" si="68">IF((AA112=0),0,IF(X112=0,1,IF(Y112&lt;0,0,Y112/X112)))</f>
        <v>0.47727272727272724</v>
      </c>
      <c r="AA112" s="13">
        <v>30</v>
      </c>
      <c r="AB112" s="26" t="s">
        <v>370</v>
      </c>
      <c r="AC112" s="26" t="s">
        <v>370</v>
      </c>
      <c r="AD112" s="4" t="s">
        <v>370</v>
      </c>
      <c r="AE112" s="13" t="s">
        <v>370</v>
      </c>
      <c r="AF112" s="5">
        <v>1209106</v>
      </c>
      <c r="AG112" s="5">
        <v>1711438</v>
      </c>
      <c r="AH112" s="4">
        <f t="shared" si="48"/>
        <v>1.4154573709831892</v>
      </c>
      <c r="AI112" s="13">
        <v>10</v>
      </c>
      <c r="AJ112" s="5">
        <v>54</v>
      </c>
      <c r="AK112" s="5">
        <v>39.4</v>
      </c>
      <c r="AL112" s="4">
        <f t="shared" si="59"/>
        <v>0.72962962962962963</v>
      </c>
      <c r="AM112" s="13">
        <v>15</v>
      </c>
      <c r="AN112" s="26">
        <v>1013</v>
      </c>
      <c r="AO112" s="26">
        <v>1150</v>
      </c>
      <c r="AP112" s="4">
        <f t="shared" si="56"/>
        <v>1.1352418558736426</v>
      </c>
      <c r="AQ112" s="13">
        <v>20</v>
      </c>
      <c r="AR112" s="5" t="s">
        <v>373</v>
      </c>
      <c r="AS112" s="5" t="s">
        <v>373</v>
      </c>
      <c r="AT112" s="5" t="s">
        <v>373</v>
      </c>
      <c r="AU112" s="13" t="s">
        <v>370</v>
      </c>
      <c r="AV112" s="13">
        <v>0</v>
      </c>
      <c r="AW112" s="13">
        <v>0</v>
      </c>
      <c r="AX112" s="4">
        <f t="shared" si="60"/>
        <v>0</v>
      </c>
      <c r="AY112" s="13">
        <v>0</v>
      </c>
      <c r="AZ112" s="5" t="s">
        <v>373</v>
      </c>
      <c r="BA112" s="5" t="s">
        <v>373</v>
      </c>
      <c r="BB112" s="5" t="s">
        <v>373</v>
      </c>
      <c r="BC112" s="13" t="s">
        <v>370</v>
      </c>
      <c r="BD112" s="20">
        <f t="shared" ref="BD112:BD175" si="69">((D112*E112)+(P112*Q112)+(R112*S112)+(V112*W112)+(Z112*AA112)+(AH112*AI112)+(AL112*AM112)+(AP112*AQ112)+(AX112*AY112))/(E112+Q112+S112+W112+AA112+AI112+AM112+AQ112+AY112)</f>
        <v>0.83354432313156612</v>
      </c>
      <c r="BE112" s="20">
        <f t="shared" si="57"/>
        <v>0.83354432313156612</v>
      </c>
      <c r="BF112" s="24">
        <v>4159</v>
      </c>
      <c r="BG112" s="21">
        <f t="shared" si="61"/>
        <v>4159</v>
      </c>
      <c r="BH112" s="21">
        <f t="shared" si="62"/>
        <v>3466.7</v>
      </c>
      <c r="BI112" s="48">
        <f t="shared" si="63"/>
        <v>-692.30000000000018</v>
      </c>
      <c r="BJ112" s="21">
        <v>298.3</v>
      </c>
      <c r="BK112" s="21">
        <v>280.3</v>
      </c>
      <c r="BL112" s="21">
        <v>171.19999999999993</v>
      </c>
      <c r="BM112" s="21">
        <v>209.2</v>
      </c>
      <c r="BN112" s="21">
        <v>244</v>
      </c>
      <c r="BO112" s="21">
        <v>726.10000000000036</v>
      </c>
      <c r="BP112" s="21">
        <v>287.60000000000002</v>
      </c>
      <c r="BQ112" s="21">
        <v>709.10000000000014</v>
      </c>
      <c r="BR112" s="21">
        <v>14.799999999999272</v>
      </c>
      <c r="BS112" s="21">
        <v>493.00000000000023</v>
      </c>
      <c r="BT112" s="21">
        <v>212</v>
      </c>
      <c r="BU112" s="86">
        <f t="shared" si="64"/>
        <v>-178.90000000000009</v>
      </c>
      <c r="BV112" s="60"/>
      <c r="BW112" s="26">
        <f t="shared" si="65"/>
        <v>0</v>
      </c>
      <c r="BX112" s="92">
        <f t="shared" si="51"/>
        <v>-178.90000000000009</v>
      </c>
      <c r="BY112" s="72"/>
      <c r="BZ112" s="11"/>
      <c r="CA112" s="72"/>
      <c r="CB112" s="72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2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2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2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2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2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2"/>
      <c r="IB112" s="11"/>
      <c r="IC112" s="11"/>
    </row>
    <row r="113" spans="1:237" s="2" customFormat="1" ht="15" customHeight="1" x14ac:dyDescent="0.2">
      <c r="A113" s="16" t="s">
        <v>114</v>
      </c>
      <c r="B113" s="26">
        <v>0</v>
      </c>
      <c r="C113" s="26">
        <v>0</v>
      </c>
      <c r="D113" s="4">
        <f t="shared" si="58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26">
        <v>7713.3</v>
      </c>
      <c r="O113" s="26">
        <v>7426.8</v>
      </c>
      <c r="P113" s="4">
        <f t="shared" si="66"/>
        <v>0.96285636497996963</v>
      </c>
      <c r="Q113" s="13">
        <v>20</v>
      </c>
      <c r="R113" s="22">
        <v>1</v>
      </c>
      <c r="S113" s="13">
        <v>15</v>
      </c>
      <c r="T113" s="26">
        <v>778.6</v>
      </c>
      <c r="U113" s="26">
        <v>714.1</v>
      </c>
      <c r="V113" s="4">
        <f t="shared" si="67"/>
        <v>0.91715900333932698</v>
      </c>
      <c r="W113" s="13">
        <v>25</v>
      </c>
      <c r="X113" s="26">
        <v>579.79999999999995</v>
      </c>
      <c r="Y113" s="26">
        <v>1131.3</v>
      </c>
      <c r="Z113" s="4">
        <f t="shared" si="68"/>
        <v>1.9511900655398413</v>
      </c>
      <c r="AA113" s="13">
        <v>25</v>
      </c>
      <c r="AB113" s="26" t="s">
        <v>370</v>
      </c>
      <c r="AC113" s="26" t="s">
        <v>370</v>
      </c>
      <c r="AD113" s="4" t="s">
        <v>370</v>
      </c>
      <c r="AE113" s="13" t="s">
        <v>370</v>
      </c>
      <c r="AF113" s="5">
        <v>65600</v>
      </c>
      <c r="AG113" s="5">
        <v>30036</v>
      </c>
      <c r="AH113" s="4">
        <f t="shared" si="48"/>
        <v>0.4578658536585366</v>
      </c>
      <c r="AI113" s="13">
        <v>10</v>
      </c>
      <c r="AJ113" s="5">
        <v>54</v>
      </c>
      <c r="AK113" s="5">
        <v>23.3</v>
      </c>
      <c r="AL113" s="4">
        <f t="shared" si="59"/>
        <v>0.43148148148148152</v>
      </c>
      <c r="AM113" s="13">
        <v>15</v>
      </c>
      <c r="AN113" s="26">
        <v>522</v>
      </c>
      <c r="AO113" s="26">
        <v>414</v>
      </c>
      <c r="AP113" s="4">
        <f t="shared" si="56"/>
        <v>0.7931034482758621</v>
      </c>
      <c r="AQ113" s="13">
        <v>20</v>
      </c>
      <c r="AR113" s="5" t="s">
        <v>373</v>
      </c>
      <c r="AS113" s="5" t="s">
        <v>373</v>
      </c>
      <c r="AT113" s="5" t="s">
        <v>373</v>
      </c>
      <c r="AU113" s="13" t="s">
        <v>370</v>
      </c>
      <c r="AV113" s="13">
        <v>10</v>
      </c>
      <c r="AW113" s="13">
        <v>0</v>
      </c>
      <c r="AX113" s="4">
        <f t="shared" si="60"/>
        <v>0</v>
      </c>
      <c r="AY113" s="13">
        <v>10</v>
      </c>
      <c r="AZ113" s="5" t="s">
        <v>373</v>
      </c>
      <c r="BA113" s="5" t="s">
        <v>373</v>
      </c>
      <c r="BB113" s="5" t="s">
        <v>373</v>
      </c>
      <c r="BC113" s="13" t="s">
        <v>370</v>
      </c>
      <c r="BD113" s="20">
        <f t="shared" si="69"/>
        <v>0.94913431247073887</v>
      </c>
      <c r="BE113" s="20">
        <f t="shared" si="57"/>
        <v>0.94913431247073887</v>
      </c>
      <c r="BF113" s="24">
        <v>2647</v>
      </c>
      <c r="BG113" s="21">
        <f t="shared" si="61"/>
        <v>2647</v>
      </c>
      <c r="BH113" s="21">
        <f t="shared" si="62"/>
        <v>2512.4</v>
      </c>
      <c r="BI113" s="48">
        <f t="shared" si="63"/>
        <v>-134.59999999999991</v>
      </c>
      <c r="BJ113" s="21">
        <v>174.2</v>
      </c>
      <c r="BK113" s="21">
        <v>252.7</v>
      </c>
      <c r="BL113" s="21">
        <v>463.2000000000001</v>
      </c>
      <c r="BM113" s="21">
        <v>312.8</v>
      </c>
      <c r="BN113" s="21">
        <v>312.8</v>
      </c>
      <c r="BO113" s="21">
        <v>218.29999999999995</v>
      </c>
      <c r="BP113" s="21">
        <v>166.59999999999985</v>
      </c>
      <c r="BQ113" s="21">
        <v>229.60000000000025</v>
      </c>
      <c r="BR113" s="21">
        <v>476.00000000000011</v>
      </c>
      <c r="BS113" s="21">
        <v>40.799999999999727</v>
      </c>
      <c r="BT113" s="21">
        <v>275.60000000000048</v>
      </c>
      <c r="BU113" s="86">
        <f t="shared" si="64"/>
        <v>-410.19999999999993</v>
      </c>
      <c r="BV113" s="60"/>
      <c r="BW113" s="26">
        <f t="shared" si="65"/>
        <v>0</v>
      </c>
      <c r="BX113" s="92">
        <f t="shared" si="51"/>
        <v>-410.19999999999993</v>
      </c>
      <c r="BY113" s="72"/>
      <c r="BZ113" s="11"/>
      <c r="CA113" s="72"/>
      <c r="CB113" s="72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2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2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2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2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2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2"/>
      <c r="IB113" s="11"/>
      <c r="IC113" s="11"/>
    </row>
    <row r="114" spans="1:237" s="2" customFormat="1" ht="15" customHeight="1" x14ac:dyDescent="0.2">
      <c r="A114" s="16" t="s">
        <v>115</v>
      </c>
      <c r="B114" s="26">
        <v>11840</v>
      </c>
      <c r="C114" s="26">
        <v>14598</v>
      </c>
      <c r="D114" s="4">
        <f t="shared" si="58"/>
        <v>1.2329391891891892</v>
      </c>
      <c r="E114" s="13">
        <v>10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26">
        <v>5920.5</v>
      </c>
      <c r="O114" s="26">
        <v>7354.4</v>
      </c>
      <c r="P114" s="4">
        <f t="shared" si="66"/>
        <v>1.2421923824001351</v>
      </c>
      <c r="Q114" s="13">
        <v>20</v>
      </c>
      <c r="R114" s="22">
        <v>1</v>
      </c>
      <c r="S114" s="13">
        <v>15</v>
      </c>
      <c r="T114" s="26">
        <v>134.69999999999999</v>
      </c>
      <c r="U114" s="26">
        <v>3.5</v>
      </c>
      <c r="V114" s="4">
        <f t="shared" si="67"/>
        <v>2.5983667409057165E-2</v>
      </c>
      <c r="W114" s="13">
        <v>20</v>
      </c>
      <c r="X114" s="26">
        <v>144.30000000000001</v>
      </c>
      <c r="Y114" s="26">
        <v>477.6</v>
      </c>
      <c r="Z114" s="4">
        <f t="shared" si="68"/>
        <v>3.3097713097713095</v>
      </c>
      <c r="AA114" s="13">
        <v>30</v>
      </c>
      <c r="AB114" s="26" t="s">
        <v>370</v>
      </c>
      <c r="AC114" s="26" t="s">
        <v>370</v>
      </c>
      <c r="AD114" s="4" t="s">
        <v>370</v>
      </c>
      <c r="AE114" s="13" t="s">
        <v>370</v>
      </c>
      <c r="AF114" s="5">
        <v>157600</v>
      </c>
      <c r="AG114" s="5">
        <v>64534</v>
      </c>
      <c r="AH114" s="4">
        <f t="shared" si="48"/>
        <v>0.40947969543147206</v>
      </c>
      <c r="AI114" s="13">
        <v>10</v>
      </c>
      <c r="AJ114" s="5">
        <v>54</v>
      </c>
      <c r="AK114" s="5">
        <v>32.1</v>
      </c>
      <c r="AL114" s="4">
        <f t="shared" si="59"/>
        <v>0.59444444444444444</v>
      </c>
      <c r="AM114" s="13">
        <v>15</v>
      </c>
      <c r="AN114" s="26">
        <v>221</v>
      </c>
      <c r="AO114" s="26">
        <v>216</v>
      </c>
      <c r="AP114" s="4">
        <f t="shared" si="56"/>
        <v>0.9773755656108597</v>
      </c>
      <c r="AQ114" s="13">
        <v>20</v>
      </c>
      <c r="AR114" s="5" t="s">
        <v>373</v>
      </c>
      <c r="AS114" s="5" t="s">
        <v>373</v>
      </c>
      <c r="AT114" s="5" t="s">
        <v>373</v>
      </c>
      <c r="AU114" s="13" t="s">
        <v>370</v>
      </c>
      <c r="AV114" s="13">
        <v>20</v>
      </c>
      <c r="AW114" s="13">
        <v>0</v>
      </c>
      <c r="AX114" s="4">
        <f t="shared" si="60"/>
        <v>0</v>
      </c>
      <c r="AY114" s="13">
        <v>10</v>
      </c>
      <c r="AZ114" s="5" t="s">
        <v>373</v>
      </c>
      <c r="BA114" s="5" t="s">
        <v>373</v>
      </c>
      <c r="BB114" s="5" t="s">
        <v>373</v>
      </c>
      <c r="BC114" s="13" t="s">
        <v>370</v>
      </c>
      <c r="BD114" s="20">
        <f t="shared" si="69"/>
        <v>1.2303001807627572</v>
      </c>
      <c r="BE114" s="20">
        <f t="shared" si="57"/>
        <v>1.2030300180762756</v>
      </c>
      <c r="BF114" s="24">
        <v>6054</v>
      </c>
      <c r="BG114" s="21">
        <f t="shared" si="61"/>
        <v>6054</v>
      </c>
      <c r="BH114" s="21">
        <f t="shared" si="62"/>
        <v>7283.1</v>
      </c>
      <c r="BI114" s="48">
        <f t="shared" si="63"/>
        <v>1229.1000000000004</v>
      </c>
      <c r="BJ114" s="21">
        <v>726</v>
      </c>
      <c r="BK114" s="21">
        <v>214.4</v>
      </c>
      <c r="BL114" s="21">
        <v>1173.9000000000001</v>
      </c>
      <c r="BM114" s="21">
        <v>622.29999999999995</v>
      </c>
      <c r="BN114" s="21">
        <v>422.1</v>
      </c>
      <c r="BO114" s="21">
        <v>0</v>
      </c>
      <c r="BP114" s="21">
        <v>660.9</v>
      </c>
      <c r="BQ114" s="21">
        <v>658.8</v>
      </c>
      <c r="BR114" s="21">
        <v>1575.5999999999995</v>
      </c>
      <c r="BS114" s="21">
        <v>645.30000000000132</v>
      </c>
      <c r="BT114" s="21">
        <v>420.8</v>
      </c>
      <c r="BU114" s="86">
        <f t="shared" si="64"/>
        <v>162.99999999999994</v>
      </c>
      <c r="BV114" s="60" t="s">
        <v>411</v>
      </c>
      <c r="BW114" s="26">
        <f t="shared" si="65"/>
        <v>0</v>
      </c>
      <c r="BX114" s="92">
        <f t="shared" si="51"/>
        <v>0</v>
      </c>
      <c r="BY114" s="72"/>
      <c r="BZ114" s="11"/>
      <c r="CA114" s="72"/>
      <c r="CB114" s="72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2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2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2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2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2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2"/>
      <c r="IB114" s="11"/>
      <c r="IC114" s="11"/>
    </row>
    <row r="115" spans="1:237" s="2" customFormat="1" ht="15" customHeight="1" x14ac:dyDescent="0.2">
      <c r="A115" s="16" t="s">
        <v>116</v>
      </c>
      <c r="B115" s="26">
        <v>0</v>
      </c>
      <c r="C115" s="26">
        <v>0</v>
      </c>
      <c r="D115" s="4">
        <f t="shared" si="58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26">
        <v>9300.6</v>
      </c>
      <c r="O115" s="26">
        <v>21005.5</v>
      </c>
      <c r="P115" s="4">
        <f t="shared" si="66"/>
        <v>2.2585102036427758</v>
      </c>
      <c r="Q115" s="13">
        <v>20</v>
      </c>
      <c r="R115" s="22">
        <v>1</v>
      </c>
      <c r="S115" s="13">
        <v>15</v>
      </c>
      <c r="T115" s="26">
        <v>0</v>
      </c>
      <c r="U115" s="26">
        <v>0</v>
      </c>
      <c r="V115" s="4">
        <f t="shared" si="67"/>
        <v>0</v>
      </c>
      <c r="W115" s="13">
        <v>0</v>
      </c>
      <c r="X115" s="26" t="s">
        <v>401</v>
      </c>
      <c r="Y115" s="26" t="s">
        <v>401</v>
      </c>
      <c r="Z115" s="4">
        <f t="shared" si="68"/>
        <v>0</v>
      </c>
      <c r="AA115" s="13">
        <v>0</v>
      </c>
      <c r="AB115" s="26" t="s">
        <v>370</v>
      </c>
      <c r="AC115" s="26" t="s">
        <v>370</v>
      </c>
      <c r="AD115" s="4" t="s">
        <v>370</v>
      </c>
      <c r="AE115" s="13" t="s">
        <v>370</v>
      </c>
      <c r="AF115" s="5">
        <v>270000</v>
      </c>
      <c r="AG115" s="5">
        <v>53698</v>
      </c>
      <c r="AH115" s="4">
        <f t="shared" si="48"/>
        <v>0.19888148148148149</v>
      </c>
      <c r="AI115" s="13">
        <v>10</v>
      </c>
      <c r="AJ115" s="5">
        <v>54</v>
      </c>
      <c r="AK115" s="5">
        <v>0</v>
      </c>
      <c r="AL115" s="4">
        <f t="shared" si="59"/>
        <v>0</v>
      </c>
      <c r="AM115" s="13">
        <v>15</v>
      </c>
      <c r="AN115" s="26" t="s">
        <v>401</v>
      </c>
      <c r="AO115" s="26">
        <v>0</v>
      </c>
      <c r="AP115" s="4">
        <f t="shared" si="56"/>
        <v>0</v>
      </c>
      <c r="AQ115" s="13">
        <v>0</v>
      </c>
      <c r="AR115" s="5" t="s">
        <v>373</v>
      </c>
      <c r="AS115" s="5" t="s">
        <v>373</v>
      </c>
      <c r="AT115" s="5" t="s">
        <v>373</v>
      </c>
      <c r="AU115" s="13" t="s">
        <v>370</v>
      </c>
      <c r="AV115" s="13">
        <v>0</v>
      </c>
      <c r="AW115" s="13">
        <v>0</v>
      </c>
      <c r="AX115" s="4">
        <f t="shared" si="60"/>
        <v>1</v>
      </c>
      <c r="AY115" s="13">
        <v>10</v>
      </c>
      <c r="AZ115" s="5" t="s">
        <v>373</v>
      </c>
      <c r="BA115" s="5" t="s">
        <v>373</v>
      </c>
      <c r="BB115" s="5" t="s">
        <v>373</v>
      </c>
      <c r="BC115" s="13" t="s">
        <v>370</v>
      </c>
      <c r="BD115" s="20">
        <f t="shared" si="69"/>
        <v>1.0308431269667189</v>
      </c>
      <c r="BE115" s="20">
        <f t="shared" si="57"/>
        <v>1.0308431269667189</v>
      </c>
      <c r="BF115" s="24">
        <v>3133</v>
      </c>
      <c r="BG115" s="21">
        <f t="shared" si="61"/>
        <v>3133</v>
      </c>
      <c r="BH115" s="21">
        <f t="shared" si="62"/>
        <v>3229.6</v>
      </c>
      <c r="BI115" s="48">
        <f t="shared" si="63"/>
        <v>96.599999999999909</v>
      </c>
      <c r="BJ115" s="21">
        <v>220</v>
      </c>
      <c r="BK115" s="21">
        <v>342.1</v>
      </c>
      <c r="BL115" s="21">
        <v>86.299999999999955</v>
      </c>
      <c r="BM115" s="21">
        <v>334.5</v>
      </c>
      <c r="BN115" s="21">
        <v>367.3</v>
      </c>
      <c r="BO115" s="21">
        <v>727.90000000000009</v>
      </c>
      <c r="BP115" s="21">
        <v>0</v>
      </c>
      <c r="BQ115" s="21">
        <v>90.999999999999773</v>
      </c>
      <c r="BR115" s="21">
        <v>953.5</v>
      </c>
      <c r="BS115" s="21">
        <v>0</v>
      </c>
      <c r="BT115" s="21">
        <v>0</v>
      </c>
      <c r="BU115" s="86">
        <f t="shared" si="64"/>
        <v>107</v>
      </c>
      <c r="BV115" s="60" t="s">
        <v>411</v>
      </c>
      <c r="BW115" s="26">
        <f t="shared" si="65"/>
        <v>0</v>
      </c>
      <c r="BX115" s="92">
        <f t="shared" si="51"/>
        <v>0</v>
      </c>
      <c r="BY115" s="72"/>
      <c r="BZ115" s="11"/>
      <c r="CA115" s="72"/>
      <c r="CB115" s="72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2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2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2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2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2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2"/>
      <c r="IB115" s="11"/>
      <c r="IC115" s="11"/>
    </row>
    <row r="116" spans="1:237" s="2" customFormat="1" ht="15" customHeight="1" x14ac:dyDescent="0.2">
      <c r="A116" s="16" t="s">
        <v>117</v>
      </c>
      <c r="B116" s="26">
        <v>9705080</v>
      </c>
      <c r="C116" s="26">
        <v>8785279.6999999993</v>
      </c>
      <c r="D116" s="4">
        <f t="shared" si="58"/>
        <v>0.9052248616188634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26">
        <v>185757</v>
      </c>
      <c r="O116" s="26">
        <v>53835.9</v>
      </c>
      <c r="P116" s="4">
        <f t="shared" si="66"/>
        <v>0.28981895702449978</v>
      </c>
      <c r="Q116" s="13">
        <v>20</v>
      </c>
      <c r="R116" s="22">
        <v>1</v>
      </c>
      <c r="S116" s="13">
        <v>15</v>
      </c>
      <c r="T116" s="26">
        <v>84.2</v>
      </c>
      <c r="U116" s="26">
        <v>138.4</v>
      </c>
      <c r="V116" s="4">
        <f t="shared" si="67"/>
        <v>1.6437054631828978</v>
      </c>
      <c r="W116" s="13">
        <v>30</v>
      </c>
      <c r="X116" s="26">
        <v>91.7</v>
      </c>
      <c r="Y116" s="26">
        <v>81.3</v>
      </c>
      <c r="Z116" s="4">
        <f t="shared" si="68"/>
        <v>0.886586695747001</v>
      </c>
      <c r="AA116" s="13">
        <v>20</v>
      </c>
      <c r="AB116" s="26" t="s">
        <v>370</v>
      </c>
      <c r="AC116" s="26" t="s">
        <v>370</v>
      </c>
      <c r="AD116" s="4" t="s">
        <v>370</v>
      </c>
      <c r="AE116" s="13" t="s">
        <v>370</v>
      </c>
      <c r="AF116" s="5">
        <v>1565177</v>
      </c>
      <c r="AG116" s="5">
        <v>2148353</v>
      </c>
      <c r="AH116" s="4">
        <f t="shared" si="48"/>
        <v>1.3725942816691019</v>
      </c>
      <c r="AI116" s="13">
        <v>10</v>
      </c>
      <c r="AJ116" s="5">
        <v>54</v>
      </c>
      <c r="AK116" s="5">
        <v>35.4</v>
      </c>
      <c r="AL116" s="4">
        <f t="shared" si="59"/>
        <v>0.65555555555555556</v>
      </c>
      <c r="AM116" s="13">
        <v>15</v>
      </c>
      <c r="AN116" s="26">
        <v>125</v>
      </c>
      <c r="AO116" s="26">
        <v>76</v>
      </c>
      <c r="AP116" s="4">
        <f t="shared" si="56"/>
        <v>0.60799999999999998</v>
      </c>
      <c r="AQ116" s="13">
        <v>20</v>
      </c>
      <c r="AR116" s="5" t="s">
        <v>373</v>
      </c>
      <c r="AS116" s="5" t="s">
        <v>373</v>
      </c>
      <c r="AT116" s="5" t="s">
        <v>373</v>
      </c>
      <c r="AU116" s="13" t="s">
        <v>370</v>
      </c>
      <c r="AV116" s="13">
        <v>56</v>
      </c>
      <c r="AW116" s="13">
        <v>18.3</v>
      </c>
      <c r="AX116" s="4">
        <f t="shared" si="60"/>
        <v>0.32678571428571429</v>
      </c>
      <c r="AY116" s="13">
        <v>10</v>
      </c>
      <c r="AZ116" s="5" t="s">
        <v>373</v>
      </c>
      <c r="BA116" s="5" t="s">
        <v>373</v>
      </c>
      <c r="BB116" s="5" t="s">
        <v>373</v>
      </c>
      <c r="BC116" s="13" t="s">
        <v>370</v>
      </c>
      <c r="BD116" s="20">
        <f t="shared" si="69"/>
        <v>0.90585772573324708</v>
      </c>
      <c r="BE116" s="20">
        <f t="shared" si="57"/>
        <v>0.90585772573324708</v>
      </c>
      <c r="BF116" s="24">
        <v>1441</v>
      </c>
      <c r="BG116" s="21">
        <f t="shared" si="61"/>
        <v>1441</v>
      </c>
      <c r="BH116" s="21">
        <f t="shared" si="62"/>
        <v>1305.3</v>
      </c>
      <c r="BI116" s="48">
        <f t="shared" si="63"/>
        <v>-135.70000000000005</v>
      </c>
      <c r="BJ116" s="21">
        <v>429.8</v>
      </c>
      <c r="BK116" s="21">
        <v>432.8</v>
      </c>
      <c r="BL116" s="21">
        <v>0</v>
      </c>
      <c r="BM116" s="21">
        <v>170.3</v>
      </c>
      <c r="BN116" s="21">
        <v>162.4</v>
      </c>
      <c r="BO116" s="21">
        <v>0</v>
      </c>
      <c r="BP116" s="21">
        <v>165.9</v>
      </c>
      <c r="BQ116" s="21">
        <v>133.4</v>
      </c>
      <c r="BR116" s="21">
        <v>0</v>
      </c>
      <c r="BS116" s="21">
        <v>104.6</v>
      </c>
      <c r="BT116" s="21">
        <v>144.69999999999999</v>
      </c>
      <c r="BU116" s="86">
        <f t="shared" si="64"/>
        <v>-438.6</v>
      </c>
      <c r="BV116" s="60"/>
      <c r="BW116" s="26">
        <f t="shared" si="65"/>
        <v>0</v>
      </c>
      <c r="BX116" s="92">
        <f t="shared" si="51"/>
        <v>-438.6</v>
      </c>
      <c r="BY116" s="72"/>
      <c r="BZ116" s="11"/>
      <c r="CA116" s="72"/>
      <c r="CB116" s="72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2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2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2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2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2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2"/>
      <c r="IB116" s="11"/>
      <c r="IC116" s="11"/>
    </row>
    <row r="117" spans="1:237" s="2" customFormat="1" ht="15" customHeight="1" x14ac:dyDescent="0.2">
      <c r="A117" s="16" t="s">
        <v>118</v>
      </c>
      <c r="B117" s="26">
        <v>60775</v>
      </c>
      <c r="C117" s="26">
        <v>79938</v>
      </c>
      <c r="D117" s="4">
        <f t="shared" si="58"/>
        <v>1.31531057178116</v>
      </c>
      <c r="E117" s="13">
        <v>10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26">
        <v>4020.7</v>
      </c>
      <c r="O117" s="26">
        <v>4372.8</v>
      </c>
      <c r="P117" s="4">
        <f t="shared" si="66"/>
        <v>1.087571815852961</v>
      </c>
      <c r="Q117" s="13">
        <v>20</v>
      </c>
      <c r="R117" s="22">
        <v>1</v>
      </c>
      <c r="S117" s="13">
        <v>15</v>
      </c>
      <c r="T117" s="26">
        <v>49.3</v>
      </c>
      <c r="U117" s="26">
        <v>68.099999999999994</v>
      </c>
      <c r="V117" s="4">
        <f t="shared" si="67"/>
        <v>1.3813387423935091</v>
      </c>
      <c r="W117" s="13">
        <v>25</v>
      </c>
      <c r="X117" s="26">
        <v>3.7</v>
      </c>
      <c r="Y117" s="26">
        <v>4.0999999999999996</v>
      </c>
      <c r="Z117" s="4">
        <f t="shared" si="68"/>
        <v>1.1081081081081079</v>
      </c>
      <c r="AA117" s="13">
        <v>25</v>
      </c>
      <c r="AB117" s="26" t="s">
        <v>370</v>
      </c>
      <c r="AC117" s="26" t="s">
        <v>370</v>
      </c>
      <c r="AD117" s="4" t="s">
        <v>370</v>
      </c>
      <c r="AE117" s="13" t="s">
        <v>370</v>
      </c>
      <c r="AF117" s="5">
        <v>36736</v>
      </c>
      <c r="AG117" s="5">
        <v>45734</v>
      </c>
      <c r="AH117" s="4">
        <f t="shared" si="48"/>
        <v>1.2449368466898956</v>
      </c>
      <c r="AI117" s="13">
        <v>10</v>
      </c>
      <c r="AJ117" s="5">
        <v>54</v>
      </c>
      <c r="AK117" s="5">
        <v>47</v>
      </c>
      <c r="AL117" s="4">
        <f t="shared" si="59"/>
        <v>0.87037037037037035</v>
      </c>
      <c r="AM117" s="13">
        <v>15</v>
      </c>
      <c r="AN117" s="26">
        <v>71</v>
      </c>
      <c r="AO117" s="26">
        <v>85</v>
      </c>
      <c r="AP117" s="4">
        <f t="shared" si="56"/>
        <v>1.1971830985915493</v>
      </c>
      <c r="AQ117" s="13">
        <v>20</v>
      </c>
      <c r="AR117" s="5" t="s">
        <v>373</v>
      </c>
      <c r="AS117" s="5" t="s">
        <v>373</v>
      </c>
      <c r="AT117" s="5" t="s">
        <v>373</v>
      </c>
      <c r="AU117" s="13" t="s">
        <v>370</v>
      </c>
      <c r="AV117" s="13">
        <v>67</v>
      </c>
      <c r="AW117" s="13">
        <v>0</v>
      </c>
      <c r="AX117" s="4">
        <f t="shared" si="60"/>
        <v>0</v>
      </c>
      <c r="AY117" s="13">
        <v>0</v>
      </c>
      <c r="AZ117" s="5" t="s">
        <v>373</v>
      </c>
      <c r="BA117" s="5" t="s">
        <v>373</v>
      </c>
      <c r="BB117" s="5" t="s">
        <v>373</v>
      </c>
      <c r="BC117" s="13" t="s">
        <v>370</v>
      </c>
      <c r="BD117" s="20">
        <f t="shared" si="69"/>
        <v>1.1542092806549766</v>
      </c>
      <c r="BE117" s="20">
        <f t="shared" si="57"/>
        <v>1.1542092806549766</v>
      </c>
      <c r="BF117" s="24">
        <v>2997</v>
      </c>
      <c r="BG117" s="21">
        <f t="shared" si="61"/>
        <v>2997</v>
      </c>
      <c r="BH117" s="21">
        <f t="shared" si="62"/>
        <v>3459.2</v>
      </c>
      <c r="BI117" s="48">
        <f t="shared" si="63"/>
        <v>462.19999999999982</v>
      </c>
      <c r="BJ117" s="21">
        <v>156.69999999999999</v>
      </c>
      <c r="BK117" s="21">
        <v>211.1</v>
      </c>
      <c r="BL117" s="21">
        <v>429.49999999999989</v>
      </c>
      <c r="BM117" s="21">
        <v>218</v>
      </c>
      <c r="BN117" s="21">
        <v>231.7</v>
      </c>
      <c r="BO117" s="21">
        <v>264.00000000000023</v>
      </c>
      <c r="BP117" s="21">
        <v>58.299999999999926</v>
      </c>
      <c r="BQ117" s="21">
        <v>255.90000000000003</v>
      </c>
      <c r="BR117" s="21">
        <v>639.89999999999986</v>
      </c>
      <c r="BS117" s="21">
        <v>374.2000000000001</v>
      </c>
      <c r="BT117" s="21">
        <v>328.7</v>
      </c>
      <c r="BU117" s="86">
        <f t="shared" si="64"/>
        <v>291.2000000000001</v>
      </c>
      <c r="BV117" s="60" t="s">
        <v>411</v>
      </c>
      <c r="BW117" s="26">
        <f t="shared" si="65"/>
        <v>0</v>
      </c>
      <c r="BX117" s="92">
        <f t="shared" si="51"/>
        <v>0</v>
      </c>
      <c r="BY117" s="72"/>
      <c r="BZ117" s="11"/>
      <c r="CA117" s="72"/>
      <c r="CB117" s="72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2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2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2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2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2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2"/>
      <c r="IB117" s="11"/>
      <c r="IC117" s="11"/>
    </row>
    <row r="118" spans="1:237" s="2" customFormat="1" ht="15" customHeight="1" x14ac:dyDescent="0.2">
      <c r="A118" s="16" t="s">
        <v>119</v>
      </c>
      <c r="B118" s="26">
        <v>37330</v>
      </c>
      <c r="C118" s="26">
        <v>46105.9</v>
      </c>
      <c r="D118" s="4">
        <f t="shared" si="58"/>
        <v>1.2350897401553711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26">
        <v>1704.7</v>
      </c>
      <c r="O118" s="26">
        <v>2572.3000000000002</v>
      </c>
      <c r="P118" s="4">
        <f t="shared" si="66"/>
        <v>1.5089458555757611</v>
      </c>
      <c r="Q118" s="13">
        <v>20</v>
      </c>
      <c r="R118" s="22">
        <v>1</v>
      </c>
      <c r="S118" s="13">
        <v>15</v>
      </c>
      <c r="T118" s="26">
        <v>94.5</v>
      </c>
      <c r="U118" s="26">
        <v>28.4</v>
      </c>
      <c r="V118" s="4">
        <f t="shared" si="67"/>
        <v>0.30052910052910053</v>
      </c>
      <c r="W118" s="13">
        <v>30</v>
      </c>
      <c r="X118" s="26">
        <v>6.5</v>
      </c>
      <c r="Y118" s="26">
        <v>10.7</v>
      </c>
      <c r="Z118" s="4">
        <f t="shared" si="68"/>
        <v>1.6461538461538461</v>
      </c>
      <c r="AA118" s="13">
        <v>20</v>
      </c>
      <c r="AB118" s="26" t="s">
        <v>370</v>
      </c>
      <c r="AC118" s="26" t="s">
        <v>370</v>
      </c>
      <c r="AD118" s="4" t="s">
        <v>370</v>
      </c>
      <c r="AE118" s="13" t="s">
        <v>370</v>
      </c>
      <c r="AF118" s="5">
        <v>40062</v>
      </c>
      <c r="AG118" s="5">
        <v>23277</v>
      </c>
      <c r="AH118" s="4">
        <f t="shared" si="48"/>
        <v>0.58102441216115019</v>
      </c>
      <c r="AI118" s="13">
        <v>10</v>
      </c>
      <c r="AJ118" s="5">
        <v>54</v>
      </c>
      <c r="AK118" s="5">
        <v>63.4</v>
      </c>
      <c r="AL118" s="4">
        <f t="shared" si="59"/>
        <v>1.174074074074074</v>
      </c>
      <c r="AM118" s="13">
        <v>15</v>
      </c>
      <c r="AN118" s="26">
        <v>160</v>
      </c>
      <c r="AO118" s="26">
        <v>323</v>
      </c>
      <c r="AP118" s="4">
        <f t="shared" si="56"/>
        <v>2.0187499999999998</v>
      </c>
      <c r="AQ118" s="13">
        <v>20</v>
      </c>
      <c r="AR118" s="5" t="s">
        <v>373</v>
      </c>
      <c r="AS118" s="5" t="s">
        <v>373</v>
      </c>
      <c r="AT118" s="5" t="s">
        <v>373</v>
      </c>
      <c r="AU118" s="13" t="s">
        <v>370</v>
      </c>
      <c r="AV118" s="13">
        <v>0</v>
      </c>
      <c r="AW118" s="13">
        <v>0</v>
      </c>
      <c r="AX118" s="4">
        <f t="shared" si="60"/>
        <v>0</v>
      </c>
      <c r="AY118" s="13">
        <v>0</v>
      </c>
      <c r="AZ118" s="5" t="s">
        <v>373</v>
      </c>
      <c r="BA118" s="5" t="s">
        <v>373</v>
      </c>
      <c r="BB118" s="5" t="s">
        <v>373</v>
      </c>
      <c r="BC118" s="13" t="s">
        <v>370</v>
      </c>
      <c r="BD118" s="20">
        <f t="shared" si="69"/>
        <v>1.1661794263195819</v>
      </c>
      <c r="BE118" s="20">
        <f t="shared" si="57"/>
        <v>1.1661794263195819</v>
      </c>
      <c r="BF118" s="24">
        <v>3529</v>
      </c>
      <c r="BG118" s="21">
        <f t="shared" si="61"/>
        <v>3529</v>
      </c>
      <c r="BH118" s="21">
        <f t="shared" si="62"/>
        <v>4115.3999999999996</v>
      </c>
      <c r="BI118" s="48">
        <f t="shared" si="63"/>
        <v>586.39999999999964</v>
      </c>
      <c r="BJ118" s="21">
        <v>396.3</v>
      </c>
      <c r="BK118" s="21">
        <v>413.2</v>
      </c>
      <c r="BL118" s="21">
        <v>0</v>
      </c>
      <c r="BM118" s="21">
        <v>231.9</v>
      </c>
      <c r="BN118" s="21">
        <v>278.39999999999998</v>
      </c>
      <c r="BO118" s="21">
        <v>752.79999999999973</v>
      </c>
      <c r="BP118" s="21">
        <v>215.80000000000013</v>
      </c>
      <c r="BQ118" s="21">
        <v>241.30000000000013</v>
      </c>
      <c r="BR118" s="21">
        <v>751.69999999999982</v>
      </c>
      <c r="BS118" s="21">
        <v>296.89999999999992</v>
      </c>
      <c r="BT118" s="21">
        <v>385.7</v>
      </c>
      <c r="BU118" s="86">
        <f t="shared" si="64"/>
        <v>151.39999999999969</v>
      </c>
      <c r="BV118" s="60" t="s">
        <v>411</v>
      </c>
      <c r="BW118" s="26">
        <f t="shared" si="65"/>
        <v>0</v>
      </c>
      <c r="BX118" s="92">
        <f t="shared" si="51"/>
        <v>0</v>
      </c>
      <c r="BY118" s="72"/>
      <c r="BZ118" s="11"/>
      <c r="CA118" s="72"/>
      <c r="CB118" s="72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2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2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2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2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2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2"/>
      <c r="IB118" s="11"/>
      <c r="IC118" s="11"/>
    </row>
    <row r="119" spans="1:237" s="2" customFormat="1" ht="15" customHeight="1" x14ac:dyDescent="0.2">
      <c r="A119" s="16" t="s">
        <v>120</v>
      </c>
      <c r="B119" s="26">
        <v>0</v>
      </c>
      <c r="C119" s="26">
        <v>0</v>
      </c>
      <c r="D119" s="4">
        <f t="shared" si="58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26">
        <v>8929.2000000000007</v>
      </c>
      <c r="O119" s="26">
        <v>4090.6</v>
      </c>
      <c r="P119" s="4">
        <f t="shared" si="66"/>
        <v>0.45811494870761094</v>
      </c>
      <c r="Q119" s="13">
        <v>20</v>
      </c>
      <c r="R119" s="22">
        <v>1</v>
      </c>
      <c r="S119" s="13">
        <v>15</v>
      </c>
      <c r="T119" s="26">
        <v>128.4</v>
      </c>
      <c r="U119" s="26">
        <v>35.5</v>
      </c>
      <c r="V119" s="4">
        <f t="shared" si="67"/>
        <v>0.2764797507788162</v>
      </c>
      <c r="W119" s="13">
        <v>30</v>
      </c>
      <c r="X119" s="26">
        <v>30.4</v>
      </c>
      <c r="Y119" s="26">
        <v>37.700000000000003</v>
      </c>
      <c r="Z119" s="4">
        <f t="shared" si="68"/>
        <v>1.2401315789473686</v>
      </c>
      <c r="AA119" s="13">
        <v>20</v>
      </c>
      <c r="AB119" s="26" t="s">
        <v>370</v>
      </c>
      <c r="AC119" s="26" t="s">
        <v>370</v>
      </c>
      <c r="AD119" s="4" t="s">
        <v>370</v>
      </c>
      <c r="AE119" s="13" t="s">
        <v>370</v>
      </c>
      <c r="AF119" s="5">
        <v>60643</v>
      </c>
      <c r="AG119" s="5">
        <v>68272</v>
      </c>
      <c r="AH119" s="4">
        <f t="shared" si="48"/>
        <v>1.1258018237884009</v>
      </c>
      <c r="AI119" s="13">
        <v>10</v>
      </c>
      <c r="AJ119" s="5">
        <v>54</v>
      </c>
      <c r="AK119" s="5">
        <v>36.6</v>
      </c>
      <c r="AL119" s="4">
        <f t="shared" si="59"/>
        <v>0.67777777777777781</v>
      </c>
      <c r="AM119" s="13">
        <v>15</v>
      </c>
      <c r="AN119" s="26">
        <v>154</v>
      </c>
      <c r="AO119" s="26">
        <v>148</v>
      </c>
      <c r="AP119" s="4">
        <f t="shared" si="56"/>
        <v>0.96103896103896103</v>
      </c>
      <c r="AQ119" s="13">
        <v>20</v>
      </c>
      <c r="AR119" s="5" t="s">
        <v>373</v>
      </c>
      <c r="AS119" s="5" t="s">
        <v>373</v>
      </c>
      <c r="AT119" s="5" t="s">
        <v>373</v>
      </c>
      <c r="AU119" s="13" t="s">
        <v>370</v>
      </c>
      <c r="AV119" s="13">
        <v>0</v>
      </c>
      <c r="AW119" s="13">
        <v>13.3</v>
      </c>
      <c r="AX119" s="4">
        <f t="shared" si="60"/>
        <v>1</v>
      </c>
      <c r="AY119" s="13">
        <v>10</v>
      </c>
      <c r="AZ119" s="5" t="s">
        <v>373</v>
      </c>
      <c r="BA119" s="5" t="s">
        <v>373</v>
      </c>
      <c r="BB119" s="5" t="s">
        <v>373</v>
      </c>
      <c r="BC119" s="13" t="s">
        <v>370</v>
      </c>
      <c r="BD119" s="20">
        <f t="shared" si="69"/>
        <v>0.77074848001281404</v>
      </c>
      <c r="BE119" s="20">
        <f t="shared" si="57"/>
        <v>0.77074848001281404</v>
      </c>
      <c r="BF119" s="24">
        <v>2348</v>
      </c>
      <c r="BG119" s="21">
        <f t="shared" si="61"/>
        <v>2348</v>
      </c>
      <c r="BH119" s="21">
        <f t="shared" si="62"/>
        <v>1809.7</v>
      </c>
      <c r="BI119" s="48">
        <f t="shared" si="63"/>
        <v>-538.29999999999995</v>
      </c>
      <c r="BJ119" s="21">
        <v>135.4</v>
      </c>
      <c r="BK119" s="21">
        <v>229.2</v>
      </c>
      <c r="BL119" s="21">
        <v>235.2</v>
      </c>
      <c r="BM119" s="21">
        <v>147</v>
      </c>
      <c r="BN119" s="21">
        <v>84.8</v>
      </c>
      <c r="BO119" s="21">
        <v>0</v>
      </c>
      <c r="BP119" s="21">
        <v>119.6</v>
      </c>
      <c r="BQ119" s="21">
        <v>145.6</v>
      </c>
      <c r="BR119" s="21">
        <v>117.99999999999977</v>
      </c>
      <c r="BS119" s="21">
        <v>277</v>
      </c>
      <c r="BT119" s="21">
        <v>230.1</v>
      </c>
      <c r="BU119" s="86">
        <f t="shared" si="64"/>
        <v>87.800000000000097</v>
      </c>
      <c r="BV119" s="60"/>
      <c r="BW119" s="26">
        <f t="shared" si="65"/>
        <v>87.800000000000097</v>
      </c>
      <c r="BX119" s="92">
        <f t="shared" si="51"/>
        <v>0</v>
      </c>
      <c r="BY119" s="72"/>
      <c r="BZ119" s="11"/>
      <c r="CA119" s="72"/>
      <c r="CB119" s="72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2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2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2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2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2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2"/>
      <c r="IB119" s="11"/>
      <c r="IC119" s="11"/>
    </row>
    <row r="120" spans="1:237" s="2" customFormat="1" ht="15" customHeight="1" x14ac:dyDescent="0.2">
      <c r="A120" s="16" t="s">
        <v>121</v>
      </c>
      <c r="B120" s="26">
        <v>0</v>
      </c>
      <c r="C120" s="26">
        <v>0</v>
      </c>
      <c r="D120" s="4">
        <f t="shared" si="58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26">
        <v>23917.599999999999</v>
      </c>
      <c r="O120" s="26">
        <v>22585</v>
      </c>
      <c r="P120" s="4">
        <f t="shared" si="66"/>
        <v>0.94428370739539091</v>
      </c>
      <c r="Q120" s="13">
        <v>20</v>
      </c>
      <c r="R120" s="22">
        <v>1</v>
      </c>
      <c r="S120" s="13">
        <v>15</v>
      </c>
      <c r="T120" s="26">
        <v>390.5</v>
      </c>
      <c r="U120" s="26">
        <v>637.70000000000005</v>
      </c>
      <c r="V120" s="4">
        <f t="shared" si="67"/>
        <v>1.6330345710627403</v>
      </c>
      <c r="W120" s="13">
        <v>5</v>
      </c>
      <c r="X120" s="26">
        <v>1242.3399999999999</v>
      </c>
      <c r="Y120" s="26">
        <v>1229.7</v>
      </c>
      <c r="Z120" s="4">
        <f t="shared" si="68"/>
        <v>0.98982565159296176</v>
      </c>
      <c r="AA120" s="13">
        <v>45</v>
      </c>
      <c r="AB120" s="26" t="s">
        <v>370</v>
      </c>
      <c r="AC120" s="26" t="s">
        <v>370</v>
      </c>
      <c r="AD120" s="4" t="s">
        <v>370</v>
      </c>
      <c r="AE120" s="13" t="s">
        <v>370</v>
      </c>
      <c r="AF120" s="5">
        <v>106732</v>
      </c>
      <c r="AG120" s="5">
        <v>44662</v>
      </c>
      <c r="AH120" s="4">
        <f t="shared" si="48"/>
        <v>0.41844994940598884</v>
      </c>
      <c r="AI120" s="13">
        <v>10</v>
      </c>
      <c r="AJ120" s="5">
        <v>54</v>
      </c>
      <c r="AK120" s="5">
        <v>36</v>
      </c>
      <c r="AL120" s="4">
        <f t="shared" si="59"/>
        <v>0.66666666666666663</v>
      </c>
      <c r="AM120" s="13">
        <v>15</v>
      </c>
      <c r="AN120" s="26">
        <v>188</v>
      </c>
      <c r="AO120" s="26">
        <v>333</v>
      </c>
      <c r="AP120" s="4">
        <f t="shared" si="56"/>
        <v>1.7712765957446808</v>
      </c>
      <c r="AQ120" s="13">
        <v>20</v>
      </c>
      <c r="AR120" s="5" t="s">
        <v>373</v>
      </c>
      <c r="AS120" s="5" t="s">
        <v>373</v>
      </c>
      <c r="AT120" s="5" t="s">
        <v>373</v>
      </c>
      <c r="AU120" s="13" t="s">
        <v>370</v>
      </c>
      <c r="AV120" s="13">
        <v>40</v>
      </c>
      <c r="AW120" s="13">
        <v>3.6</v>
      </c>
      <c r="AX120" s="4">
        <f t="shared" si="60"/>
        <v>0.09</v>
      </c>
      <c r="AY120" s="13">
        <v>10</v>
      </c>
      <c r="AZ120" s="5" t="s">
        <v>373</v>
      </c>
      <c r="BA120" s="5" t="s">
        <v>373</v>
      </c>
      <c r="BB120" s="5" t="s">
        <v>373</v>
      </c>
      <c r="BC120" s="13" t="s">
        <v>370</v>
      </c>
      <c r="BD120" s="20">
        <f t="shared" si="69"/>
        <v>0.97930737667041667</v>
      </c>
      <c r="BE120" s="20">
        <f t="shared" si="57"/>
        <v>0.97930737667041667</v>
      </c>
      <c r="BF120" s="24">
        <v>2159</v>
      </c>
      <c r="BG120" s="21">
        <f t="shared" si="61"/>
        <v>2159</v>
      </c>
      <c r="BH120" s="21">
        <f t="shared" si="62"/>
        <v>2114.3000000000002</v>
      </c>
      <c r="BI120" s="48">
        <f t="shared" si="63"/>
        <v>-44.699999999999818</v>
      </c>
      <c r="BJ120" s="21">
        <v>122.9</v>
      </c>
      <c r="BK120" s="21">
        <v>202.1</v>
      </c>
      <c r="BL120" s="21">
        <v>373.20000000000005</v>
      </c>
      <c r="BM120" s="21">
        <v>255.2</v>
      </c>
      <c r="BN120" s="21">
        <v>246.2</v>
      </c>
      <c r="BO120" s="21">
        <v>235.19999999999993</v>
      </c>
      <c r="BP120" s="21">
        <v>226.3</v>
      </c>
      <c r="BQ120" s="21">
        <v>93.3</v>
      </c>
      <c r="BR120" s="21">
        <v>244.59999999999991</v>
      </c>
      <c r="BS120" s="21">
        <v>160</v>
      </c>
      <c r="BT120" s="21">
        <v>131.10000000000008</v>
      </c>
      <c r="BU120" s="86">
        <f t="shared" si="64"/>
        <v>-175.7999999999999</v>
      </c>
      <c r="BV120" s="60"/>
      <c r="BW120" s="26">
        <f t="shared" si="65"/>
        <v>0</v>
      </c>
      <c r="BX120" s="92">
        <f t="shared" si="51"/>
        <v>-175.7999999999999</v>
      </c>
      <c r="BY120" s="72"/>
      <c r="BZ120" s="11"/>
      <c r="CA120" s="72"/>
      <c r="CB120" s="72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2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2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2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2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2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2"/>
      <c r="IB120" s="11"/>
      <c r="IC120" s="11"/>
    </row>
    <row r="121" spans="1:237" s="2" customFormat="1" ht="15" customHeight="1" x14ac:dyDescent="0.2">
      <c r="A121" s="25" t="s">
        <v>122</v>
      </c>
      <c r="B121" s="26"/>
      <c r="C121" s="26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26"/>
      <c r="O121" s="26"/>
      <c r="P121" s="4"/>
      <c r="Q121" s="13"/>
      <c r="R121" s="22"/>
      <c r="S121" s="13"/>
      <c r="T121" s="26"/>
      <c r="U121" s="26"/>
      <c r="V121" s="4"/>
      <c r="W121" s="13"/>
      <c r="X121" s="26"/>
      <c r="Y121" s="26"/>
      <c r="Z121" s="4"/>
      <c r="AA121" s="13"/>
      <c r="AB121" s="26"/>
      <c r="AC121" s="26"/>
      <c r="AD121" s="4"/>
      <c r="AE121" s="13"/>
      <c r="AF121" s="5"/>
      <c r="AG121" s="5"/>
      <c r="AH121" s="4"/>
      <c r="AI121" s="13"/>
      <c r="AJ121" s="5"/>
      <c r="AK121" s="5"/>
      <c r="AL121" s="4"/>
      <c r="AM121" s="13"/>
      <c r="AN121" s="26"/>
      <c r="AO121" s="26"/>
      <c r="AP121" s="4"/>
      <c r="AQ121" s="13"/>
      <c r="AR121" s="5"/>
      <c r="AS121" s="5"/>
      <c r="AT121" s="5"/>
      <c r="AU121" s="13"/>
      <c r="AV121" s="13"/>
      <c r="AW121" s="13"/>
      <c r="AX121" s="4"/>
      <c r="AY121" s="13"/>
      <c r="AZ121" s="5"/>
      <c r="BA121" s="5"/>
      <c r="BB121" s="5"/>
      <c r="BC121" s="13"/>
      <c r="BD121" s="20"/>
      <c r="BE121" s="20"/>
      <c r="BF121" s="24"/>
      <c r="BG121" s="21"/>
      <c r="BH121" s="21"/>
      <c r="BI121" s="48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86"/>
      <c r="BV121" s="60"/>
      <c r="BW121" s="26"/>
      <c r="BX121" s="92"/>
      <c r="BY121" s="72"/>
      <c r="BZ121" s="11"/>
      <c r="CA121" s="72"/>
      <c r="CB121" s="72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2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2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2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2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2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2"/>
      <c r="IB121" s="11"/>
      <c r="IC121" s="11"/>
    </row>
    <row r="122" spans="1:237" s="2" customFormat="1" ht="15" customHeight="1" x14ac:dyDescent="0.2">
      <c r="A122" s="16" t="s">
        <v>123</v>
      </c>
      <c r="B122" s="26">
        <v>2913</v>
      </c>
      <c r="C122" s="26">
        <v>3077.3</v>
      </c>
      <c r="D122" s="4">
        <f t="shared" si="58"/>
        <v>1.0564023343631994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26">
        <v>562.20000000000005</v>
      </c>
      <c r="O122" s="26">
        <v>501.1</v>
      </c>
      <c r="P122" s="4">
        <f t="shared" si="66"/>
        <v>0.89131981501245106</v>
      </c>
      <c r="Q122" s="13">
        <v>20</v>
      </c>
      <c r="R122" s="22">
        <v>1</v>
      </c>
      <c r="S122" s="13">
        <v>15</v>
      </c>
      <c r="T122" s="26">
        <v>40</v>
      </c>
      <c r="U122" s="26">
        <v>34.700000000000003</v>
      </c>
      <c r="V122" s="4">
        <f t="shared" si="67"/>
        <v>0.86750000000000005</v>
      </c>
      <c r="W122" s="13">
        <v>25</v>
      </c>
      <c r="X122" s="26">
        <v>14</v>
      </c>
      <c r="Y122" s="26">
        <v>26.2</v>
      </c>
      <c r="Z122" s="4">
        <f t="shared" si="68"/>
        <v>1.8714285714285714</v>
      </c>
      <c r="AA122" s="13">
        <v>25</v>
      </c>
      <c r="AB122" s="26" t="s">
        <v>370</v>
      </c>
      <c r="AC122" s="26" t="s">
        <v>370</v>
      </c>
      <c r="AD122" s="4" t="s">
        <v>370</v>
      </c>
      <c r="AE122" s="13" t="s">
        <v>370</v>
      </c>
      <c r="AF122" s="5">
        <v>11395</v>
      </c>
      <c r="AG122" s="5">
        <v>12620</v>
      </c>
      <c r="AH122" s="4">
        <f t="shared" si="48"/>
        <v>1.1075032909170688</v>
      </c>
      <c r="AI122" s="13">
        <v>5</v>
      </c>
      <c r="AJ122" s="5">
        <v>56</v>
      </c>
      <c r="AK122" s="5">
        <v>47.6</v>
      </c>
      <c r="AL122" s="4">
        <f t="shared" si="59"/>
        <v>0.85</v>
      </c>
      <c r="AM122" s="13">
        <v>15</v>
      </c>
      <c r="AN122" s="26">
        <v>74</v>
      </c>
      <c r="AO122" s="26">
        <v>76</v>
      </c>
      <c r="AP122" s="4">
        <f t="shared" ref="AP122:AP128" si="70">IF((AQ122=0),0,IF(AN122=0,1,IF(AO122&lt;0,0,AO122/AN122)))</f>
        <v>1.027027027027027</v>
      </c>
      <c r="AQ122" s="13">
        <v>20</v>
      </c>
      <c r="AR122" s="5" t="s">
        <v>373</v>
      </c>
      <c r="AS122" s="5" t="s">
        <v>373</v>
      </c>
      <c r="AT122" s="5" t="s">
        <v>373</v>
      </c>
      <c r="AU122" s="13" t="s">
        <v>370</v>
      </c>
      <c r="AV122" s="13">
        <v>100</v>
      </c>
      <c r="AW122" s="13">
        <v>34.44</v>
      </c>
      <c r="AX122" s="4">
        <f t="shared" si="60"/>
        <v>0.34439999999999998</v>
      </c>
      <c r="AY122" s="13">
        <v>10</v>
      </c>
      <c r="AZ122" s="5" t="s">
        <v>373</v>
      </c>
      <c r="BA122" s="5" t="s">
        <v>373</v>
      </c>
      <c r="BB122" s="5" t="s">
        <v>373</v>
      </c>
      <c r="BC122" s="13" t="s">
        <v>370</v>
      </c>
      <c r="BD122" s="20">
        <f t="shared" si="69"/>
        <v>1.0630047649980772</v>
      </c>
      <c r="BE122" s="20">
        <f t="shared" ref="BE122:BE128" si="71">IF(BD122&gt;1.2,IF((BD122-1.2)*0.1+1.2&gt;1.3,1.3,(BD122-1.2)*0.1+1.2),BD122)</f>
        <v>1.0630047649980772</v>
      </c>
      <c r="BF122" s="24">
        <v>586</v>
      </c>
      <c r="BG122" s="21">
        <f t="shared" si="61"/>
        <v>586</v>
      </c>
      <c r="BH122" s="21">
        <f t="shared" si="62"/>
        <v>622.9</v>
      </c>
      <c r="BI122" s="48">
        <f t="shared" si="63"/>
        <v>36.899999999999977</v>
      </c>
      <c r="BJ122" s="21">
        <v>75.099999999999994</v>
      </c>
      <c r="BK122" s="21">
        <v>89</v>
      </c>
      <c r="BL122" s="21">
        <v>0</v>
      </c>
      <c r="BM122" s="21">
        <v>55.8</v>
      </c>
      <c r="BN122" s="21">
        <v>35.1</v>
      </c>
      <c r="BO122" s="21">
        <v>12.899999999999977</v>
      </c>
      <c r="BP122" s="21">
        <v>81.100000000000023</v>
      </c>
      <c r="BQ122" s="21">
        <v>41.499999999999979</v>
      </c>
      <c r="BR122" s="21">
        <v>111.20000000000005</v>
      </c>
      <c r="BS122" s="21">
        <v>52.099999999999952</v>
      </c>
      <c r="BT122" s="21">
        <v>66.40000000000002</v>
      </c>
      <c r="BU122" s="86">
        <f t="shared" si="64"/>
        <v>2.6999999999999318</v>
      </c>
      <c r="BV122" s="60" t="s">
        <v>411</v>
      </c>
      <c r="BW122" s="26">
        <f t="shared" si="65"/>
        <v>0</v>
      </c>
      <c r="BX122" s="92">
        <f t="shared" si="51"/>
        <v>0</v>
      </c>
      <c r="BY122" s="72"/>
      <c r="BZ122" s="11"/>
      <c r="CA122" s="72"/>
      <c r="CB122" s="72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2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2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2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2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2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2"/>
      <c r="IB122" s="11"/>
      <c r="IC122" s="11"/>
    </row>
    <row r="123" spans="1:237" s="2" customFormat="1" ht="15" customHeight="1" x14ac:dyDescent="0.2">
      <c r="A123" s="16" t="s">
        <v>124</v>
      </c>
      <c r="B123" s="26">
        <v>49388</v>
      </c>
      <c r="C123" s="26">
        <v>48350.9</v>
      </c>
      <c r="D123" s="4">
        <f t="shared" si="58"/>
        <v>0.97900097189600721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26">
        <v>5939.7</v>
      </c>
      <c r="O123" s="26">
        <v>5774.2</v>
      </c>
      <c r="P123" s="4">
        <f t="shared" si="66"/>
        <v>0.97213663989763788</v>
      </c>
      <c r="Q123" s="13">
        <v>20</v>
      </c>
      <c r="R123" s="22">
        <v>1</v>
      </c>
      <c r="S123" s="13">
        <v>15</v>
      </c>
      <c r="T123" s="26">
        <v>130</v>
      </c>
      <c r="U123" s="26">
        <v>72.7</v>
      </c>
      <c r="V123" s="4">
        <f t="shared" si="67"/>
        <v>0.5592307692307692</v>
      </c>
      <c r="W123" s="13">
        <v>30</v>
      </c>
      <c r="X123" s="26">
        <v>23.1</v>
      </c>
      <c r="Y123" s="26">
        <v>27.7</v>
      </c>
      <c r="Z123" s="4">
        <f t="shared" si="68"/>
        <v>1.1991341991341991</v>
      </c>
      <c r="AA123" s="13">
        <v>20</v>
      </c>
      <c r="AB123" s="26" t="s">
        <v>370</v>
      </c>
      <c r="AC123" s="26" t="s">
        <v>370</v>
      </c>
      <c r="AD123" s="4" t="s">
        <v>370</v>
      </c>
      <c r="AE123" s="13" t="s">
        <v>370</v>
      </c>
      <c r="AF123" s="5">
        <v>193675</v>
      </c>
      <c r="AG123" s="5">
        <v>219964</v>
      </c>
      <c r="AH123" s="4">
        <f t="shared" si="48"/>
        <v>1.1357377049180328</v>
      </c>
      <c r="AI123" s="13">
        <v>5</v>
      </c>
      <c r="AJ123" s="5">
        <v>56</v>
      </c>
      <c r="AK123" s="5">
        <v>28.6</v>
      </c>
      <c r="AL123" s="4">
        <f t="shared" si="59"/>
        <v>0.51071428571428579</v>
      </c>
      <c r="AM123" s="13">
        <v>15</v>
      </c>
      <c r="AN123" s="26">
        <v>156</v>
      </c>
      <c r="AO123" s="26">
        <v>157</v>
      </c>
      <c r="AP123" s="4">
        <f t="shared" si="70"/>
        <v>1.0064102564102564</v>
      </c>
      <c r="AQ123" s="13">
        <v>20</v>
      </c>
      <c r="AR123" s="5" t="s">
        <v>373</v>
      </c>
      <c r="AS123" s="5" t="s">
        <v>373</v>
      </c>
      <c r="AT123" s="5" t="s">
        <v>373</v>
      </c>
      <c r="AU123" s="13" t="s">
        <v>370</v>
      </c>
      <c r="AV123" s="13">
        <v>100</v>
      </c>
      <c r="AW123" s="13">
        <v>46.67</v>
      </c>
      <c r="AX123" s="4">
        <f t="shared" si="60"/>
        <v>0</v>
      </c>
      <c r="AY123" s="13">
        <v>0</v>
      </c>
      <c r="AZ123" s="5" t="s">
        <v>373</v>
      </c>
      <c r="BA123" s="5" t="s">
        <v>373</v>
      </c>
      <c r="BB123" s="5" t="s">
        <v>373</v>
      </c>
      <c r="BC123" s="13" t="s">
        <v>370</v>
      </c>
      <c r="BD123" s="20">
        <f t="shared" si="69"/>
        <v>0.87748116677799604</v>
      </c>
      <c r="BE123" s="20">
        <f t="shared" si="71"/>
        <v>0.87748116677799604</v>
      </c>
      <c r="BF123" s="24">
        <v>1310</v>
      </c>
      <c r="BG123" s="21">
        <f t="shared" si="61"/>
        <v>1310</v>
      </c>
      <c r="BH123" s="21">
        <f t="shared" si="62"/>
        <v>1149.5</v>
      </c>
      <c r="BI123" s="48">
        <f t="shared" si="63"/>
        <v>-160.5</v>
      </c>
      <c r="BJ123" s="21">
        <v>185.4</v>
      </c>
      <c r="BK123" s="21">
        <v>225.4</v>
      </c>
      <c r="BL123" s="21">
        <v>0</v>
      </c>
      <c r="BM123" s="21">
        <v>109.8</v>
      </c>
      <c r="BN123" s="21">
        <v>148.6</v>
      </c>
      <c r="BO123" s="21">
        <v>61.600000000000023</v>
      </c>
      <c r="BP123" s="21">
        <v>131.80000000000001</v>
      </c>
      <c r="BQ123" s="21">
        <v>176.09999999999997</v>
      </c>
      <c r="BR123" s="21">
        <v>0</v>
      </c>
      <c r="BS123" s="21">
        <v>103.30000000000001</v>
      </c>
      <c r="BT123" s="21">
        <v>141.4</v>
      </c>
      <c r="BU123" s="86">
        <f t="shared" si="64"/>
        <v>-133.89999999999995</v>
      </c>
      <c r="BV123" s="60"/>
      <c r="BW123" s="26">
        <f t="shared" si="65"/>
        <v>0</v>
      </c>
      <c r="BX123" s="92">
        <f t="shared" si="51"/>
        <v>-133.89999999999995</v>
      </c>
      <c r="BY123" s="72"/>
      <c r="BZ123" s="11"/>
      <c r="CA123" s="72"/>
      <c r="CB123" s="72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2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2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2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2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2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2"/>
      <c r="IB123" s="11"/>
      <c r="IC123" s="11"/>
    </row>
    <row r="124" spans="1:237" s="2" customFormat="1" ht="15" customHeight="1" x14ac:dyDescent="0.2">
      <c r="A124" s="16" t="s">
        <v>125</v>
      </c>
      <c r="B124" s="26">
        <v>441</v>
      </c>
      <c r="C124" s="26">
        <v>438.9</v>
      </c>
      <c r="D124" s="4">
        <f t="shared" si="58"/>
        <v>0.99523809523809514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26">
        <v>767.2</v>
      </c>
      <c r="O124" s="26">
        <v>692.9</v>
      </c>
      <c r="P124" s="4">
        <f t="shared" si="66"/>
        <v>0.90315432742440038</v>
      </c>
      <c r="Q124" s="13">
        <v>20</v>
      </c>
      <c r="R124" s="22">
        <v>1</v>
      </c>
      <c r="S124" s="13">
        <v>15</v>
      </c>
      <c r="T124" s="26">
        <v>58</v>
      </c>
      <c r="U124" s="26">
        <v>13.4</v>
      </c>
      <c r="V124" s="4">
        <f t="shared" si="67"/>
        <v>0.23103448275862071</v>
      </c>
      <c r="W124" s="13">
        <v>15</v>
      </c>
      <c r="X124" s="26">
        <v>16</v>
      </c>
      <c r="Y124" s="26">
        <v>4.0999999999999996</v>
      </c>
      <c r="Z124" s="4">
        <f t="shared" si="68"/>
        <v>0.25624999999999998</v>
      </c>
      <c r="AA124" s="13">
        <v>35</v>
      </c>
      <c r="AB124" s="26" t="s">
        <v>370</v>
      </c>
      <c r="AC124" s="26" t="s">
        <v>370</v>
      </c>
      <c r="AD124" s="4" t="s">
        <v>370</v>
      </c>
      <c r="AE124" s="13" t="s">
        <v>370</v>
      </c>
      <c r="AF124" s="5">
        <v>16465</v>
      </c>
      <c r="AG124" s="5">
        <v>17289</v>
      </c>
      <c r="AH124" s="4">
        <f t="shared" si="48"/>
        <v>1.0500455511691467</v>
      </c>
      <c r="AI124" s="13">
        <v>5</v>
      </c>
      <c r="AJ124" s="5">
        <v>56</v>
      </c>
      <c r="AK124" s="5">
        <v>30.7</v>
      </c>
      <c r="AL124" s="4">
        <f t="shared" si="59"/>
        <v>0.54821428571428565</v>
      </c>
      <c r="AM124" s="13">
        <v>15</v>
      </c>
      <c r="AN124" s="26">
        <v>100</v>
      </c>
      <c r="AO124" s="26">
        <v>100</v>
      </c>
      <c r="AP124" s="4">
        <f t="shared" si="70"/>
        <v>1</v>
      </c>
      <c r="AQ124" s="13">
        <v>20</v>
      </c>
      <c r="AR124" s="5" t="s">
        <v>373</v>
      </c>
      <c r="AS124" s="5" t="s">
        <v>373</v>
      </c>
      <c r="AT124" s="5" t="s">
        <v>373</v>
      </c>
      <c r="AU124" s="13" t="s">
        <v>370</v>
      </c>
      <c r="AV124" s="13">
        <v>100</v>
      </c>
      <c r="AW124" s="13">
        <v>0</v>
      </c>
      <c r="AX124" s="4">
        <f t="shared" si="60"/>
        <v>0</v>
      </c>
      <c r="AY124" s="13">
        <v>0</v>
      </c>
      <c r="AZ124" s="5" t="s">
        <v>373</v>
      </c>
      <c r="BA124" s="5" t="s">
        <v>373</v>
      </c>
      <c r="BB124" s="5" t="s">
        <v>373</v>
      </c>
      <c r="BC124" s="13" t="s">
        <v>370</v>
      </c>
      <c r="BD124" s="20">
        <f t="shared" si="69"/>
        <v>0.6586901983985799</v>
      </c>
      <c r="BE124" s="20">
        <f t="shared" si="71"/>
        <v>0.6586901983985799</v>
      </c>
      <c r="BF124" s="24">
        <v>482</v>
      </c>
      <c r="BG124" s="21">
        <f t="shared" si="61"/>
        <v>482</v>
      </c>
      <c r="BH124" s="21">
        <f t="shared" si="62"/>
        <v>317.5</v>
      </c>
      <c r="BI124" s="48">
        <f t="shared" si="63"/>
        <v>-164.5</v>
      </c>
      <c r="BJ124" s="21">
        <v>79.3</v>
      </c>
      <c r="BK124" s="21">
        <v>87.8</v>
      </c>
      <c r="BL124" s="21">
        <v>0</v>
      </c>
      <c r="BM124" s="21">
        <v>39.5</v>
      </c>
      <c r="BN124" s="21">
        <v>33.299999999999997</v>
      </c>
      <c r="BO124" s="21">
        <v>0</v>
      </c>
      <c r="BP124" s="21">
        <v>26.2</v>
      </c>
      <c r="BQ124" s="21">
        <v>26.2</v>
      </c>
      <c r="BR124" s="21">
        <v>7.6999999999999886</v>
      </c>
      <c r="BS124" s="21">
        <v>20.700000000000017</v>
      </c>
      <c r="BT124" s="21">
        <v>15</v>
      </c>
      <c r="BU124" s="86">
        <f t="shared" si="64"/>
        <v>-18.200000000000028</v>
      </c>
      <c r="BV124" s="60" t="s">
        <v>411</v>
      </c>
      <c r="BW124" s="26">
        <f t="shared" si="65"/>
        <v>0</v>
      </c>
      <c r="BX124" s="92">
        <f t="shared" si="51"/>
        <v>-18.200000000000028</v>
      </c>
      <c r="BY124" s="72"/>
      <c r="BZ124" s="11"/>
      <c r="CA124" s="72"/>
      <c r="CB124" s="72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2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2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2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2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2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2"/>
      <c r="IB124" s="11"/>
      <c r="IC124" s="11"/>
    </row>
    <row r="125" spans="1:237" s="2" customFormat="1" ht="15" customHeight="1" x14ac:dyDescent="0.2">
      <c r="A125" s="16" t="s">
        <v>126</v>
      </c>
      <c r="B125" s="26">
        <v>2360</v>
      </c>
      <c r="C125" s="26">
        <v>2396.6</v>
      </c>
      <c r="D125" s="4">
        <f t="shared" si="58"/>
        <v>1.0155084745762712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26">
        <v>2566</v>
      </c>
      <c r="O125" s="26">
        <v>1444.5</v>
      </c>
      <c r="P125" s="4">
        <f t="shared" si="66"/>
        <v>0.56293842556508189</v>
      </c>
      <c r="Q125" s="13">
        <v>20</v>
      </c>
      <c r="R125" s="22">
        <v>1</v>
      </c>
      <c r="S125" s="13">
        <v>15</v>
      </c>
      <c r="T125" s="26">
        <v>613</v>
      </c>
      <c r="U125" s="26">
        <v>903.6</v>
      </c>
      <c r="V125" s="4">
        <f t="shared" si="67"/>
        <v>1.4740619902120717</v>
      </c>
      <c r="W125" s="13">
        <v>30</v>
      </c>
      <c r="X125" s="26">
        <v>32</v>
      </c>
      <c r="Y125" s="26">
        <v>40.4</v>
      </c>
      <c r="Z125" s="4">
        <f t="shared" si="68"/>
        <v>1.2625</v>
      </c>
      <c r="AA125" s="13">
        <v>20</v>
      </c>
      <c r="AB125" s="26" t="s">
        <v>370</v>
      </c>
      <c r="AC125" s="26" t="s">
        <v>370</v>
      </c>
      <c r="AD125" s="4" t="s">
        <v>370</v>
      </c>
      <c r="AE125" s="13" t="s">
        <v>370</v>
      </c>
      <c r="AF125" s="5">
        <v>28489</v>
      </c>
      <c r="AG125" s="5">
        <v>32426</v>
      </c>
      <c r="AH125" s="4">
        <f t="shared" si="48"/>
        <v>1.1381936887921653</v>
      </c>
      <c r="AI125" s="13">
        <v>5</v>
      </c>
      <c r="AJ125" s="5">
        <v>56</v>
      </c>
      <c r="AK125" s="5">
        <v>22.4</v>
      </c>
      <c r="AL125" s="4">
        <f t="shared" si="59"/>
        <v>0.39999999999999997</v>
      </c>
      <c r="AM125" s="13">
        <v>15</v>
      </c>
      <c r="AN125" s="26">
        <v>332</v>
      </c>
      <c r="AO125" s="26">
        <v>251</v>
      </c>
      <c r="AP125" s="4">
        <f t="shared" si="70"/>
        <v>0.75602409638554213</v>
      </c>
      <c r="AQ125" s="13">
        <v>20</v>
      </c>
      <c r="AR125" s="5" t="s">
        <v>373</v>
      </c>
      <c r="AS125" s="5" t="s">
        <v>373</v>
      </c>
      <c r="AT125" s="5" t="s">
        <v>373</v>
      </c>
      <c r="AU125" s="13" t="s">
        <v>370</v>
      </c>
      <c r="AV125" s="13">
        <v>100</v>
      </c>
      <c r="AW125" s="13">
        <v>41.67</v>
      </c>
      <c r="AX125" s="4">
        <f t="shared" si="60"/>
        <v>0.41670000000000001</v>
      </c>
      <c r="AY125" s="13">
        <v>10</v>
      </c>
      <c r="AZ125" s="5" t="s">
        <v>373</v>
      </c>
      <c r="BA125" s="5" t="s">
        <v>373</v>
      </c>
      <c r="BB125" s="5" t="s">
        <v>373</v>
      </c>
      <c r="BC125" s="13" t="s">
        <v>370</v>
      </c>
      <c r="BD125" s="20">
        <f t="shared" si="69"/>
        <v>0.94389078162136664</v>
      </c>
      <c r="BE125" s="20">
        <f t="shared" si="71"/>
        <v>0.94389078162136664</v>
      </c>
      <c r="BF125" s="24">
        <v>793</v>
      </c>
      <c r="BG125" s="21">
        <f t="shared" si="61"/>
        <v>793</v>
      </c>
      <c r="BH125" s="21">
        <f t="shared" si="62"/>
        <v>748.5</v>
      </c>
      <c r="BI125" s="48">
        <f t="shared" si="63"/>
        <v>-44.5</v>
      </c>
      <c r="BJ125" s="21">
        <v>91.2</v>
      </c>
      <c r="BK125" s="21">
        <v>113.1</v>
      </c>
      <c r="BL125" s="21">
        <v>0</v>
      </c>
      <c r="BM125" s="21">
        <v>52.8</v>
      </c>
      <c r="BN125" s="21">
        <v>84.9</v>
      </c>
      <c r="BO125" s="21">
        <v>150.79999999999995</v>
      </c>
      <c r="BP125" s="21">
        <v>91.30000000000004</v>
      </c>
      <c r="BQ125" s="21">
        <v>53.800000000000026</v>
      </c>
      <c r="BR125" s="21">
        <v>39.499999999999844</v>
      </c>
      <c r="BS125" s="21">
        <v>37.000000000000156</v>
      </c>
      <c r="BT125" s="21">
        <v>75.3</v>
      </c>
      <c r="BU125" s="86">
        <f t="shared" si="64"/>
        <v>-41.200000000000131</v>
      </c>
      <c r="BV125" s="60" t="s">
        <v>411</v>
      </c>
      <c r="BW125" s="26">
        <f t="shared" si="65"/>
        <v>0</v>
      </c>
      <c r="BX125" s="92">
        <f t="shared" si="51"/>
        <v>-41.200000000000131</v>
      </c>
      <c r="BY125" s="72"/>
      <c r="BZ125" s="11"/>
      <c r="CA125" s="72"/>
      <c r="CB125" s="72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2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2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2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2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2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2"/>
      <c r="IB125" s="11"/>
      <c r="IC125" s="11"/>
    </row>
    <row r="126" spans="1:237" s="2" customFormat="1" ht="15" customHeight="1" x14ac:dyDescent="0.2">
      <c r="A126" s="16" t="s">
        <v>127</v>
      </c>
      <c r="B126" s="26">
        <v>3806</v>
      </c>
      <c r="C126" s="26">
        <v>3981.3</v>
      </c>
      <c r="D126" s="4">
        <f t="shared" si="58"/>
        <v>1.0460588544403573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26">
        <v>1747.9</v>
      </c>
      <c r="O126" s="26">
        <v>1191.4000000000001</v>
      </c>
      <c r="P126" s="4">
        <f t="shared" si="66"/>
        <v>0.68161794152983579</v>
      </c>
      <c r="Q126" s="13">
        <v>20</v>
      </c>
      <c r="R126" s="22">
        <v>1</v>
      </c>
      <c r="S126" s="13">
        <v>15</v>
      </c>
      <c r="T126" s="26">
        <v>108</v>
      </c>
      <c r="U126" s="26">
        <v>37</v>
      </c>
      <c r="V126" s="4">
        <f t="shared" si="67"/>
        <v>0.34259259259259262</v>
      </c>
      <c r="W126" s="13">
        <v>30</v>
      </c>
      <c r="X126" s="26">
        <v>23.9</v>
      </c>
      <c r="Y126" s="26">
        <v>27.5</v>
      </c>
      <c r="Z126" s="4">
        <f t="shared" si="68"/>
        <v>1.1506276150627617</v>
      </c>
      <c r="AA126" s="13">
        <v>20</v>
      </c>
      <c r="AB126" s="26" t="s">
        <v>370</v>
      </c>
      <c r="AC126" s="26" t="s">
        <v>370</v>
      </c>
      <c r="AD126" s="4" t="s">
        <v>370</v>
      </c>
      <c r="AE126" s="13" t="s">
        <v>370</v>
      </c>
      <c r="AF126" s="5">
        <v>21650</v>
      </c>
      <c r="AG126" s="5">
        <v>24223</v>
      </c>
      <c r="AH126" s="4">
        <f t="shared" si="48"/>
        <v>1.1188452655889145</v>
      </c>
      <c r="AI126" s="13">
        <v>5</v>
      </c>
      <c r="AJ126" s="5">
        <v>56</v>
      </c>
      <c r="AK126" s="5">
        <v>35.799999999999997</v>
      </c>
      <c r="AL126" s="4">
        <f t="shared" si="59"/>
        <v>0.63928571428571423</v>
      </c>
      <c r="AM126" s="13">
        <v>15</v>
      </c>
      <c r="AN126" s="26">
        <v>171</v>
      </c>
      <c r="AO126" s="26">
        <v>166</v>
      </c>
      <c r="AP126" s="4">
        <f t="shared" si="70"/>
        <v>0.9707602339181286</v>
      </c>
      <c r="AQ126" s="13">
        <v>20</v>
      </c>
      <c r="AR126" s="5" t="s">
        <v>373</v>
      </c>
      <c r="AS126" s="5" t="s">
        <v>373</v>
      </c>
      <c r="AT126" s="5" t="s">
        <v>373</v>
      </c>
      <c r="AU126" s="13" t="s">
        <v>370</v>
      </c>
      <c r="AV126" s="13">
        <v>66.599999999999994</v>
      </c>
      <c r="AW126" s="13">
        <v>33.33</v>
      </c>
      <c r="AX126" s="4">
        <f t="shared" si="60"/>
        <v>0.50045045045045045</v>
      </c>
      <c r="AY126" s="13">
        <v>10</v>
      </c>
      <c r="AZ126" s="5" t="s">
        <v>373</v>
      </c>
      <c r="BA126" s="5" t="s">
        <v>373</v>
      </c>
      <c r="BB126" s="5" t="s">
        <v>373</v>
      </c>
      <c r="BC126" s="13" t="s">
        <v>370</v>
      </c>
      <c r="BD126" s="20">
        <f t="shared" si="69"/>
        <v>0.77232068054572867</v>
      </c>
      <c r="BE126" s="20">
        <f t="shared" si="71"/>
        <v>0.77232068054572867</v>
      </c>
      <c r="BF126" s="24">
        <v>781</v>
      </c>
      <c r="BG126" s="21">
        <f t="shared" si="61"/>
        <v>781</v>
      </c>
      <c r="BH126" s="21">
        <f t="shared" si="62"/>
        <v>603.20000000000005</v>
      </c>
      <c r="BI126" s="48">
        <f t="shared" si="63"/>
        <v>-177.79999999999995</v>
      </c>
      <c r="BJ126" s="21">
        <v>62.6</v>
      </c>
      <c r="BK126" s="21">
        <v>101.6</v>
      </c>
      <c r="BL126" s="21">
        <v>0</v>
      </c>
      <c r="BM126" s="21">
        <v>67.400000000000006</v>
      </c>
      <c r="BN126" s="21">
        <v>50</v>
      </c>
      <c r="BO126" s="21">
        <v>41.599999999999966</v>
      </c>
      <c r="BP126" s="21">
        <v>82.700000000000031</v>
      </c>
      <c r="BQ126" s="21">
        <v>35.399999999999977</v>
      </c>
      <c r="BR126" s="21">
        <v>20.300000000000011</v>
      </c>
      <c r="BS126" s="21">
        <v>51.599999999999966</v>
      </c>
      <c r="BT126" s="21">
        <v>76</v>
      </c>
      <c r="BU126" s="86">
        <f t="shared" si="64"/>
        <v>14.000000000000057</v>
      </c>
      <c r="BV126" s="60" t="s">
        <v>411</v>
      </c>
      <c r="BW126" s="26">
        <f t="shared" si="65"/>
        <v>0</v>
      </c>
      <c r="BX126" s="92">
        <f t="shared" si="51"/>
        <v>0</v>
      </c>
      <c r="BY126" s="72"/>
      <c r="BZ126" s="11"/>
      <c r="CA126" s="72"/>
      <c r="CB126" s="72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2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2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2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2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2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2"/>
      <c r="IB126" s="11"/>
      <c r="IC126" s="11"/>
    </row>
    <row r="127" spans="1:237" s="2" customFormat="1" ht="15" customHeight="1" x14ac:dyDescent="0.2">
      <c r="A127" s="16" t="s">
        <v>128</v>
      </c>
      <c r="B127" s="26">
        <v>908</v>
      </c>
      <c r="C127" s="26">
        <v>881.3</v>
      </c>
      <c r="D127" s="4">
        <f t="shared" si="58"/>
        <v>0.97059471365638761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26">
        <v>1532.2</v>
      </c>
      <c r="O127" s="26">
        <v>2368.6</v>
      </c>
      <c r="P127" s="4">
        <f t="shared" si="66"/>
        <v>1.545881738676413</v>
      </c>
      <c r="Q127" s="13">
        <v>20</v>
      </c>
      <c r="R127" s="22">
        <v>1</v>
      </c>
      <c r="S127" s="13">
        <v>15</v>
      </c>
      <c r="T127" s="26">
        <v>330</v>
      </c>
      <c r="U127" s="26">
        <v>247.3</v>
      </c>
      <c r="V127" s="4">
        <f t="shared" si="67"/>
        <v>0.74939393939393939</v>
      </c>
      <c r="W127" s="13">
        <v>30</v>
      </c>
      <c r="X127" s="26">
        <v>18</v>
      </c>
      <c r="Y127" s="26">
        <v>2</v>
      </c>
      <c r="Z127" s="4">
        <f t="shared" si="68"/>
        <v>0.1111111111111111</v>
      </c>
      <c r="AA127" s="13">
        <v>20</v>
      </c>
      <c r="AB127" s="26" t="s">
        <v>370</v>
      </c>
      <c r="AC127" s="26" t="s">
        <v>370</v>
      </c>
      <c r="AD127" s="4" t="s">
        <v>370</v>
      </c>
      <c r="AE127" s="13" t="s">
        <v>370</v>
      </c>
      <c r="AF127" s="5">
        <v>14084</v>
      </c>
      <c r="AG127" s="5">
        <v>13578</v>
      </c>
      <c r="AH127" s="4">
        <f t="shared" si="48"/>
        <v>0.96407270661743827</v>
      </c>
      <c r="AI127" s="13">
        <v>5</v>
      </c>
      <c r="AJ127" s="5">
        <v>56</v>
      </c>
      <c r="AK127" s="5">
        <v>28.5</v>
      </c>
      <c r="AL127" s="4">
        <f t="shared" si="59"/>
        <v>0.5089285714285714</v>
      </c>
      <c r="AM127" s="13">
        <v>15</v>
      </c>
      <c r="AN127" s="26">
        <v>301</v>
      </c>
      <c r="AO127" s="26">
        <v>294</v>
      </c>
      <c r="AP127" s="4">
        <f t="shared" si="70"/>
        <v>0.97674418604651159</v>
      </c>
      <c r="AQ127" s="13">
        <v>20</v>
      </c>
      <c r="AR127" s="5" t="s">
        <v>373</v>
      </c>
      <c r="AS127" s="5" t="s">
        <v>373</v>
      </c>
      <c r="AT127" s="5" t="s">
        <v>373</v>
      </c>
      <c r="AU127" s="13" t="s">
        <v>370</v>
      </c>
      <c r="AV127" s="13">
        <v>0</v>
      </c>
      <c r="AW127" s="13">
        <v>0</v>
      </c>
      <c r="AX127" s="4">
        <f t="shared" si="60"/>
        <v>0</v>
      </c>
      <c r="AY127" s="13">
        <v>0</v>
      </c>
      <c r="AZ127" s="5" t="s">
        <v>373</v>
      </c>
      <c r="BA127" s="5" t="s">
        <v>373</v>
      </c>
      <c r="BB127" s="5" t="s">
        <v>373</v>
      </c>
      <c r="BC127" s="13" t="s">
        <v>370</v>
      </c>
      <c r="BD127" s="20">
        <f t="shared" si="69"/>
        <v>0.83197628251539657</v>
      </c>
      <c r="BE127" s="20">
        <f t="shared" si="71"/>
        <v>0.83197628251539657</v>
      </c>
      <c r="BF127" s="24">
        <v>650</v>
      </c>
      <c r="BG127" s="21">
        <f t="shared" si="61"/>
        <v>650</v>
      </c>
      <c r="BH127" s="21">
        <f t="shared" si="62"/>
        <v>540.79999999999995</v>
      </c>
      <c r="BI127" s="48">
        <f t="shared" si="63"/>
        <v>-109.20000000000005</v>
      </c>
      <c r="BJ127" s="21">
        <v>66.400000000000006</v>
      </c>
      <c r="BK127" s="21">
        <v>157.6</v>
      </c>
      <c r="BL127" s="21">
        <v>0</v>
      </c>
      <c r="BM127" s="21">
        <v>47.3</v>
      </c>
      <c r="BN127" s="21">
        <v>52.9</v>
      </c>
      <c r="BO127" s="21">
        <v>0</v>
      </c>
      <c r="BP127" s="21">
        <v>55.499999999999964</v>
      </c>
      <c r="BQ127" s="21">
        <v>66.400000000000006</v>
      </c>
      <c r="BR127" s="21">
        <v>21.30000000000004</v>
      </c>
      <c r="BS127" s="21">
        <v>27.399999999999977</v>
      </c>
      <c r="BT127" s="21">
        <v>25.6</v>
      </c>
      <c r="BU127" s="86">
        <f t="shared" si="64"/>
        <v>20.399999999999942</v>
      </c>
      <c r="BV127" s="60"/>
      <c r="BW127" s="26">
        <f t="shared" si="65"/>
        <v>20.399999999999942</v>
      </c>
      <c r="BX127" s="92">
        <f t="shared" si="51"/>
        <v>0</v>
      </c>
      <c r="BY127" s="72"/>
      <c r="BZ127" s="11"/>
      <c r="CA127" s="72"/>
      <c r="CB127" s="72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2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2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2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2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2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2"/>
      <c r="IB127" s="11"/>
      <c r="IC127" s="11"/>
    </row>
    <row r="128" spans="1:237" s="2" customFormat="1" ht="15" customHeight="1" x14ac:dyDescent="0.2">
      <c r="A128" s="16" t="s">
        <v>129</v>
      </c>
      <c r="B128" s="26">
        <v>1213</v>
      </c>
      <c r="C128" s="26">
        <v>1208.3</v>
      </c>
      <c r="D128" s="4">
        <f t="shared" si="58"/>
        <v>0.99612530915086561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26">
        <v>783.7</v>
      </c>
      <c r="O128" s="26">
        <v>1165.7</v>
      </c>
      <c r="P128" s="4">
        <f t="shared" si="66"/>
        <v>1.4874314150823018</v>
      </c>
      <c r="Q128" s="13">
        <v>20</v>
      </c>
      <c r="R128" s="22">
        <v>1</v>
      </c>
      <c r="S128" s="13">
        <v>15</v>
      </c>
      <c r="T128" s="26">
        <v>280</v>
      </c>
      <c r="U128" s="26">
        <v>290.39999999999998</v>
      </c>
      <c r="V128" s="4">
        <f t="shared" si="67"/>
        <v>1.0371428571428571</v>
      </c>
      <c r="W128" s="13">
        <v>35</v>
      </c>
      <c r="X128" s="26">
        <v>14</v>
      </c>
      <c r="Y128" s="26">
        <v>56.4</v>
      </c>
      <c r="Z128" s="4">
        <f t="shared" si="68"/>
        <v>4.0285714285714285</v>
      </c>
      <c r="AA128" s="13">
        <v>15</v>
      </c>
      <c r="AB128" s="26" t="s">
        <v>370</v>
      </c>
      <c r="AC128" s="26" t="s">
        <v>370</v>
      </c>
      <c r="AD128" s="4" t="s">
        <v>370</v>
      </c>
      <c r="AE128" s="13" t="s">
        <v>370</v>
      </c>
      <c r="AF128" s="5">
        <v>14242</v>
      </c>
      <c r="AG128" s="5">
        <v>53900</v>
      </c>
      <c r="AH128" s="4">
        <f t="shared" si="48"/>
        <v>3.7845808173009408</v>
      </c>
      <c r="AI128" s="13">
        <v>5</v>
      </c>
      <c r="AJ128" s="5">
        <v>56</v>
      </c>
      <c r="AK128" s="5">
        <v>42</v>
      </c>
      <c r="AL128" s="4">
        <f t="shared" si="59"/>
        <v>0.75</v>
      </c>
      <c r="AM128" s="13">
        <v>15</v>
      </c>
      <c r="AN128" s="26">
        <v>421</v>
      </c>
      <c r="AO128" s="26">
        <v>161</v>
      </c>
      <c r="AP128" s="4">
        <f t="shared" si="70"/>
        <v>0.38242280285035629</v>
      </c>
      <c r="AQ128" s="13">
        <v>20</v>
      </c>
      <c r="AR128" s="5" t="s">
        <v>373</v>
      </c>
      <c r="AS128" s="5" t="s">
        <v>373</v>
      </c>
      <c r="AT128" s="5" t="s">
        <v>373</v>
      </c>
      <c r="AU128" s="13" t="s">
        <v>370</v>
      </c>
      <c r="AV128" s="13">
        <v>0</v>
      </c>
      <c r="AW128" s="13">
        <v>0</v>
      </c>
      <c r="AX128" s="4">
        <f t="shared" si="60"/>
        <v>0</v>
      </c>
      <c r="AY128" s="13">
        <v>0</v>
      </c>
      <c r="AZ128" s="5" t="s">
        <v>373</v>
      </c>
      <c r="BA128" s="5" t="s">
        <v>373</v>
      </c>
      <c r="BB128" s="5" t="s">
        <v>373</v>
      </c>
      <c r="BC128" s="13" t="s">
        <v>370</v>
      </c>
      <c r="BD128" s="20">
        <f t="shared" si="69"/>
        <v>1.4019245404832441</v>
      </c>
      <c r="BE128" s="20">
        <f t="shared" si="71"/>
        <v>1.2201924540483244</v>
      </c>
      <c r="BF128" s="24">
        <v>862</v>
      </c>
      <c r="BG128" s="21">
        <f t="shared" si="61"/>
        <v>862</v>
      </c>
      <c r="BH128" s="21">
        <f t="shared" si="62"/>
        <v>1051.8</v>
      </c>
      <c r="BI128" s="48">
        <f t="shared" si="63"/>
        <v>189.79999999999995</v>
      </c>
      <c r="BJ128" s="21">
        <v>113.9</v>
      </c>
      <c r="BK128" s="21">
        <v>152.6</v>
      </c>
      <c r="BL128" s="21">
        <v>0</v>
      </c>
      <c r="BM128" s="21">
        <v>84.6</v>
      </c>
      <c r="BN128" s="21">
        <v>84.1</v>
      </c>
      <c r="BO128" s="21">
        <v>27.400000000000091</v>
      </c>
      <c r="BP128" s="21">
        <v>104.39999999999993</v>
      </c>
      <c r="BQ128" s="21">
        <v>86.900000000000048</v>
      </c>
      <c r="BR128" s="21">
        <v>208.0999999999998</v>
      </c>
      <c r="BS128" s="21">
        <v>84.200000000000117</v>
      </c>
      <c r="BT128" s="21">
        <v>81.3</v>
      </c>
      <c r="BU128" s="86">
        <f t="shared" si="64"/>
        <v>24.299999999999955</v>
      </c>
      <c r="BV128" s="60" t="s">
        <v>411</v>
      </c>
      <c r="BW128" s="26">
        <f t="shared" si="65"/>
        <v>0</v>
      </c>
      <c r="BX128" s="92">
        <f t="shared" si="51"/>
        <v>0</v>
      </c>
      <c r="BY128" s="72"/>
      <c r="BZ128" s="11"/>
      <c r="CA128" s="72"/>
      <c r="CB128" s="72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2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2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2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2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2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2"/>
      <c r="IB128" s="11"/>
      <c r="IC128" s="11"/>
    </row>
    <row r="129" spans="1:237" s="2" customFormat="1" ht="15" customHeight="1" x14ac:dyDescent="0.2">
      <c r="A129" s="25" t="s">
        <v>130</v>
      </c>
      <c r="B129" s="26"/>
      <c r="C129" s="26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26"/>
      <c r="O129" s="26"/>
      <c r="P129" s="4"/>
      <c r="Q129" s="13"/>
      <c r="R129" s="22"/>
      <c r="S129" s="13"/>
      <c r="T129" s="26"/>
      <c r="U129" s="26"/>
      <c r="V129" s="4"/>
      <c r="W129" s="13"/>
      <c r="X129" s="26"/>
      <c r="Y129" s="26"/>
      <c r="Z129" s="4"/>
      <c r="AA129" s="13"/>
      <c r="AB129" s="26"/>
      <c r="AC129" s="26"/>
      <c r="AD129" s="4"/>
      <c r="AE129" s="13"/>
      <c r="AF129" s="5"/>
      <c r="AG129" s="5"/>
      <c r="AH129" s="4"/>
      <c r="AI129" s="13"/>
      <c r="AJ129" s="5"/>
      <c r="AK129" s="5"/>
      <c r="AL129" s="4"/>
      <c r="AM129" s="13"/>
      <c r="AN129" s="26"/>
      <c r="AO129" s="26"/>
      <c r="AP129" s="4"/>
      <c r="AQ129" s="13"/>
      <c r="AR129" s="5"/>
      <c r="AS129" s="5"/>
      <c r="AT129" s="5"/>
      <c r="AU129" s="13"/>
      <c r="AV129" s="13"/>
      <c r="AW129" s="13"/>
      <c r="AX129" s="4"/>
      <c r="AY129" s="13"/>
      <c r="AZ129" s="5"/>
      <c r="BA129" s="5"/>
      <c r="BB129" s="5"/>
      <c r="BC129" s="13"/>
      <c r="BD129" s="20"/>
      <c r="BE129" s="20"/>
      <c r="BF129" s="24"/>
      <c r="BG129" s="21"/>
      <c r="BH129" s="21"/>
      <c r="BI129" s="48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86"/>
      <c r="BV129" s="60"/>
      <c r="BW129" s="26"/>
      <c r="BX129" s="92"/>
      <c r="BY129" s="72"/>
      <c r="BZ129" s="11"/>
      <c r="CA129" s="72"/>
      <c r="CB129" s="72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2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2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2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2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2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2"/>
      <c r="IB129" s="11"/>
      <c r="IC129" s="11"/>
    </row>
    <row r="130" spans="1:237" s="2" customFormat="1" ht="15" customHeight="1" x14ac:dyDescent="0.2">
      <c r="A130" s="16" t="s">
        <v>131</v>
      </c>
      <c r="B130" s="26">
        <v>18000</v>
      </c>
      <c r="C130" s="26">
        <v>17696</v>
      </c>
      <c r="D130" s="4">
        <f t="shared" si="58"/>
        <v>0.98311111111111116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26">
        <v>1731.7</v>
      </c>
      <c r="O130" s="26">
        <v>2070.4</v>
      </c>
      <c r="P130" s="4">
        <f t="shared" si="66"/>
        <v>1.1955881503724664</v>
      </c>
      <c r="Q130" s="13">
        <v>20</v>
      </c>
      <c r="R130" s="22">
        <v>1</v>
      </c>
      <c r="S130" s="13">
        <v>15</v>
      </c>
      <c r="T130" s="26">
        <v>3909.5</v>
      </c>
      <c r="U130" s="26">
        <v>3356.9</v>
      </c>
      <c r="V130" s="4">
        <f t="shared" si="67"/>
        <v>0.8586520015347231</v>
      </c>
      <c r="W130" s="13">
        <v>30</v>
      </c>
      <c r="X130" s="26">
        <v>162.5</v>
      </c>
      <c r="Y130" s="26">
        <v>166.4</v>
      </c>
      <c r="Z130" s="4">
        <f t="shared" si="68"/>
        <v>1.024</v>
      </c>
      <c r="AA130" s="13">
        <v>20</v>
      </c>
      <c r="AB130" s="26" t="s">
        <v>370</v>
      </c>
      <c r="AC130" s="26" t="s">
        <v>370</v>
      </c>
      <c r="AD130" s="4" t="s">
        <v>370</v>
      </c>
      <c r="AE130" s="13" t="s">
        <v>370</v>
      </c>
      <c r="AF130" s="5">
        <v>32486</v>
      </c>
      <c r="AG130" s="5">
        <v>39572</v>
      </c>
      <c r="AH130" s="4">
        <f t="shared" si="48"/>
        <v>1.2181247306532044</v>
      </c>
      <c r="AI130" s="13">
        <v>5</v>
      </c>
      <c r="AJ130" s="5">
        <v>63</v>
      </c>
      <c r="AK130" s="5">
        <v>60.1</v>
      </c>
      <c r="AL130" s="4">
        <f t="shared" si="59"/>
        <v>0.95396825396825402</v>
      </c>
      <c r="AM130" s="13">
        <v>15</v>
      </c>
      <c r="AN130" s="26">
        <v>1180</v>
      </c>
      <c r="AO130" s="26">
        <v>1208</v>
      </c>
      <c r="AP130" s="4">
        <f t="shared" ref="AP130:AP138" si="72">IF((AQ130=0),0,IF(AN130=0,1,IF(AO130&lt;0,0,AO130/AN130)))</f>
        <v>1.0237288135593221</v>
      </c>
      <c r="AQ130" s="13">
        <v>20</v>
      </c>
      <c r="AR130" s="5" t="s">
        <v>373</v>
      </c>
      <c r="AS130" s="5" t="s">
        <v>373</v>
      </c>
      <c r="AT130" s="5" t="s">
        <v>373</v>
      </c>
      <c r="AU130" s="13" t="s">
        <v>370</v>
      </c>
      <c r="AV130" s="13">
        <v>0</v>
      </c>
      <c r="AW130" s="13">
        <v>0</v>
      </c>
      <c r="AX130" s="4">
        <f t="shared" si="60"/>
        <v>0</v>
      </c>
      <c r="AY130" s="13">
        <v>0</v>
      </c>
      <c r="AZ130" s="5" t="s">
        <v>373</v>
      </c>
      <c r="BA130" s="5" t="s">
        <v>373</v>
      </c>
      <c r="BB130" s="5" t="s">
        <v>373</v>
      </c>
      <c r="BC130" s="13" t="s">
        <v>370</v>
      </c>
      <c r="BD130" s="20">
        <f t="shared" si="69"/>
        <v>1.0063493177672476</v>
      </c>
      <c r="BE130" s="20">
        <f t="shared" ref="BE130:BE138" si="73">IF(BD130&gt;1.2,IF((BD130-1.2)*0.1+1.2&gt;1.3,1.3,(BD130-1.2)*0.1+1.2),BD130)</f>
        <v>1.0063493177672476</v>
      </c>
      <c r="BF130" s="24">
        <v>1232</v>
      </c>
      <c r="BG130" s="21">
        <f t="shared" si="61"/>
        <v>1232</v>
      </c>
      <c r="BH130" s="21">
        <f t="shared" si="62"/>
        <v>1239.8</v>
      </c>
      <c r="BI130" s="48">
        <f t="shared" si="63"/>
        <v>7.7999999999999545</v>
      </c>
      <c r="BJ130" s="21">
        <v>209.9</v>
      </c>
      <c r="BK130" s="21">
        <v>257.60000000000002</v>
      </c>
      <c r="BL130" s="21">
        <v>0</v>
      </c>
      <c r="BM130" s="21">
        <v>134.19999999999999</v>
      </c>
      <c r="BN130" s="21">
        <v>134.9</v>
      </c>
      <c r="BO130" s="21">
        <v>2.8999999999999773</v>
      </c>
      <c r="BP130" s="21">
        <v>111.5</v>
      </c>
      <c r="BQ130" s="21">
        <v>96.7</v>
      </c>
      <c r="BR130" s="21">
        <v>59.800000000000011</v>
      </c>
      <c r="BS130" s="21">
        <v>130.60000000000008</v>
      </c>
      <c r="BT130" s="21">
        <v>134.6</v>
      </c>
      <c r="BU130" s="86">
        <f t="shared" si="64"/>
        <v>-32.900000000000119</v>
      </c>
      <c r="BV130" s="60"/>
      <c r="BW130" s="26">
        <f t="shared" si="65"/>
        <v>0</v>
      </c>
      <c r="BX130" s="92">
        <f t="shared" si="51"/>
        <v>-32.900000000000119</v>
      </c>
      <c r="BY130" s="72"/>
      <c r="BZ130" s="11"/>
      <c r="CA130" s="72"/>
      <c r="CB130" s="72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2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2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2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2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2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2"/>
      <c r="IB130" s="11"/>
      <c r="IC130" s="11"/>
    </row>
    <row r="131" spans="1:237" s="2" customFormat="1" ht="15" customHeight="1" x14ac:dyDescent="0.2">
      <c r="A131" s="16" t="s">
        <v>132</v>
      </c>
      <c r="B131" s="26">
        <v>0</v>
      </c>
      <c r="C131" s="26">
        <v>0</v>
      </c>
      <c r="D131" s="4">
        <f t="shared" si="58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26">
        <v>923.3</v>
      </c>
      <c r="O131" s="26">
        <v>968.4</v>
      </c>
      <c r="P131" s="4">
        <f t="shared" si="66"/>
        <v>1.0488465287555508</v>
      </c>
      <c r="Q131" s="13">
        <v>20</v>
      </c>
      <c r="R131" s="22">
        <v>1</v>
      </c>
      <c r="S131" s="13">
        <v>15</v>
      </c>
      <c r="T131" s="26">
        <v>1486.8</v>
      </c>
      <c r="U131" s="26">
        <v>1617.8</v>
      </c>
      <c r="V131" s="4">
        <f t="shared" si="67"/>
        <v>1.088108689803605</v>
      </c>
      <c r="W131" s="13">
        <v>40</v>
      </c>
      <c r="X131" s="26">
        <v>46.9</v>
      </c>
      <c r="Y131" s="26">
        <v>74.099999999999994</v>
      </c>
      <c r="Z131" s="4">
        <f t="shared" si="68"/>
        <v>1.579957356076759</v>
      </c>
      <c r="AA131" s="13">
        <v>10</v>
      </c>
      <c r="AB131" s="26" t="s">
        <v>370</v>
      </c>
      <c r="AC131" s="26" t="s">
        <v>370</v>
      </c>
      <c r="AD131" s="4" t="s">
        <v>370</v>
      </c>
      <c r="AE131" s="13" t="s">
        <v>370</v>
      </c>
      <c r="AF131" s="5">
        <v>19267</v>
      </c>
      <c r="AG131" s="5">
        <v>25613</v>
      </c>
      <c r="AH131" s="4">
        <f t="shared" si="48"/>
        <v>1.3293714641615197</v>
      </c>
      <c r="AI131" s="13">
        <v>5</v>
      </c>
      <c r="AJ131" s="5">
        <v>63</v>
      </c>
      <c r="AK131" s="5">
        <v>63.3</v>
      </c>
      <c r="AL131" s="4">
        <f t="shared" si="59"/>
        <v>1.0047619047619047</v>
      </c>
      <c r="AM131" s="13">
        <v>15</v>
      </c>
      <c r="AN131" s="26">
        <v>513</v>
      </c>
      <c r="AO131" s="26">
        <v>514</v>
      </c>
      <c r="AP131" s="4">
        <f t="shared" si="72"/>
        <v>1.0019493177387915</v>
      </c>
      <c r="AQ131" s="13">
        <v>20</v>
      </c>
      <c r="AR131" s="5" t="s">
        <v>373</v>
      </c>
      <c r="AS131" s="5" t="s">
        <v>373</v>
      </c>
      <c r="AT131" s="5" t="s">
        <v>373</v>
      </c>
      <c r="AU131" s="13" t="s">
        <v>370</v>
      </c>
      <c r="AV131" s="13">
        <v>0</v>
      </c>
      <c r="AW131" s="13">
        <v>0</v>
      </c>
      <c r="AX131" s="4">
        <f t="shared" si="60"/>
        <v>0</v>
      </c>
      <c r="AY131" s="13">
        <v>0</v>
      </c>
      <c r="AZ131" s="5" t="s">
        <v>373</v>
      </c>
      <c r="BA131" s="5" t="s">
        <v>373</v>
      </c>
      <c r="BB131" s="5" t="s">
        <v>373</v>
      </c>
      <c r="BC131" s="13" t="s">
        <v>370</v>
      </c>
      <c r="BD131" s="20">
        <f t="shared" si="69"/>
        <v>1.0964649918002782</v>
      </c>
      <c r="BE131" s="20">
        <f t="shared" si="73"/>
        <v>1.0964649918002782</v>
      </c>
      <c r="BF131" s="24">
        <v>1256</v>
      </c>
      <c r="BG131" s="21">
        <f t="shared" si="61"/>
        <v>1256</v>
      </c>
      <c r="BH131" s="21">
        <f t="shared" si="62"/>
        <v>1377.2</v>
      </c>
      <c r="BI131" s="48">
        <f t="shared" si="63"/>
        <v>121.20000000000005</v>
      </c>
      <c r="BJ131" s="21">
        <v>252.1</v>
      </c>
      <c r="BK131" s="21">
        <v>246.9</v>
      </c>
      <c r="BL131" s="21">
        <v>0</v>
      </c>
      <c r="BM131" s="21">
        <v>143</v>
      </c>
      <c r="BN131" s="21">
        <v>143.9</v>
      </c>
      <c r="BO131" s="21">
        <v>69.100000000000023</v>
      </c>
      <c r="BP131" s="21">
        <v>142.4</v>
      </c>
      <c r="BQ131" s="21">
        <v>146.60000000000005</v>
      </c>
      <c r="BR131" s="21">
        <v>90.099999999999852</v>
      </c>
      <c r="BS131" s="21">
        <v>87.600000000000179</v>
      </c>
      <c r="BT131" s="21">
        <v>148.4</v>
      </c>
      <c r="BU131" s="86">
        <f t="shared" si="64"/>
        <v>-92.899999999999906</v>
      </c>
      <c r="BV131" s="60"/>
      <c r="BW131" s="26">
        <f t="shared" si="65"/>
        <v>0</v>
      </c>
      <c r="BX131" s="92">
        <f t="shared" si="51"/>
        <v>-92.899999999999906</v>
      </c>
      <c r="BY131" s="72"/>
      <c r="BZ131" s="11"/>
      <c r="CA131" s="72"/>
      <c r="CB131" s="72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2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2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2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2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2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2"/>
      <c r="IB131" s="11"/>
      <c r="IC131" s="11"/>
    </row>
    <row r="132" spans="1:237" s="2" customFormat="1" ht="15" customHeight="1" x14ac:dyDescent="0.2">
      <c r="A132" s="16" t="s">
        <v>133</v>
      </c>
      <c r="B132" s="26">
        <v>33400</v>
      </c>
      <c r="C132" s="26">
        <v>50496</v>
      </c>
      <c r="D132" s="4">
        <f t="shared" si="58"/>
        <v>1.5118562874251498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26">
        <v>5319.7</v>
      </c>
      <c r="O132" s="26">
        <v>6152.3</v>
      </c>
      <c r="P132" s="4">
        <f t="shared" si="66"/>
        <v>1.1565125852961633</v>
      </c>
      <c r="Q132" s="13">
        <v>20</v>
      </c>
      <c r="R132" s="22">
        <v>1</v>
      </c>
      <c r="S132" s="13">
        <v>15</v>
      </c>
      <c r="T132" s="26">
        <v>769.6</v>
      </c>
      <c r="U132" s="26">
        <v>741.6</v>
      </c>
      <c r="V132" s="4">
        <f t="shared" si="67"/>
        <v>0.96361746361746359</v>
      </c>
      <c r="W132" s="13">
        <v>20</v>
      </c>
      <c r="X132" s="26">
        <v>62.8</v>
      </c>
      <c r="Y132" s="26">
        <v>69.2</v>
      </c>
      <c r="Z132" s="4">
        <f t="shared" si="68"/>
        <v>1.1019108280254779</v>
      </c>
      <c r="AA132" s="13">
        <v>30</v>
      </c>
      <c r="AB132" s="26" t="s">
        <v>370</v>
      </c>
      <c r="AC132" s="26" t="s">
        <v>370</v>
      </c>
      <c r="AD132" s="4" t="s">
        <v>370</v>
      </c>
      <c r="AE132" s="13" t="s">
        <v>370</v>
      </c>
      <c r="AF132" s="5">
        <v>283575</v>
      </c>
      <c r="AG132" s="5">
        <v>371601</v>
      </c>
      <c r="AH132" s="4">
        <f t="shared" si="48"/>
        <v>1.3104152340650621</v>
      </c>
      <c r="AI132" s="13">
        <v>5</v>
      </c>
      <c r="AJ132" s="5">
        <v>63</v>
      </c>
      <c r="AK132" s="5">
        <v>51.9</v>
      </c>
      <c r="AL132" s="4">
        <f t="shared" si="59"/>
        <v>0.82380952380952377</v>
      </c>
      <c r="AM132" s="13">
        <v>15</v>
      </c>
      <c r="AN132" s="26">
        <v>275</v>
      </c>
      <c r="AO132" s="26">
        <v>402</v>
      </c>
      <c r="AP132" s="4">
        <f t="shared" si="72"/>
        <v>1.4618181818181819</v>
      </c>
      <c r="AQ132" s="13">
        <v>20</v>
      </c>
      <c r="AR132" s="5" t="s">
        <v>373</v>
      </c>
      <c r="AS132" s="5" t="s">
        <v>373</v>
      </c>
      <c r="AT132" s="5" t="s">
        <v>373</v>
      </c>
      <c r="AU132" s="13" t="s">
        <v>370</v>
      </c>
      <c r="AV132" s="13">
        <v>61.1</v>
      </c>
      <c r="AW132" s="13">
        <v>60</v>
      </c>
      <c r="AX132" s="4">
        <f t="shared" si="60"/>
        <v>0.98199672667757776</v>
      </c>
      <c r="AY132" s="13">
        <v>10</v>
      </c>
      <c r="AZ132" s="5" t="s">
        <v>373</v>
      </c>
      <c r="BA132" s="5" t="s">
        <v>373</v>
      </c>
      <c r="BB132" s="5" t="s">
        <v>373</v>
      </c>
      <c r="BC132" s="13" t="s">
        <v>370</v>
      </c>
      <c r="BD132" s="20">
        <f t="shared" si="69"/>
        <v>1.1278899215441101</v>
      </c>
      <c r="BE132" s="20">
        <f t="shared" si="73"/>
        <v>1.1278899215441101</v>
      </c>
      <c r="BF132" s="24">
        <v>2002</v>
      </c>
      <c r="BG132" s="21">
        <f t="shared" si="61"/>
        <v>2002</v>
      </c>
      <c r="BH132" s="21">
        <f t="shared" si="62"/>
        <v>2258</v>
      </c>
      <c r="BI132" s="48">
        <f t="shared" si="63"/>
        <v>256</v>
      </c>
      <c r="BJ132" s="21">
        <v>565</v>
      </c>
      <c r="BK132" s="21">
        <v>560.9</v>
      </c>
      <c r="BL132" s="21">
        <v>0</v>
      </c>
      <c r="BM132" s="21">
        <v>227.9</v>
      </c>
      <c r="BN132" s="21">
        <v>218.7</v>
      </c>
      <c r="BO132" s="21">
        <v>0</v>
      </c>
      <c r="BP132" s="21">
        <v>222.1</v>
      </c>
      <c r="BQ132" s="21">
        <v>144</v>
      </c>
      <c r="BR132" s="21">
        <v>0</v>
      </c>
      <c r="BS132" s="21">
        <v>215.9</v>
      </c>
      <c r="BT132" s="21">
        <v>219.4</v>
      </c>
      <c r="BU132" s="86">
        <f t="shared" si="64"/>
        <v>-115.90000000000003</v>
      </c>
      <c r="BV132" s="60"/>
      <c r="BW132" s="26">
        <f t="shared" si="65"/>
        <v>0</v>
      </c>
      <c r="BX132" s="92">
        <f t="shared" si="51"/>
        <v>-115.90000000000003</v>
      </c>
      <c r="BY132" s="72"/>
      <c r="BZ132" s="11"/>
      <c r="CA132" s="72"/>
      <c r="CB132" s="72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2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2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2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2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2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2"/>
      <c r="IB132" s="11"/>
      <c r="IC132" s="11"/>
    </row>
    <row r="133" spans="1:237" s="2" customFormat="1" ht="15" customHeight="1" x14ac:dyDescent="0.2">
      <c r="A133" s="16" t="s">
        <v>134</v>
      </c>
      <c r="B133" s="26">
        <v>0</v>
      </c>
      <c r="C133" s="26">
        <v>0</v>
      </c>
      <c r="D133" s="4">
        <f t="shared" si="58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26">
        <v>1701.4</v>
      </c>
      <c r="O133" s="26">
        <v>1950.4</v>
      </c>
      <c r="P133" s="4">
        <f t="shared" si="66"/>
        <v>1.146350064652639</v>
      </c>
      <c r="Q133" s="13">
        <v>20</v>
      </c>
      <c r="R133" s="22">
        <v>1</v>
      </c>
      <c r="S133" s="13">
        <v>15</v>
      </c>
      <c r="T133" s="26">
        <v>1300.5</v>
      </c>
      <c r="U133" s="26">
        <v>1260.8</v>
      </c>
      <c r="V133" s="4">
        <f t="shared" si="67"/>
        <v>0.96947327950788154</v>
      </c>
      <c r="W133" s="13">
        <v>20</v>
      </c>
      <c r="X133" s="26">
        <v>83.4</v>
      </c>
      <c r="Y133" s="26">
        <v>117.4</v>
      </c>
      <c r="Z133" s="4">
        <f t="shared" si="68"/>
        <v>1.4076738609112709</v>
      </c>
      <c r="AA133" s="13">
        <v>10</v>
      </c>
      <c r="AB133" s="26" t="s">
        <v>370</v>
      </c>
      <c r="AC133" s="26" t="s">
        <v>370</v>
      </c>
      <c r="AD133" s="4" t="s">
        <v>370</v>
      </c>
      <c r="AE133" s="13" t="s">
        <v>370</v>
      </c>
      <c r="AF133" s="5">
        <v>10027</v>
      </c>
      <c r="AG133" s="5">
        <v>12854</v>
      </c>
      <c r="AH133" s="4">
        <f t="shared" si="48"/>
        <v>1.2819387653335992</v>
      </c>
      <c r="AI133" s="13">
        <v>5</v>
      </c>
      <c r="AJ133" s="5">
        <v>63</v>
      </c>
      <c r="AK133" s="5">
        <v>66.599999999999994</v>
      </c>
      <c r="AL133" s="4">
        <f t="shared" si="59"/>
        <v>1.0571428571428572</v>
      </c>
      <c r="AM133" s="13">
        <v>15</v>
      </c>
      <c r="AN133" s="26">
        <v>619</v>
      </c>
      <c r="AO133" s="26">
        <v>596</v>
      </c>
      <c r="AP133" s="4">
        <f t="shared" si="72"/>
        <v>0.96284329563812598</v>
      </c>
      <c r="AQ133" s="13">
        <v>20</v>
      </c>
      <c r="AR133" s="5" t="s">
        <v>373</v>
      </c>
      <c r="AS133" s="5" t="s">
        <v>373</v>
      </c>
      <c r="AT133" s="5" t="s">
        <v>373</v>
      </c>
      <c r="AU133" s="13" t="s">
        <v>370</v>
      </c>
      <c r="AV133" s="13">
        <v>0</v>
      </c>
      <c r="AW133" s="13">
        <v>0</v>
      </c>
      <c r="AX133" s="4">
        <f t="shared" si="60"/>
        <v>0</v>
      </c>
      <c r="AY133" s="13">
        <v>0</v>
      </c>
      <c r="AZ133" s="5" t="s">
        <v>373</v>
      </c>
      <c r="BA133" s="5" t="s">
        <v>373</v>
      </c>
      <c r="BB133" s="5" t="s">
        <v>373</v>
      </c>
      <c r="BC133" s="13" t="s">
        <v>370</v>
      </c>
      <c r="BD133" s="20">
        <f t="shared" si="69"/>
        <v>1.0753991246561572</v>
      </c>
      <c r="BE133" s="20">
        <f t="shared" si="73"/>
        <v>1.0753991246561572</v>
      </c>
      <c r="BF133" s="24">
        <v>679</v>
      </c>
      <c r="BG133" s="21">
        <f t="shared" si="61"/>
        <v>679</v>
      </c>
      <c r="BH133" s="21">
        <f t="shared" si="62"/>
        <v>730.2</v>
      </c>
      <c r="BI133" s="48">
        <f t="shared" si="63"/>
        <v>51.200000000000045</v>
      </c>
      <c r="BJ133" s="21">
        <v>295.39999999999998</v>
      </c>
      <c r="BK133" s="21">
        <v>297.5</v>
      </c>
      <c r="BL133" s="21">
        <v>0</v>
      </c>
      <c r="BM133" s="21">
        <v>79.599999999999994</v>
      </c>
      <c r="BN133" s="21">
        <v>80.2</v>
      </c>
      <c r="BO133" s="21">
        <v>0</v>
      </c>
      <c r="BP133" s="21">
        <v>59.1</v>
      </c>
      <c r="BQ133" s="21">
        <v>80.2</v>
      </c>
      <c r="BR133" s="21">
        <v>0</v>
      </c>
      <c r="BS133" s="21">
        <v>64.3</v>
      </c>
      <c r="BT133" s="21">
        <v>59</v>
      </c>
      <c r="BU133" s="86">
        <f t="shared" si="64"/>
        <v>-285.09999999999997</v>
      </c>
      <c r="BV133" s="60"/>
      <c r="BW133" s="26">
        <f t="shared" si="65"/>
        <v>0</v>
      </c>
      <c r="BX133" s="92">
        <f t="shared" si="51"/>
        <v>-285.09999999999997</v>
      </c>
      <c r="BY133" s="72"/>
      <c r="BZ133" s="11"/>
      <c r="CA133" s="72"/>
      <c r="CB133" s="72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2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2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2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2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2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2"/>
      <c r="IB133" s="11"/>
      <c r="IC133" s="11"/>
    </row>
    <row r="134" spans="1:237" s="2" customFormat="1" ht="15" customHeight="1" x14ac:dyDescent="0.2">
      <c r="A134" s="16" t="s">
        <v>135</v>
      </c>
      <c r="B134" s="26">
        <v>0</v>
      </c>
      <c r="C134" s="26">
        <v>0</v>
      </c>
      <c r="D134" s="4">
        <f t="shared" si="58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26">
        <v>897.3</v>
      </c>
      <c r="O134" s="26">
        <v>598.9</v>
      </c>
      <c r="P134" s="4">
        <f t="shared" si="66"/>
        <v>0.66744678479884101</v>
      </c>
      <c r="Q134" s="13">
        <v>20</v>
      </c>
      <c r="R134" s="22">
        <v>1</v>
      </c>
      <c r="S134" s="13">
        <v>15</v>
      </c>
      <c r="T134" s="26">
        <v>0</v>
      </c>
      <c r="U134" s="26">
        <v>0</v>
      </c>
      <c r="V134" s="4">
        <f t="shared" si="67"/>
        <v>1</v>
      </c>
      <c r="W134" s="13">
        <v>20</v>
      </c>
      <c r="X134" s="26">
        <v>27.053000000000001</v>
      </c>
      <c r="Y134" s="26">
        <v>28.2</v>
      </c>
      <c r="Z134" s="4">
        <f t="shared" si="68"/>
        <v>1.0423982552766791</v>
      </c>
      <c r="AA134" s="13">
        <v>30</v>
      </c>
      <c r="AB134" s="26" t="s">
        <v>370</v>
      </c>
      <c r="AC134" s="26" t="s">
        <v>370</v>
      </c>
      <c r="AD134" s="4" t="s">
        <v>370</v>
      </c>
      <c r="AE134" s="13" t="s">
        <v>370</v>
      </c>
      <c r="AF134" s="5">
        <v>9517</v>
      </c>
      <c r="AG134" s="5">
        <v>11371</v>
      </c>
      <c r="AH134" s="4">
        <f t="shared" si="48"/>
        <v>1.1948092886413786</v>
      </c>
      <c r="AI134" s="13">
        <v>5</v>
      </c>
      <c r="AJ134" s="5">
        <v>63</v>
      </c>
      <c r="AK134" s="5">
        <v>54.9</v>
      </c>
      <c r="AL134" s="4">
        <f t="shared" si="59"/>
        <v>0.87142857142857144</v>
      </c>
      <c r="AM134" s="13">
        <v>15</v>
      </c>
      <c r="AN134" s="26">
        <v>54</v>
      </c>
      <c r="AO134" s="26">
        <v>41</v>
      </c>
      <c r="AP134" s="4">
        <f t="shared" si="72"/>
        <v>0.7592592592592593</v>
      </c>
      <c r="AQ134" s="13">
        <v>20</v>
      </c>
      <c r="AR134" s="5" t="s">
        <v>373</v>
      </c>
      <c r="AS134" s="5" t="s">
        <v>373</v>
      </c>
      <c r="AT134" s="5" t="s">
        <v>373</v>
      </c>
      <c r="AU134" s="13" t="s">
        <v>370</v>
      </c>
      <c r="AV134" s="13">
        <v>0</v>
      </c>
      <c r="AW134" s="13">
        <v>0</v>
      </c>
      <c r="AX134" s="4">
        <f t="shared" si="60"/>
        <v>0</v>
      </c>
      <c r="AY134" s="13">
        <v>0</v>
      </c>
      <c r="AZ134" s="5" t="s">
        <v>373</v>
      </c>
      <c r="BA134" s="5" t="s">
        <v>373</v>
      </c>
      <c r="BB134" s="5" t="s">
        <v>373</v>
      </c>
      <c r="BC134" s="13" t="s">
        <v>370</v>
      </c>
      <c r="BD134" s="20">
        <f t="shared" si="69"/>
        <v>0.9108123484327828</v>
      </c>
      <c r="BE134" s="20">
        <f t="shared" si="73"/>
        <v>0.9108123484327828</v>
      </c>
      <c r="BF134" s="24">
        <v>401</v>
      </c>
      <c r="BG134" s="21">
        <f t="shared" si="61"/>
        <v>401</v>
      </c>
      <c r="BH134" s="21">
        <f t="shared" si="62"/>
        <v>365.2</v>
      </c>
      <c r="BI134" s="48">
        <f t="shared" si="63"/>
        <v>-35.800000000000011</v>
      </c>
      <c r="BJ134" s="21">
        <v>34.6</v>
      </c>
      <c r="BK134" s="21">
        <v>77.2</v>
      </c>
      <c r="BL134" s="21">
        <v>0</v>
      </c>
      <c r="BM134" s="21">
        <v>32.299999999999997</v>
      </c>
      <c r="BN134" s="21">
        <v>28.1</v>
      </c>
      <c r="BO134" s="21">
        <v>55.600000000000023</v>
      </c>
      <c r="BP134" s="21">
        <v>21.599999999999994</v>
      </c>
      <c r="BQ134" s="21">
        <v>35.199999999999996</v>
      </c>
      <c r="BR134" s="21">
        <v>56.39999999999997</v>
      </c>
      <c r="BS134" s="21">
        <v>46.999999999999986</v>
      </c>
      <c r="BT134" s="21">
        <v>16.100000000000001</v>
      </c>
      <c r="BU134" s="86">
        <f t="shared" si="64"/>
        <v>-38.899999999999991</v>
      </c>
      <c r="BV134" s="60"/>
      <c r="BW134" s="26">
        <f t="shared" si="65"/>
        <v>0</v>
      </c>
      <c r="BX134" s="92">
        <f t="shared" si="51"/>
        <v>-38.899999999999991</v>
      </c>
      <c r="BY134" s="72"/>
      <c r="BZ134" s="11"/>
      <c r="CA134" s="72"/>
      <c r="CB134" s="72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2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2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2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2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2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2"/>
      <c r="IB134" s="11"/>
      <c r="IC134" s="11"/>
    </row>
    <row r="135" spans="1:237" s="2" customFormat="1" ht="15" customHeight="1" x14ac:dyDescent="0.2">
      <c r="A135" s="16" t="s">
        <v>136</v>
      </c>
      <c r="B135" s="26">
        <v>0</v>
      </c>
      <c r="C135" s="26">
        <v>0</v>
      </c>
      <c r="D135" s="4">
        <f t="shared" si="58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26">
        <v>1127.9000000000001</v>
      </c>
      <c r="O135" s="26">
        <v>418.9</v>
      </c>
      <c r="P135" s="4">
        <f t="shared" si="66"/>
        <v>0.37139817359695004</v>
      </c>
      <c r="Q135" s="13">
        <v>20</v>
      </c>
      <c r="R135" s="22">
        <v>1</v>
      </c>
      <c r="S135" s="13">
        <v>15</v>
      </c>
      <c r="T135" s="26">
        <v>1076.5</v>
      </c>
      <c r="U135" s="26">
        <v>1000.3</v>
      </c>
      <c r="V135" s="4">
        <f t="shared" si="67"/>
        <v>0.92921504876915928</v>
      </c>
      <c r="W135" s="13">
        <v>35</v>
      </c>
      <c r="X135" s="26">
        <v>33</v>
      </c>
      <c r="Y135" s="26">
        <v>42.2</v>
      </c>
      <c r="Z135" s="4">
        <f t="shared" si="68"/>
        <v>1.2787878787878788</v>
      </c>
      <c r="AA135" s="13">
        <v>15</v>
      </c>
      <c r="AB135" s="26" t="s">
        <v>370</v>
      </c>
      <c r="AC135" s="26" t="s">
        <v>370</v>
      </c>
      <c r="AD135" s="4" t="s">
        <v>370</v>
      </c>
      <c r="AE135" s="13" t="s">
        <v>370</v>
      </c>
      <c r="AF135" s="5">
        <v>7332</v>
      </c>
      <c r="AG135" s="5">
        <v>8916</v>
      </c>
      <c r="AH135" s="4">
        <f t="shared" ref="AH135:AH198" si="74">IF((AI135=0),0,IF(AF135=0,1,IF(AG135&lt;0,0,AG135/AF135)))</f>
        <v>1.2160392798690671</v>
      </c>
      <c r="AI135" s="13">
        <v>5</v>
      </c>
      <c r="AJ135" s="5">
        <v>63</v>
      </c>
      <c r="AK135" s="5">
        <v>63.2</v>
      </c>
      <c r="AL135" s="4">
        <f t="shared" si="59"/>
        <v>1.0031746031746032</v>
      </c>
      <c r="AM135" s="13">
        <v>15</v>
      </c>
      <c r="AN135" s="26">
        <v>345</v>
      </c>
      <c r="AO135" s="26">
        <v>331</v>
      </c>
      <c r="AP135" s="4">
        <f t="shared" si="72"/>
        <v>0.95942028985507244</v>
      </c>
      <c r="AQ135" s="13">
        <v>20</v>
      </c>
      <c r="AR135" s="5" t="s">
        <v>373</v>
      </c>
      <c r="AS135" s="5" t="s">
        <v>373</v>
      </c>
      <c r="AT135" s="5" t="s">
        <v>373</v>
      </c>
      <c r="AU135" s="13" t="s">
        <v>370</v>
      </c>
      <c r="AV135" s="13">
        <v>0</v>
      </c>
      <c r="AW135" s="13">
        <v>0</v>
      </c>
      <c r="AX135" s="4">
        <f t="shared" si="60"/>
        <v>0</v>
      </c>
      <c r="AY135" s="13">
        <v>0</v>
      </c>
      <c r="AZ135" s="5" t="s">
        <v>373</v>
      </c>
      <c r="BA135" s="5" t="s">
        <v>373</v>
      </c>
      <c r="BB135" s="5" t="s">
        <v>373</v>
      </c>
      <c r="BC135" s="13" t="s">
        <v>370</v>
      </c>
      <c r="BD135" s="20">
        <f t="shared" si="69"/>
        <v>0.91558823683794877</v>
      </c>
      <c r="BE135" s="20">
        <f t="shared" si="73"/>
        <v>0.91558823683794877</v>
      </c>
      <c r="BF135" s="24">
        <v>308</v>
      </c>
      <c r="BG135" s="21">
        <f t="shared" si="61"/>
        <v>308</v>
      </c>
      <c r="BH135" s="21">
        <f t="shared" si="62"/>
        <v>282</v>
      </c>
      <c r="BI135" s="48">
        <f t="shared" si="63"/>
        <v>-26</v>
      </c>
      <c r="BJ135" s="21">
        <v>71.2</v>
      </c>
      <c r="BK135" s="21">
        <v>75.599999999999994</v>
      </c>
      <c r="BL135" s="21">
        <v>0</v>
      </c>
      <c r="BM135" s="21">
        <v>35</v>
      </c>
      <c r="BN135" s="21">
        <v>29.1</v>
      </c>
      <c r="BO135" s="21">
        <v>0</v>
      </c>
      <c r="BP135" s="21">
        <v>33.9</v>
      </c>
      <c r="BQ135" s="21">
        <v>33.799999999999997</v>
      </c>
      <c r="BR135" s="21">
        <v>0</v>
      </c>
      <c r="BS135" s="21">
        <v>22.7</v>
      </c>
      <c r="BT135" s="21">
        <v>36.4</v>
      </c>
      <c r="BU135" s="86">
        <f t="shared" si="64"/>
        <v>-55.699999999999974</v>
      </c>
      <c r="BV135" s="60"/>
      <c r="BW135" s="26">
        <f t="shared" si="65"/>
        <v>0</v>
      </c>
      <c r="BX135" s="92">
        <f t="shared" si="51"/>
        <v>-55.699999999999974</v>
      </c>
      <c r="BY135" s="72"/>
      <c r="BZ135" s="11"/>
      <c r="CA135" s="72"/>
      <c r="CB135" s="72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2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2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2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2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2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2"/>
      <c r="IB135" s="11"/>
      <c r="IC135" s="11"/>
    </row>
    <row r="136" spans="1:237" s="2" customFormat="1" ht="15" customHeight="1" x14ac:dyDescent="0.2">
      <c r="A136" s="16" t="s">
        <v>137</v>
      </c>
      <c r="B136" s="26">
        <v>4080</v>
      </c>
      <c r="C136" s="26">
        <v>6342</v>
      </c>
      <c r="D136" s="4">
        <f t="shared" si="58"/>
        <v>1.5544117647058824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26">
        <v>1066.9000000000001</v>
      </c>
      <c r="O136" s="26">
        <v>1815.4</v>
      </c>
      <c r="P136" s="4">
        <f t="shared" si="66"/>
        <v>1.7015652825944325</v>
      </c>
      <c r="Q136" s="13">
        <v>20</v>
      </c>
      <c r="R136" s="22">
        <v>1</v>
      </c>
      <c r="S136" s="13">
        <v>15</v>
      </c>
      <c r="T136" s="26">
        <v>2649.4</v>
      </c>
      <c r="U136" s="26">
        <v>2948.3</v>
      </c>
      <c r="V136" s="4">
        <f t="shared" si="67"/>
        <v>1.1128179965275158</v>
      </c>
      <c r="W136" s="13">
        <v>35</v>
      </c>
      <c r="X136" s="26">
        <v>111.1</v>
      </c>
      <c r="Y136" s="26">
        <v>92</v>
      </c>
      <c r="Z136" s="4">
        <f t="shared" si="68"/>
        <v>0.82808280828082814</v>
      </c>
      <c r="AA136" s="13">
        <v>15</v>
      </c>
      <c r="AB136" s="26" t="s">
        <v>370</v>
      </c>
      <c r="AC136" s="26" t="s">
        <v>370</v>
      </c>
      <c r="AD136" s="4" t="s">
        <v>370</v>
      </c>
      <c r="AE136" s="13" t="s">
        <v>370</v>
      </c>
      <c r="AF136" s="5">
        <v>21816</v>
      </c>
      <c r="AG136" s="5">
        <v>28291</v>
      </c>
      <c r="AH136" s="4">
        <f t="shared" si="74"/>
        <v>1.2968005133846718</v>
      </c>
      <c r="AI136" s="13">
        <v>5</v>
      </c>
      <c r="AJ136" s="5">
        <v>63</v>
      </c>
      <c r="AK136" s="5">
        <v>51.5</v>
      </c>
      <c r="AL136" s="4">
        <f t="shared" si="59"/>
        <v>0.81746031746031744</v>
      </c>
      <c r="AM136" s="13">
        <v>15</v>
      </c>
      <c r="AN136" s="26">
        <v>779</v>
      </c>
      <c r="AO136" s="26">
        <v>782</v>
      </c>
      <c r="AP136" s="4">
        <f t="shared" si="72"/>
        <v>1.0038510911424903</v>
      </c>
      <c r="AQ136" s="13">
        <v>20</v>
      </c>
      <c r="AR136" s="5" t="s">
        <v>373</v>
      </c>
      <c r="AS136" s="5" t="s">
        <v>373</v>
      </c>
      <c r="AT136" s="5" t="s">
        <v>373</v>
      </c>
      <c r="AU136" s="13" t="s">
        <v>370</v>
      </c>
      <c r="AV136" s="13">
        <v>66.599999999999994</v>
      </c>
      <c r="AW136" s="13">
        <v>33.299999999999997</v>
      </c>
      <c r="AX136" s="4">
        <f t="shared" si="60"/>
        <v>0.5</v>
      </c>
      <c r="AY136" s="13">
        <v>10</v>
      </c>
      <c r="AZ136" s="5" t="s">
        <v>373</v>
      </c>
      <c r="BA136" s="5" t="s">
        <v>373</v>
      </c>
      <c r="BB136" s="5" t="s">
        <v>373</v>
      </c>
      <c r="BC136" s="13" t="s">
        <v>370</v>
      </c>
      <c r="BD136" s="20">
        <f t="shared" si="69"/>
        <v>1.1018498238158683</v>
      </c>
      <c r="BE136" s="20">
        <f t="shared" si="73"/>
        <v>1.1018498238158683</v>
      </c>
      <c r="BF136" s="24">
        <v>790</v>
      </c>
      <c r="BG136" s="21">
        <f t="shared" si="61"/>
        <v>790</v>
      </c>
      <c r="BH136" s="21">
        <f t="shared" si="62"/>
        <v>870.5</v>
      </c>
      <c r="BI136" s="48">
        <f t="shared" si="63"/>
        <v>80.5</v>
      </c>
      <c r="BJ136" s="21">
        <v>107.9</v>
      </c>
      <c r="BK136" s="21">
        <v>134.5</v>
      </c>
      <c r="BL136" s="21">
        <v>0</v>
      </c>
      <c r="BM136" s="21">
        <v>87.2</v>
      </c>
      <c r="BN136" s="21">
        <v>90.7</v>
      </c>
      <c r="BO136" s="21">
        <v>106.20000000000005</v>
      </c>
      <c r="BP136" s="21">
        <v>82.59999999999998</v>
      </c>
      <c r="BQ136" s="21">
        <v>84.200000000000017</v>
      </c>
      <c r="BR136" s="21">
        <v>34.499999999999957</v>
      </c>
      <c r="BS136" s="21">
        <v>80.600000000000065</v>
      </c>
      <c r="BT136" s="21">
        <v>82.5</v>
      </c>
      <c r="BU136" s="86">
        <f t="shared" si="64"/>
        <v>-20.400000000000077</v>
      </c>
      <c r="BV136" s="60"/>
      <c r="BW136" s="26">
        <f t="shared" si="65"/>
        <v>0</v>
      </c>
      <c r="BX136" s="92">
        <f t="shared" ref="BX136:BX198" si="75">IF(BU136&lt;0,BU136,0)</f>
        <v>-20.400000000000077</v>
      </c>
      <c r="BY136" s="72"/>
      <c r="BZ136" s="11"/>
      <c r="CA136" s="72"/>
      <c r="CB136" s="72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2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2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2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2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2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2"/>
      <c r="IB136" s="11"/>
      <c r="IC136" s="11"/>
    </row>
    <row r="137" spans="1:237" s="2" customFormat="1" ht="15" customHeight="1" x14ac:dyDescent="0.2">
      <c r="A137" s="16" t="s">
        <v>138</v>
      </c>
      <c r="B137" s="26">
        <v>0</v>
      </c>
      <c r="C137" s="26">
        <v>0</v>
      </c>
      <c r="D137" s="4">
        <f t="shared" si="58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26">
        <v>2694.1</v>
      </c>
      <c r="O137" s="26">
        <v>2619.6999999999998</v>
      </c>
      <c r="P137" s="4">
        <f t="shared" si="66"/>
        <v>0.97238409858579855</v>
      </c>
      <c r="Q137" s="13">
        <v>20</v>
      </c>
      <c r="R137" s="22">
        <v>1</v>
      </c>
      <c r="S137" s="13">
        <v>15</v>
      </c>
      <c r="T137" s="26">
        <v>4898.8</v>
      </c>
      <c r="U137" s="26">
        <v>4341.3999999999996</v>
      </c>
      <c r="V137" s="4">
        <f t="shared" si="67"/>
        <v>0.88621703274271235</v>
      </c>
      <c r="W137" s="13">
        <v>35</v>
      </c>
      <c r="X137" s="26">
        <v>137.5</v>
      </c>
      <c r="Y137" s="26">
        <v>141</v>
      </c>
      <c r="Z137" s="4">
        <f t="shared" si="68"/>
        <v>1.0254545454545454</v>
      </c>
      <c r="AA137" s="13">
        <v>15</v>
      </c>
      <c r="AB137" s="26" t="s">
        <v>370</v>
      </c>
      <c r="AC137" s="26" t="s">
        <v>370</v>
      </c>
      <c r="AD137" s="4" t="s">
        <v>370</v>
      </c>
      <c r="AE137" s="13" t="s">
        <v>370</v>
      </c>
      <c r="AF137" s="5">
        <v>19021</v>
      </c>
      <c r="AG137" s="5">
        <v>22168</v>
      </c>
      <c r="AH137" s="4">
        <f t="shared" si="74"/>
        <v>1.1654487145786236</v>
      </c>
      <c r="AI137" s="13">
        <v>5</v>
      </c>
      <c r="AJ137" s="5">
        <v>63</v>
      </c>
      <c r="AK137" s="5">
        <v>39.700000000000003</v>
      </c>
      <c r="AL137" s="4">
        <f t="shared" si="59"/>
        <v>0.63015873015873025</v>
      </c>
      <c r="AM137" s="13">
        <v>15</v>
      </c>
      <c r="AN137" s="26">
        <v>1087</v>
      </c>
      <c r="AO137" s="26">
        <v>1186</v>
      </c>
      <c r="AP137" s="4">
        <f t="shared" si="72"/>
        <v>1.0910763569457222</v>
      </c>
      <c r="AQ137" s="13">
        <v>20</v>
      </c>
      <c r="AR137" s="5" t="s">
        <v>373</v>
      </c>
      <c r="AS137" s="5" t="s">
        <v>373</v>
      </c>
      <c r="AT137" s="5" t="s">
        <v>373</v>
      </c>
      <c r="AU137" s="13" t="s">
        <v>370</v>
      </c>
      <c r="AV137" s="13">
        <v>0</v>
      </c>
      <c r="AW137" s="13">
        <v>0</v>
      </c>
      <c r="AX137" s="4">
        <f t="shared" si="60"/>
        <v>0</v>
      </c>
      <c r="AY137" s="13">
        <v>0</v>
      </c>
      <c r="AZ137" s="5" t="s">
        <v>373</v>
      </c>
      <c r="BA137" s="5" t="s">
        <v>373</v>
      </c>
      <c r="BB137" s="5" t="s">
        <v>373</v>
      </c>
      <c r="BC137" s="13" t="s">
        <v>370</v>
      </c>
      <c r="BD137" s="20">
        <f t="shared" si="69"/>
        <v>0.94358598370974089</v>
      </c>
      <c r="BE137" s="20">
        <f t="shared" si="73"/>
        <v>0.94358598370974089</v>
      </c>
      <c r="BF137" s="24">
        <v>961</v>
      </c>
      <c r="BG137" s="21">
        <f t="shared" si="61"/>
        <v>961</v>
      </c>
      <c r="BH137" s="21">
        <f t="shared" si="62"/>
        <v>906.8</v>
      </c>
      <c r="BI137" s="48">
        <f t="shared" si="63"/>
        <v>-54.200000000000045</v>
      </c>
      <c r="BJ137" s="21">
        <v>254.1</v>
      </c>
      <c r="BK137" s="21">
        <v>232.5</v>
      </c>
      <c r="BL137" s="21">
        <v>0</v>
      </c>
      <c r="BM137" s="21">
        <v>103.3</v>
      </c>
      <c r="BN137" s="21">
        <v>104.9</v>
      </c>
      <c r="BO137" s="21">
        <v>0</v>
      </c>
      <c r="BP137" s="21">
        <v>98.1</v>
      </c>
      <c r="BQ137" s="21">
        <v>87.1</v>
      </c>
      <c r="BR137" s="21">
        <v>0</v>
      </c>
      <c r="BS137" s="21">
        <v>54.2</v>
      </c>
      <c r="BT137" s="21">
        <v>86.2</v>
      </c>
      <c r="BU137" s="86">
        <f t="shared" si="64"/>
        <v>-113.60000000000008</v>
      </c>
      <c r="BV137" s="60"/>
      <c r="BW137" s="26">
        <f t="shared" si="65"/>
        <v>0</v>
      </c>
      <c r="BX137" s="92">
        <f t="shared" si="75"/>
        <v>-113.60000000000008</v>
      </c>
      <c r="BY137" s="72"/>
      <c r="BZ137" s="11"/>
      <c r="CA137" s="72"/>
      <c r="CB137" s="72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2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2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2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2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2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2"/>
      <c r="IB137" s="11"/>
      <c r="IC137" s="11"/>
    </row>
    <row r="138" spans="1:237" s="2" customFormat="1" ht="15" customHeight="1" x14ac:dyDescent="0.2">
      <c r="A138" s="16" t="s">
        <v>139</v>
      </c>
      <c r="B138" s="26">
        <v>0</v>
      </c>
      <c r="C138" s="26">
        <v>0</v>
      </c>
      <c r="D138" s="4">
        <f t="shared" si="58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26">
        <v>3058.9</v>
      </c>
      <c r="O138" s="26">
        <v>5199.3999999999996</v>
      </c>
      <c r="P138" s="4">
        <f t="shared" si="66"/>
        <v>1.699761352120043</v>
      </c>
      <c r="Q138" s="13">
        <v>20</v>
      </c>
      <c r="R138" s="22">
        <v>1</v>
      </c>
      <c r="S138" s="13">
        <v>15</v>
      </c>
      <c r="T138" s="26">
        <v>172.6</v>
      </c>
      <c r="U138" s="26">
        <v>151.9</v>
      </c>
      <c r="V138" s="4">
        <f t="shared" si="67"/>
        <v>0.88006952491309387</v>
      </c>
      <c r="W138" s="13">
        <v>25</v>
      </c>
      <c r="X138" s="26">
        <v>29.7</v>
      </c>
      <c r="Y138" s="26">
        <v>10.5</v>
      </c>
      <c r="Z138" s="4">
        <f t="shared" si="68"/>
        <v>0.35353535353535354</v>
      </c>
      <c r="AA138" s="13">
        <v>25</v>
      </c>
      <c r="AB138" s="26" t="s">
        <v>370</v>
      </c>
      <c r="AC138" s="26" t="s">
        <v>370</v>
      </c>
      <c r="AD138" s="4" t="s">
        <v>370</v>
      </c>
      <c r="AE138" s="13" t="s">
        <v>370</v>
      </c>
      <c r="AF138" s="5">
        <v>24959</v>
      </c>
      <c r="AG138" s="5">
        <v>31614</v>
      </c>
      <c r="AH138" s="4">
        <f t="shared" si="74"/>
        <v>1.2666372851476422</v>
      </c>
      <c r="AI138" s="13">
        <v>5</v>
      </c>
      <c r="AJ138" s="5">
        <v>63</v>
      </c>
      <c r="AK138" s="5">
        <v>54.5</v>
      </c>
      <c r="AL138" s="4">
        <f t="shared" si="59"/>
        <v>0.86507936507936511</v>
      </c>
      <c r="AM138" s="13">
        <v>15</v>
      </c>
      <c r="AN138" s="26">
        <v>132</v>
      </c>
      <c r="AO138" s="26">
        <v>125</v>
      </c>
      <c r="AP138" s="4">
        <f t="shared" si="72"/>
        <v>0.94696969696969702</v>
      </c>
      <c r="AQ138" s="13">
        <v>20</v>
      </c>
      <c r="AR138" s="5" t="s">
        <v>373</v>
      </c>
      <c r="AS138" s="5" t="s">
        <v>373</v>
      </c>
      <c r="AT138" s="5" t="s">
        <v>373</v>
      </c>
      <c r="AU138" s="13" t="s">
        <v>370</v>
      </c>
      <c r="AV138" s="13">
        <v>0</v>
      </c>
      <c r="AW138" s="13">
        <v>33.299999999999997</v>
      </c>
      <c r="AX138" s="4">
        <f t="shared" si="60"/>
        <v>1</v>
      </c>
      <c r="AY138" s="13">
        <v>10</v>
      </c>
      <c r="AZ138" s="5" t="s">
        <v>373</v>
      </c>
      <c r="BA138" s="5" t="s">
        <v>373</v>
      </c>
      <c r="BB138" s="5" t="s">
        <v>373</v>
      </c>
      <c r="BC138" s="13" t="s">
        <v>370</v>
      </c>
      <c r="BD138" s="20">
        <f t="shared" si="69"/>
        <v>0.94877125811062712</v>
      </c>
      <c r="BE138" s="20">
        <f t="shared" si="73"/>
        <v>0.94877125811062712</v>
      </c>
      <c r="BF138" s="24">
        <v>465</v>
      </c>
      <c r="BG138" s="21">
        <f t="shared" si="61"/>
        <v>465</v>
      </c>
      <c r="BH138" s="21">
        <f t="shared" si="62"/>
        <v>441.2</v>
      </c>
      <c r="BI138" s="48">
        <f t="shared" si="63"/>
        <v>-23.800000000000011</v>
      </c>
      <c r="BJ138" s="21">
        <v>103.3</v>
      </c>
      <c r="BK138" s="21">
        <v>93.7</v>
      </c>
      <c r="BL138" s="21">
        <v>0</v>
      </c>
      <c r="BM138" s="21">
        <v>42.5</v>
      </c>
      <c r="BN138" s="21">
        <v>42</v>
      </c>
      <c r="BO138" s="21">
        <v>0</v>
      </c>
      <c r="BP138" s="21">
        <v>38.799999999999997</v>
      </c>
      <c r="BQ138" s="21">
        <v>36.4</v>
      </c>
      <c r="BR138" s="21">
        <v>0</v>
      </c>
      <c r="BS138" s="21">
        <v>27</v>
      </c>
      <c r="BT138" s="21">
        <v>27.9</v>
      </c>
      <c r="BU138" s="86">
        <f t="shared" si="64"/>
        <v>29.6</v>
      </c>
      <c r="BV138" s="60"/>
      <c r="BW138" s="26">
        <f t="shared" si="65"/>
        <v>29.6</v>
      </c>
      <c r="BX138" s="92">
        <f t="shared" si="75"/>
        <v>0</v>
      </c>
      <c r="BY138" s="72"/>
      <c r="BZ138" s="11"/>
      <c r="CA138" s="72"/>
      <c r="CB138" s="72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2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2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2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2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2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2"/>
      <c r="IB138" s="11"/>
      <c r="IC138" s="11"/>
    </row>
    <row r="139" spans="1:237" s="2" customFormat="1" ht="15" customHeight="1" x14ac:dyDescent="0.2">
      <c r="A139" s="25" t="s">
        <v>140</v>
      </c>
      <c r="B139" s="26"/>
      <c r="C139" s="26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26"/>
      <c r="O139" s="26"/>
      <c r="P139" s="4"/>
      <c r="Q139" s="13"/>
      <c r="R139" s="22"/>
      <c r="S139" s="13"/>
      <c r="T139" s="26"/>
      <c r="U139" s="26"/>
      <c r="V139" s="4"/>
      <c r="W139" s="13"/>
      <c r="X139" s="26"/>
      <c r="Y139" s="26"/>
      <c r="Z139" s="4"/>
      <c r="AA139" s="13"/>
      <c r="AB139" s="26"/>
      <c r="AC139" s="26"/>
      <c r="AD139" s="4"/>
      <c r="AE139" s="13"/>
      <c r="AF139" s="5"/>
      <c r="AG139" s="5"/>
      <c r="AH139" s="4"/>
      <c r="AI139" s="13"/>
      <c r="AJ139" s="5"/>
      <c r="AK139" s="5"/>
      <c r="AL139" s="4"/>
      <c r="AM139" s="13"/>
      <c r="AN139" s="26"/>
      <c r="AO139" s="26"/>
      <c r="AP139" s="4"/>
      <c r="AQ139" s="13"/>
      <c r="AR139" s="5"/>
      <c r="AS139" s="5"/>
      <c r="AT139" s="5"/>
      <c r="AU139" s="13"/>
      <c r="AV139" s="13"/>
      <c r="AW139" s="13"/>
      <c r="AX139" s="4"/>
      <c r="AY139" s="13"/>
      <c r="AZ139" s="5"/>
      <c r="BA139" s="5"/>
      <c r="BB139" s="5"/>
      <c r="BC139" s="13"/>
      <c r="BD139" s="20"/>
      <c r="BE139" s="20"/>
      <c r="BF139" s="24"/>
      <c r="BG139" s="21"/>
      <c r="BH139" s="21"/>
      <c r="BI139" s="48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86"/>
      <c r="BV139" s="60"/>
      <c r="BW139" s="26"/>
      <c r="BX139" s="92"/>
      <c r="BY139" s="72"/>
      <c r="BZ139" s="11"/>
      <c r="CA139" s="72"/>
      <c r="CB139" s="72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2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2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2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2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2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2"/>
      <c r="IB139" s="11"/>
      <c r="IC139" s="11"/>
    </row>
    <row r="140" spans="1:237" s="2" customFormat="1" ht="15" customHeight="1" x14ac:dyDescent="0.2">
      <c r="A140" s="16" t="s">
        <v>141</v>
      </c>
      <c r="B140" s="26">
        <v>0</v>
      </c>
      <c r="C140" s="26">
        <v>0</v>
      </c>
      <c r="D140" s="4">
        <f t="shared" si="58"/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26">
        <v>288.8</v>
      </c>
      <c r="O140" s="26">
        <v>2473.4</v>
      </c>
      <c r="P140" s="4">
        <f t="shared" si="66"/>
        <v>8.5644044321329638</v>
      </c>
      <c r="Q140" s="13">
        <v>20</v>
      </c>
      <c r="R140" s="22">
        <v>1</v>
      </c>
      <c r="S140" s="13">
        <v>15</v>
      </c>
      <c r="T140" s="26">
        <v>0</v>
      </c>
      <c r="U140" s="26">
        <v>0</v>
      </c>
      <c r="V140" s="4">
        <f t="shared" si="67"/>
        <v>1</v>
      </c>
      <c r="W140" s="13">
        <v>30</v>
      </c>
      <c r="X140" s="26">
        <v>4.0999999999999996</v>
      </c>
      <c r="Y140" s="26">
        <v>4.5999999999999996</v>
      </c>
      <c r="Z140" s="4">
        <f t="shared" si="68"/>
        <v>1.1219512195121952</v>
      </c>
      <c r="AA140" s="13">
        <v>20</v>
      </c>
      <c r="AB140" s="26" t="s">
        <v>370</v>
      </c>
      <c r="AC140" s="26" t="s">
        <v>370</v>
      </c>
      <c r="AD140" s="4" t="s">
        <v>370</v>
      </c>
      <c r="AE140" s="13" t="s">
        <v>370</v>
      </c>
      <c r="AF140" s="5">
        <v>8172</v>
      </c>
      <c r="AG140" s="5">
        <v>9817</v>
      </c>
      <c r="AH140" s="4">
        <f t="shared" si="74"/>
        <v>1.2012971120900637</v>
      </c>
      <c r="AI140" s="13">
        <v>5</v>
      </c>
      <c r="AJ140" s="5">
        <v>60</v>
      </c>
      <c r="AK140" s="5">
        <v>11.4</v>
      </c>
      <c r="AL140" s="4">
        <f t="shared" si="59"/>
        <v>0.19</v>
      </c>
      <c r="AM140" s="13">
        <v>15</v>
      </c>
      <c r="AN140" s="26">
        <v>141</v>
      </c>
      <c r="AO140" s="26">
        <v>70</v>
      </c>
      <c r="AP140" s="4">
        <f t="shared" ref="AP140:AP145" si="76">IF((AQ140=0),0,IF(AN140=0,1,IF(AO140&lt;0,0,AO140/AN140)))</f>
        <v>0.49645390070921985</v>
      </c>
      <c r="AQ140" s="13">
        <v>20</v>
      </c>
      <c r="AR140" s="5" t="s">
        <v>373</v>
      </c>
      <c r="AS140" s="5" t="s">
        <v>373</v>
      </c>
      <c r="AT140" s="5" t="s">
        <v>373</v>
      </c>
      <c r="AU140" s="13" t="s">
        <v>370</v>
      </c>
      <c r="AV140" s="13">
        <v>0</v>
      </c>
      <c r="AW140" s="13">
        <v>0</v>
      </c>
      <c r="AX140" s="4">
        <f t="shared" si="60"/>
        <v>0</v>
      </c>
      <c r="AY140" s="13">
        <v>0</v>
      </c>
      <c r="AZ140" s="5" t="s">
        <v>373</v>
      </c>
      <c r="BA140" s="5" t="s">
        <v>373</v>
      </c>
      <c r="BB140" s="5" t="s">
        <v>373</v>
      </c>
      <c r="BC140" s="13" t="s">
        <v>370</v>
      </c>
      <c r="BD140" s="20">
        <f t="shared" si="69"/>
        <v>2.0601014128603028</v>
      </c>
      <c r="BE140" s="20">
        <f t="shared" ref="BE140:BE145" si="77">IF(BD140&gt;1.2,IF((BD140-1.2)*0.1+1.2&gt;1.3,1.3,(BD140-1.2)*0.1+1.2),BD140)</f>
        <v>1.2860101412860303</v>
      </c>
      <c r="BF140" s="24">
        <v>2342</v>
      </c>
      <c r="BG140" s="21">
        <f t="shared" si="61"/>
        <v>2342</v>
      </c>
      <c r="BH140" s="21">
        <f t="shared" si="62"/>
        <v>3011.8</v>
      </c>
      <c r="BI140" s="48">
        <f t="shared" si="63"/>
        <v>669.80000000000018</v>
      </c>
      <c r="BJ140" s="21">
        <v>280.39999999999998</v>
      </c>
      <c r="BK140" s="21">
        <v>291.7</v>
      </c>
      <c r="BL140" s="21">
        <v>206.2</v>
      </c>
      <c r="BM140" s="21">
        <v>267.60000000000002</v>
      </c>
      <c r="BN140" s="21">
        <v>276.8</v>
      </c>
      <c r="BO140" s="21">
        <v>261</v>
      </c>
      <c r="BP140" s="21">
        <v>258.29999999999961</v>
      </c>
      <c r="BQ140" s="21">
        <v>274.40000000000038</v>
      </c>
      <c r="BR140" s="21">
        <v>225.59999999999991</v>
      </c>
      <c r="BS140" s="21">
        <v>385.80000000000007</v>
      </c>
      <c r="BT140" s="21">
        <v>276.8</v>
      </c>
      <c r="BU140" s="86">
        <f t="shared" si="64"/>
        <v>7.2000000000007844</v>
      </c>
      <c r="BV140" s="60" t="s">
        <v>411</v>
      </c>
      <c r="BW140" s="26">
        <f t="shared" si="65"/>
        <v>0</v>
      </c>
      <c r="BX140" s="92">
        <f t="shared" si="75"/>
        <v>0</v>
      </c>
      <c r="BY140" s="72"/>
      <c r="BZ140" s="11"/>
      <c r="CA140" s="72"/>
      <c r="CB140" s="72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2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2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2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2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2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2"/>
      <c r="IB140" s="11"/>
      <c r="IC140" s="11"/>
    </row>
    <row r="141" spans="1:237" s="2" customFormat="1" ht="15" customHeight="1" x14ac:dyDescent="0.2">
      <c r="A141" s="16" t="s">
        <v>142</v>
      </c>
      <c r="B141" s="26">
        <v>0</v>
      </c>
      <c r="C141" s="26">
        <v>0</v>
      </c>
      <c r="D141" s="4">
        <f t="shared" si="58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26">
        <v>523.9</v>
      </c>
      <c r="O141" s="26">
        <v>424</v>
      </c>
      <c r="P141" s="4">
        <f t="shared" si="66"/>
        <v>0.80931475472418402</v>
      </c>
      <c r="Q141" s="13">
        <v>20</v>
      </c>
      <c r="R141" s="22">
        <v>1</v>
      </c>
      <c r="S141" s="13">
        <v>15</v>
      </c>
      <c r="T141" s="26">
        <v>328.2</v>
      </c>
      <c r="U141" s="26">
        <v>346.4</v>
      </c>
      <c r="V141" s="4">
        <f t="shared" si="67"/>
        <v>1.0554539914686167</v>
      </c>
      <c r="W141" s="13">
        <v>35</v>
      </c>
      <c r="X141" s="26">
        <v>17.399999999999999</v>
      </c>
      <c r="Y141" s="26">
        <v>23.8</v>
      </c>
      <c r="Z141" s="4">
        <f t="shared" si="68"/>
        <v>1.3678160919540232</v>
      </c>
      <c r="AA141" s="13">
        <v>15</v>
      </c>
      <c r="AB141" s="26" t="s">
        <v>370</v>
      </c>
      <c r="AC141" s="26" t="s">
        <v>370</v>
      </c>
      <c r="AD141" s="4" t="s">
        <v>370</v>
      </c>
      <c r="AE141" s="13" t="s">
        <v>370</v>
      </c>
      <c r="AF141" s="5">
        <v>10995</v>
      </c>
      <c r="AG141" s="5">
        <v>13494</v>
      </c>
      <c r="AH141" s="4">
        <f t="shared" si="74"/>
        <v>1.2272851296043656</v>
      </c>
      <c r="AI141" s="13">
        <v>5</v>
      </c>
      <c r="AJ141" s="5">
        <v>15</v>
      </c>
      <c r="AK141" s="5">
        <v>100</v>
      </c>
      <c r="AL141" s="4">
        <f t="shared" si="59"/>
        <v>6.666666666666667</v>
      </c>
      <c r="AM141" s="13">
        <v>15</v>
      </c>
      <c r="AN141" s="26">
        <v>275</v>
      </c>
      <c r="AO141" s="26">
        <v>270</v>
      </c>
      <c r="AP141" s="4">
        <f t="shared" si="76"/>
        <v>0.98181818181818181</v>
      </c>
      <c r="AQ141" s="13">
        <v>20</v>
      </c>
      <c r="AR141" s="5" t="s">
        <v>373</v>
      </c>
      <c r="AS141" s="5" t="s">
        <v>373</v>
      </c>
      <c r="AT141" s="5" t="s">
        <v>373</v>
      </c>
      <c r="AU141" s="13" t="s">
        <v>370</v>
      </c>
      <c r="AV141" s="13">
        <v>0</v>
      </c>
      <c r="AW141" s="13">
        <v>0</v>
      </c>
      <c r="AX141" s="4">
        <f t="shared" si="60"/>
        <v>0</v>
      </c>
      <c r="AY141" s="13">
        <v>0</v>
      </c>
      <c r="AZ141" s="5" t="s">
        <v>373</v>
      </c>
      <c r="BA141" s="5" t="s">
        <v>373</v>
      </c>
      <c r="BB141" s="5" t="s">
        <v>373</v>
      </c>
      <c r="BC141" s="13" t="s">
        <v>370</v>
      </c>
      <c r="BD141" s="20">
        <f t="shared" si="69"/>
        <v>1.7153377236766487</v>
      </c>
      <c r="BE141" s="20">
        <f t="shared" si="77"/>
        <v>1.2515337723676647</v>
      </c>
      <c r="BF141" s="24">
        <v>1899</v>
      </c>
      <c r="BG141" s="21">
        <f t="shared" si="61"/>
        <v>1899</v>
      </c>
      <c r="BH141" s="21">
        <f t="shared" si="62"/>
        <v>2376.6999999999998</v>
      </c>
      <c r="BI141" s="48">
        <f t="shared" si="63"/>
        <v>477.69999999999982</v>
      </c>
      <c r="BJ141" s="21">
        <v>247.2</v>
      </c>
      <c r="BK141" s="21">
        <v>306.5</v>
      </c>
      <c r="BL141" s="21">
        <v>0</v>
      </c>
      <c r="BM141" s="21">
        <v>198.9</v>
      </c>
      <c r="BN141" s="21">
        <v>199.8</v>
      </c>
      <c r="BO141" s="21">
        <v>274.19999999999982</v>
      </c>
      <c r="BP141" s="21">
        <v>188.10000000000014</v>
      </c>
      <c r="BQ141" s="21">
        <v>203.29999999999995</v>
      </c>
      <c r="BR141" s="21">
        <v>249.90000000000009</v>
      </c>
      <c r="BS141" s="21">
        <v>0</v>
      </c>
      <c r="BT141" s="21">
        <v>157.09999999999991</v>
      </c>
      <c r="BU141" s="86">
        <f t="shared" si="64"/>
        <v>351.70000000000005</v>
      </c>
      <c r="BV141" s="60"/>
      <c r="BW141" s="26">
        <f t="shared" si="65"/>
        <v>351.70000000000005</v>
      </c>
      <c r="BX141" s="92">
        <f t="shared" si="75"/>
        <v>0</v>
      </c>
      <c r="BY141" s="72"/>
      <c r="BZ141" s="11"/>
      <c r="CA141" s="72"/>
      <c r="CB141" s="72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2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2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2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2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2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2"/>
      <c r="IB141" s="11"/>
      <c r="IC141" s="11"/>
    </row>
    <row r="142" spans="1:237" s="2" customFormat="1" ht="15" customHeight="1" x14ac:dyDescent="0.2">
      <c r="A142" s="16" t="s">
        <v>143</v>
      </c>
      <c r="B142" s="26">
        <v>0</v>
      </c>
      <c r="C142" s="26">
        <v>0</v>
      </c>
      <c r="D142" s="4">
        <f t="shared" si="58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26">
        <v>964.6</v>
      </c>
      <c r="O142" s="26">
        <v>785.2</v>
      </c>
      <c r="P142" s="4">
        <f t="shared" si="66"/>
        <v>0.81401617250673852</v>
      </c>
      <c r="Q142" s="13">
        <v>20</v>
      </c>
      <c r="R142" s="22">
        <v>1</v>
      </c>
      <c r="S142" s="13">
        <v>15</v>
      </c>
      <c r="T142" s="26">
        <v>472.6</v>
      </c>
      <c r="U142" s="26">
        <v>536.5</v>
      </c>
      <c r="V142" s="4">
        <f t="shared" si="67"/>
        <v>1.1352094794752432</v>
      </c>
      <c r="W142" s="13">
        <v>30</v>
      </c>
      <c r="X142" s="26">
        <v>12.6</v>
      </c>
      <c r="Y142" s="26">
        <v>22.3</v>
      </c>
      <c r="Z142" s="4">
        <f t="shared" si="68"/>
        <v>1.76984126984127</v>
      </c>
      <c r="AA142" s="13">
        <v>20</v>
      </c>
      <c r="AB142" s="26" t="s">
        <v>370</v>
      </c>
      <c r="AC142" s="26" t="s">
        <v>370</v>
      </c>
      <c r="AD142" s="4" t="s">
        <v>370</v>
      </c>
      <c r="AE142" s="13" t="s">
        <v>370</v>
      </c>
      <c r="AF142" s="5">
        <v>23339</v>
      </c>
      <c r="AG142" s="5">
        <v>25995</v>
      </c>
      <c r="AH142" s="4">
        <f t="shared" si="74"/>
        <v>1.1138009340588715</v>
      </c>
      <c r="AI142" s="13">
        <v>5</v>
      </c>
      <c r="AJ142" s="5">
        <v>15</v>
      </c>
      <c r="AK142" s="5">
        <v>40</v>
      </c>
      <c r="AL142" s="4">
        <f t="shared" si="59"/>
        <v>2.6666666666666665</v>
      </c>
      <c r="AM142" s="13">
        <v>15</v>
      </c>
      <c r="AN142" s="26">
        <v>408</v>
      </c>
      <c r="AO142" s="26">
        <v>450</v>
      </c>
      <c r="AP142" s="4">
        <f t="shared" si="76"/>
        <v>1.1029411764705883</v>
      </c>
      <c r="AQ142" s="13">
        <v>20</v>
      </c>
      <c r="AR142" s="5" t="s">
        <v>373</v>
      </c>
      <c r="AS142" s="5" t="s">
        <v>373</v>
      </c>
      <c r="AT142" s="5" t="s">
        <v>373</v>
      </c>
      <c r="AU142" s="13" t="s">
        <v>370</v>
      </c>
      <c r="AV142" s="13">
        <v>0</v>
      </c>
      <c r="AW142" s="13">
        <v>0</v>
      </c>
      <c r="AX142" s="4">
        <f t="shared" si="60"/>
        <v>0</v>
      </c>
      <c r="AY142" s="13">
        <v>0</v>
      </c>
      <c r="AZ142" s="5" t="s">
        <v>373</v>
      </c>
      <c r="BA142" s="5" t="s">
        <v>373</v>
      </c>
      <c r="BB142" s="5" t="s">
        <v>373</v>
      </c>
      <c r="BC142" s="13" t="s">
        <v>370</v>
      </c>
      <c r="BD142" s="20">
        <f t="shared" si="69"/>
        <v>1.3468900914473889</v>
      </c>
      <c r="BE142" s="20">
        <f t="shared" si="77"/>
        <v>1.2146890091447389</v>
      </c>
      <c r="BF142" s="24">
        <v>3455</v>
      </c>
      <c r="BG142" s="21">
        <f t="shared" si="61"/>
        <v>3455</v>
      </c>
      <c r="BH142" s="21">
        <f t="shared" si="62"/>
        <v>4196.8</v>
      </c>
      <c r="BI142" s="48">
        <f t="shared" si="63"/>
        <v>741.80000000000018</v>
      </c>
      <c r="BJ142" s="21">
        <v>430.9</v>
      </c>
      <c r="BK142" s="21">
        <v>422.7</v>
      </c>
      <c r="BL142" s="21">
        <v>315.90000000000003</v>
      </c>
      <c r="BM142" s="21">
        <v>384.8</v>
      </c>
      <c r="BN142" s="21">
        <v>294.10000000000002</v>
      </c>
      <c r="BO142" s="21">
        <v>461.90000000000009</v>
      </c>
      <c r="BP142" s="21">
        <v>395.79999999999984</v>
      </c>
      <c r="BQ142" s="21">
        <v>403.59999999999991</v>
      </c>
      <c r="BR142" s="21">
        <v>345.30000000000018</v>
      </c>
      <c r="BS142" s="21">
        <v>494.29999999999978</v>
      </c>
      <c r="BT142" s="21">
        <v>379.9</v>
      </c>
      <c r="BU142" s="86">
        <f t="shared" si="64"/>
        <v>-132.39999999999958</v>
      </c>
      <c r="BV142" s="60"/>
      <c r="BW142" s="26">
        <f t="shared" si="65"/>
        <v>0</v>
      </c>
      <c r="BX142" s="92">
        <f t="shared" si="75"/>
        <v>-132.39999999999958</v>
      </c>
      <c r="BY142" s="72"/>
      <c r="BZ142" s="11"/>
      <c r="CA142" s="72"/>
      <c r="CB142" s="72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2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2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2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2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2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2"/>
      <c r="IB142" s="11"/>
      <c r="IC142" s="11"/>
    </row>
    <row r="143" spans="1:237" s="2" customFormat="1" ht="15" customHeight="1" x14ac:dyDescent="0.2">
      <c r="A143" s="16" t="s">
        <v>144</v>
      </c>
      <c r="B143" s="26">
        <v>21675.1</v>
      </c>
      <c r="C143" s="26">
        <v>27444.5</v>
      </c>
      <c r="D143" s="4">
        <f t="shared" si="58"/>
        <v>1.2661763959566508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26">
        <v>6881.9</v>
      </c>
      <c r="O143" s="26">
        <v>6561.7</v>
      </c>
      <c r="P143" s="4">
        <f t="shared" si="66"/>
        <v>0.95347215158604459</v>
      </c>
      <c r="Q143" s="13">
        <v>20</v>
      </c>
      <c r="R143" s="22">
        <v>1</v>
      </c>
      <c r="S143" s="13">
        <v>15</v>
      </c>
      <c r="T143" s="26">
        <v>0</v>
      </c>
      <c r="U143" s="26">
        <v>0</v>
      </c>
      <c r="V143" s="4">
        <f t="shared" si="67"/>
        <v>1</v>
      </c>
      <c r="W143" s="13">
        <v>20</v>
      </c>
      <c r="X143" s="26">
        <v>5.7</v>
      </c>
      <c r="Y143" s="26">
        <v>14.1</v>
      </c>
      <c r="Z143" s="4">
        <f t="shared" si="68"/>
        <v>2.4736842105263155</v>
      </c>
      <c r="AA143" s="13">
        <v>30</v>
      </c>
      <c r="AB143" s="26" t="s">
        <v>370</v>
      </c>
      <c r="AC143" s="26" t="s">
        <v>370</v>
      </c>
      <c r="AD143" s="4" t="s">
        <v>370</v>
      </c>
      <c r="AE143" s="13" t="s">
        <v>370</v>
      </c>
      <c r="AF143" s="5">
        <v>278723</v>
      </c>
      <c r="AG143" s="5">
        <v>331297</v>
      </c>
      <c r="AH143" s="4">
        <f t="shared" si="74"/>
        <v>1.1886245483867495</v>
      </c>
      <c r="AI143" s="13">
        <v>5</v>
      </c>
      <c r="AJ143" s="5">
        <v>60</v>
      </c>
      <c r="AK143" s="5">
        <v>35.5</v>
      </c>
      <c r="AL143" s="4">
        <f t="shared" si="59"/>
        <v>0.59166666666666667</v>
      </c>
      <c r="AM143" s="13">
        <v>15</v>
      </c>
      <c r="AN143" s="26">
        <v>119</v>
      </c>
      <c r="AO143" s="26">
        <v>110</v>
      </c>
      <c r="AP143" s="4">
        <f t="shared" si="76"/>
        <v>0.92436974789915971</v>
      </c>
      <c r="AQ143" s="13">
        <v>20</v>
      </c>
      <c r="AR143" s="5" t="s">
        <v>373</v>
      </c>
      <c r="AS143" s="5" t="s">
        <v>373</v>
      </c>
      <c r="AT143" s="5" t="s">
        <v>373</v>
      </c>
      <c r="AU143" s="13" t="s">
        <v>370</v>
      </c>
      <c r="AV143" s="13">
        <v>100</v>
      </c>
      <c r="AW143" s="13">
        <v>100</v>
      </c>
      <c r="AX143" s="4">
        <f t="shared" si="60"/>
        <v>1</v>
      </c>
      <c r="AY143" s="13">
        <v>10</v>
      </c>
      <c r="AZ143" s="5" t="s">
        <v>373</v>
      </c>
      <c r="BA143" s="5" t="s">
        <v>373</v>
      </c>
      <c r="BB143" s="5" t="s">
        <v>373</v>
      </c>
      <c r="BC143" s="13" t="s">
        <v>370</v>
      </c>
      <c r="BD143" s="20">
        <f t="shared" si="69"/>
        <v>1.270670696599957</v>
      </c>
      <c r="BE143" s="20">
        <f t="shared" si="77"/>
        <v>1.2070670696599957</v>
      </c>
      <c r="BF143" s="24">
        <v>2959</v>
      </c>
      <c r="BG143" s="21">
        <f t="shared" si="61"/>
        <v>2959</v>
      </c>
      <c r="BH143" s="21">
        <f t="shared" si="62"/>
        <v>3571.7</v>
      </c>
      <c r="BI143" s="48">
        <f t="shared" si="63"/>
        <v>612.69999999999982</v>
      </c>
      <c r="BJ143" s="21">
        <v>288.39999999999998</v>
      </c>
      <c r="BK143" s="21">
        <v>345.9</v>
      </c>
      <c r="BL143" s="21">
        <v>323.10000000000002</v>
      </c>
      <c r="BM143" s="21">
        <v>272</v>
      </c>
      <c r="BN143" s="21">
        <v>293.60000000000002</v>
      </c>
      <c r="BO143" s="21">
        <v>430.89999999999986</v>
      </c>
      <c r="BP143" s="21">
        <v>319.2999999999999</v>
      </c>
      <c r="BQ143" s="21">
        <v>352.00000000000017</v>
      </c>
      <c r="BR143" s="21">
        <v>333.80000000000018</v>
      </c>
      <c r="BS143" s="21">
        <v>306.69999999999965</v>
      </c>
      <c r="BT143" s="21">
        <v>329.8</v>
      </c>
      <c r="BU143" s="86">
        <f t="shared" si="64"/>
        <v>-23.800000000000068</v>
      </c>
      <c r="BV143" s="60"/>
      <c r="BW143" s="26">
        <f t="shared" si="65"/>
        <v>0</v>
      </c>
      <c r="BX143" s="92">
        <f t="shared" si="75"/>
        <v>-23.800000000000068</v>
      </c>
      <c r="BY143" s="72"/>
      <c r="BZ143" s="11"/>
      <c r="CA143" s="72"/>
      <c r="CB143" s="72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2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2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2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2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2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2"/>
      <c r="IB143" s="11"/>
      <c r="IC143" s="11"/>
    </row>
    <row r="144" spans="1:237" s="2" customFormat="1" ht="15" customHeight="1" x14ac:dyDescent="0.2">
      <c r="A144" s="16" t="s">
        <v>145</v>
      </c>
      <c r="B144" s="26">
        <v>692</v>
      </c>
      <c r="C144" s="26">
        <v>827.3</v>
      </c>
      <c r="D144" s="4">
        <f t="shared" si="58"/>
        <v>1.1955202312138729</v>
      </c>
      <c r="E144" s="13">
        <v>10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26">
        <v>3784.7</v>
      </c>
      <c r="O144" s="26">
        <v>5902.3</v>
      </c>
      <c r="P144" s="4">
        <f t="shared" si="66"/>
        <v>1.5595159457817001</v>
      </c>
      <c r="Q144" s="13">
        <v>20</v>
      </c>
      <c r="R144" s="22">
        <v>1</v>
      </c>
      <c r="S144" s="13">
        <v>15</v>
      </c>
      <c r="T144" s="26">
        <v>91.3</v>
      </c>
      <c r="U144" s="26">
        <v>134.9</v>
      </c>
      <c r="V144" s="4">
        <f t="shared" si="67"/>
        <v>1.4775465498357065</v>
      </c>
      <c r="W144" s="13">
        <v>30</v>
      </c>
      <c r="X144" s="26">
        <v>5.4</v>
      </c>
      <c r="Y144" s="26">
        <v>9.6999999999999993</v>
      </c>
      <c r="Z144" s="4">
        <f t="shared" si="68"/>
        <v>1.7962962962962961</v>
      </c>
      <c r="AA144" s="13">
        <v>20</v>
      </c>
      <c r="AB144" s="26" t="s">
        <v>370</v>
      </c>
      <c r="AC144" s="26" t="s">
        <v>370</v>
      </c>
      <c r="AD144" s="4" t="s">
        <v>370</v>
      </c>
      <c r="AE144" s="13" t="s">
        <v>370</v>
      </c>
      <c r="AF144" s="5">
        <v>19106</v>
      </c>
      <c r="AG144" s="5">
        <v>23399</v>
      </c>
      <c r="AH144" s="4">
        <f t="shared" si="74"/>
        <v>1.2246938134617398</v>
      </c>
      <c r="AI144" s="13">
        <v>5</v>
      </c>
      <c r="AJ144" s="5">
        <v>60</v>
      </c>
      <c r="AK144" s="5">
        <v>25.8</v>
      </c>
      <c r="AL144" s="4">
        <f t="shared" si="59"/>
        <v>0.43</v>
      </c>
      <c r="AM144" s="13">
        <v>15</v>
      </c>
      <c r="AN144" s="26">
        <v>91</v>
      </c>
      <c r="AO144" s="26">
        <v>120</v>
      </c>
      <c r="AP144" s="4">
        <f t="shared" si="76"/>
        <v>1.3186813186813187</v>
      </c>
      <c r="AQ144" s="13">
        <v>20</v>
      </c>
      <c r="AR144" s="5" t="s">
        <v>373</v>
      </c>
      <c r="AS144" s="5" t="s">
        <v>373</v>
      </c>
      <c r="AT144" s="5" t="s">
        <v>373</v>
      </c>
      <c r="AU144" s="13" t="s">
        <v>370</v>
      </c>
      <c r="AV144" s="13">
        <v>0</v>
      </c>
      <c r="AW144" s="13">
        <v>0</v>
      </c>
      <c r="AX144" s="4">
        <f t="shared" si="60"/>
        <v>0</v>
      </c>
      <c r="AY144" s="13">
        <v>0</v>
      </c>
      <c r="AZ144" s="5" t="s">
        <v>373</v>
      </c>
      <c r="BA144" s="5" t="s">
        <v>373</v>
      </c>
      <c r="BB144" s="5" t="s">
        <v>373</v>
      </c>
      <c r="BC144" s="13" t="s">
        <v>370</v>
      </c>
      <c r="BD144" s="20">
        <f t="shared" si="69"/>
        <v>1.3136662154792955</v>
      </c>
      <c r="BE144" s="20">
        <f t="shared" si="77"/>
        <v>1.2113666215479295</v>
      </c>
      <c r="BF144" s="24">
        <v>1950</v>
      </c>
      <c r="BG144" s="21">
        <f t="shared" si="61"/>
        <v>1950</v>
      </c>
      <c r="BH144" s="21">
        <f t="shared" si="62"/>
        <v>2362.1999999999998</v>
      </c>
      <c r="BI144" s="48">
        <f t="shared" si="63"/>
        <v>412.19999999999982</v>
      </c>
      <c r="BJ144" s="21">
        <v>209.3</v>
      </c>
      <c r="BK144" s="21">
        <v>255.2</v>
      </c>
      <c r="BL144" s="21">
        <v>165.29999999999995</v>
      </c>
      <c r="BM144" s="21">
        <v>208.2</v>
      </c>
      <c r="BN144" s="21">
        <v>221.4</v>
      </c>
      <c r="BO144" s="21">
        <v>230.50000000000011</v>
      </c>
      <c r="BP144" s="21">
        <v>201.39999999999992</v>
      </c>
      <c r="BQ144" s="21">
        <v>230.5</v>
      </c>
      <c r="BR144" s="21">
        <v>227.40000000000003</v>
      </c>
      <c r="BS144" s="21">
        <v>193.6</v>
      </c>
      <c r="BT144" s="21">
        <v>225.1</v>
      </c>
      <c r="BU144" s="86">
        <f t="shared" si="64"/>
        <v>-5.7000000000006139</v>
      </c>
      <c r="BV144" s="60"/>
      <c r="BW144" s="26">
        <f t="shared" si="65"/>
        <v>0</v>
      </c>
      <c r="BX144" s="92">
        <f t="shared" si="75"/>
        <v>-5.7000000000006139</v>
      </c>
      <c r="BY144" s="72"/>
      <c r="BZ144" s="11"/>
      <c r="CA144" s="72"/>
      <c r="CB144" s="72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2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2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2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2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2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2"/>
      <c r="IB144" s="11"/>
      <c r="IC144" s="11"/>
    </row>
    <row r="145" spans="1:237" s="2" customFormat="1" ht="15" customHeight="1" x14ac:dyDescent="0.2">
      <c r="A145" s="16" t="s">
        <v>146</v>
      </c>
      <c r="B145" s="26">
        <v>0</v>
      </c>
      <c r="C145" s="26">
        <v>0</v>
      </c>
      <c r="D145" s="4">
        <f t="shared" si="58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26">
        <v>333.1</v>
      </c>
      <c r="O145" s="26">
        <v>361.3</v>
      </c>
      <c r="P145" s="4">
        <f t="shared" si="66"/>
        <v>1.0846592614830382</v>
      </c>
      <c r="Q145" s="13">
        <v>20</v>
      </c>
      <c r="R145" s="22">
        <v>1</v>
      </c>
      <c r="S145" s="13">
        <v>15</v>
      </c>
      <c r="T145" s="26">
        <v>0</v>
      </c>
      <c r="U145" s="26">
        <v>0</v>
      </c>
      <c r="V145" s="4">
        <f t="shared" si="67"/>
        <v>1</v>
      </c>
      <c r="W145" s="13">
        <v>35</v>
      </c>
      <c r="X145" s="26">
        <v>3.1</v>
      </c>
      <c r="Y145" s="26">
        <v>5.8</v>
      </c>
      <c r="Z145" s="4">
        <f t="shared" si="68"/>
        <v>1.8709677419354838</v>
      </c>
      <c r="AA145" s="13">
        <v>15</v>
      </c>
      <c r="AB145" s="26" t="s">
        <v>370</v>
      </c>
      <c r="AC145" s="26" t="s">
        <v>370</v>
      </c>
      <c r="AD145" s="4" t="s">
        <v>370</v>
      </c>
      <c r="AE145" s="13" t="s">
        <v>370</v>
      </c>
      <c r="AF145" s="5">
        <v>12405</v>
      </c>
      <c r="AG145" s="5">
        <v>14998</v>
      </c>
      <c r="AH145" s="4">
        <f t="shared" si="74"/>
        <v>1.2090286174929463</v>
      </c>
      <c r="AI145" s="13">
        <v>5</v>
      </c>
      <c r="AJ145" s="5">
        <v>15</v>
      </c>
      <c r="AK145" s="5">
        <v>24</v>
      </c>
      <c r="AL145" s="4">
        <f t="shared" si="59"/>
        <v>1.6</v>
      </c>
      <c r="AM145" s="13">
        <v>15</v>
      </c>
      <c r="AN145" s="26">
        <v>184</v>
      </c>
      <c r="AO145" s="26">
        <v>200</v>
      </c>
      <c r="AP145" s="4">
        <f t="shared" si="76"/>
        <v>1.0869565217391304</v>
      </c>
      <c r="AQ145" s="13">
        <v>20</v>
      </c>
      <c r="AR145" s="5" t="s">
        <v>373</v>
      </c>
      <c r="AS145" s="5" t="s">
        <v>373</v>
      </c>
      <c r="AT145" s="5" t="s">
        <v>373</v>
      </c>
      <c r="AU145" s="13" t="s">
        <v>370</v>
      </c>
      <c r="AV145" s="13">
        <v>0</v>
      </c>
      <c r="AW145" s="13">
        <v>0</v>
      </c>
      <c r="AX145" s="4">
        <f t="shared" si="60"/>
        <v>0</v>
      </c>
      <c r="AY145" s="13">
        <v>0</v>
      </c>
      <c r="AZ145" s="5" t="s">
        <v>373</v>
      </c>
      <c r="BA145" s="5" t="s">
        <v>373</v>
      </c>
      <c r="BB145" s="5" t="s">
        <v>373</v>
      </c>
      <c r="BC145" s="13" t="s">
        <v>370</v>
      </c>
      <c r="BD145" s="20">
        <f t="shared" si="69"/>
        <v>1.212335799047523</v>
      </c>
      <c r="BE145" s="20">
        <f t="shared" si="77"/>
        <v>1.2012335799047522</v>
      </c>
      <c r="BF145" s="24">
        <v>2579</v>
      </c>
      <c r="BG145" s="21">
        <f t="shared" si="61"/>
        <v>2579</v>
      </c>
      <c r="BH145" s="21">
        <f t="shared" si="62"/>
        <v>3098</v>
      </c>
      <c r="BI145" s="48">
        <f t="shared" si="63"/>
        <v>519</v>
      </c>
      <c r="BJ145" s="21">
        <v>276.7</v>
      </c>
      <c r="BK145" s="21">
        <v>275.10000000000002</v>
      </c>
      <c r="BL145" s="21">
        <v>293.60000000000002</v>
      </c>
      <c r="BM145" s="21">
        <v>284.60000000000002</v>
      </c>
      <c r="BN145" s="21">
        <v>233.8</v>
      </c>
      <c r="BO145" s="21">
        <v>371.29999999999973</v>
      </c>
      <c r="BP145" s="21">
        <v>287.40000000000038</v>
      </c>
      <c r="BQ145" s="21">
        <v>280.09999999999991</v>
      </c>
      <c r="BR145" s="21">
        <v>276.40000000000009</v>
      </c>
      <c r="BS145" s="21">
        <v>262.40000000000043</v>
      </c>
      <c r="BT145" s="21">
        <v>285.3</v>
      </c>
      <c r="BU145" s="86">
        <f t="shared" si="64"/>
        <v>-28.699999999999989</v>
      </c>
      <c r="BV145" s="60"/>
      <c r="BW145" s="26">
        <f t="shared" si="65"/>
        <v>0</v>
      </c>
      <c r="BX145" s="92">
        <f t="shared" si="75"/>
        <v>-28.699999999999989</v>
      </c>
      <c r="BY145" s="72"/>
      <c r="BZ145" s="11"/>
      <c r="CA145" s="72"/>
      <c r="CB145" s="72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2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2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2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2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2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2"/>
      <c r="IB145" s="11"/>
      <c r="IC145" s="11"/>
    </row>
    <row r="146" spans="1:237" s="2" customFormat="1" ht="15" customHeight="1" x14ac:dyDescent="0.2">
      <c r="A146" s="25" t="s">
        <v>147</v>
      </c>
      <c r="B146" s="26"/>
      <c r="C146" s="26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26"/>
      <c r="O146" s="26"/>
      <c r="P146" s="4"/>
      <c r="Q146" s="13"/>
      <c r="R146" s="22"/>
      <c r="S146" s="13"/>
      <c r="T146" s="26"/>
      <c r="U146" s="26"/>
      <c r="V146" s="4"/>
      <c r="W146" s="13"/>
      <c r="X146" s="26"/>
      <c r="Y146" s="26"/>
      <c r="Z146" s="4"/>
      <c r="AA146" s="13"/>
      <c r="AB146" s="26"/>
      <c r="AC146" s="26"/>
      <c r="AD146" s="4"/>
      <c r="AE146" s="13"/>
      <c r="AF146" s="5"/>
      <c r="AG146" s="5"/>
      <c r="AH146" s="4"/>
      <c r="AI146" s="13"/>
      <c r="AJ146" s="5"/>
      <c r="AK146" s="5"/>
      <c r="AL146" s="4"/>
      <c r="AM146" s="13"/>
      <c r="AN146" s="26"/>
      <c r="AO146" s="26"/>
      <c r="AP146" s="4"/>
      <c r="AQ146" s="13"/>
      <c r="AR146" s="5"/>
      <c r="AS146" s="5"/>
      <c r="AT146" s="5"/>
      <c r="AU146" s="13"/>
      <c r="AV146" s="13"/>
      <c r="AW146" s="13"/>
      <c r="AX146" s="4"/>
      <c r="AY146" s="13"/>
      <c r="AZ146" s="5"/>
      <c r="BA146" s="5"/>
      <c r="BB146" s="5"/>
      <c r="BC146" s="13"/>
      <c r="BD146" s="20"/>
      <c r="BE146" s="20"/>
      <c r="BF146" s="24"/>
      <c r="BG146" s="21"/>
      <c r="BH146" s="21"/>
      <c r="BI146" s="48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86"/>
      <c r="BV146" s="60"/>
      <c r="BW146" s="26"/>
      <c r="BX146" s="92"/>
      <c r="BY146" s="72"/>
      <c r="BZ146" s="11"/>
      <c r="CA146" s="72"/>
      <c r="CB146" s="72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2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2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2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2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2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2"/>
      <c r="IB146" s="11"/>
      <c r="IC146" s="11"/>
    </row>
    <row r="147" spans="1:237" s="2" customFormat="1" ht="15" customHeight="1" x14ac:dyDescent="0.2">
      <c r="A147" s="16" t="s">
        <v>148</v>
      </c>
      <c r="B147" s="26">
        <v>4467</v>
      </c>
      <c r="C147" s="26">
        <v>4901.3999999999996</v>
      </c>
      <c r="D147" s="4">
        <f t="shared" si="58"/>
        <v>1.0972464741437205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26">
        <v>2139.8000000000002</v>
      </c>
      <c r="O147" s="26">
        <v>1712.3</v>
      </c>
      <c r="P147" s="4">
        <f t="shared" si="66"/>
        <v>0.80021497336199632</v>
      </c>
      <c r="Q147" s="13">
        <v>20</v>
      </c>
      <c r="R147" s="22">
        <v>1</v>
      </c>
      <c r="S147" s="13">
        <v>15</v>
      </c>
      <c r="T147" s="26">
        <v>6</v>
      </c>
      <c r="U147" s="26">
        <v>64.099999999999994</v>
      </c>
      <c r="V147" s="4">
        <f t="shared" si="67"/>
        <v>10.683333333333332</v>
      </c>
      <c r="W147" s="13">
        <v>20</v>
      </c>
      <c r="X147" s="26">
        <v>6</v>
      </c>
      <c r="Y147" s="26">
        <v>7.2</v>
      </c>
      <c r="Z147" s="4">
        <f t="shared" si="68"/>
        <v>1.2</v>
      </c>
      <c r="AA147" s="13">
        <v>30</v>
      </c>
      <c r="AB147" s="26" t="s">
        <v>370</v>
      </c>
      <c r="AC147" s="26" t="s">
        <v>370</v>
      </c>
      <c r="AD147" s="4" t="s">
        <v>370</v>
      </c>
      <c r="AE147" s="13" t="s">
        <v>370</v>
      </c>
      <c r="AF147" s="5">
        <v>9687</v>
      </c>
      <c r="AG147" s="5">
        <v>10865</v>
      </c>
      <c r="AH147" s="4">
        <f t="shared" si="74"/>
        <v>1.1216062764529782</v>
      </c>
      <c r="AI147" s="13">
        <v>5</v>
      </c>
      <c r="AJ147" s="5">
        <v>61</v>
      </c>
      <c r="AK147" s="5">
        <v>63.8</v>
      </c>
      <c r="AL147" s="4">
        <f t="shared" si="59"/>
        <v>1.0459016393442622</v>
      </c>
      <c r="AM147" s="13">
        <v>15</v>
      </c>
      <c r="AN147" s="26">
        <v>91</v>
      </c>
      <c r="AO147" s="26">
        <v>71</v>
      </c>
      <c r="AP147" s="4">
        <f t="shared" ref="AP147:AP158" si="78">IF((AQ147=0),0,IF(AN147=0,1,IF(AO147&lt;0,0,AO147/AN147)))</f>
        <v>0.78021978021978022</v>
      </c>
      <c r="AQ147" s="13">
        <v>20</v>
      </c>
      <c r="AR147" s="5" t="s">
        <v>373</v>
      </c>
      <c r="AS147" s="5" t="s">
        <v>373</v>
      </c>
      <c r="AT147" s="5" t="s">
        <v>373</v>
      </c>
      <c r="AU147" s="13" t="s">
        <v>370</v>
      </c>
      <c r="AV147" s="13">
        <v>15</v>
      </c>
      <c r="AW147" s="13">
        <v>35.700000000000003</v>
      </c>
      <c r="AX147" s="4">
        <f t="shared" si="60"/>
        <v>2.3800000000000003</v>
      </c>
      <c r="AY147" s="13">
        <v>10</v>
      </c>
      <c r="AZ147" s="5" t="s">
        <v>373</v>
      </c>
      <c r="BA147" s="5" t="s">
        <v>373</v>
      </c>
      <c r="BB147" s="5" t="s">
        <v>373</v>
      </c>
      <c r="BC147" s="13" t="s">
        <v>370</v>
      </c>
      <c r="BD147" s="20">
        <f t="shared" si="69"/>
        <v>2.429961258290815</v>
      </c>
      <c r="BE147" s="20">
        <f t="shared" ref="BE147:BE158" si="79">IF(BD147&gt;1.2,IF((BD147-1.2)*0.1+1.2&gt;1.3,1.3,(BD147-1.2)*0.1+1.2),BD147)</f>
        <v>1.3</v>
      </c>
      <c r="BF147" s="24">
        <v>1861</v>
      </c>
      <c r="BG147" s="21">
        <f t="shared" si="61"/>
        <v>1861</v>
      </c>
      <c r="BH147" s="21">
        <f t="shared" si="62"/>
        <v>2419.3000000000002</v>
      </c>
      <c r="BI147" s="48">
        <f t="shared" si="63"/>
        <v>558.30000000000018</v>
      </c>
      <c r="BJ147" s="21">
        <v>23.4</v>
      </c>
      <c r="BK147" s="21">
        <v>26.2</v>
      </c>
      <c r="BL147" s="21">
        <v>425.70000000000005</v>
      </c>
      <c r="BM147" s="21">
        <v>94.6</v>
      </c>
      <c r="BN147" s="21">
        <v>208.8</v>
      </c>
      <c r="BO147" s="21">
        <v>540.89999999999964</v>
      </c>
      <c r="BP147" s="21">
        <v>219.9</v>
      </c>
      <c r="BQ147" s="21">
        <v>219.9</v>
      </c>
      <c r="BR147" s="21">
        <v>101.60000000000014</v>
      </c>
      <c r="BS147" s="21">
        <v>338.3000000000003</v>
      </c>
      <c r="BT147" s="21">
        <v>219.9</v>
      </c>
      <c r="BU147" s="86">
        <f t="shared" si="64"/>
        <v>0.10000000000033538</v>
      </c>
      <c r="BV147" s="60"/>
      <c r="BW147" s="26">
        <f t="shared" si="65"/>
        <v>0.10000000000033538</v>
      </c>
      <c r="BX147" s="92">
        <f t="shared" si="75"/>
        <v>0</v>
      </c>
      <c r="BY147" s="72"/>
      <c r="BZ147" s="11"/>
      <c r="CA147" s="72"/>
      <c r="CB147" s="72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2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2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2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2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2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2"/>
      <c r="IB147" s="11"/>
      <c r="IC147" s="11"/>
    </row>
    <row r="148" spans="1:237" s="2" customFormat="1" ht="15" customHeight="1" x14ac:dyDescent="0.2">
      <c r="A148" s="16" t="s">
        <v>149</v>
      </c>
      <c r="B148" s="26">
        <v>2554</v>
      </c>
      <c r="C148" s="26">
        <v>2574</v>
      </c>
      <c r="D148" s="4">
        <f t="shared" si="58"/>
        <v>1.0078308535630385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26">
        <v>2966.2</v>
      </c>
      <c r="O148" s="26">
        <v>4783.8</v>
      </c>
      <c r="P148" s="4">
        <f t="shared" si="66"/>
        <v>1.6127705481761176</v>
      </c>
      <c r="Q148" s="13">
        <v>20</v>
      </c>
      <c r="R148" s="22">
        <v>1</v>
      </c>
      <c r="S148" s="13">
        <v>15</v>
      </c>
      <c r="T148" s="26">
        <v>3</v>
      </c>
      <c r="U148" s="26">
        <v>3.2</v>
      </c>
      <c r="V148" s="4">
        <f t="shared" si="67"/>
        <v>1.0666666666666667</v>
      </c>
      <c r="W148" s="13">
        <v>15</v>
      </c>
      <c r="X148" s="26">
        <v>4</v>
      </c>
      <c r="Y148" s="26">
        <v>4.4000000000000004</v>
      </c>
      <c r="Z148" s="4">
        <f t="shared" si="68"/>
        <v>1.1000000000000001</v>
      </c>
      <c r="AA148" s="13">
        <v>35</v>
      </c>
      <c r="AB148" s="26" t="s">
        <v>370</v>
      </c>
      <c r="AC148" s="26" t="s">
        <v>370</v>
      </c>
      <c r="AD148" s="4" t="s">
        <v>370</v>
      </c>
      <c r="AE148" s="13" t="s">
        <v>370</v>
      </c>
      <c r="AF148" s="5">
        <v>34685</v>
      </c>
      <c r="AG148" s="5">
        <v>35325</v>
      </c>
      <c r="AH148" s="4">
        <f t="shared" si="74"/>
        <v>1.0184517803084907</v>
      </c>
      <c r="AI148" s="13">
        <v>5</v>
      </c>
      <c r="AJ148" s="5">
        <v>61</v>
      </c>
      <c r="AK148" s="5">
        <v>41.7</v>
      </c>
      <c r="AL148" s="4">
        <f t="shared" si="59"/>
        <v>0.68360655737704923</v>
      </c>
      <c r="AM148" s="13">
        <v>15</v>
      </c>
      <c r="AN148" s="26">
        <v>53</v>
      </c>
      <c r="AO148" s="26">
        <v>53</v>
      </c>
      <c r="AP148" s="4">
        <f t="shared" si="78"/>
        <v>1</v>
      </c>
      <c r="AQ148" s="13">
        <v>20</v>
      </c>
      <c r="AR148" s="5" t="s">
        <v>373</v>
      </c>
      <c r="AS148" s="5" t="s">
        <v>373</v>
      </c>
      <c r="AT148" s="5" t="s">
        <v>373</v>
      </c>
      <c r="AU148" s="13" t="s">
        <v>370</v>
      </c>
      <c r="AV148" s="13">
        <v>20</v>
      </c>
      <c r="AW148" s="13">
        <v>50</v>
      </c>
      <c r="AX148" s="4">
        <f t="shared" si="60"/>
        <v>2.5</v>
      </c>
      <c r="AY148" s="13">
        <v>10</v>
      </c>
      <c r="AZ148" s="5" t="s">
        <v>373</v>
      </c>
      <c r="BA148" s="5" t="s">
        <v>373</v>
      </c>
      <c r="BB148" s="5" t="s">
        <v>373</v>
      </c>
      <c r="BC148" s="13" t="s">
        <v>370</v>
      </c>
      <c r="BD148" s="20">
        <f t="shared" si="69"/>
        <v>1.1874488052506962</v>
      </c>
      <c r="BE148" s="20">
        <f t="shared" si="79"/>
        <v>1.1874488052506962</v>
      </c>
      <c r="BF148" s="24">
        <v>1473</v>
      </c>
      <c r="BG148" s="21">
        <f t="shared" si="61"/>
        <v>1473</v>
      </c>
      <c r="BH148" s="21">
        <f t="shared" si="62"/>
        <v>1749.1</v>
      </c>
      <c r="BI148" s="48">
        <f t="shared" si="63"/>
        <v>276.09999999999991</v>
      </c>
      <c r="BJ148" s="21">
        <v>56.7</v>
      </c>
      <c r="BK148" s="21">
        <v>87.6</v>
      </c>
      <c r="BL148" s="21">
        <v>72.000000000000028</v>
      </c>
      <c r="BM148" s="21">
        <v>85.4</v>
      </c>
      <c r="BN148" s="21">
        <v>159.1</v>
      </c>
      <c r="BO148" s="21">
        <v>489.29999999999995</v>
      </c>
      <c r="BP148" s="21">
        <v>151.19999999999999</v>
      </c>
      <c r="BQ148" s="21">
        <v>166.19999999999993</v>
      </c>
      <c r="BR148" s="21">
        <v>145.5</v>
      </c>
      <c r="BS148" s="21">
        <v>229.10000000000014</v>
      </c>
      <c r="BT148" s="21">
        <v>111.8</v>
      </c>
      <c r="BU148" s="86">
        <f t="shared" si="64"/>
        <v>-4.8000000000001108</v>
      </c>
      <c r="BV148" s="60"/>
      <c r="BW148" s="26">
        <f t="shared" si="65"/>
        <v>0</v>
      </c>
      <c r="BX148" s="92">
        <f t="shared" si="75"/>
        <v>-4.8000000000001108</v>
      </c>
      <c r="BY148" s="72"/>
      <c r="BZ148" s="11"/>
      <c r="CA148" s="72"/>
      <c r="CB148" s="72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2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2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2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2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2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2"/>
      <c r="IB148" s="11"/>
      <c r="IC148" s="11"/>
    </row>
    <row r="149" spans="1:237" s="2" customFormat="1" ht="15" customHeight="1" x14ac:dyDescent="0.2">
      <c r="A149" s="16" t="s">
        <v>150</v>
      </c>
      <c r="B149" s="26">
        <v>10943</v>
      </c>
      <c r="C149" s="26">
        <v>11974.1</v>
      </c>
      <c r="D149" s="4">
        <f t="shared" si="58"/>
        <v>1.0942246184775657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26">
        <v>5452.5</v>
      </c>
      <c r="O149" s="26">
        <v>3736.4</v>
      </c>
      <c r="P149" s="4">
        <f t="shared" si="66"/>
        <v>0.68526364053186617</v>
      </c>
      <c r="Q149" s="13">
        <v>20</v>
      </c>
      <c r="R149" s="22">
        <v>1</v>
      </c>
      <c r="S149" s="13">
        <v>15</v>
      </c>
      <c r="T149" s="26">
        <v>5</v>
      </c>
      <c r="U149" s="26">
        <v>7.4</v>
      </c>
      <c r="V149" s="4">
        <f t="shared" si="67"/>
        <v>1.48</v>
      </c>
      <c r="W149" s="13">
        <v>10</v>
      </c>
      <c r="X149" s="26">
        <v>125</v>
      </c>
      <c r="Y149" s="26">
        <v>202.6</v>
      </c>
      <c r="Z149" s="4">
        <f t="shared" si="68"/>
        <v>1.6208</v>
      </c>
      <c r="AA149" s="13">
        <v>40</v>
      </c>
      <c r="AB149" s="26" t="s">
        <v>370</v>
      </c>
      <c r="AC149" s="26" t="s">
        <v>370</v>
      </c>
      <c r="AD149" s="4" t="s">
        <v>370</v>
      </c>
      <c r="AE149" s="13" t="s">
        <v>370</v>
      </c>
      <c r="AF149" s="5">
        <v>26977</v>
      </c>
      <c r="AG149" s="5">
        <v>30540</v>
      </c>
      <c r="AH149" s="4">
        <f t="shared" si="74"/>
        <v>1.1320754716981132</v>
      </c>
      <c r="AI149" s="13">
        <v>5</v>
      </c>
      <c r="AJ149" s="5">
        <v>61</v>
      </c>
      <c r="AK149" s="5">
        <v>33.1</v>
      </c>
      <c r="AL149" s="4">
        <f t="shared" si="59"/>
        <v>0.54262295081967216</v>
      </c>
      <c r="AM149" s="13">
        <v>15</v>
      </c>
      <c r="AN149" s="26">
        <v>140</v>
      </c>
      <c r="AO149" s="26">
        <v>140</v>
      </c>
      <c r="AP149" s="4">
        <f t="shared" si="78"/>
        <v>1</v>
      </c>
      <c r="AQ149" s="13">
        <v>20</v>
      </c>
      <c r="AR149" s="5" t="s">
        <v>373</v>
      </c>
      <c r="AS149" s="5" t="s">
        <v>373</v>
      </c>
      <c r="AT149" s="5" t="s">
        <v>373</v>
      </c>
      <c r="AU149" s="13" t="s">
        <v>370</v>
      </c>
      <c r="AV149" s="13">
        <v>60.3</v>
      </c>
      <c r="AW149" s="13">
        <v>78.5</v>
      </c>
      <c r="AX149" s="4">
        <f t="shared" si="60"/>
        <v>1.3018242122719734</v>
      </c>
      <c r="AY149" s="13">
        <v>10</v>
      </c>
      <c r="AZ149" s="5" t="s">
        <v>373</v>
      </c>
      <c r="BA149" s="5" t="s">
        <v>373</v>
      </c>
      <c r="BB149" s="5" t="s">
        <v>373</v>
      </c>
      <c r="BC149" s="13" t="s">
        <v>370</v>
      </c>
      <c r="BD149" s="20">
        <f t="shared" si="69"/>
        <v>1.1454998809580574</v>
      </c>
      <c r="BE149" s="20">
        <f t="shared" si="79"/>
        <v>1.1454998809580574</v>
      </c>
      <c r="BF149" s="24">
        <v>2928</v>
      </c>
      <c r="BG149" s="21">
        <f t="shared" si="61"/>
        <v>2928</v>
      </c>
      <c r="BH149" s="21">
        <f t="shared" si="62"/>
        <v>3354</v>
      </c>
      <c r="BI149" s="48">
        <f t="shared" si="63"/>
        <v>426</v>
      </c>
      <c r="BJ149" s="21">
        <v>84.8</v>
      </c>
      <c r="BK149" s="21">
        <v>141.9</v>
      </c>
      <c r="BL149" s="21">
        <v>289.19999999999993</v>
      </c>
      <c r="BM149" s="21">
        <v>204.4</v>
      </c>
      <c r="BN149" s="21">
        <v>267.2</v>
      </c>
      <c r="BO149" s="21">
        <v>670.20000000000027</v>
      </c>
      <c r="BP149" s="21">
        <v>381.89999999999992</v>
      </c>
      <c r="BQ149" s="21">
        <v>359.90000000000009</v>
      </c>
      <c r="BR149" s="21">
        <v>492.59999999999945</v>
      </c>
      <c r="BS149" s="21">
        <v>228.49999999999989</v>
      </c>
      <c r="BT149" s="21">
        <v>265.3</v>
      </c>
      <c r="BU149" s="86">
        <f t="shared" si="64"/>
        <v>-31.899999999999579</v>
      </c>
      <c r="BV149" s="60"/>
      <c r="BW149" s="26">
        <f t="shared" si="65"/>
        <v>0</v>
      </c>
      <c r="BX149" s="92">
        <f t="shared" si="75"/>
        <v>-31.899999999999579</v>
      </c>
      <c r="BY149" s="72"/>
      <c r="BZ149" s="11"/>
      <c r="CA149" s="72"/>
      <c r="CB149" s="72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2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2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2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2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2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2"/>
      <c r="IB149" s="11"/>
      <c r="IC149" s="11"/>
    </row>
    <row r="150" spans="1:237" s="2" customFormat="1" ht="15" customHeight="1" x14ac:dyDescent="0.2">
      <c r="A150" s="16" t="s">
        <v>151</v>
      </c>
      <c r="B150" s="26">
        <v>55107</v>
      </c>
      <c r="C150" s="26">
        <v>64007.3</v>
      </c>
      <c r="D150" s="4">
        <f t="shared" si="58"/>
        <v>1.1615094271145228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26">
        <v>9461.5</v>
      </c>
      <c r="O150" s="26">
        <v>9594.2999999999993</v>
      </c>
      <c r="P150" s="4">
        <f t="shared" si="66"/>
        <v>1.0140358294139407</v>
      </c>
      <c r="Q150" s="13">
        <v>20</v>
      </c>
      <c r="R150" s="22">
        <v>1</v>
      </c>
      <c r="S150" s="13">
        <v>15</v>
      </c>
      <c r="T150" s="26">
        <v>22</v>
      </c>
      <c r="U150" s="26">
        <v>22</v>
      </c>
      <c r="V150" s="4">
        <f t="shared" si="67"/>
        <v>1</v>
      </c>
      <c r="W150" s="13">
        <v>20</v>
      </c>
      <c r="X150" s="26">
        <v>28</v>
      </c>
      <c r="Y150" s="26">
        <v>28</v>
      </c>
      <c r="Z150" s="4">
        <f t="shared" si="68"/>
        <v>1</v>
      </c>
      <c r="AA150" s="13">
        <v>30</v>
      </c>
      <c r="AB150" s="26" t="s">
        <v>370</v>
      </c>
      <c r="AC150" s="26" t="s">
        <v>370</v>
      </c>
      <c r="AD150" s="4" t="s">
        <v>370</v>
      </c>
      <c r="AE150" s="13" t="s">
        <v>370</v>
      </c>
      <c r="AF150" s="5">
        <v>205608</v>
      </c>
      <c r="AG150" s="5">
        <v>275712</v>
      </c>
      <c r="AH150" s="4">
        <f t="shared" si="74"/>
        <v>1.3409594957394655</v>
      </c>
      <c r="AI150" s="13">
        <v>5</v>
      </c>
      <c r="AJ150" s="5">
        <v>61</v>
      </c>
      <c r="AK150" s="5">
        <v>24.8</v>
      </c>
      <c r="AL150" s="4">
        <f t="shared" si="59"/>
        <v>0.40655737704918032</v>
      </c>
      <c r="AM150" s="13">
        <v>15</v>
      </c>
      <c r="AN150" s="26">
        <v>227</v>
      </c>
      <c r="AO150" s="26">
        <v>231</v>
      </c>
      <c r="AP150" s="4">
        <f t="shared" si="78"/>
        <v>1.0176211453744493</v>
      </c>
      <c r="AQ150" s="13">
        <v>20</v>
      </c>
      <c r="AR150" s="5" t="s">
        <v>373</v>
      </c>
      <c r="AS150" s="5" t="s">
        <v>373</v>
      </c>
      <c r="AT150" s="5" t="s">
        <v>373</v>
      </c>
      <c r="AU150" s="13" t="s">
        <v>370</v>
      </c>
      <c r="AV150" s="13">
        <v>80.8</v>
      </c>
      <c r="AW150" s="13">
        <v>100</v>
      </c>
      <c r="AX150" s="4">
        <f t="shared" si="60"/>
        <v>1.2376237623762376</v>
      </c>
      <c r="AY150" s="13">
        <v>10</v>
      </c>
      <c r="AZ150" s="5" t="s">
        <v>373</v>
      </c>
      <c r="BA150" s="5" t="s">
        <v>373</v>
      </c>
      <c r="BB150" s="5" t="s">
        <v>373</v>
      </c>
      <c r="BC150" s="13" t="s">
        <v>370</v>
      </c>
      <c r="BD150" s="20">
        <f t="shared" si="69"/>
        <v>0.98225951396627886</v>
      </c>
      <c r="BE150" s="20">
        <f t="shared" si="79"/>
        <v>0.98225951396627886</v>
      </c>
      <c r="BF150" s="24">
        <v>4975</v>
      </c>
      <c r="BG150" s="21">
        <f t="shared" si="61"/>
        <v>4975</v>
      </c>
      <c r="BH150" s="21">
        <f t="shared" si="62"/>
        <v>4886.7</v>
      </c>
      <c r="BI150" s="48">
        <f t="shared" si="63"/>
        <v>-88.300000000000182</v>
      </c>
      <c r="BJ150" s="21">
        <v>193.8</v>
      </c>
      <c r="BK150" s="21">
        <v>244.9</v>
      </c>
      <c r="BL150" s="21">
        <v>981.00000000000011</v>
      </c>
      <c r="BM150" s="21">
        <v>528</v>
      </c>
      <c r="BN150" s="21">
        <v>378.7</v>
      </c>
      <c r="BO150" s="21">
        <v>206.29999999999973</v>
      </c>
      <c r="BP150" s="21">
        <v>326.20000000000016</v>
      </c>
      <c r="BQ150" s="21">
        <v>464.09999999999985</v>
      </c>
      <c r="BR150" s="21">
        <v>531.5</v>
      </c>
      <c r="BS150" s="21">
        <v>754.7</v>
      </c>
      <c r="BT150" s="21">
        <v>428.9</v>
      </c>
      <c r="BU150" s="86">
        <f t="shared" si="64"/>
        <v>-151.39999999999975</v>
      </c>
      <c r="BV150" s="60"/>
      <c r="BW150" s="26">
        <f t="shared" si="65"/>
        <v>0</v>
      </c>
      <c r="BX150" s="92">
        <f t="shared" si="75"/>
        <v>-151.39999999999975</v>
      </c>
      <c r="BY150" s="72"/>
      <c r="BZ150" s="11"/>
      <c r="CA150" s="72"/>
      <c r="CB150" s="72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2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2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2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2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2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2"/>
      <c r="IB150" s="11"/>
      <c r="IC150" s="11"/>
    </row>
    <row r="151" spans="1:237" s="2" customFormat="1" ht="15" customHeight="1" x14ac:dyDescent="0.2">
      <c r="A151" s="16" t="s">
        <v>152</v>
      </c>
      <c r="B151" s="26">
        <v>2222</v>
      </c>
      <c r="C151" s="26">
        <v>2222.5</v>
      </c>
      <c r="D151" s="4">
        <f t="shared" si="58"/>
        <v>1.0002250225022502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26">
        <v>15687.1</v>
      </c>
      <c r="O151" s="26">
        <v>17605.7</v>
      </c>
      <c r="P151" s="4">
        <f t="shared" si="66"/>
        <v>1.1223043137354898</v>
      </c>
      <c r="Q151" s="13">
        <v>20</v>
      </c>
      <c r="R151" s="22">
        <v>1</v>
      </c>
      <c r="S151" s="13">
        <v>15</v>
      </c>
      <c r="T151" s="26">
        <v>1472</v>
      </c>
      <c r="U151" s="26">
        <v>1518.5</v>
      </c>
      <c r="V151" s="4">
        <f t="shared" si="67"/>
        <v>1.0315896739130435</v>
      </c>
      <c r="W151" s="13">
        <v>35</v>
      </c>
      <c r="X151" s="26">
        <v>41</v>
      </c>
      <c r="Y151" s="26">
        <v>47.7</v>
      </c>
      <c r="Z151" s="4">
        <f t="shared" si="68"/>
        <v>1.1634146341463416</v>
      </c>
      <c r="AA151" s="13">
        <v>15</v>
      </c>
      <c r="AB151" s="26" t="s">
        <v>370</v>
      </c>
      <c r="AC151" s="26" t="s">
        <v>370</v>
      </c>
      <c r="AD151" s="4" t="s">
        <v>370</v>
      </c>
      <c r="AE151" s="13" t="s">
        <v>370</v>
      </c>
      <c r="AF151" s="5">
        <v>28956</v>
      </c>
      <c r="AG151" s="5">
        <v>33298</v>
      </c>
      <c r="AH151" s="4">
        <f t="shared" si="74"/>
        <v>1.1499516507804945</v>
      </c>
      <c r="AI151" s="13">
        <v>5</v>
      </c>
      <c r="AJ151" s="5">
        <v>61</v>
      </c>
      <c r="AK151" s="5">
        <v>39.6</v>
      </c>
      <c r="AL151" s="4">
        <f t="shared" si="59"/>
        <v>0.64918032786885249</v>
      </c>
      <c r="AM151" s="13">
        <v>15</v>
      </c>
      <c r="AN151" s="26">
        <v>713</v>
      </c>
      <c r="AO151" s="26">
        <v>784</v>
      </c>
      <c r="AP151" s="4">
        <f t="shared" si="78"/>
        <v>1.0995792426367461</v>
      </c>
      <c r="AQ151" s="13">
        <v>20</v>
      </c>
      <c r="AR151" s="5" t="s">
        <v>373</v>
      </c>
      <c r="AS151" s="5" t="s">
        <v>373</v>
      </c>
      <c r="AT151" s="5" t="s">
        <v>373</v>
      </c>
      <c r="AU151" s="13" t="s">
        <v>370</v>
      </c>
      <c r="AV151" s="13">
        <v>20</v>
      </c>
      <c r="AW151" s="13">
        <v>80</v>
      </c>
      <c r="AX151" s="4">
        <f t="shared" si="60"/>
        <v>4</v>
      </c>
      <c r="AY151" s="13">
        <v>10</v>
      </c>
      <c r="AZ151" s="5" t="s">
        <v>373</v>
      </c>
      <c r="BA151" s="5" t="s">
        <v>373</v>
      </c>
      <c r="BB151" s="5" t="s">
        <v>373</v>
      </c>
      <c r="BC151" s="13" t="s">
        <v>370</v>
      </c>
      <c r="BD151" s="20">
        <f t="shared" si="69"/>
        <v>1.230925811196925</v>
      </c>
      <c r="BE151" s="20">
        <f t="shared" si="79"/>
        <v>1.2030925811196924</v>
      </c>
      <c r="BF151" s="24">
        <v>1641</v>
      </c>
      <c r="BG151" s="21">
        <f t="shared" si="61"/>
        <v>1641</v>
      </c>
      <c r="BH151" s="21">
        <f t="shared" si="62"/>
        <v>1974.3</v>
      </c>
      <c r="BI151" s="48">
        <f t="shared" si="63"/>
        <v>333.29999999999995</v>
      </c>
      <c r="BJ151" s="21">
        <v>91.1</v>
      </c>
      <c r="BK151" s="21">
        <v>103.9</v>
      </c>
      <c r="BL151" s="21">
        <v>164.49999999999997</v>
      </c>
      <c r="BM151" s="21">
        <v>179.3</v>
      </c>
      <c r="BN151" s="21">
        <v>154.9</v>
      </c>
      <c r="BO151" s="21">
        <v>223</v>
      </c>
      <c r="BP151" s="21">
        <v>155.49999999999997</v>
      </c>
      <c r="BQ151" s="21">
        <v>120.00000000000003</v>
      </c>
      <c r="BR151" s="21">
        <v>234.70000000000013</v>
      </c>
      <c r="BS151" s="21">
        <v>125.09999999999991</v>
      </c>
      <c r="BT151" s="21">
        <v>148.69999999999999</v>
      </c>
      <c r="BU151" s="86">
        <f t="shared" si="64"/>
        <v>273.59999999999985</v>
      </c>
      <c r="BV151" s="60"/>
      <c r="BW151" s="26">
        <f t="shared" si="65"/>
        <v>273.59999999999985</v>
      </c>
      <c r="BX151" s="92">
        <f t="shared" si="75"/>
        <v>0</v>
      </c>
      <c r="BY151" s="72"/>
      <c r="BZ151" s="11"/>
      <c r="CA151" s="72"/>
      <c r="CB151" s="72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2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2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2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2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2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2"/>
      <c r="IB151" s="11"/>
      <c r="IC151" s="11"/>
    </row>
    <row r="152" spans="1:237" s="2" customFormat="1" ht="15" customHeight="1" x14ac:dyDescent="0.2">
      <c r="A152" s="16" t="s">
        <v>153</v>
      </c>
      <c r="B152" s="26">
        <v>0</v>
      </c>
      <c r="C152" s="26">
        <v>0</v>
      </c>
      <c r="D152" s="4">
        <f t="shared" si="58"/>
        <v>0</v>
      </c>
      <c r="E152" s="13">
        <v>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26">
        <v>16369.8</v>
      </c>
      <c r="O152" s="26">
        <v>5967.4</v>
      </c>
      <c r="P152" s="4">
        <f t="shared" si="66"/>
        <v>0.3645371354567557</v>
      </c>
      <c r="Q152" s="13">
        <v>20</v>
      </c>
      <c r="R152" s="22">
        <v>1</v>
      </c>
      <c r="S152" s="13">
        <v>15</v>
      </c>
      <c r="T152" s="26">
        <v>28</v>
      </c>
      <c r="U152" s="26">
        <v>43</v>
      </c>
      <c r="V152" s="4">
        <f t="shared" si="67"/>
        <v>1.5357142857142858</v>
      </c>
      <c r="W152" s="13">
        <v>5</v>
      </c>
      <c r="X152" s="26">
        <v>251</v>
      </c>
      <c r="Y152" s="26">
        <v>261.8</v>
      </c>
      <c r="Z152" s="4">
        <f t="shared" si="68"/>
        <v>1.0430278884462152</v>
      </c>
      <c r="AA152" s="13">
        <v>45</v>
      </c>
      <c r="AB152" s="26" t="s">
        <v>370</v>
      </c>
      <c r="AC152" s="26" t="s">
        <v>370</v>
      </c>
      <c r="AD152" s="4" t="s">
        <v>370</v>
      </c>
      <c r="AE152" s="13" t="s">
        <v>370</v>
      </c>
      <c r="AF152" s="5">
        <v>36664</v>
      </c>
      <c r="AG152" s="5">
        <v>36242</v>
      </c>
      <c r="AH152" s="4">
        <f t="shared" si="74"/>
        <v>0.98849007200523675</v>
      </c>
      <c r="AI152" s="13">
        <v>5</v>
      </c>
      <c r="AJ152" s="5">
        <v>61</v>
      </c>
      <c r="AK152" s="5">
        <v>28.9</v>
      </c>
      <c r="AL152" s="4">
        <f t="shared" si="59"/>
        <v>0.47377049180327868</v>
      </c>
      <c r="AM152" s="13">
        <v>15</v>
      </c>
      <c r="AN152" s="26">
        <v>396</v>
      </c>
      <c r="AO152" s="26">
        <v>398</v>
      </c>
      <c r="AP152" s="4">
        <f t="shared" si="78"/>
        <v>1.005050505050505</v>
      </c>
      <c r="AQ152" s="13">
        <v>20</v>
      </c>
      <c r="AR152" s="5" t="s">
        <v>373</v>
      </c>
      <c r="AS152" s="5" t="s">
        <v>373</v>
      </c>
      <c r="AT152" s="5" t="s">
        <v>373</v>
      </c>
      <c r="AU152" s="13" t="s">
        <v>370</v>
      </c>
      <c r="AV152" s="13">
        <v>37.4</v>
      </c>
      <c r="AW152" s="13">
        <v>86.1</v>
      </c>
      <c r="AX152" s="4">
        <f t="shared" si="60"/>
        <v>2.3021390374331552</v>
      </c>
      <c r="AY152" s="13">
        <v>10</v>
      </c>
      <c r="AZ152" s="5" t="s">
        <v>373</v>
      </c>
      <c r="BA152" s="5" t="s">
        <v>373</v>
      </c>
      <c r="BB152" s="5" t="s">
        <v>373</v>
      </c>
      <c r="BC152" s="13" t="s">
        <v>370</v>
      </c>
      <c r="BD152" s="20">
        <f t="shared" si="69"/>
        <v>0.97834798022372782</v>
      </c>
      <c r="BE152" s="20">
        <f t="shared" si="79"/>
        <v>0.97834798022372782</v>
      </c>
      <c r="BF152" s="24">
        <v>1241</v>
      </c>
      <c r="BG152" s="21">
        <f t="shared" si="61"/>
        <v>1241</v>
      </c>
      <c r="BH152" s="21">
        <f t="shared" si="62"/>
        <v>1214.0999999999999</v>
      </c>
      <c r="BI152" s="48">
        <f t="shared" si="63"/>
        <v>-26.900000000000091</v>
      </c>
      <c r="BJ152" s="21">
        <v>48.5</v>
      </c>
      <c r="BK152" s="21">
        <v>33.299999999999997</v>
      </c>
      <c r="BL152" s="21">
        <v>78.100000000000009</v>
      </c>
      <c r="BM152" s="21">
        <v>48.7</v>
      </c>
      <c r="BN152" s="21">
        <v>106.4</v>
      </c>
      <c r="BO152" s="21">
        <v>275.70000000000005</v>
      </c>
      <c r="BP152" s="21">
        <v>115.09999999999988</v>
      </c>
      <c r="BQ152" s="21">
        <v>101.10000000000008</v>
      </c>
      <c r="BR152" s="21">
        <v>97.399999999999977</v>
      </c>
      <c r="BS152" s="21">
        <v>86.600000000000051</v>
      </c>
      <c r="BT152" s="21">
        <v>137.1</v>
      </c>
      <c r="BU152" s="86">
        <f t="shared" si="64"/>
        <v>86.099999999999966</v>
      </c>
      <c r="BV152" s="60" t="s">
        <v>411</v>
      </c>
      <c r="BW152" s="26">
        <f t="shared" si="65"/>
        <v>0</v>
      </c>
      <c r="BX152" s="92">
        <f t="shared" si="75"/>
        <v>0</v>
      </c>
      <c r="BY152" s="72"/>
      <c r="BZ152" s="11"/>
      <c r="CA152" s="72"/>
      <c r="CB152" s="72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2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2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2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2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2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2"/>
      <c r="IB152" s="11"/>
      <c r="IC152" s="11"/>
    </row>
    <row r="153" spans="1:237" s="2" customFormat="1" ht="15" customHeight="1" x14ac:dyDescent="0.2">
      <c r="A153" s="16" t="s">
        <v>154</v>
      </c>
      <c r="B153" s="26">
        <v>166821</v>
      </c>
      <c r="C153" s="26">
        <v>192359</v>
      </c>
      <c r="D153" s="4">
        <f t="shared" si="58"/>
        <v>1.1530862421397785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26">
        <v>7870.8</v>
      </c>
      <c r="O153" s="26">
        <v>8544</v>
      </c>
      <c r="P153" s="4">
        <f t="shared" si="66"/>
        <v>1.0855313309955785</v>
      </c>
      <c r="Q153" s="13">
        <v>20</v>
      </c>
      <c r="R153" s="22">
        <v>1</v>
      </c>
      <c r="S153" s="13">
        <v>15</v>
      </c>
      <c r="T153" s="26">
        <v>7</v>
      </c>
      <c r="U153" s="26">
        <v>7.1</v>
      </c>
      <c r="V153" s="4">
        <f t="shared" si="67"/>
        <v>1.0142857142857142</v>
      </c>
      <c r="W153" s="13">
        <v>15</v>
      </c>
      <c r="X153" s="26">
        <v>68</v>
      </c>
      <c r="Y153" s="26">
        <v>219.1</v>
      </c>
      <c r="Z153" s="4">
        <f t="shared" si="68"/>
        <v>3.2220588235294119</v>
      </c>
      <c r="AA153" s="13">
        <v>35</v>
      </c>
      <c r="AB153" s="26" t="s">
        <v>370</v>
      </c>
      <c r="AC153" s="26" t="s">
        <v>370</v>
      </c>
      <c r="AD153" s="4" t="s">
        <v>370</v>
      </c>
      <c r="AE153" s="13" t="s">
        <v>370</v>
      </c>
      <c r="AF153" s="5">
        <v>96450</v>
      </c>
      <c r="AG153" s="5">
        <v>101955</v>
      </c>
      <c r="AH153" s="4">
        <f t="shared" si="74"/>
        <v>1.0570762052877138</v>
      </c>
      <c r="AI153" s="13">
        <v>5</v>
      </c>
      <c r="AJ153" s="5">
        <v>61</v>
      </c>
      <c r="AK153" s="5">
        <v>37.5</v>
      </c>
      <c r="AL153" s="4">
        <f t="shared" si="59"/>
        <v>0.61475409836065575</v>
      </c>
      <c r="AM153" s="13">
        <v>15</v>
      </c>
      <c r="AN153" s="26">
        <v>180</v>
      </c>
      <c r="AO153" s="26">
        <v>180</v>
      </c>
      <c r="AP153" s="4">
        <f t="shared" si="78"/>
        <v>1</v>
      </c>
      <c r="AQ153" s="13">
        <v>20</v>
      </c>
      <c r="AR153" s="5" t="s">
        <v>373</v>
      </c>
      <c r="AS153" s="5" t="s">
        <v>373</v>
      </c>
      <c r="AT153" s="5" t="s">
        <v>373</v>
      </c>
      <c r="AU153" s="13" t="s">
        <v>370</v>
      </c>
      <c r="AV153" s="13">
        <v>50</v>
      </c>
      <c r="AW153" s="13">
        <v>90.6</v>
      </c>
      <c r="AX153" s="4">
        <f t="shared" si="60"/>
        <v>1.8119999999999998</v>
      </c>
      <c r="AY153" s="13">
        <v>10</v>
      </c>
      <c r="AZ153" s="5" t="s">
        <v>373</v>
      </c>
      <c r="BA153" s="5" t="s">
        <v>373</v>
      </c>
      <c r="BB153" s="5" t="s">
        <v>373</v>
      </c>
      <c r="BC153" s="13" t="s">
        <v>370</v>
      </c>
      <c r="BD153" s="20">
        <f t="shared" si="69"/>
        <v>1.5783070764205025</v>
      </c>
      <c r="BE153" s="20">
        <f t="shared" si="79"/>
        <v>1.2378307076420503</v>
      </c>
      <c r="BF153" s="24">
        <v>4851</v>
      </c>
      <c r="BG153" s="21">
        <f t="shared" si="61"/>
        <v>4851</v>
      </c>
      <c r="BH153" s="21">
        <f t="shared" si="62"/>
        <v>6004.7</v>
      </c>
      <c r="BI153" s="48">
        <f t="shared" si="63"/>
        <v>1153.6999999999998</v>
      </c>
      <c r="BJ153" s="21">
        <v>298.5</v>
      </c>
      <c r="BK153" s="21">
        <v>420.7</v>
      </c>
      <c r="BL153" s="21">
        <v>0</v>
      </c>
      <c r="BM153" s="21">
        <v>272.2</v>
      </c>
      <c r="BN153" s="21">
        <v>543.6</v>
      </c>
      <c r="BO153" s="21">
        <v>1511.5000000000005</v>
      </c>
      <c r="BP153" s="21">
        <v>521.39999999999975</v>
      </c>
      <c r="BQ153" s="21">
        <v>542.99999999999966</v>
      </c>
      <c r="BR153" s="21">
        <v>489.10000000000036</v>
      </c>
      <c r="BS153" s="21">
        <v>852.60000000000048</v>
      </c>
      <c r="BT153" s="21">
        <v>573.29999999999995</v>
      </c>
      <c r="BU153" s="86">
        <f t="shared" si="64"/>
        <v>-21.200000000000614</v>
      </c>
      <c r="BV153" s="60"/>
      <c r="BW153" s="26">
        <f t="shared" si="65"/>
        <v>0</v>
      </c>
      <c r="BX153" s="92">
        <f t="shared" si="75"/>
        <v>-21.200000000000614</v>
      </c>
      <c r="BY153" s="72"/>
      <c r="BZ153" s="11"/>
      <c r="CA153" s="72"/>
      <c r="CB153" s="72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2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2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2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2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2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2"/>
      <c r="IB153" s="11"/>
      <c r="IC153" s="11"/>
    </row>
    <row r="154" spans="1:237" s="2" customFormat="1" ht="15" customHeight="1" x14ac:dyDescent="0.2">
      <c r="A154" s="16" t="s">
        <v>155</v>
      </c>
      <c r="B154" s="26">
        <v>3795</v>
      </c>
      <c r="C154" s="26">
        <v>3869.5</v>
      </c>
      <c r="D154" s="4">
        <f t="shared" si="58"/>
        <v>1.0196310935441371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26">
        <v>7320</v>
      </c>
      <c r="O154" s="26">
        <v>12512.5</v>
      </c>
      <c r="P154" s="4">
        <f t="shared" si="66"/>
        <v>1.7093579234972678</v>
      </c>
      <c r="Q154" s="13">
        <v>20</v>
      </c>
      <c r="R154" s="22">
        <v>1</v>
      </c>
      <c r="S154" s="13">
        <v>15</v>
      </c>
      <c r="T154" s="26">
        <v>2773</v>
      </c>
      <c r="U154" s="26">
        <v>3097.6</v>
      </c>
      <c r="V154" s="4">
        <f t="shared" si="67"/>
        <v>1.1170573386224305</v>
      </c>
      <c r="W154" s="13">
        <v>35</v>
      </c>
      <c r="X154" s="26">
        <v>54.1</v>
      </c>
      <c r="Y154" s="26">
        <v>84.6</v>
      </c>
      <c r="Z154" s="4">
        <f t="shared" si="68"/>
        <v>1.5637707948243991</v>
      </c>
      <c r="AA154" s="13">
        <v>15</v>
      </c>
      <c r="AB154" s="26" t="s">
        <v>370</v>
      </c>
      <c r="AC154" s="26" t="s">
        <v>370</v>
      </c>
      <c r="AD154" s="4" t="s">
        <v>370</v>
      </c>
      <c r="AE154" s="13" t="s">
        <v>370</v>
      </c>
      <c r="AF154" s="5">
        <v>22498</v>
      </c>
      <c r="AG154" s="5">
        <v>24647</v>
      </c>
      <c r="AH154" s="4">
        <f t="shared" si="74"/>
        <v>1.0955196017423772</v>
      </c>
      <c r="AI154" s="13">
        <v>5</v>
      </c>
      <c r="AJ154" s="5">
        <v>61</v>
      </c>
      <c r="AK154" s="5">
        <v>70.5</v>
      </c>
      <c r="AL154" s="4">
        <f t="shared" si="59"/>
        <v>1.1557377049180328</v>
      </c>
      <c r="AM154" s="13">
        <v>15</v>
      </c>
      <c r="AN154" s="26">
        <v>810</v>
      </c>
      <c r="AO154" s="26">
        <v>810</v>
      </c>
      <c r="AP154" s="4">
        <f t="shared" si="78"/>
        <v>1</v>
      </c>
      <c r="AQ154" s="13">
        <v>20</v>
      </c>
      <c r="AR154" s="5" t="s">
        <v>373</v>
      </c>
      <c r="AS154" s="5" t="s">
        <v>373</v>
      </c>
      <c r="AT154" s="5" t="s">
        <v>373</v>
      </c>
      <c r="AU154" s="13" t="s">
        <v>370</v>
      </c>
      <c r="AV154" s="13">
        <v>20</v>
      </c>
      <c r="AW154" s="13">
        <v>8.3000000000000007</v>
      </c>
      <c r="AX154" s="4">
        <f t="shared" si="60"/>
        <v>0.41500000000000004</v>
      </c>
      <c r="AY154" s="13">
        <v>10</v>
      </c>
      <c r="AZ154" s="5" t="s">
        <v>373</v>
      </c>
      <c r="BA154" s="5" t="s">
        <v>373</v>
      </c>
      <c r="BB154" s="5" t="s">
        <v>373</v>
      </c>
      <c r="BC154" s="13" t="s">
        <v>370</v>
      </c>
      <c r="BD154" s="20">
        <f t="shared" si="69"/>
        <v>1.1648324259449667</v>
      </c>
      <c r="BE154" s="20">
        <f t="shared" si="79"/>
        <v>1.1648324259449667</v>
      </c>
      <c r="BF154" s="24">
        <v>1412</v>
      </c>
      <c r="BG154" s="21">
        <f t="shared" si="61"/>
        <v>1412</v>
      </c>
      <c r="BH154" s="21">
        <f t="shared" si="62"/>
        <v>1644.7</v>
      </c>
      <c r="BI154" s="48">
        <f t="shared" si="63"/>
        <v>232.70000000000005</v>
      </c>
      <c r="BJ154" s="21">
        <v>120.6</v>
      </c>
      <c r="BK154" s="21">
        <v>122.2</v>
      </c>
      <c r="BL154" s="21">
        <v>108.50000000000001</v>
      </c>
      <c r="BM154" s="21">
        <v>154.1</v>
      </c>
      <c r="BN154" s="21">
        <v>154.30000000000001</v>
      </c>
      <c r="BO154" s="21">
        <v>163.29999999999995</v>
      </c>
      <c r="BP154" s="21">
        <v>135.90000000000003</v>
      </c>
      <c r="BQ154" s="21">
        <v>160.69999999999999</v>
      </c>
      <c r="BR154" s="21">
        <v>275.49999999999989</v>
      </c>
      <c r="BS154" s="21">
        <v>152.20000000000019</v>
      </c>
      <c r="BT154" s="21">
        <v>139.9</v>
      </c>
      <c r="BU154" s="86">
        <f t="shared" si="64"/>
        <v>-42.499999999999943</v>
      </c>
      <c r="BV154" s="60"/>
      <c r="BW154" s="26">
        <f t="shared" si="65"/>
        <v>0</v>
      </c>
      <c r="BX154" s="92">
        <f t="shared" si="75"/>
        <v>-42.499999999999943</v>
      </c>
      <c r="BY154" s="72"/>
      <c r="BZ154" s="11"/>
      <c r="CA154" s="72"/>
      <c r="CB154" s="72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2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2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2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2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2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2"/>
      <c r="IB154" s="11"/>
      <c r="IC154" s="11"/>
    </row>
    <row r="155" spans="1:237" s="2" customFormat="1" ht="15" customHeight="1" x14ac:dyDescent="0.2">
      <c r="A155" s="16" t="s">
        <v>156</v>
      </c>
      <c r="B155" s="26">
        <v>36590</v>
      </c>
      <c r="C155" s="26">
        <v>42041</v>
      </c>
      <c r="D155" s="4">
        <f t="shared" si="58"/>
        <v>1.1489751298168898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26">
        <v>5170.8999999999996</v>
      </c>
      <c r="O155" s="26">
        <v>6049.4</v>
      </c>
      <c r="P155" s="4">
        <f t="shared" si="66"/>
        <v>1.1698930553675375</v>
      </c>
      <c r="Q155" s="13">
        <v>20</v>
      </c>
      <c r="R155" s="22">
        <v>1</v>
      </c>
      <c r="S155" s="13">
        <v>15</v>
      </c>
      <c r="T155" s="26">
        <v>4</v>
      </c>
      <c r="U155" s="26">
        <v>4</v>
      </c>
      <c r="V155" s="4">
        <f t="shared" si="67"/>
        <v>1</v>
      </c>
      <c r="W155" s="13">
        <v>20</v>
      </c>
      <c r="X155" s="26">
        <v>7</v>
      </c>
      <c r="Y155" s="26">
        <v>8.9</v>
      </c>
      <c r="Z155" s="4">
        <f t="shared" si="68"/>
        <v>1.2714285714285716</v>
      </c>
      <c r="AA155" s="13">
        <v>30</v>
      </c>
      <c r="AB155" s="26" t="s">
        <v>370</v>
      </c>
      <c r="AC155" s="26" t="s">
        <v>370</v>
      </c>
      <c r="AD155" s="4" t="s">
        <v>370</v>
      </c>
      <c r="AE155" s="13" t="s">
        <v>370</v>
      </c>
      <c r="AF155" s="5">
        <v>30831</v>
      </c>
      <c r="AG155" s="5">
        <v>32444</v>
      </c>
      <c r="AH155" s="4">
        <f t="shared" si="74"/>
        <v>1.0523174726736078</v>
      </c>
      <c r="AI155" s="13">
        <v>5</v>
      </c>
      <c r="AJ155" s="5">
        <v>61</v>
      </c>
      <c r="AK155" s="5">
        <v>51</v>
      </c>
      <c r="AL155" s="4">
        <f t="shared" si="59"/>
        <v>0.83606557377049184</v>
      </c>
      <c r="AM155" s="13">
        <v>15</v>
      </c>
      <c r="AN155" s="26">
        <v>98</v>
      </c>
      <c r="AO155" s="26">
        <v>88</v>
      </c>
      <c r="AP155" s="4">
        <f t="shared" si="78"/>
        <v>0.89795918367346939</v>
      </c>
      <c r="AQ155" s="13">
        <v>20</v>
      </c>
      <c r="AR155" s="5" t="s">
        <v>373</v>
      </c>
      <c r="AS155" s="5" t="s">
        <v>373</v>
      </c>
      <c r="AT155" s="5" t="s">
        <v>373</v>
      </c>
      <c r="AU155" s="13" t="s">
        <v>370</v>
      </c>
      <c r="AV155" s="13">
        <v>60.7</v>
      </c>
      <c r="AW155" s="13">
        <v>100</v>
      </c>
      <c r="AX155" s="4">
        <f t="shared" si="60"/>
        <v>1.6474464579901154</v>
      </c>
      <c r="AY155" s="13">
        <v>10</v>
      </c>
      <c r="AZ155" s="5" t="s">
        <v>373</v>
      </c>
      <c r="BA155" s="5" t="s">
        <v>373</v>
      </c>
      <c r="BB155" s="5" t="s">
        <v>373</v>
      </c>
      <c r="BC155" s="13" t="s">
        <v>370</v>
      </c>
      <c r="BD155" s="20">
        <f t="shared" si="69"/>
        <v>1.105287508770157</v>
      </c>
      <c r="BE155" s="20">
        <f t="shared" si="79"/>
        <v>1.105287508770157</v>
      </c>
      <c r="BF155" s="24">
        <v>2966</v>
      </c>
      <c r="BG155" s="21">
        <f t="shared" si="61"/>
        <v>2966</v>
      </c>
      <c r="BH155" s="21">
        <f t="shared" si="62"/>
        <v>3278.3</v>
      </c>
      <c r="BI155" s="48">
        <f t="shared" si="63"/>
        <v>312.30000000000018</v>
      </c>
      <c r="BJ155" s="21">
        <v>72.8</v>
      </c>
      <c r="BK155" s="21">
        <v>67</v>
      </c>
      <c r="BL155" s="21">
        <v>382.3</v>
      </c>
      <c r="BM155" s="21">
        <v>218.4</v>
      </c>
      <c r="BN155" s="21">
        <v>329</v>
      </c>
      <c r="BO155" s="21">
        <v>600.80000000000018</v>
      </c>
      <c r="BP155" s="21">
        <v>238.10000000000014</v>
      </c>
      <c r="BQ155" s="21">
        <v>317.89999999999998</v>
      </c>
      <c r="BR155" s="21">
        <v>349.99999999999943</v>
      </c>
      <c r="BS155" s="21">
        <v>261.60000000000002</v>
      </c>
      <c r="BT155" s="21">
        <v>247.7</v>
      </c>
      <c r="BU155" s="86">
        <f t="shared" si="64"/>
        <v>192.7000000000001</v>
      </c>
      <c r="BV155" s="60"/>
      <c r="BW155" s="26">
        <f t="shared" si="65"/>
        <v>192.7000000000001</v>
      </c>
      <c r="BX155" s="92">
        <f t="shared" si="75"/>
        <v>0</v>
      </c>
      <c r="BY155" s="72"/>
      <c r="BZ155" s="11"/>
      <c r="CA155" s="72"/>
      <c r="CB155" s="72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2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2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2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2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2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2"/>
      <c r="IB155" s="11"/>
      <c r="IC155" s="11"/>
    </row>
    <row r="156" spans="1:237" s="2" customFormat="1" ht="15" customHeight="1" x14ac:dyDescent="0.2">
      <c r="A156" s="16" t="s">
        <v>157</v>
      </c>
      <c r="B156" s="26">
        <v>536</v>
      </c>
      <c r="C156" s="26">
        <v>622</v>
      </c>
      <c r="D156" s="4">
        <f t="shared" si="58"/>
        <v>1.1604477611940298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26">
        <v>1619.1</v>
      </c>
      <c r="O156" s="26">
        <v>1671</v>
      </c>
      <c r="P156" s="4">
        <f t="shared" si="66"/>
        <v>1.0320548452844174</v>
      </c>
      <c r="Q156" s="13">
        <v>20</v>
      </c>
      <c r="R156" s="22">
        <v>1</v>
      </c>
      <c r="S156" s="13">
        <v>15</v>
      </c>
      <c r="T156" s="26">
        <v>1450</v>
      </c>
      <c r="U156" s="26">
        <v>1494.6</v>
      </c>
      <c r="V156" s="4">
        <f t="shared" si="67"/>
        <v>1.0307586206896551</v>
      </c>
      <c r="W156" s="13">
        <v>30</v>
      </c>
      <c r="X156" s="26">
        <v>38</v>
      </c>
      <c r="Y156" s="26">
        <v>44.8</v>
      </c>
      <c r="Z156" s="4">
        <f t="shared" si="68"/>
        <v>1.1789473684210525</v>
      </c>
      <c r="AA156" s="13">
        <v>20</v>
      </c>
      <c r="AB156" s="26" t="s">
        <v>370</v>
      </c>
      <c r="AC156" s="26" t="s">
        <v>370</v>
      </c>
      <c r="AD156" s="4" t="s">
        <v>370</v>
      </c>
      <c r="AE156" s="13" t="s">
        <v>370</v>
      </c>
      <c r="AF156" s="5">
        <v>16040</v>
      </c>
      <c r="AG156" s="5">
        <v>18799</v>
      </c>
      <c r="AH156" s="4">
        <f t="shared" si="74"/>
        <v>1.172007481296758</v>
      </c>
      <c r="AI156" s="13">
        <v>5</v>
      </c>
      <c r="AJ156" s="5">
        <v>61</v>
      </c>
      <c r="AK156" s="5">
        <v>34.9</v>
      </c>
      <c r="AL156" s="4">
        <f t="shared" si="59"/>
        <v>0.5721311475409836</v>
      </c>
      <c r="AM156" s="13">
        <v>15</v>
      </c>
      <c r="AN156" s="26">
        <v>575</v>
      </c>
      <c r="AO156" s="26">
        <v>575</v>
      </c>
      <c r="AP156" s="4">
        <f t="shared" si="78"/>
        <v>1</v>
      </c>
      <c r="AQ156" s="13">
        <v>20</v>
      </c>
      <c r="AR156" s="5" t="s">
        <v>373</v>
      </c>
      <c r="AS156" s="5" t="s">
        <v>373</v>
      </c>
      <c r="AT156" s="5" t="s">
        <v>373</v>
      </c>
      <c r="AU156" s="13" t="s">
        <v>370</v>
      </c>
      <c r="AV156" s="13">
        <v>50</v>
      </c>
      <c r="AW156" s="13">
        <v>0</v>
      </c>
      <c r="AX156" s="4">
        <f t="shared" si="60"/>
        <v>0</v>
      </c>
      <c r="AY156" s="13">
        <v>10</v>
      </c>
      <c r="AZ156" s="5" t="s">
        <v>373</v>
      </c>
      <c r="BA156" s="5" t="s">
        <v>373</v>
      </c>
      <c r="BB156" s="5" t="s">
        <v>373</v>
      </c>
      <c r="BC156" s="13" t="s">
        <v>370</v>
      </c>
      <c r="BD156" s="20">
        <f t="shared" si="69"/>
        <v>0.93923644914715787</v>
      </c>
      <c r="BE156" s="20">
        <f t="shared" si="79"/>
        <v>0.93923644914715787</v>
      </c>
      <c r="BF156" s="24">
        <v>2191</v>
      </c>
      <c r="BG156" s="21">
        <f t="shared" si="61"/>
        <v>2191</v>
      </c>
      <c r="BH156" s="21">
        <f t="shared" si="62"/>
        <v>2057.9</v>
      </c>
      <c r="BI156" s="48">
        <f t="shared" si="63"/>
        <v>-133.09999999999991</v>
      </c>
      <c r="BJ156" s="21">
        <v>124.1</v>
      </c>
      <c r="BK156" s="21">
        <v>112.9</v>
      </c>
      <c r="BL156" s="21">
        <v>213.30000000000004</v>
      </c>
      <c r="BM156" s="21">
        <v>131.80000000000001</v>
      </c>
      <c r="BN156" s="21">
        <v>206.4</v>
      </c>
      <c r="BO156" s="21">
        <v>382.9000000000002</v>
      </c>
      <c r="BP156" s="21">
        <v>177.19999999999968</v>
      </c>
      <c r="BQ156" s="21">
        <v>214.20000000000005</v>
      </c>
      <c r="BR156" s="21">
        <v>238.50000000000011</v>
      </c>
      <c r="BS156" s="21">
        <v>205.90000000000015</v>
      </c>
      <c r="BT156" s="21">
        <v>233.7</v>
      </c>
      <c r="BU156" s="86">
        <f t="shared" si="64"/>
        <v>-183.00000000000011</v>
      </c>
      <c r="BV156" s="60"/>
      <c r="BW156" s="26">
        <f t="shared" si="65"/>
        <v>0</v>
      </c>
      <c r="BX156" s="92">
        <f t="shared" si="75"/>
        <v>-183.00000000000011</v>
      </c>
      <c r="BY156" s="72"/>
      <c r="BZ156" s="11"/>
      <c r="CA156" s="72"/>
      <c r="CB156" s="72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2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2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2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2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2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2"/>
      <c r="IB156" s="11"/>
      <c r="IC156" s="11"/>
    </row>
    <row r="157" spans="1:237" s="2" customFormat="1" ht="15" customHeight="1" x14ac:dyDescent="0.2">
      <c r="A157" s="16" t="s">
        <v>158</v>
      </c>
      <c r="B157" s="26">
        <v>1824</v>
      </c>
      <c r="C157" s="26">
        <v>2262.9</v>
      </c>
      <c r="D157" s="4">
        <f t="shared" si="58"/>
        <v>1.2406250000000001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26">
        <v>2012.1</v>
      </c>
      <c r="O157" s="26">
        <v>1910.8</v>
      </c>
      <c r="P157" s="4">
        <f t="shared" si="66"/>
        <v>0.94965458973212069</v>
      </c>
      <c r="Q157" s="13">
        <v>20</v>
      </c>
      <c r="R157" s="22">
        <v>1</v>
      </c>
      <c r="S157" s="13">
        <v>15</v>
      </c>
      <c r="T157" s="26">
        <v>8.9</v>
      </c>
      <c r="U157" s="26">
        <v>9.4</v>
      </c>
      <c r="V157" s="4">
        <f t="shared" si="67"/>
        <v>1.0561797752808988</v>
      </c>
      <c r="W157" s="13">
        <v>15</v>
      </c>
      <c r="X157" s="26">
        <v>5</v>
      </c>
      <c r="Y157" s="26">
        <v>6.2</v>
      </c>
      <c r="Z157" s="4">
        <f t="shared" si="68"/>
        <v>1.24</v>
      </c>
      <c r="AA157" s="13">
        <v>35</v>
      </c>
      <c r="AB157" s="26" t="s">
        <v>370</v>
      </c>
      <c r="AC157" s="26" t="s">
        <v>370</v>
      </c>
      <c r="AD157" s="4" t="s">
        <v>370</v>
      </c>
      <c r="AE157" s="13" t="s">
        <v>370</v>
      </c>
      <c r="AF157" s="5">
        <v>18644</v>
      </c>
      <c r="AG157" s="5">
        <v>19192</v>
      </c>
      <c r="AH157" s="4">
        <f t="shared" si="74"/>
        <v>1.0293928341557605</v>
      </c>
      <c r="AI157" s="13">
        <v>5</v>
      </c>
      <c r="AJ157" s="5">
        <v>61</v>
      </c>
      <c r="AK157" s="5">
        <v>51.6</v>
      </c>
      <c r="AL157" s="4">
        <f t="shared" si="59"/>
        <v>0.84590163934426232</v>
      </c>
      <c r="AM157" s="13">
        <v>15</v>
      </c>
      <c r="AN157" s="26">
        <v>68</v>
      </c>
      <c r="AO157" s="26">
        <v>101</v>
      </c>
      <c r="AP157" s="4">
        <f t="shared" si="78"/>
        <v>1.4852941176470589</v>
      </c>
      <c r="AQ157" s="13">
        <v>20</v>
      </c>
      <c r="AR157" s="5" t="s">
        <v>373</v>
      </c>
      <c r="AS157" s="5" t="s">
        <v>373</v>
      </c>
      <c r="AT157" s="5" t="s">
        <v>373</v>
      </c>
      <c r="AU157" s="13" t="s">
        <v>370</v>
      </c>
      <c r="AV157" s="13">
        <v>41.3</v>
      </c>
      <c r="AW157" s="13">
        <v>100</v>
      </c>
      <c r="AX157" s="4">
        <f t="shared" si="60"/>
        <v>2.4213075060532687</v>
      </c>
      <c r="AY157" s="13">
        <v>10</v>
      </c>
      <c r="AZ157" s="5" t="s">
        <v>373</v>
      </c>
      <c r="BA157" s="5" t="s">
        <v>373</v>
      </c>
      <c r="BB157" s="5" t="s">
        <v>373</v>
      </c>
      <c r="BC157" s="13" t="s">
        <v>370</v>
      </c>
      <c r="BD157" s="20">
        <f t="shared" si="69"/>
        <v>1.223424031712224</v>
      </c>
      <c r="BE157" s="20">
        <f t="shared" si="79"/>
        <v>1.2023424031712224</v>
      </c>
      <c r="BF157" s="24">
        <v>2589</v>
      </c>
      <c r="BG157" s="21">
        <f t="shared" si="61"/>
        <v>2589</v>
      </c>
      <c r="BH157" s="21">
        <f t="shared" si="62"/>
        <v>3112.9</v>
      </c>
      <c r="BI157" s="48">
        <f t="shared" si="63"/>
        <v>523.90000000000009</v>
      </c>
      <c r="BJ157" s="21">
        <v>78.400000000000006</v>
      </c>
      <c r="BK157" s="21">
        <v>82.6</v>
      </c>
      <c r="BL157" s="21">
        <v>364</v>
      </c>
      <c r="BM157" s="21">
        <v>273.89999999999998</v>
      </c>
      <c r="BN157" s="21">
        <v>293.7</v>
      </c>
      <c r="BO157" s="21">
        <v>511.40000000000009</v>
      </c>
      <c r="BP157" s="21">
        <v>276.40000000000015</v>
      </c>
      <c r="BQ157" s="21">
        <v>243.39999999999992</v>
      </c>
      <c r="BR157" s="21">
        <v>203.49999999999989</v>
      </c>
      <c r="BS157" s="21">
        <v>268.69999999999993</v>
      </c>
      <c r="BT157" s="21">
        <v>262.10000000000002</v>
      </c>
      <c r="BU157" s="86">
        <f t="shared" si="64"/>
        <v>254.80000000000007</v>
      </c>
      <c r="BV157" s="60"/>
      <c r="BW157" s="26">
        <f t="shared" si="65"/>
        <v>254.80000000000007</v>
      </c>
      <c r="BX157" s="92">
        <f t="shared" si="75"/>
        <v>0</v>
      </c>
      <c r="BY157" s="72"/>
      <c r="BZ157" s="11"/>
      <c r="CA157" s="72"/>
      <c r="CB157" s="72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2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2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2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2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2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2"/>
      <c r="IB157" s="11"/>
      <c r="IC157" s="11"/>
    </row>
    <row r="158" spans="1:237" s="2" customFormat="1" ht="15" customHeight="1" x14ac:dyDescent="0.2">
      <c r="A158" s="16" t="s">
        <v>159</v>
      </c>
      <c r="B158" s="26">
        <v>12527782</v>
      </c>
      <c r="C158" s="26">
        <v>15875528.1</v>
      </c>
      <c r="D158" s="4">
        <f t="shared" si="58"/>
        <v>1.2672257627088339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26">
        <v>13761.9</v>
      </c>
      <c r="O158" s="26">
        <v>16027.7</v>
      </c>
      <c r="P158" s="4">
        <f t="shared" si="66"/>
        <v>1.1646429635442781</v>
      </c>
      <c r="Q158" s="13">
        <v>20</v>
      </c>
      <c r="R158" s="22">
        <v>1</v>
      </c>
      <c r="S158" s="13">
        <v>15</v>
      </c>
      <c r="T158" s="26">
        <v>4</v>
      </c>
      <c r="U158" s="26">
        <v>4.2</v>
      </c>
      <c r="V158" s="4">
        <f t="shared" si="67"/>
        <v>1.05</v>
      </c>
      <c r="W158" s="13">
        <v>20</v>
      </c>
      <c r="X158" s="26">
        <v>3101</v>
      </c>
      <c r="Y158" s="26">
        <v>3103.7</v>
      </c>
      <c r="Z158" s="4">
        <f t="shared" si="68"/>
        <v>1.0008706868752015</v>
      </c>
      <c r="AA158" s="13">
        <v>30</v>
      </c>
      <c r="AB158" s="26" t="s">
        <v>370</v>
      </c>
      <c r="AC158" s="26" t="s">
        <v>370</v>
      </c>
      <c r="AD158" s="4" t="s">
        <v>370</v>
      </c>
      <c r="AE158" s="13" t="s">
        <v>370</v>
      </c>
      <c r="AF158" s="5">
        <v>115615</v>
      </c>
      <c r="AG158" s="5">
        <v>124981</v>
      </c>
      <c r="AH158" s="4">
        <f t="shared" si="74"/>
        <v>1.0810102495350948</v>
      </c>
      <c r="AI158" s="13">
        <v>5</v>
      </c>
      <c r="AJ158" s="5">
        <v>61</v>
      </c>
      <c r="AK158" s="5">
        <v>45.4</v>
      </c>
      <c r="AL158" s="4">
        <f t="shared" si="59"/>
        <v>0.74426229508196717</v>
      </c>
      <c r="AM158" s="13">
        <v>15</v>
      </c>
      <c r="AN158" s="26">
        <v>316</v>
      </c>
      <c r="AO158" s="26">
        <v>357</v>
      </c>
      <c r="AP158" s="4">
        <f t="shared" si="78"/>
        <v>1.129746835443038</v>
      </c>
      <c r="AQ158" s="13">
        <v>20</v>
      </c>
      <c r="AR158" s="5" t="s">
        <v>373</v>
      </c>
      <c r="AS158" s="5" t="s">
        <v>373</v>
      </c>
      <c r="AT158" s="5" t="s">
        <v>373</v>
      </c>
      <c r="AU158" s="13" t="s">
        <v>370</v>
      </c>
      <c r="AV158" s="13">
        <v>50</v>
      </c>
      <c r="AW158" s="13">
        <v>32.9</v>
      </c>
      <c r="AX158" s="4">
        <f t="shared" si="60"/>
        <v>0.65799999999999992</v>
      </c>
      <c r="AY158" s="13">
        <v>10</v>
      </c>
      <c r="AZ158" s="5" t="s">
        <v>373</v>
      </c>
      <c r="BA158" s="5" t="s">
        <v>373</v>
      </c>
      <c r="BB158" s="5" t="s">
        <v>373</v>
      </c>
      <c r="BC158" s="13" t="s">
        <v>370</v>
      </c>
      <c r="BD158" s="20">
        <f t="shared" si="69"/>
        <v>1.0188631716344529</v>
      </c>
      <c r="BE158" s="20">
        <f t="shared" si="79"/>
        <v>1.0188631716344529</v>
      </c>
      <c r="BF158" s="24">
        <v>1416</v>
      </c>
      <c r="BG158" s="21">
        <f t="shared" si="61"/>
        <v>1416</v>
      </c>
      <c r="BH158" s="21">
        <f t="shared" si="62"/>
        <v>1442.7</v>
      </c>
      <c r="BI158" s="48">
        <f t="shared" si="63"/>
        <v>26.700000000000045</v>
      </c>
      <c r="BJ158" s="21">
        <v>65.099999999999994</v>
      </c>
      <c r="BK158" s="21">
        <v>154.6</v>
      </c>
      <c r="BL158" s="21">
        <v>282.29999999999995</v>
      </c>
      <c r="BM158" s="21">
        <v>167.3</v>
      </c>
      <c r="BN158" s="21">
        <v>119.8</v>
      </c>
      <c r="BO158" s="21">
        <v>0</v>
      </c>
      <c r="BP158" s="21">
        <v>141.69999999999999</v>
      </c>
      <c r="BQ158" s="21">
        <v>115.89999999999996</v>
      </c>
      <c r="BR158" s="21">
        <v>140.20000000000016</v>
      </c>
      <c r="BS158" s="21">
        <v>144.79999999999993</v>
      </c>
      <c r="BT158" s="21">
        <v>153.4</v>
      </c>
      <c r="BU158" s="86">
        <f t="shared" si="64"/>
        <v>-42.399999999999693</v>
      </c>
      <c r="BV158" s="60"/>
      <c r="BW158" s="26">
        <f t="shared" si="65"/>
        <v>0</v>
      </c>
      <c r="BX158" s="92">
        <f t="shared" si="75"/>
        <v>-42.399999999999693</v>
      </c>
      <c r="BY158" s="72"/>
      <c r="BZ158" s="11"/>
      <c r="CA158" s="72"/>
      <c r="CB158" s="72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2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2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2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2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2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2"/>
      <c r="IB158" s="11"/>
      <c r="IC158" s="11"/>
    </row>
    <row r="159" spans="1:237" s="2" customFormat="1" ht="15" customHeight="1" x14ac:dyDescent="0.2">
      <c r="A159" s="25" t="s">
        <v>160</v>
      </c>
      <c r="B159" s="26"/>
      <c r="C159" s="26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26"/>
      <c r="O159" s="26"/>
      <c r="P159" s="4"/>
      <c r="Q159" s="13"/>
      <c r="R159" s="22"/>
      <c r="S159" s="13"/>
      <c r="T159" s="26"/>
      <c r="U159" s="26"/>
      <c r="V159" s="4"/>
      <c r="W159" s="13"/>
      <c r="X159" s="26"/>
      <c r="Y159" s="26"/>
      <c r="Z159" s="4"/>
      <c r="AA159" s="13"/>
      <c r="AB159" s="26"/>
      <c r="AC159" s="26"/>
      <c r="AD159" s="4"/>
      <c r="AE159" s="13"/>
      <c r="AF159" s="5"/>
      <c r="AG159" s="5"/>
      <c r="AH159" s="4"/>
      <c r="AI159" s="13"/>
      <c r="AJ159" s="5"/>
      <c r="AK159" s="5"/>
      <c r="AL159" s="4"/>
      <c r="AM159" s="13"/>
      <c r="AN159" s="26"/>
      <c r="AO159" s="26"/>
      <c r="AP159" s="4"/>
      <c r="AQ159" s="13"/>
      <c r="AR159" s="5"/>
      <c r="AS159" s="5"/>
      <c r="AT159" s="5"/>
      <c r="AU159" s="13"/>
      <c r="AV159" s="13"/>
      <c r="AW159" s="13"/>
      <c r="AX159" s="4"/>
      <c r="AY159" s="13"/>
      <c r="AZ159" s="5"/>
      <c r="BA159" s="5"/>
      <c r="BB159" s="5"/>
      <c r="BC159" s="13"/>
      <c r="BD159" s="20"/>
      <c r="BE159" s="20"/>
      <c r="BF159" s="24"/>
      <c r="BG159" s="21"/>
      <c r="BH159" s="21"/>
      <c r="BI159" s="48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86"/>
      <c r="BV159" s="60"/>
      <c r="BW159" s="26"/>
      <c r="BX159" s="92"/>
      <c r="BY159" s="72"/>
      <c r="BZ159" s="11"/>
      <c r="CA159" s="72"/>
      <c r="CB159" s="72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2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2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2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2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2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2"/>
      <c r="IB159" s="11"/>
      <c r="IC159" s="11"/>
    </row>
    <row r="160" spans="1:237" s="2" customFormat="1" ht="15" customHeight="1" x14ac:dyDescent="0.2">
      <c r="A160" s="16" t="s">
        <v>74</v>
      </c>
      <c r="B160" s="26">
        <v>0</v>
      </c>
      <c r="C160" s="26">
        <v>0</v>
      </c>
      <c r="D160" s="4">
        <f t="shared" si="58"/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26">
        <v>4372.1000000000004</v>
      </c>
      <c r="O160" s="26">
        <v>5477.5</v>
      </c>
      <c r="P160" s="4">
        <f t="shared" si="66"/>
        <v>1.2528304476109877</v>
      </c>
      <c r="Q160" s="13">
        <v>20</v>
      </c>
      <c r="R160" s="22">
        <v>1</v>
      </c>
      <c r="S160" s="13">
        <v>15</v>
      </c>
      <c r="T160" s="26">
        <v>0</v>
      </c>
      <c r="U160" s="26">
        <v>0.3</v>
      </c>
      <c r="V160" s="4">
        <f t="shared" si="67"/>
        <v>1</v>
      </c>
      <c r="W160" s="13">
        <v>25</v>
      </c>
      <c r="X160" s="26">
        <v>159.5</v>
      </c>
      <c r="Y160" s="26">
        <v>92</v>
      </c>
      <c r="Z160" s="4">
        <f t="shared" si="68"/>
        <v>0.57680250783699061</v>
      </c>
      <c r="AA160" s="13">
        <v>25</v>
      </c>
      <c r="AB160" s="26" t="s">
        <v>370</v>
      </c>
      <c r="AC160" s="26" t="s">
        <v>370</v>
      </c>
      <c r="AD160" s="4" t="s">
        <v>370</v>
      </c>
      <c r="AE160" s="13" t="s">
        <v>370</v>
      </c>
      <c r="AF160" s="5">
        <v>7012</v>
      </c>
      <c r="AG160" s="5">
        <v>8476</v>
      </c>
      <c r="AH160" s="4">
        <f t="shared" si="74"/>
        <v>1.2087849401026811</v>
      </c>
      <c r="AI160" s="13">
        <v>5</v>
      </c>
      <c r="AJ160" s="5">
        <v>50</v>
      </c>
      <c r="AK160" s="5">
        <v>53.7</v>
      </c>
      <c r="AL160" s="4">
        <f t="shared" si="59"/>
        <v>1.0740000000000001</v>
      </c>
      <c r="AM160" s="13">
        <v>15</v>
      </c>
      <c r="AN160" s="26">
        <v>570</v>
      </c>
      <c r="AO160" s="26">
        <v>554</v>
      </c>
      <c r="AP160" s="4">
        <f t="shared" ref="AP160:AP172" si="80">IF((AQ160=0),0,IF(AN160=0,1,IF(AO160&lt;0,0,AO160/AN160)))</f>
        <v>0.97192982456140353</v>
      </c>
      <c r="AQ160" s="13">
        <v>20</v>
      </c>
      <c r="AR160" s="5" t="s">
        <v>373</v>
      </c>
      <c r="AS160" s="5" t="s">
        <v>373</v>
      </c>
      <c r="AT160" s="5" t="s">
        <v>373</v>
      </c>
      <c r="AU160" s="13" t="s">
        <v>370</v>
      </c>
      <c r="AV160" s="13">
        <v>25</v>
      </c>
      <c r="AW160" s="13">
        <v>33</v>
      </c>
      <c r="AX160" s="4">
        <f t="shared" si="60"/>
        <v>1.32</v>
      </c>
      <c r="AY160" s="13">
        <v>10</v>
      </c>
      <c r="AZ160" s="5" t="s">
        <v>373</v>
      </c>
      <c r="BA160" s="5" t="s">
        <v>373</v>
      </c>
      <c r="BB160" s="5" t="s">
        <v>373</v>
      </c>
      <c r="BC160" s="13" t="s">
        <v>370</v>
      </c>
      <c r="BD160" s="20">
        <f t="shared" si="69"/>
        <v>0.99458661362878509</v>
      </c>
      <c r="BE160" s="20">
        <f t="shared" ref="BE160:BE172" si="81">IF(BD160&gt;1.2,IF((BD160-1.2)*0.1+1.2&gt;1.3,1.3,(BD160-1.2)*0.1+1.2),BD160)</f>
        <v>0.99458661362878509</v>
      </c>
      <c r="BF160" s="24">
        <v>1121</v>
      </c>
      <c r="BG160" s="21">
        <f t="shared" si="61"/>
        <v>1121</v>
      </c>
      <c r="BH160" s="21">
        <f t="shared" si="62"/>
        <v>1114.9000000000001</v>
      </c>
      <c r="BI160" s="48">
        <f t="shared" si="63"/>
        <v>-6.0999999999999091</v>
      </c>
      <c r="BJ160" s="21">
        <v>46.7</v>
      </c>
      <c r="BK160" s="21">
        <v>46.1</v>
      </c>
      <c r="BL160" s="21">
        <v>235.50000000000003</v>
      </c>
      <c r="BM160" s="21">
        <v>55</v>
      </c>
      <c r="BN160" s="21">
        <v>84.2</v>
      </c>
      <c r="BO160" s="21">
        <v>151.09999999999997</v>
      </c>
      <c r="BP160" s="21">
        <v>112.89999999999995</v>
      </c>
      <c r="BQ160" s="21">
        <v>129.70000000000005</v>
      </c>
      <c r="BR160" s="21">
        <v>54.400000000000006</v>
      </c>
      <c r="BS160" s="21">
        <v>108.99999999999997</v>
      </c>
      <c r="BT160" s="21">
        <v>86.7</v>
      </c>
      <c r="BU160" s="86">
        <f t="shared" si="64"/>
        <v>3.6000000000000654</v>
      </c>
      <c r="BV160" s="60"/>
      <c r="BW160" s="26">
        <f t="shared" si="65"/>
        <v>3.6000000000000654</v>
      </c>
      <c r="BX160" s="92">
        <f t="shared" si="75"/>
        <v>0</v>
      </c>
      <c r="BY160" s="72"/>
      <c r="BZ160" s="11"/>
      <c r="CA160" s="72"/>
      <c r="CB160" s="72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2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2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2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2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2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2"/>
      <c r="IB160" s="11"/>
      <c r="IC160" s="11"/>
    </row>
    <row r="161" spans="1:237" s="2" customFormat="1" ht="15" customHeight="1" x14ac:dyDescent="0.2">
      <c r="A161" s="16" t="s">
        <v>161</v>
      </c>
      <c r="B161" s="26">
        <v>0</v>
      </c>
      <c r="C161" s="26">
        <v>0</v>
      </c>
      <c r="D161" s="4">
        <f t="shared" si="58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26">
        <v>6692.2</v>
      </c>
      <c r="O161" s="26">
        <v>6898.6</v>
      </c>
      <c r="P161" s="4">
        <f t="shared" si="66"/>
        <v>1.0308418756163893</v>
      </c>
      <c r="Q161" s="13">
        <v>20</v>
      </c>
      <c r="R161" s="22">
        <v>1</v>
      </c>
      <c r="S161" s="13">
        <v>15</v>
      </c>
      <c r="T161" s="26">
        <v>0</v>
      </c>
      <c r="U161" s="26">
        <v>0</v>
      </c>
      <c r="V161" s="4">
        <f t="shared" si="67"/>
        <v>1</v>
      </c>
      <c r="W161" s="13">
        <v>45</v>
      </c>
      <c r="X161" s="26">
        <v>9.1</v>
      </c>
      <c r="Y161" s="26">
        <v>6.3</v>
      </c>
      <c r="Z161" s="4">
        <f t="shared" si="68"/>
        <v>0.69230769230769229</v>
      </c>
      <c r="AA161" s="13">
        <v>5</v>
      </c>
      <c r="AB161" s="26" t="s">
        <v>370</v>
      </c>
      <c r="AC161" s="26" t="s">
        <v>370</v>
      </c>
      <c r="AD161" s="4" t="s">
        <v>370</v>
      </c>
      <c r="AE161" s="13" t="s">
        <v>370</v>
      </c>
      <c r="AF161" s="5">
        <v>13502</v>
      </c>
      <c r="AG161" s="5">
        <v>15578</v>
      </c>
      <c r="AH161" s="4">
        <f t="shared" si="74"/>
        <v>1.153754999259369</v>
      </c>
      <c r="AI161" s="13">
        <v>5</v>
      </c>
      <c r="AJ161" s="5">
        <v>50</v>
      </c>
      <c r="AK161" s="5">
        <v>35.9</v>
      </c>
      <c r="AL161" s="4">
        <f t="shared" si="59"/>
        <v>0.71799999999999997</v>
      </c>
      <c r="AM161" s="13">
        <v>15</v>
      </c>
      <c r="AN161" s="26">
        <v>240</v>
      </c>
      <c r="AO161" s="26">
        <v>111</v>
      </c>
      <c r="AP161" s="4">
        <f t="shared" si="80"/>
        <v>0.46250000000000002</v>
      </c>
      <c r="AQ161" s="13">
        <v>20</v>
      </c>
      <c r="AR161" s="5" t="s">
        <v>373</v>
      </c>
      <c r="AS161" s="5" t="s">
        <v>373</v>
      </c>
      <c r="AT161" s="5" t="s">
        <v>373</v>
      </c>
      <c r="AU161" s="13" t="s">
        <v>370</v>
      </c>
      <c r="AV161" s="13">
        <v>100</v>
      </c>
      <c r="AW161" s="13">
        <v>33</v>
      </c>
      <c r="AX161" s="4">
        <f t="shared" si="60"/>
        <v>0.33</v>
      </c>
      <c r="AY161" s="13">
        <v>10</v>
      </c>
      <c r="AZ161" s="5" t="s">
        <v>373</v>
      </c>
      <c r="BA161" s="5" t="s">
        <v>373</v>
      </c>
      <c r="BB161" s="5" t="s">
        <v>373</v>
      </c>
      <c r="BC161" s="13" t="s">
        <v>370</v>
      </c>
      <c r="BD161" s="20">
        <f t="shared" si="69"/>
        <v>0.83827519237157833</v>
      </c>
      <c r="BE161" s="20">
        <f t="shared" si="81"/>
        <v>0.83827519237157833</v>
      </c>
      <c r="BF161" s="24">
        <v>748</v>
      </c>
      <c r="BG161" s="21">
        <f t="shared" si="61"/>
        <v>748</v>
      </c>
      <c r="BH161" s="21">
        <f t="shared" si="62"/>
        <v>627</v>
      </c>
      <c r="BI161" s="48">
        <f t="shared" si="63"/>
        <v>-121</v>
      </c>
      <c r="BJ161" s="21">
        <v>13.5</v>
      </c>
      <c r="BK161" s="21">
        <v>11.5</v>
      </c>
      <c r="BL161" s="21">
        <v>86.7</v>
      </c>
      <c r="BM161" s="21">
        <v>88.4</v>
      </c>
      <c r="BN161" s="21">
        <v>69</v>
      </c>
      <c r="BO161" s="21">
        <v>96</v>
      </c>
      <c r="BP161" s="21">
        <v>119.89999999999999</v>
      </c>
      <c r="BQ161" s="21">
        <v>49.199999999999974</v>
      </c>
      <c r="BR161" s="21">
        <v>0</v>
      </c>
      <c r="BS161" s="21">
        <v>72.599999999999994</v>
      </c>
      <c r="BT161" s="21">
        <v>86.5</v>
      </c>
      <c r="BU161" s="86">
        <f t="shared" si="64"/>
        <v>-66.299999999999969</v>
      </c>
      <c r="BV161" s="60"/>
      <c r="BW161" s="26">
        <f t="shared" si="65"/>
        <v>0</v>
      </c>
      <c r="BX161" s="92">
        <f t="shared" si="75"/>
        <v>-66.299999999999969</v>
      </c>
      <c r="BY161" s="72"/>
      <c r="BZ161" s="11"/>
      <c r="CA161" s="72"/>
      <c r="CB161" s="72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2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2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2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2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2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2"/>
      <c r="IB161" s="11"/>
      <c r="IC161" s="11"/>
    </row>
    <row r="162" spans="1:237" s="2" customFormat="1" ht="15" customHeight="1" x14ac:dyDescent="0.2">
      <c r="A162" s="16" t="s">
        <v>162</v>
      </c>
      <c r="B162" s="26">
        <v>700</v>
      </c>
      <c r="C162" s="26">
        <v>709.3</v>
      </c>
      <c r="D162" s="4">
        <f t="shared" si="58"/>
        <v>1.0132857142857141</v>
      </c>
      <c r="E162" s="13">
        <v>10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26">
        <v>4192.8999999999996</v>
      </c>
      <c r="O162" s="26">
        <v>2009.4</v>
      </c>
      <c r="P162" s="4">
        <f t="shared" si="66"/>
        <v>0.47923871306255822</v>
      </c>
      <c r="Q162" s="13">
        <v>20</v>
      </c>
      <c r="R162" s="22">
        <v>1</v>
      </c>
      <c r="S162" s="13">
        <v>15</v>
      </c>
      <c r="T162" s="26">
        <v>0</v>
      </c>
      <c r="U162" s="26">
        <v>0</v>
      </c>
      <c r="V162" s="4">
        <f t="shared" si="67"/>
        <v>1</v>
      </c>
      <c r="W162" s="13">
        <v>20</v>
      </c>
      <c r="X162" s="26">
        <v>74.7</v>
      </c>
      <c r="Y162" s="26">
        <v>47.9</v>
      </c>
      <c r="Z162" s="4">
        <f t="shared" si="68"/>
        <v>0.64123159303882193</v>
      </c>
      <c r="AA162" s="13">
        <v>30</v>
      </c>
      <c r="AB162" s="26" t="s">
        <v>370</v>
      </c>
      <c r="AC162" s="26" t="s">
        <v>370</v>
      </c>
      <c r="AD162" s="4" t="s">
        <v>370</v>
      </c>
      <c r="AE162" s="13" t="s">
        <v>370</v>
      </c>
      <c r="AF162" s="5">
        <v>14863</v>
      </c>
      <c r="AG162" s="5">
        <v>16940</v>
      </c>
      <c r="AH162" s="4">
        <f t="shared" si="74"/>
        <v>1.139742985938236</v>
      </c>
      <c r="AI162" s="13">
        <v>5</v>
      </c>
      <c r="AJ162" s="5">
        <v>50</v>
      </c>
      <c r="AK162" s="5">
        <v>43.4</v>
      </c>
      <c r="AL162" s="4">
        <f t="shared" si="59"/>
        <v>0.86799999999999999</v>
      </c>
      <c r="AM162" s="13">
        <v>15</v>
      </c>
      <c r="AN162" s="26">
        <v>490</v>
      </c>
      <c r="AO162" s="26">
        <v>243</v>
      </c>
      <c r="AP162" s="4">
        <f t="shared" si="80"/>
        <v>0.49591836734693878</v>
      </c>
      <c r="AQ162" s="13">
        <v>20</v>
      </c>
      <c r="AR162" s="5" t="s">
        <v>373</v>
      </c>
      <c r="AS162" s="5" t="s">
        <v>373</v>
      </c>
      <c r="AT162" s="5" t="s">
        <v>373</v>
      </c>
      <c r="AU162" s="13" t="s">
        <v>370</v>
      </c>
      <c r="AV162" s="13">
        <v>0</v>
      </c>
      <c r="AW162" s="13">
        <v>50</v>
      </c>
      <c r="AX162" s="4">
        <f t="shared" si="60"/>
        <v>0</v>
      </c>
      <c r="AY162" s="13">
        <v>0</v>
      </c>
      <c r="AZ162" s="5" t="s">
        <v>373</v>
      </c>
      <c r="BA162" s="5" t="s">
        <v>373</v>
      </c>
      <c r="BB162" s="5" t="s">
        <v>373</v>
      </c>
      <c r="BC162" s="13" t="s">
        <v>370</v>
      </c>
      <c r="BD162" s="20">
        <f t="shared" si="69"/>
        <v>0.75993823312520681</v>
      </c>
      <c r="BE162" s="20">
        <f t="shared" si="81"/>
        <v>0.75993823312520681</v>
      </c>
      <c r="BF162" s="24">
        <v>2060</v>
      </c>
      <c r="BG162" s="21">
        <f t="shared" si="61"/>
        <v>2060</v>
      </c>
      <c r="BH162" s="21">
        <f t="shared" si="62"/>
        <v>1565.5</v>
      </c>
      <c r="BI162" s="48">
        <f t="shared" si="63"/>
        <v>-494.5</v>
      </c>
      <c r="BJ162" s="21">
        <v>235.9</v>
      </c>
      <c r="BK162" s="21">
        <v>74.7</v>
      </c>
      <c r="BL162" s="21">
        <v>0</v>
      </c>
      <c r="BM162" s="21">
        <v>84.1</v>
      </c>
      <c r="BN162" s="21">
        <v>193.5</v>
      </c>
      <c r="BO162" s="21">
        <v>350.39999999999986</v>
      </c>
      <c r="BP162" s="21">
        <v>153.59999999999994</v>
      </c>
      <c r="BQ162" s="21">
        <v>118.6</v>
      </c>
      <c r="BR162" s="21">
        <v>43.900000000000205</v>
      </c>
      <c r="BS162" s="21">
        <v>212.19999999999982</v>
      </c>
      <c r="BT162" s="21">
        <v>228.2</v>
      </c>
      <c r="BU162" s="86">
        <f t="shared" si="64"/>
        <v>-129.59999999999985</v>
      </c>
      <c r="BV162" s="60"/>
      <c r="BW162" s="26">
        <f t="shared" si="65"/>
        <v>0</v>
      </c>
      <c r="BX162" s="92">
        <f t="shared" si="75"/>
        <v>-129.59999999999985</v>
      </c>
      <c r="BY162" s="72"/>
      <c r="BZ162" s="11"/>
      <c r="CA162" s="72"/>
      <c r="CB162" s="72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2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2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2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2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2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2"/>
      <c r="IB162" s="11"/>
      <c r="IC162" s="11"/>
    </row>
    <row r="163" spans="1:237" s="2" customFormat="1" ht="15" customHeight="1" x14ac:dyDescent="0.2">
      <c r="A163" s="16" t="s">
        <v>163</v>
      </c>
      <c r="B163" s="26">
        <v>0</v>
      </c>
      <c r="C163" s="26">
        <v>213.5</v>
      </c>
      <c r="D163" s="4">
        <f t="shared" si="58"/>
        <v>0</v>
      </c>
      <c r="E163" s="13">
        <v>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26">
        <v>15314.5</v>
      </c>
      <c r="O163" s="26">
        <v>13241.6</v>
      </c>
      <c r="P163" s="4">
        <f t="shared" si="66"/>
        <v>0.86464461784583235</v>
      </c>
      <c r="Q163" s="13">
        <v>20</v>
      </c>
      <c r="R163" s="22">
        <v>1</v>
      </c>
      <c r="S163" s="13">
        <v>15</v>
      </c>
      <c r="T163" s="26">
        <v>3.2</v>
      </c>
      <c r="U163" s="26">
        <v>6.6</v>
      </c>
      <c r="V163" s="4">
        <f t="shared" si="67"/>
        <v>2.0624999999999996</v>
      </c>
      <c r="W163" s="13">
        <v>25</v>
      </c>
      <c r="X163" s="26">
        <v>46.7</v>
      </c>
      <c r="Y163" s="26">
        <v>35.4</v>
      </c>
      <c r="Z163" s="4">
        <f t="shared" si="68"/>
        <v>0.75802997858672372</v>
      </c>
      <c r="AA163" s="13">
        <v>25</v>
      </c>
      <c r="AB163" s="26" t="s">
        <v>370</v>
      </c>
      <c r="AC163" s="26" t="s">
        <v>370</v>
      </c>
      <c r="AD163" s="4" t="s">
        <v>370</v>
      </c>
      <c r="AE163" s="13" t="s">
        <v>370</v>
      </c>
      <c r="AF163" s="5">
        <v>22688</v>
      </c>
      <c r="AG163" s="5">
        <v>35235</v>
      </c>
      <c r="AH163" s="4">
        <f t="shared" si="74"/>
        <v>1.5530236248236953</v>
      </c>
      <c r="AI163" s="13">
        <v>5</v>
      </c>
      <c r="AJ163" s="5">
        <v>50</v>
      </c>
      <c r="AK163" s="5">
        <v>46</v>
      </c>
      <c r="AL163" s="4">
        <f t="shared" si="59"/>
        <v>0.92</v>
      </c>
      <c r="AM163" s="13">
        <v>15</v>
      </c>
      <c r="AN163" s="26">
        <v>400</v>
      </c>
      <c r="AO163" s="26">
        <v>220</v>
      </c>
      <c r="AP163" s="4">
        <f t="shared" si="80"/>
        <v>0.55000000000000004</v>
      </c>
      <c r="AQ163" s="13">
        <v>20</v>
      </c>
      <c r="AR163" s="5" t="s">
        <v>373</v>
      </c>
      <c r="AS163" s="5" t="s">
        <v>373</v>
      </c>
      <c r="AT163" s="5" t="s">
        <v>373</v>
      </c>
      <c r="AU163" s="13" t="s">
        <v>370</v>
      </c>
      <c r="AV163" s="13">
        <v>0</v>
      </c>
      <c r="AW163" s="13">
        <v>50</v>
      </c>
      <c r="AX163" s="4">
        <f t="shared" si="60"/>
        <v>0</v>
      </c>
      <c r="AY163" s="13">
        <v>0</v>
      </c>
      <c r="AZ163" s="5" t="s">
        <v>373</v>
      </c>
      <c r="BA163" s="5" t="s">
        <v>373</v>
      </c>
      <c r="BB163" s="5" t="s">
        <v>373</v>
      </c>
      <c r="BC163" s="13" t="s">
        <v>370</v>
      </c>
      <c r="BD163" s="20">
        <f t="shared" si="69"/>
        <v>1.0829700795656256</v>
      </c>
      <c r="BE163" s="20">
        <f t="shared" si="81"/>
        <v>1.0829700795656256</v>
      </c>
      <c r="BF163" s="24">
        <v>1874</v>
      </c>
      <c r="BG163" s="21">
        <f t="shared" si="61"/>
        <v>1874</v>
      </c>
      <c r="BH163" s="21">
        <f t="shared" si="62"/>
        <v>2029.5</v>
      </c>
      <c r="BI163" s="48">
        <f t="shared" si="63"/>
        <v>155.5</v>
      </c>
      <c r="BJ163" s="21">
        <v>88.5</v>
      </c>
      <c r="BK163" s="21">
        <v>30.8</v>
      </c>
      <c r="BL163" s="21">
        <v>206.2</v>
      </c>
      <c r="BM163" s="21">
        <v>50.8</v>
      </c>
      <c r="BN163" s="21">
        <v>217.3</v>
      </c>
      <c r="BO163" s="21">
        <v>420.60000000000014</v>
      </c>
      <c r="BP163" s="21">
        <v>231.29999999999995</v>
      </c>
      <c r="BQ163" s="21">
        <v>147.1</v>
      </c>
      <c r="BR163" s="21">
        <v>106.99999999999989</v>
      </c>
      <c r="BS163" s="21">
        <v>250.4</v>
      </c>
      <c r="BT163" s="21">
        <v>214.9</v>
      </c>
      <c r="BU163" s="86">
        <f t="shared" si="64"/>
        <v>64.600000000000108</v>
      </c>
      <c r="BV163" s="60"/>
      <c r="BW163" s="26">
        <f t="shared" si="65"/>
        <v>64.600000000000108</v>
      </c>
      <c r="BX163" s="92">
        <f t="shared" si="75"/>
        <v>0</v>
      </c>
      <c r="BY163" s="72"/>
      <c r="BZ163" s="11"/>
      <c r="CA163" s="72"/>
      <c r="CB163" s="72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2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2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2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2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2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2"/>
      <c r="IB163" s="11"/>
      <c r="IC163" s="11"/>
    </row>
    <row r="164" spans="1:237" s="2" customFormat="1" ht="15" customHeight="1" x14ac:dyDescent="0.2">
      <c r="A164" s="16" t="s">
        <v>164</v>
      </c>
      <c r="B164" s="26">
        <v>717421</v>
      </c>
      <c r="C164" s="26">
        <v>765712.1</v>
      </c>
      <c r="D164" s="4">
        <f t="shared" si="58"/>
        <v>1.067312080354492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26">
        <v>50598.2</v>
      </c>
      <c r="O164" s="26">
        <v>28294.3</v>
      </c>
      <c r="P164" s="4">
        <f t="shared" si="66"/>
        <v>0.55919578166812256</v>
      </c>
      <c r="Q164" s="13">
        <v>20</v>
      </c>
      <c r="R164" s="22">
        <v>1</v>
      </c>
      <c r="S164" s="13">
        <v>15</v>
      </c>
      <c r="T164" s="26">
        <v>1282.8</v>
      </c>
      <c r="U164" s="26">
        <v>1342.4</v>
      </c>
      <c r="V164" s="4">
        <f t="shared" si="67"/>
        <v>1.0464608668537576</v>
      </c>
      <c r="W164" s="13">
        <v>25</v>
      </c>
      <c r="X164" s="26">
        <v>195.1</v>
      </c>
      <c r="Y164" s="26">
        <v>181.2</v>
      </c>
      <c r="Z164" s="4">
        <f t="shared" si="68"/>
        <v>0.92875448487954892</v>
      </c>
      <c r="AA164" s="13">
        <v>25</v>
      </c>
      <c r="AB164" s="26" t="s">
        <v>370</v>
      </c>
      <c r="AC164" s="26" t="s">
        <v>370</v>
      </c>
      <c r="AD164" s="4" t="s">
        <v>370</v>
      </c>
      <c r="AE164" s="13" t="s">
        <v>370</v>
      </c>
      <c r="AF164" s="5">
        <v>970073</v>
      </c>
      <c r="AG164" s="5">
        <v>1112215</v>
      </c>
      <c r="AH164" s="4">
        <f t="shared" si="74"/>
        <v>1.1465271170313986</v>
      </c>
      <c r="AI164" s="13">
        <v>5</v>
      </c>
      <c r="AJ164" s="5">
        <v>50</v>
      </c>
      <c r="AK164" s="5">
        <v>44.2</v>
      </c>
      <c r="AL164" s="4">
        <f t="shared" si="59"/>
        <v>0.88400000000000001</v>
      </c>
      <c r="AM164" s="13">
        <v>15</v>
      </c>
      <c r="AN164" s="26">
        <v>873</v>
      </c>
      <c r="AO164" s="26">
        <v>900</v>
      </c>
      <c r="AP164" s="4">
        <f t="shared" si="80"/>
        <v>1.0309278350515463</v>
      </c>
      <c r="AQ164" s="13">
        <v>20</v>
      </c>
      <c r="AR164" s="5" t="s">
        <v>373</v>
      </c>
      <c r="AS164" s="5" t="s">
        <v>373</v>
      </c>
      <c r="AT164" s="5" t="s">
        <v>373</v>
      </c>
      <c r="AU164" s="13" t="s">
        <v>370</v>
      </c>
      <c r="AV164" s="13">
        <v>26</v>
      </c>
      <c r="AW164" s="13">
        <v>74</v>
      </c>
      <c r="AX164" s="4">
        <f t="shared" si="60"/>
        <v>2.8461538461538463</v>
      </c>
      <c r="AY164" s="13">
        <v>10</v>
      </c>
      <c r="AZ164" s="5" t="s">
        <v>373</v>
      </c>
      <c r="BA164" s="5" t="s">
        <v>373</v>
      </c>
      <c r="BB164" s="5" t="s">
        <v>373</v>
      </c>
      <c r="BC164" s="13" t="s">
        <v>370</v>
      </c>
      <c r="BD164" s="20">
        <f t="shared" si="69"/>
        <v>1.0642079377790787</v>
      </c>
      <c r="BE164" s="20">
        <f t="shared" si="81"/>
        <v>1.0642079377790787</v>
      </c>
      <c r="BF164" s="24">
        <v>1266</v>
      </c>
      <c r="BG164" s="21">
        <f t="shared" si="61"/>
        <v>1266</v>
      </c>
      <c r="BH164" s="21">
        <f t="shared" si="62"/>
        <v>1347.3</v>
      </c>
      <c r="BI164" s="48">
        <f t="shared" si="63"/>
        <v>81.299999999999955</v>
      </c>
      <c r="BJ164" s="21">
        <v>119.2</v>
      </c>
      <c r="BK164" s="21">
        <v>152.5</v>
      </c>
      <c r="BL164" s="21">
        <v>0</v>
      </c>
      <c r="BM164" s="21">
        <v>77.2</v>
      </c>
      <c r="BN164" s="21">
        <v>133.9</v>
      </c>
      <c r="BO164" s="21">
        <v>228.59999999999991</v>
      </c>
      <c r="BP164" s="21">
        <v>78.499999999999972</v>
      </c>
      <c r="BQ164" s="21">
        <v>74.80000000000004</v>
      </c>
      <c r="BR164" s="21">
        <v>108.69999999999999</v>
      </c>
      <c r="BS164" s="21">
        <v>146.50000000000006</v>
      </c>
      <c r="BT164" s="21">
        <v>143.19999999999999</v>
      </c>
      <c r="BU164" s="86">
        <f t="shared" si="64"/>
        <v>84.199999999999875</v>
      </c>
      <c r="BV164" s="60"/>
      <c r="BW164" s="26">
        <f t="shared" si="65"/>
        <v>84.199999999999875</v>
      </c>
      <c r="BX164" s="92">
        <f t="shared" si="75"/>
        <v>0</v>
      </c>
      <c r="BY164" s="72"/>
      <c r="BZ164" s="11"/>
      <c r="CA164" s="72"/>
      <c r="CB164" s="72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2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2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2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2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2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2"/>
      <c r="IB164" s="11"/>
      <c r="IC164" s="11"/>
    </row>
    <row r="165" spans="1:237" s="2" customFormat="1" ht="15" customHeight="1" x14ac:dyDescent="0.2">
      <c r="A165" s="16" t="s">
        <v>165</v>
      </c>
      <c r="B165" s="26">
        <v>0</v>
      </c>
      <c r="C165" s="26">
        <v>0</v>
      </c>
      <c r="D165" s="4">
        <f t="shared" si="58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26">
        <v>2390.9</v>
      </c>
      <c r="O165" s="26">
        <v>1658.9</v>
      </c>
      <c r="P165" s="4">
        <f t="shared" si="66"/>
        <v>0.69383914007277592</v>
      </c>
      <c r="Q165" s="13">
        <v>20</v>
      </c>
      <c r="R165" s="22">
        <v>1</v>
      </c>
      <c r="S165" s="13">
        <v>15</v>
      </c>
      <c r="T165" s="26">
        <v>0</v>
      </c>
      <c r="U165" s="26">
        <v>0.6</v>
      </c>
      <c r="V165" s="4">
        <f t="shared" si="67"/>
        <v>1</v>
      </c>
      <c r="W165" s="13">
        <v>25</v>
      </c>
      <c r="X165" s="26">
        <v>28.1</v>
      </c>
      <c r="Y165" s="26">
        <v>28.8</v>
      </c>
      <c r="Z165" s="4">
        <f t="shared" si="68"/>
        <v>1.0249110320284698</v>
      </c>
      <c r="AA165" s="13">
        <v>25</v>
      </c>
      <c r="AB165" s="26" t="s">
        <v>370</v>
      </c>
      <c r="AC165" s="26" t="s">
        <v>370</v>
      </c>
      <c r="AD165" s="4" t="s">
        <v>370</v>
      </c>
      <c r="AE165" s="13" t="s">
        <v>370</v>
      </c>
      <c r="AF165" s="5">
        <v>14208</v>
      </c>
      <c r="AG165" s="5">
        <v>20343</v>
      </c>
      <c r="AH165" s="4">
        <f t="shared" si="74"/>
        <v>1.4317989864864864</v>
      </c>
      <c r="AI165" s="13">
        <v>5</v>
      </c>
      <c r="AJ165" s="5">
        <v>50</v>
      </c>
      <c r="AK165" s="5">
        <v>34.700000000000003</v>
      </c>
      <c r="AL165" s="4">
        <f t="shared" si="59"/>
        <v>0.69400000000000006</v>
      </c>
      <c r="AM165" s="13">
        <v>15</v>
      </c>
      <c r="AN165" s="26">
        <v>165</v>
      </c>
      <c r="AO165" s="26">
        <v>147</v>
      </c>
      <c r="AP165" s="4">
        <f t="shared" si="80"/>
        <v>0.89090909090909087</v>
      </c>
      <c r="AQ165" s="13">
        <v>20</v>
      </c>
      <c r="AR165" s="5" t="s">
        <v>373</v>
      </c>
      <c r="AS165" s="5" t="s">
        <v>373</v>
      </c>
      <c r="AT165" s="5" t="s">
        <v>373</v>
      </c>
      <c r="AU165" s="13" t="s">
        <v>370</v>
      </c>
      <c r="AV165" s="13">
        <v>25</v>
      </c>
      <c r="AW165" s="13">
        <v>33</v>
      </c>
      <c r="AX165" s="4">
        <f t="shared" si="60"/>
        <v>1.32</v>
      </c>
      <c r="AY165" s="13">
        <v>10</v>
      </c>
      <c r="AZ165" s="5" t="s">
        <v>373</v>
      </c>
      <c r="BA165" s="5" t="s">
        <v>373</v>
      </c>
      <c r="BB165" s="5" t="s">
        <v>373</v>
      </c>
      <c r="BC165" s="13" t="s">
        <v>370</v>
      </c>
      <c r="BD165" s="20">
        <f t="shared" si="69"/>
        <v>0.948790632242826</v>
      </c>
      <c r="BE165" s="20">
        <f t="shared" si="81"/>
        <v>0.948790632242826</v>
      </c>
      <c r="BF165" s="24">
        <v>1747</v>
      </c>
      <c r="BG165" s="21">
        <f t="shared" si="61"/>
        <v>1747</v>
      </c>
      <c r="BH165" s="21">
        <f t="shared" si="62"/>
        <v>1657.5</v>
      </c>
      <c r="BI165" s="48">
        <f t="shared" si="63"/>
        <v>-89.5</v>
      </c>
      <c r="BJ165" s="21">
        <v>201.5</v>
      </c>
      <c r="BK165" s="21">
        <v>44.7</v>
      </c>
      <c r="BL165" s="21">
        <v>75.90000000000002</v>
      </c>
      <c r="BM165" s="21">
        <v>86.4</v>
      </c>
      <c r="BN165" s="21">
        <v>155.9</v>
      </c>
      <c r="BO165" s="21">
        <v>360.20000000000005</v>
      </c>
      <c r="BP165" s="21">
        <v>268.70000000000005</v>
      </c>
      <c r="BQ165" s="21">
        <v>99</v>
      </c>
      <c r="BR165" s="21">
        <v>0</v>
      </c>
      <c r="BS165" s="21">
        <v>129.19999999999999</v>
      </c>
      <c r="BT165" s="21">
        <v>184.1</v>
      </c>
      <c r="BU165" s="86">
        <f t="shared" si="64"/>
        <v>51.899999999999608</v>
      </c>
      <c r="BV165" s="60"/>
      <c r="BW165" s="26">
        <f t="shared" si="65"/>
        <v>51.899999999999608</v>
      </c>
      <c r="BX165" s="92">
        <f t="shared" si="75"/>
        <v>0</v>
      </c>
      <c r="BY165" s="72"/>
      <c r="BZ165" s="11"/>
      <c r="CA165" s="72"/>
      <c r="CB165" s="72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2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2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2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2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2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2"/>
      <c r="IB165" s="11"/>
      <c r="IC165" s="11"/>
    </row>
    <row r="166" spans="1:237" s="2" customFormat="1" ht="15" customHeight="1" x14ac:dyDescent="0.2">
      <c r="A166" s="16" t="s">
        <v>166</v>
      </c>
      <c r="B166" s="26">
        <v>110348</v>
      </c>
      <c r="C166" s="26">
        <v>119218.3</v>
      </c>
      <c r="D166" s="4">
        <f t="shared" si="58"/>
        <v>1.0803847826874977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26">
        <v>11325.3</v>
      </c>
      <c r="O166" s="26">
        <v>11133.5</v>
      </c>
      <c r="P166" s="4">
        <f t="shared" si="66"/>
        <v>0.9830644662834539</v>
      </c>
      <c r="Q166" s="13">
        <v>20</v>
      </c>
      <c r="R166" s="22">
        <v>1</v>
      </c>
      <c r="S166" s="13">
        <v>15</v>
      </c>
      <c r="T166" s="26">
        <v>112.3</v>
      </c>
      <c r="U166" s="26">
        <v>121.6</v>
      </c>
      <c r="V166" s="4">
        <f t="shared" si="67"/>
        <v>1.0828138913624221</v>
      </c>
      <c r="W166" s="13">
        <v>35</v>
      </c>
      <c r="X166" s="26">
        <v>29.9</v>
      </c>
      <c r="Y166" s="26">
        <v>21.9</v>
      </c>
      <c r="Z166" s="4">
        <f t="shared" si="68"/>
        <v>0.73244147157190631</v>
      </c>
      <c r="AA166" s="13">
        <v>15</v>
      </c>
      <c r="AB166" s="26" t="s">
        <v>370</v>
      </c>
      <c r="AC166" s="26" t="s">
        <v>370</v>
      </c>
      <c r="AD166" s="4" t="s">
        <v>370</v>
      </c>
      <c r="AE166" s="13" t="s">
        <v>370</v>
      </c>
      <c r="AF166" s="5">
        <v>88047</v>
      </c>
      <c r="AG166" s="5">
        <v>125636</v>
      </c>
      <c r="AH166" s="4">
        <f t="shared" si="74"/>
        <v>1.4269197133349234</v>
      </c>
      <c r="AI166" s="13">
        <v>5</v>
      </c>
      <c r="AJ166" s="5">
        <v>50</v>
      </c>
      <c r="AK166" s="5">
        <v>35.4</v>
      </c>
      <c r="AL166" s="4">
        <f t="shared" si="59"/>
        <v>0.70799999999999996</v>
      </c>
      <c r="AM166" s="13">
        <v>15</v>
      </c>
      <c r="AN166" s="26">
        <v>60</v>
      </c>
      <c r="AO166" s="26">
        <v>95</v>
      </c>
      <c r="AP166" s="4">
        <f t="shared" si="80"/>
        <v>1.5833333333333333</v>
      </c>
      <c r="AQ166" s="13">
        <v>20</v>
      </c>
      <c r="AR166" s="5" t="s">
        <v>373</v>
      </c>
      <c r="AS166" s="5" t="s">
        <v>373</v>
      </c>
      <c r="AT166" s="5" t="s">
        <v>373</v>
      </c>
      <c r="AU166" s="13" t="s">
        <v>370</v>
      </c>
      <c r="AV166" s="13">
        <v>15</v>
      </c>
      <c r="AW166" s="13">
        <v>53</v>
      </c>
      <c r="AX166" s="4">
        <f t="shared" si="60"/>
        <v>3.5333333333333332</v>
      </c>
      <c r="AY166" s="13">
        <v>10</v>
      </c>
      <c r="AZ166" s="5" t="s">
        <v>373</v>
      </c>
      <c r="BA166" s="5" t="s">
        <v>373</v>
      </c>
      <c r="BB166" s="5" t="s">
        <v>373</v>
      </c>
      <c r="BC166" s="13" t="s">
        <v>370</v>
      </c>
      <c r="BD166" s="20">
        <f t="shared" si="69"/>
        <v>1.235205820624014</v>
      </c>
      <c r="BE166" s="20">
        <f t="shared" si="81"/>
        <v>1.2035205820624013</v>
      </c>
      <c r="BF166" s="24">
        <v>6137</v>
      </c>
      <c r="BG166" s="21">
        <f t="shared" si="61"/>
        <v>6137</v>
      </c>
      <c r="BH166" s="21">
        <f t="shared" si="62"/>
        <v>7386</v>
      </c>
      <c r="BI166" s="48">
        <f t="shared" si="63"/>
        <v>1249</v>
      </c>
      <c r="BJ166" s="21">
        <v>233.9</v>
      </c>
      <c r="BK166" s="21">
        <v>233.9</v>
      </c>
      <c r="BL166" s="21">
        <v>1559.6999999999998</v>
      </c>
      <c r="BM166" s="21">
        <v>678.6</v>
      </c>
      <c r="BN166" s="21">
        <v>685</v>
      </c>
      <c r="BO166" s="21">
        <v>349.20000000000027</v>
      </c>
      <c r="BP166" s="21">
        <v>254.39999999999952</v>
      </c>
      <c r="BQ166" s="21">
        <v>595.3000000000003</v>
      </c>
      <c r="BR166" s="21">
        <v>777.30000000000098</v>
      </c>
      <c r="BS166" s="21">
        <v>457.0999999999998</v>
      </c>
      <c r="BT166" s="21">
        <v>678</v>
      </c>
      <c r="BU166" s="86">
        <f t="shared" si="64"/>
        <v>883.59999999999945</v>
      </c>
      <c r="BV166" s="60"/>
      <c r="BW166" s="26">
        <f t="shared" si="65"/>
        <v>883.59999999999945</v>
      </c>
      <c r="BX166" s="92">
        <f t="shared" si="75"/>
        <v>0</v>
      </c>
      <c r="BY166" s="72"/>
      <c r="BZ166" s="11"/>
      <c r="CA166" s="72"/>
      <c r="CB166" s="72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2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2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2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2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2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2"/>
      <c r="IB166" s="11"/>
      <c r="IC166" s="11"/>
    </row>
    <row r="167" spans="1:237" s="2" customFormat="1" ht="15" customHeight="1" x14ac:dyDescent="0.2">
      <c r="A167" s="16" t="s">
        <v>167</v>
      </c>
      <c r="B167" s="26">
        <v>0</v>
      </c>
      <c r="C167" s="26">
        <v>0</v>
      </c>
      <c r="D167" s="4">
        <f t="shared" si="58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26">
        <v>2253.9</v>
      </c>
      <c r="O167" s="26">
        <v>1648.9</v>
      </c>
      <c r="P167" s="4">
        <f t="shared" si="66"/>
        <v>0.73157637872132752</v>
      </c>
      <c r="Q167" s="13">
        <v>20</v>
      </c>
      <c r="R167" s="22">
        <v>1</v>
      </c>
      <c r="S167" s="13">
        <v>15</v>
      </c>
      <c r="T167" s="26">
        <v>0</v>
      </c>
      <c r="U167" s="26">
        <v>0</v>
      </c>
      <c r="V167" s="4">
        <f t="shared" si="67"/>
        <v>1</v>
      </c>
      <c r="W167" s="13">
        <v>15</v>
      </c>
      <c r="X167" s="26">
        <v>162.19999999999999</v>
      </c>
      <c r="Y167" s="26">
        <v>105.1</v>
      </c>
      <c r="Z167" s="4">
        <f t="shared" si="68"/>
        <v>0.64796547472256472</v>
      </c>
      <c r="AA167" s="13">
        <v>35</v>
      </c>
      <c r="AB167" s="26" t="s">
        <v>370</v>
      </c>
      <c r="AC167" s="26" t="s">
        <v>370</v>
      </c>
      <c r="AD167" s="4" t="s">
        <v>370</v>
      </c>
      <c r="AE167" s="13" t="s">
        <v>370</v>
      </c>
      <c r="AF167" s="5">
        <v>25350</v>
      </c>
      <c r="AG167" s="5">
        <v>30675</v>
      </c>
      <c r="AH167" s="4">
        <f t="shared" si="74"/>
        <v>1.2100591715976332</v>
      </c>
      <c r="AI167" s="13">
        <v>5</v>
      </c>
      <c r="AJ167" s="5">
        <v>50</v>
      </c>
      <c r="AK167" s="5">
        <v>45.4</v>
      </c>
      <c r="AL167" s="4">
        <f t="shared" si="59"/>
        <v>0.90799999999999992</v>
      </c>
      <c r="AM167" s="13">
        <v>15</v>
      </c>
      <c r="AN167" s="26">
        <v>360</v>
      </c>
      <c r="AO167" s="26">
        <v>298</v>
      </c>
      <c r="AP167" s="4">
        <f t="shared" si="80"/>
        <v>0.82777777777777772</v>
      </c>
      <c r="AQ167" s="13">
        <v>20</v>
      </c>
      <c r="AR167" s="5" t="s">
        <v>373</v>
      </c>
      <c r="AS167" s="5" t="s">
        <v>373</v>
      </c>
      <c r="AT167" s="5" t="s">
        <v>373</v>
      </c>
      <c r="AU167" s="13" t="s">
        <v>370</v>
      </c>
      <c r="AV167" s="13">
        <v>25</v>
      </c>
      <c r="AW167" s="13">
        <v>33</v>
      </c>
      <c r="AX167" s="4">
        <f t="shared" si="60"/>
        <v>1.32</v>
      </c>
      <c r="AY167" s="13">
        <v>10</v>
      </c>
      <c r="AZ167" s="5" t="s">
        <v>373</v>
      </c>
      <c r="BA167" s="5" t="s">
        <v>373</v>
      </c>
      <c r="BB167" s="5" t="s">
        <v>373</v>
      </c>
      <c r="BC167" s="13" t="s">
        <v>370</v>
      </c>
      <c r="BD167" s="20">
        <f t="shared" si="69"/>
        <v>0.86471237483896324</v>
      </c>
      <c r="BE167" s="20">
        <f t="shared" si="81"/>
        <v>0.86471237483896324</v>
      </c>
      <c r="BF167" s="24">
        <v>1161</v>
      </c>
      <c r="BG167" s="21">
        <f t="shared" si="61"/>
        <v>1161</v>
      </c>
      <c r="BH167" s="21">
        <f t="shared" si="62"/>
        <v>1003.9</v>
      </c>
      <c r="BI167" s="48">
        <f t="shared" si="63"/>
        <v>-157.10000000000002</v>
      </c>
      <c r="BJ167" s="21">
        <v>52.9</v>
      </c>
      <c r="BK167" s="21">
        <v>52.4</v>
      </c>
      <c r="BL167" s="21">
        <v>45.79999999999999</v>
      </c>
      <c r="BM167" s="21">
        <v>50.9</v>
      </c>
      <c r="BN167" s="21">
        <v>108.7</v>
      </c>
      <c r="BO167" s="21">
        <v>285.20000000000005</v>
      </c>
      <c r="BP167" s="21">
        <v>43.500000000000043</v>
      </c>
      <c r="BQ167" s="21">
        <v>74.2</v>
      </c>
      <c r="BR167" s="21">
        <v>18.800000000000011</v>
      </c>
      <c r="BS167" s="21">
        <v>142.69999999999999</v>
      </c>
      <c r="BT167" s="21">
        <v>97.7</v>
      </c>
      <c r="BU167" s="86">
        <f t="shared" si="64"/>
        <v>31.099999999999952</v>
      </c>
      <c r="BV167" s="60"/>
      <c r="BW167" s="26">
        <f t="shared" si="65"/>
        <v>31.099999999999952</v>
      </c>
      <c r="BX167" s="92">
        <f t="shared" si="75"/>
        <v>0</v>
      </c>
      <c r="BY167" s="72"/>
      <c r="BZ167" s="11"/>
      <c r="CA167" s="72"/>
      <c r="CB167" s="72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2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2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2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2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2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2"/>
      <c r="IB167" s="11"/>
      <c r="IC167" s="11"/>
    </row>
    <row r="168" spans="1:237" s="2" customFormat="1" ht="15" customHeight="1" x14ac:dyDescent="0.2">
      <c r="A168" s="16" t="s">
        <v>168</v>
      </c>
      <c r="B168" s="26">
        <v>0</v>
      </c>
      <c r="C168" s="26">
        <v>60.5</v>
      </c>
      <c r="D168" s="4">
        <f t="shared" si="58"/>
        <v>0</v>
      </c>
      <c r="E168" s="13">
        <v>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26">
        <v>10093.299999999999</v>
      </c>
      <c r="O168" s="26">
        <v>9302.1</v>
      </c>
      <c r="P168" s="4">
        <f t="shared" si="66"/>
        <v>0.92161136595563409</v>
      </c>
      <c r="Q168" s="13">
        <v>20</v>
      </c>
      <c r="R168" s="22">
        <v>1</v>
      </c>
      <c r="S168" s="13">
        <v>15</v>
      </c>
      <c r="T168" s="26">
        <v>0</v>
      </c>
      <c r="U168" s="26">
        <v>0</v>
      </c>
      <c r="V168" s="4">
        <f t="shared" si="67"/>
        <v>1</v>
      </c>
      <c r="W168" s="13">
        <v>35</v>
      </c>
      <c r="X168" s="26">
        <v>24.4</v>
      </c>
      <c r="Y168" s="26">
        <v>18.8</v>
      </c>
      <c r="Z168" s="4">
        <f t="shared" si="68"/>
        <v>0.7704918032786886</v>
      </c>
      <c r="AA168" s="13">
        <v>15</v>
      </c>
      <c r="AB168" s="26" t="s">
        <v>370</v>
      </c>
      <c r="AC168" s="26" t="s">
        <v>370</v>
      </c>
      <c r="AD168" s="4" t="s">
        <v>370</v>
      </c>
      <c r="AE168" s="13" t="s">
        <v>370</v>
      </c>
      <c r="AF168" s="5">
        <v>11495</v>
      </c>
      <c r="AG168" s="5">
        <v>15192</v>
      </c>
      <c r="AH168" s="4">
        <f t="shared" si="74"/>
        <v>1.3216180948238365</v>
      </c>
      <c r="AI168" s="13">
        <v>5</v>
      </c>
      <c r="AJ168" s="5">
        <v>50</v>
      </c>
      <c r="AK168" s="5">
        <v>38.799999999999997</v>
      </c>
      <c r="AL168" s="4">
        <f t="shared" si="59"/>
        <v>0.77599999999999991</v>
      </c>
      <c r="AM168" s="13">
        <v>15</v>
      </c>
      <c r="AN168" s="26">
        <v>118</v>
      </c>
      <c r="AO168" s="26">
        <v>100</v>
      </c>
      <c r="AP168" s="4">
        <f t="shared" si="80"/>
        <v>0.84745762711864403</v>
      </c>
      <c r="AQ168" s="13">
        <v>20</v>
      </c>
      <c r="AR168" s="5" t="s">
        <v>373</v>
      </c>
      <c r="AS168" s="5" t="s">
        <v>373</v>
      </c>
      <c r="AT168" s="5" t="s">
        <v>373</v>
      </c>
      <c r="AU168" s="13" t="s">
        <v>370</v>
      </c>
      <c r="AV168" s="13">
        <v>0</v>
      </c>
      <c r="AW168" s="13">
        <v>50</v>
      </c>
      <c r="AX168" s="4">
        <f t="shared" si="60"/>
        <v>0</v>
      </c>
      <c r="AY168" s="13">
        <v>0</v>
      </c>
      <c r="AZ168" s="5" t="s">
        <v>373</v>
      </c>
      <c r="BA168" s="5" t="s">
        <v>373</v>
      </c>
      <c r="BB168" s="5" t="s">
        <v>373</v>
      </c>
      <c r="BC168" s="13" t="s">
        <v>370</v>
      </c>
      <c r="BD168" s="20">
        <f t="shared" si="69"/>
        <v>0.92149477907828059</v>
      </c>
      <c r="BE168" s="20">
        <f t="shared" si="81"/>
        <v>0.92149477907828059</v>
      </c>
      <c r="BF168" s="24">
        <v>1143</v>
      </c>
      <c r="BG168" s="21">
        <f t="shared" si="61"/>
        <v>1143</v>
      </c>
      <c r="BH168" s="21">
        <f t="shared" si="62"/>
        <v>1053.3</v>
      </c>
      <c r="BI168" s="48">
        <f t="shared" si="63"/>
        <v>-89.700000000000045</v>
      </c>
      <c r="BJ168" s="21">
        <v>131.5</v>
      </c>
      <c r="BK168" s="21">
        <v>18.7</v>
      </c>
      <c r="BL168" s="21">
        <v>64.399999999999991</v>
      </c>
      <c r="BM168" s="21">
        <v>28.4</v>
      </c>
      <c r="BN168" s="21">
        <v>126.3</v>
      </c>
      <c r="BO168" s="21">
        <v>217.40000000000009</v>
      </c>
      <c r="BP168" s="21">
        <v>125.59999999999998</v>
      </c>
      <c r="BQ168" s="21">
        <v>63.600000000000023</v>
      </c>
      <c r="BR168" s="21">
        <v>80.499999999999886</v>
      </c>
      <c r="BS168" s="21">
        <v>101.9</v>
      </c>
      <c r="BT168" s="21">
        <v>126.3</v>
      </c>
      <c r="BU168" s="86">
        <f t="shared" si="64"/>
        <v>-31.299999999999969</v>
      </c>
      <c r="BV168" s="60"/>
      <c r="BW168" s="26">
        <f t="shared" si="65"/>
        <v>0</v>
      </c>
      <c r="BX168" s="92">
        <f t="shared" si="75"/>
        <v>-31.299999999999969</v>
      </c>
      <c r="BY168" s="72"/>
      <c r="BZ168" s="11"/>
      <c r="CA168" s="72"/>
      <c r="CB168" s="72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2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2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2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2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2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2"/>
      <c r="IB168" s="11"/>
      <c r="IC168" s="11"/>
    </row>
    <row r="169" spans="1:237" s="2" customFormat="1" ht="15" customHeight="1" x14ac:dyDescent="0.2">
      <c r="A169" s="16" t="s">
        <v>102</v>
      </c>
      <c r="B169" s="26">
        <v>304532</v>
      </c>
      <c r="C169" s="26">
        <v>313257</v>
      </c>
      <c r="D169" s="4">
        <f t="shared" si="58"/>
        <v>1.028650519485637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26">
        <v>1621.9</v>
      </c>
      <c r="O169" s="26">
        <v>1588.6</v>
      </c>
      <c r="P169" s="4">
        <f t="shared" si="66"/>
        <v>0.97946852456994871</v>
      </c>
      <c r="Q169" s="13">
        <v>20</v>
      </c>
      <c r="R169" s="22">
        <v>1</v>
      </c>
      <c r="S169" s="13">
        <v>15</v>
      </c>
      <c r="T169" s="26">
        <v>0</v>
      </c>
      <c r="U169" s="26">
        <v>0</v>
      </c>
      <c r="V169" s="4">
        <f t="shared" si="67"/>
        <v>1</v>
      </c>
      <c r="W169" s="13">
        <v>25</v>
      </c>
      <c r="X169" s="26">
        <v>1</v>
      </c>
      <c r="Y169" s="26">
        <v>0.3</v>
      </c>
      <c r="Z169" s="4">
        <f t="shared" si="68"/>
        <v>0.3</v>
      </c>
      <c r="AA169" s="13">
        <v>25</v>
      </c>
      <c r="AB169" s="26" t="s">
        <v>370</v>
      </c>
      <c r="AC169" s="26" t="s">
        <v>370</v>
      </c>
      <c r="AD169" s="4" t="s">
        <v>370</v>
      </c>
      <c r="AE169" s="13" t="s">
        <v>370</v>
      </c>
      <c r="AF169" s="5">
        <v>10023</v>
      </c>
      <c r="AG169" s="5">
        <v>11862</v>
      </c>
      <c r="AH169" s="4">
        <f t="shared" si="74"/>
        <v>1.1834780005986232</v>
      </c>
      <c r="AI169" s="13">
        <v>5</v>
      </c>
      <c r="AJ169" s="5">
        <v>50</v>
      </c>
      <c r="AK169" s="5">
        <v>38.4</v>
      </c>
      <c r="AL169" s="4">
        <f t="shared" si="59"/>
        <v>0.76800000000000002</v>
      </c>
      <c r="AM169" s="13">
        <v>15</v>
      </c>
      <c r="AN169" s="26">
        <v>65</v>
      </c>
      <c r="AO169" s="26">
        <v>95</v>
      </c>
      <c r="AP169" s="4">
        <f t="shared" si="80"/>
        <v>1.4615384615384615</v>
      </c>
      <c r="AQ169" s="13">
        <v>20</v>
      </c>
      <c r="AR169" s="5" t="s">
        <v>373</v>
      </c>
      <c r="AS169" s="5" t="s">
        <v>373</v>
      </c>
      <c r="AT169" s="5" t="s">
        <v>373</v>
      </c>
      <c r="AU169" s="13" t="s">
        <v>370</v>
      </c>
      <c r="AV169" s="13">
        <v>61</v>
      </c>
      <c r="AW169" s="13">
        <v>51</v>
      </c>
      <c r="AX169" s="4">
        <f t="shared" si="60"/>
        <v>0.83606557377049184</v>
      </c>
      <c r="AY169" s="13">
        <v>10</v>
      </c>
      <c r="AZ169" s="5" t="s">
        <v>373</v>
      </c>
      <c r="BA169" s="5" t="s">
        <v>373</v>
      </c>
      <c r="BB169" s="5" t="s">
        <v>373</v>
      </c>
      <c r="BC169" s="13" t="s">
        <v>370</v>
      </c>
      <c r="BD169" s="20">
        <f t="shared" si="69"/>
        <v>0.91313579763946617</v>
      </c>
      <c r="BE169" s="20">
        <f t="shared" si="81"/>
        <v>0.91313579763946617</v>
      </c>
      <c r="BF169" s="24">
        <v>2735</v>
      </c>
      <c r="BG169" s="21">
        <f t="shared" si="61"/>
        <v>2735</v>
      </c>
      <c r="BH169" s="21">
        <f t="shared" si="62"/>
        <v>2497.4</v>
      </c>
      <c r="BI169" s="48">
        <f t="shared" si="63"/>
        <v>-237.59999999999991</v>
      </c>
      <c r="BJ169" s="21">
        <v>116</v>
      </c>
      <c r="BK169" s="21">
        <v>109.3</v>
      </c>
      <c r="BL169" s="21">
        <v>189.8</v>
      </c>
      <c r="BM169" s="21">
        <v>109.5</v>
      </c>
      <c r="BN169" s="21">
        <v>272.7</v>
      </c>
      <c r="BO169" s="21">
        <v>773.2</v>
      </c>
      <c r="BP169" s="21">
        <v>167.30000000000004</v>
      </c>
      <c r="BQ169" s="21">
        <v>283.20000000000005</v>
      </c>
      <c r="BR169" s="21">
        <v>413.69999999999948</v>
      </c>
      <c r="BS169" s="21">
        <v>103.3000000000001</v>
      </c>
      <c r="BT169" s="21">
        <v>299.5</v>
      </c>
      <c r="BU169" s="86">
        <f t="shared" si="64"/>
        <v>-340.1</v>
      </c>
      <c r="BV169" s="60"/>
      <c r="BW169" s="26">
        <f t="shared" si="65"/>
        <v>0</v>
      </c>
      <c r="BX169" s="92">
        <f t="shared" si="75"/>
        <v>-340.1</v>
      </c>
      <c r="BY169" s="72"/>
      <c r="BZ169" s="11"/>
      <c r="CA169" s="72"/>
      <c r="CB169" s="72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2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2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2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2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2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2"/>
      <c r="IB169" s="11"/>
      <c r="IC169" s="11"/>
    </row>
    <row r="170" spans="1:237" s="2" customFormat="1" ht="15" customHeight="1" x14ac:dyDescent="0.2">
      <c r="A170" s="16" t="s">
        <v>169</v>
      </c>
      <c r="B170" s="26">
        <v>789441</v>
      </c>
      <c r="C170" s="26">
        <v>840828</v>
      </c>
      <c r="D170" s="4">
        <f t="shared" si="58"/>
        <v>1.0650928948458467</v>
      </c>
      <c r="E170" s="13">
        <v>10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26">
        <v>2504.6</v>
      </c>
      <c r="O170" s="26">
        <v>4099.8</v>
      </c>
      <c r="P170" s="4">
        <f t="shared" si="66"/>
        <v>1.6369080891160266</v>
      </c>
      <c r="Q170" s="13">
        <v>20</v>
      </c>
      <c r="R170" s="22">
        <v>1</v>
      </c>
      <c r="S170" s="13">
        <v>15</v>
      </c>
      <c r="T170" s="26">
        <v>2768.8</v>
      </c>
      <c r="U170" s="26">
        <v>3195.2</v>
      </c>
      <c r="V170" s="4">
        <f t="shared" si="67"/>
        <v>1.1540017336030048</v>
      </c>
      <c r="W170" s="13">
        <v>5</v>
      </c>
      <c r="X170" s="26">
        <v>7957.8</v>
      </c>
      <c r="Y170" s="26">
        <v>11475.7</v>
      </c>
      <c r="Z170" s="4">
        <f t="shared" si="68"/>
        <v>1.4420694161702985</v>
      </c>
      <c r="AA170" s="13">
        <v>45</v>
      </c>
      <c r="AB170" s="26" t="s">
        <v>370</v>
      </c>
      <c r="AC170" s="26" t="s">
        <v>370</v>
      </c>
      <c r="AD170" s="4" t="s">
        <v>370</v>
      </c>
      <c r="AE170" s="13" t="s">
        <v>370</v>
      </c>
      <c r="AF170" s="5">
        <v>50601</v>
      </c>
      <c r="AG170" s="5">
        <v>72223</v>
      </c>
      <c r="AH170" s="4">
        <f t="shared" si="74"/>
        <v>1.4273038082251339</v>
      </c>
      <c r="AI170" s="13">
        <v>5</v>
      </c>
      <c r="AJ170" s="5">
        <v>50</v>
      </c>
      <c r="AK170" s="5">
        <v>35.200000000000003</v>
      </c>
      <c r="AL170" s="4">
        <f t="shared" si="59"/>
        <v>0.70400000000000007</v>
      </c>
      <c r="AM170" s="13">
        <v>15</v>
      </c>
      <c r="AN170" s="26">
        <v>640</v>
      </c>
      <c r="AO170" s="26">
        <v>584</v>
      </c>
      <c r="AP170" s="4">
        <f t="shared" si="80"/>
        <v>0.91249999999999998</v>
      </c>
      <c r="AQ170" s="13">
        <v>20</v>
      </c>
      <c r="AR170" s="5" t="s">
        <v>373</v>
      </c>
      <c r="AS170" s="5" t="s">
        <v>373</v>
      </c>
      <c r="AT170" s="5" t="s">
        <v>373</v>
      </c>
      <c r="AU170" s="13" t="s">
        <v>370</v>
      </c>
      <c r="AV170" s="13">
        <v>38</v>
      </c>
      <c r="AW170" s="13">
        <v>49</v>
      </c>
      <c r="AX170" s="4">
        <f t="shared" si="60"/>
        <v>1.2894736842105263</v>
      </c>
      <c r="AY170" s="13">
        <v>10</v>
      </c>
      <c r="AZ170" s="5" t="s">
        <v>373</v>
      </c>
      <c r="BA170" s="5" t="s">
        <v>373</v>
      </c>
      <c r="BB170" s="5" t="s">
        <v>373</v>
      </c>
      <c r="BC170" s="13" t="s">
        <v>370</v>
      </c>
      <c r="BD170" s="20">
        <f t="shared" si="69"/>
        <v>1.2268515793771615</v>
      </c>
      <c r="BE170" s="20">
        <f t="shared" si="81"/>
        <v>1.202685157937716</v>
      </c>
      <c r="BF170" s="24">
        <v>3089</v>
      </c>
      <c r="BG170" s="21">
        <f t="shared" si="61"/>
        <v>3089</v>
      </c>
      <c r="BH170" s="21">
        <f t="shared" si="62"/>
        <v>3715.1</v>
      </c>
      <c r="BI170" s="48">
        <f t="shared" si="63"/>
        <v>626.09999999999991</v>
      </c>
      <c r="BJ170" s="21">
        <v>329.3</v>
      </c>
      <c r="BK170" s="21">
        <v>148.80000000000001</v>
      </c>
      <c r="BL170" s="21">
        <v>96.399999999999977</v>
      </c>
      <c r="BM170" s="21">
        <v>157.4</v>
      </c>
      <c r="BN170" s="21">
        <v>339</v>
      </c>
      <c r="BO170" s="21">
        <v>771.09999999999991</v>
      </c>
      <c r="BP170" s="21">
        <v>337.1</v>
      </c>
      <c r="BQ170" s="21">
        <v>480.8000000000003</v>
      </c>
      <c r="BR170" s="21">
        <v>429.09999999999991</v>
      </c>
      <c r="BS170" s="21">
        <v>341.99999999999949</v>
      </c>
      <c r="BT170" s="21">
        <v>346.8</v>
      </c>
      <c r="BU170" s="86">
        <f t="shared" si="64"/>
        <v>-62.700000000000045</v>
      </c>
      <c r="BV170" s="60"/>
      <c r="BW170" s="26">
        <f t="shared" si="65"/>
        <v>0</v>
      </c>
      <c r="BX170" s="92">
        <f t="shared" si="75"/>
        <v>-62.700000000000045</v>
      </c>
      <c r="BY170" s="72"/>
      <c r="BZ170" s="11"/>
      <c r="CA170" s="72"/>
      <c r="CB170" s="72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2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2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2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2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2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2"/>
      <c r="IB170" s="11"/>
      <c r="IC170" s="11"/>
    </row>
    <row r="171" spans="1:237" s="2" customFormat="1" ht="15" customHeight="1" x14ac:dyDescent="0.2">
      <c r="A171" s="16" t="s">
        <v>170</v>
      </c>
      <c r="B171" s="26">
        <v>113400</v>
      </c>
      <c r="C171" s="26">
        <v>137774</v>
      </c>
      <c r="D171" s="4">
        <f t="shared" si="58"/>
        <v>1.2149382716049382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26">
        <v>4400.1000000000004</v>
      </c>
      <c r="O171" s="26">
        <v>3281.5</v>
      </c>
      <c r="P171" s="4">
        <f t="shared" si="66"/>
        <v>0.74577850503397647</v>
      </c>
      <c r="Q171" s="13">
        <v>20</v>
      </c>
      <c r="R171" s="22">
        <v>1</v>
      </c>
      <c r="S171" s="13">
        <v>15</v>
      </c>
      <c r="T171" s="26">
        <v>628.9</v>
      </c>
      <c r="U171" s="26">
        <v>649.79999999999995</v>
      </c>
      <c r="V171" s="4">
        <f t="shared" si="67"/>
        <v>1.0332326283987916</v>
      </c>
      <c r="W171" s="13">
        <v>45</v>
      </c>
      <c r="X171" s="26">
        <v>25.2</v>
      </c>
      <c r="Y171" s="26">
        <v>13.6</v>
      </c>
      <c r="Z171" s="4">
        <f t="shared" si="68"/>
        <v>0.53968253968253965</v>
      </c>
      <c r="AA171" s="13">
        <v>5</v>
      </c>
      <c r="AB171" s="26" t="s">
        <v>370</v>
      </c>
      <c r="AC171" s="26" t="s">
        <v>370</v>
      </c>
      <c r="AD171" s="4" t="s">
        <v>370</v>
      </c>
      <c r="AE171" s="13" t="s">
        <v>370</v>
      </c>
      <c r="AF171" s="5">
        <v>84840</v>
      </c>
      <c r="AG171" s="5">
        <v>108001</v>
      </c>
      <c r="AH171" s="4">
        <f t="shared" si="74"/>
        <v>1.272996228194248</v>
      </c>
      <c r="AI171" s="13">
        <v>5</v>
      </c>
      <c r="AJ171" s="5">
        <v>50</v>
      </c>
      <c r="AK171" s="5">
        <v>5.7</v>
      </c>
      <c r="AL171" s="4">
        <f t="shared" si="59"/>
        <v>0.114</v>
      </c>
      <c r="AM171" s="13">
        <v>15</v>
      </c>
      <c r="AN171" s="26">
        <v>154</v>
      </c>
      <c r="AO171" s="26">
        <v>197</v>
      </c>
      <c r="AP171" s="4">
        <f t="shared" si="80"/>
        <v>1.2792207792207793</v>
      </c>
      <c r="AQ171" s="13">
        <v>20</v>
      </c>
      <c r="AR171" s="5" t="s">
        <v>373</v>
      </c>
      <c r="AS171" s="5" t="s">
        <v>373</v>
      </c>
      <c r="AT171" s="5" t="s">
        <v>373</v>
      </c>
      <c r="AU171" s="13" t="s">
        <v>370</v>
      </c>
      <c r="AV171" s="13">
        <v>38</v>
      </c>
      <c r="AW171" s="13">
        <v>51</v>
      </c>
      <c r="AX171" s="4">
        <f t="shared" si="60"/>
        <v>1.3421052631578947</v>
      </c>
      <c r="AY171" s="13">
        <v>10</v>
      </c>
      <c r="AZ171" s="5" t="s">
        <v>373</v>
      </c>
      <c r="BA171" s="5" t="s">
        <v>373</v>
      </c>
      <c r="BB171" s="5" t="s">
        <v>373</v>
      </c>
      <c r="BC171" s="13" t="s">
        <v>370</v>
      </c>
      <c r="BD171" s="20">
        <f t="shared" si="69"/>
        <v>0.95406402172450333</v>
      </c>
      <c r="BE171" s="20">
        <f t="shared" si="81"/>
        <v>0.95406402172450333</v>
      </c>
      <c r="BF171" s="24">
        <v>4686</v>
      </c>
      <c r="BG171" s="21">
        <f t="shared" si="61"/>
        <v>4686</v>
      </c>
      <c r="BH171" s="21">
        <f t="shared" si="62"/>
        <v>4470.7</v>
      </c>
      <c r="BI171" s="48">
        <f t="shared" si="63"/>
        <v>-215.30000000000018</v>
      </c>
      <c r="BJ171" s="21">
        <v>254.3</v>
      </c>
      <c r="BK171" s="21">
        <v>559.5</v>
      </c>
      <c r="BL171" s="21">
        <v>847.60000000000014</v>
      </c>
      <c r="BM171" s="21">
        <v>553.79999999999995</v>
      </c>
      <c r="BN171" s="21">
        <v>483.3</v>
      </c>
      <c r="BO171" s="21">
        <v>68.899999999999864</v>
      </c>
      <c r="BP171" s="21">
        <v>329.60000000000019</v>
      </c>
      <c r="BQ171" s="21">
        <v>431.4</v>
      </c>
      <c r="BR171" s="21">
        <v>505.19999999999993</v>
      </c>
      <c r="BS171" s="21">
        <v>0</v>
      </c>
      <c r="BT171" s="21">
        <v>460.59999999999997</v>
      </c>
      <c r="BU171" s="86">
        <f t="shared" si="64"/>
        <v>-23.500000000000739</v>
      </c>
      <c r="BV171" s="60"/>
      <c r="BW171" s="26">
        <f t="shared" si="65"/>
        <v>0</v>
      </c>
      <c r="BX171" s="92">
        <f t="shared" si="75"/>
        <v>-23.500000000000739</v>
      </c>
      <c r="BY171" s="72"/>
      <c r="BZ171" s="11"/>
      <c r="CA171" s="72"/>
      <c r="CB171" s="72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2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2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2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2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2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2"/>
      <c r="IB171" s="11"/>
      <c r="IC171" s="11"/>
    </row>
    <row r="172" spans="1:237" s="2" customFormat="1" ht="15" customHeight="1" x14ac:dyDescent="0.2">
      <c r="A172" s="16" t="s">
        <v>171</v>
      </c>
      <c r="B172" s="26">
        <v>24791</v>
      </c>
      <c r="C172" s="26">
        <v>25614</v>
      </c>
      <c r="D172" s="4">
        <f t="shared" si="58"/>
        <v>1.0331975313621879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26">
        <v>5787.6</v>
      </c>
      <c r="O172" s="26">
        <v>3849.1</v>
      </c>
      <c r="P172" s="4">
        <f t="shared" si="66"/>
        <v>0.66505978298431123</v>
      </c>
      <c r="Q172" s="13">
        <v>20</v>
      </c>
      <c r="R172" s="22">
        <v>1</v>
      </c>
      <c r="S172" s="13">
        <v>15</v>
      </c>
      <c r="T172" s="26">
        <v>0</v>
      </c>
      <c r="U172" s="26">
        <v>0</v>
      </c>
      <c r="V172" s="4">
        <f t="shared" si="67"/>
        <v>1</v>
      </c>
      <c r="W172" s="13">
        <v>45</v>
      </c>
      <c r="X172" s="26">
        <v>1</v>
      </c>
      <c r="Y172" s="26">
        <v>2</v>
      </c>
      <c r="Z172" s="4">
        <f t="shared" si="68"/>
        <v>2</v>
      </c>
      <c r="AA172" s="13">
        <v>5</v>
      </c>
      <c r="AB172" s="26" t="s">
        <v>370</v>
      </c>
      <c r="AC172" s="26" t="s">
        <v>370</v>
      </c>
      <c r="AD172" s="4" t="s">
        <v>370</v>
      </c>
      <c r="AE172" s="13" t="s">
        <v>370</v>
      </c>
      <c r="AF172" s="5">
        <v>10085</v>
      </c>
      <c r="AG172" s="5">
        <v>12624</v>
      </c>
      <c r="AH172" s="4">
        <f t="shared" si="74"/>
        <v>1.2517600396628656</v>
      </c>
      <c r="AI172" s="13">
        <v>5</v>
      </c>
      <c r="AJ172" s="5">
        <v>50</v>
      </c>
      <c r="AK172" s="5">
        <v>29.2</v>
      </c>
      <c r="AL172" s="4">
        <f t="shared" si="59"/>
        <v>0.58399999999999996</v>
      </c>
      <c r="AM172" s="13">
        <v>15</v>
      </c>
      <c r="AN172" s="26">
        <v>95</v>
      </c>
      <c r="AO172" s="26">
        <v>83</v>
      </c>
      <c r="AP172" s="4">
        <f t="shared" si="80"/>
        <v>0.87368421052631584</v>
      </c>
      <c r="AQ172" s="13">
        <v>20</v>
      </c>
      <c r="AR172" s="5" t="s">
        <v>373</v>
      </c>
      <c r="AS172" s="5" t="s">
        <v>373</v>
      </c>
      <c r="AT172" s="5" t="s">
        <v>373</v>
      </c>
      <c r="AU172" s="13" t="s">
        <v>370</v>
      </c>
      <c r="AV172" s="13">
        <v>25</v>
      </c>
      <c r="AW172" s="13">
        <v>100</v>
      </c>
      <c r="AX172" s="4">
        <f t="shared" si="60"/>
        <v>4</v>
      </c>
      <c r="AY172" s="13">
        <v>10</v>
      </c>
      <c r="AZ172" s="5" t="s">
        <v>373</v>
      </c>
      <c r="BA172" s="5" t="s">
        <v>373</v>
      </c>
      <c r="BB172" s="5" t="s">
        <v>373</v>
      </c>
      <c r="BC172" s="13" t="s">
        <v>370</v>
      </c>
      <c r="BD172" s="20">
        <f t="shared" si="69"/>
        <v>1.1456941750493017</v>
      </c>
      <c r="BE172" s="20">
        <f t="shared" si="81"/>
        <v>1.1456941750493017</v>
      </c>
      <c r="BF172" s="24">
        <v>1512</v>
      </c>
      <c r="BG172" s="21">
        <f t="shared" si="61"/>
        <v>1512</v>
      </c>
      <c r="BH172" s="21">
        <f t="shared" si="62"/>
        <v>1732.3</v>
      </c>
      <c r="BI172" s="48">
        <f t="shared" si="63"/>
        <v>220.29999999999995</v>
      </c>
      <c r="BJ172" s="21">
        <v>226</v>
      </c>
      <c r="BK172" s="21">
        <v>226</v>
      </c>
      <c r="BL172" s="21">
        <v>0</v>
      </c>
      <c r="BM172" s="21">
        <v>57.5</v>
      </c>
      <c r="BN172" s="21">
        <v>145.69999999999999</v>
      </c>
      <c r="BO172" s="21">
        <v>132.09999999999991</v>
      </c>
      <c r="BP172" s="21">
        <v>197.70000000000002</v>
      </c>
      <c r="BQ172" s="21">
        <v>125.40000000000005</v>
      </c>
      <c r="BR172" s="21">
        <v>86.800000000000011</v>
      </c>
      <c r="BS172" s="21">
        <v>99.699999999999903</v>
      </c>
      <c r="BT172" s="21">
        <v>148</v>
      </c>
      <c r="BU172" s="86">
        <f t="shared" si="64"/>
        <v>287.39999999999998</v>
      </c>
      <c r="BV172" s="60"/>
      <c r="BW172" s="26">
        <f t="shared" si="65"/>
        <v>287.39999999999998</v>
      </c>
      <c r="BX172" s="92">
        <f t="shared" si="75"/>
        <v>0</v>
      </c>
      <c r="BY172" s="72"/>
      <c r="BZ172" s="11"/>
      <c r="CA172" s="72"/>
      <c r="CB172" s="72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2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2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2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2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2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2"/>
      <c r="IB172" s="11"/>
      <c r="IC172" s="11"/>
    </row>
    <row r="173" spans="1:237" s="2" customFormat="1" ht="15" customHeight="1" x14ac:dyDescent="0.2">
      <c r="A173" s="25" t="s">
        <v>172</v>
      </c>
      <c r="B173" s="26"/>
      <c r="C173" s="26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26"/>
      <c r="O173" s="26"/>
      <c r="P173" s="4"/>
      <c r="Q173" s="13"/>
      <c r="R173" s="22"/>
      <c r="S173" s="13"/>
      <c r="T173" s="26"/>
      <c r="U173" s="26"/>
      <c r="V173" s="4"/>
      <c r="W173" s="13"/>
      <c r="X173" s="26"/>
      <c r="Y173" s="26"/>
      <c r="Z173" s="4"/>
      <c r="AA173" s="13"/>
      <c r="AB173" s="26"/>
      <c r="AC173" s="26"/>
      <c r="AD173" s="4"/>
      <c r="AE173" s="13"/>
      <c r="AF173" s="5"/>
      <c r="AG173" s="5"/>
      <c r="AH173" s="4"/>
      <c r="AI173" s="13"/>
      <c r="AJ173" s="5"/>
      <c r="AK173" s="5"/>
      <c r="AL173" s="4"/>
      <c r="AM173" s="13"/>
      <c r="AN173" s="26"/>
      <c r="AO173" s="26"/>
      <c r="AP173" s="4"/>
      <c r="AQ173" s="13"/>
      <c r="AR173" s="5"/>
      <c r="AS173" s="5"/>
      <c r="AT173" s="5"/>
      <c r="AU173" s="13"/>
      <c r="AV173" s="13"/>
      <c r="AW173" s="13"/>
      <c r="AX173" s="4"/>
      <c r="AY173" s="13"/>
      <c r="AZ173" s="5"/>
      <c r="BA173" s="5"/>
      <c r="BB173" s="5"/>
      <c r="BC173" s="13"/>
      <c r="BD173" s="20"/>
      <c r="BE173" s="20"/>
      <c r="BF173" s="24"/>
      <c r="BG173" s="21"/>
      <c r="BH173" s="21"/>
      <c r="BI173" s="48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86"/>
      <c r="BV173" s="60"/>
      <c r="BW173" s="26"/>
      <c r="BX173" s="92"/>
      <c r="BY173" s="72"/>
      <c r="BZ173" s="11"/>
      <c r="CA173" s="72"/>
      <c r="CB173" s="72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2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2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2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2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2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2"/>
      <c r="IB173" s="11"/>
      <c r="IC173" s="11"/>
    </row>
    <row r="174" spans="1:237" s="2" customFormat="1" ht="15" customHeight="1" x14ac:dyDescent="0.2">
      <c r="A174" s="16" t="s">
        <v>173</v>
      </c>
      <c r="B174" s="26">
        <v>0</v>
      </c>
      <c r="C174" s="26">
        <v>0</v>
      </c>
      <c r="D174" s="4">
        <f t="shared" si="58"/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26">
        <v>977</v>
      </c>
      <c r="O174" s="26">
        <v>734.4</v>
      </c>
      <c r="P174" s="4">
        <f t="shared" si="66"/>
        <v>0.75168884339815756</v>
      </c>
      <c r="Q174" s="13">
        <v>20</v>
      </c>
      <c r="R174" s="22">
        <v>1</v>
      </c>
      <c r="S174" s="13">
        <v>15</v>
      </c>
      <c r="T174" s="26">
        <v>1793.3</v>
      </c>
      <c r="U174" s="26">
        <v>1330</v>
      </c>
      <c r="V174" s="4">
        <f t="shared" si="67"/>
        <v>0.74164947303853235</v>
      </c>
      <c r="W174" s="13">
        <v>35</v>
      </c>
      <c r="X174" s="26">
        <v>30</v>
      </c>
      <c r="Y174" s="26">
        <v>17.399999999999999</v>
      </c>
      <c r="Z174" s="4">
        <f t="shared" si="68"/>
        <v>0.57999999999999996</v>
      </c>
      <c r="AA174" s="13">
        <v>15</v>
      </c>
      <c r="AB174" s="26" t="s">
        <v>370</v>
      </c>
      <c r="AC174" s="26" t="s">
        <v>370</v>
      </c>
      <c r="AD174" s="4" t="s">
        <v>370</v>
      </c>
      <c r="AE174" s="13" t="s">
        <v>370</v>
      </c>
      <c r="AF174" s="5">
        <v>15200</v>
      </c>
      <c r="AG174" s="5">
        <v>17900</v>
      </c>
      <c r="AH174" s="4">
        <f t="shared" si="74"/>
        <v>1.1776315789473684</v>
      </c>
      <c r="AI174" s="13">
        <v>5</v>
      </c>
      <c r="AJ174" s="5">
        <v>47</v>
      </c>
      <c r="AK174" s="5">
        <v>24.5</v>
      </c>
      <c r="AL174" s="4">
        <f t="shared" si="59"/>
        <v>0.52127659574468088</v>
      </c>
      <c r="AM174" s="13">
        <v>15</v>
      </c>
      <c r="AN174" s="26">
        <v>582</v>
      </c>
      <c r="AO174" s="26">
        <v>527</v>
      </c>
      <c r="AP174" s="4">
        <f t="shared" ref="AP174:AP184" si="82">IF((AQ174=0),0,IF(AN174=0,1,IF(AO174&lt;0,0,AO174/AN174)))</f>
        <v>0.90549828178694158</v>
      </c>
      <c r="AQ174" s="13">
        <v>20</v>
      </c>
      <c r="AR174" s="5" t="s">
        <v>373</v>
      </c>
      <c r="AS174" s="5" t="s">
        <v>373</v>
      </c>
      <c r="AT174" s="5" t="s">
        <v>373</v>
      </c>
      <c r="AU174" s="13" t="s">
        <v>370</v>
      </c>
      <c r="AV174" s="13">
        <v>30</v>
      </c>
      <c r="AW174" s="13">
        <v>0</v>
      </c>
      <c r="AX174" s="4">
        <f t="shared" si="60"/>
        <v>0</v>
      </c>
      <c r="AY174" s="13">
        <v>10</v>
      </c>
      <c r="AZ174" s="5" t="s">
        <v>373</v>
      </c>
      <c r="BA174" s="5" t="s">
        <v>373</v>
      </c>
      <c r="BB174" s="5" t="s">
        <v>373</v>
      </c>
      <c r="BC174" s="13" t="s">
        <v>370</v>
      </c>
      <c r="BD174" s="20">
        <f t="shared" si="69"/>
        <v>0.71487985845153823</v>
      </c>
      <c r="BE174" s="20">
        <f t="shared" ref="BE174:BE184" si="83">IF(BD174&gt;1.2,IF((BD174-1.2)*0.1+1.2&gt;1.3,1.3,(BD174-1.2)*0.1+1.2),BD174)</f>
        <v>0.71487985845153823</v>
      </c>
      <c r="BF174" s="24">
        <v>1174</v>
      </c>
      <c r="BG174" s="21">
        <f t="shared" si="61"/>
        <v>1174</v>
      </c>
      <c r="BH174" s="21">
        <f t="shared" si="62"/>
        <v>839.3</v>
      </c>
      <c r="BI174" s="48">
        <f t="shared" si="63"/>
        <v>-334.70000000000005</v>
      </c>
      <c r="BJ174" s="21">
        <v>122.5</v>
      </c>
      <c r="BK174" s="21">
        <v>110.5</v>
      </c>
      <c r="BL174" s="21">
        <v>40.100000000000023</v>
      </c>
      <c r="BM174" s="21">
        <v>80</v>
      </c>
      <c r="BN174" s="21">
        <v>87.7</v>
      </c>
      <c r="BO174" s="21">
        <v>134.09999999999991</v>
      </c>
      <c r="BP174" s="21">
        <v>87.300000000000011</v>
      </c>
      <c r="BQ174" s="21">
        <v>61.099999999999994</v>
      </c>
      <c r="BR174" s="21">
        <v>87.400000000000091</v>
      </c>
      <c r="BS174" s="21">
        <v>64.499999999999943</v>
      </c>
      <c r="BT174" s="21">
        <v>61.7</v>
      </c>
      <c r="BU174" s="86">
        <f t="shared" si="64"/>
        <v>-97.600000000000009</v>
      </c>
      <c r="BV174" s="60"/>
      <c r="BW174" s="26">
        <f t="shared" si="65"/>
        <v>0</v>
      </c>
      <c r="BX174" s="92">
        <f t="shared" si="75"/>
        <v>-97.600000000000009</v>
      </c>
      <c r="BY174" s="72"/>
      <c r="BZ174" s="11"/>
      <c r="CA174" s="72"/>
      <c r="CB174" s="72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2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2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2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2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2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2"/>
      <c r="IB174" s="11"/>
      <c r="IC174" s="11"/>
    </row>
    <row r="175" spans="1:237" s="2" customFormat="1" ht="15" customHeight="1" x14ac:dyDescent="0.2">
      <c r="A175" s="16" t="s">
        <v>174</v>
      </c>
      <c r="B175" s="26">
        <v>224090</v>
      </c>
      <c r="C175" s="26">
        <v>232700.3</v>
      </c>
      <c r="D175" s="4">
        <f t="shared" ref="D175:D238" si="84">IF((E175=0),0,IF(B175=0,1,IF(C175&lt;0,0,C175/B175)))</f>
        <v>1.0384234013119729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26">
        <v>9585.2000000000007</v>
      </c>
      <c r="O175" s="26">
        <v>15421.5</v>
      </c>
      <c r="P175" s="4">
        <f t="shared" si="66"/>
        <v>1.6088866168676708</v>
      </c>
      <c r="Q175" s="13">
        <v>20</v>
      </c>
      <c r="R175" s="22">
        <v>1</v>
      </c>
      <c r="S175" s="13">
        <v>15</v>
      </c>
      <c r="T175" s="26">
        <v>164.4</v>
      </c>
      <c r="U175" s="26">
        <v>80.099999999999994</v>
      </c>
      <c r="V175" s="4">
        <f t="shared" si="67"/>
        <v>0.48722627737226271</v>
      </c>
      <c r="W175" s="13">
        <v>25</v>
      </c>
      <c r="X175" s="26">
        <v>46.2</v>
      </c>
      <c r="Y175" s="26">
        <v>45.1</v>
      </c>
      <c r="Z175" s="4">
        <f t="shared" si="68"/>
        <v>0.97619047619047616</v>
      </c>
      <c r="AA175" s="13">
        <v>25</v>
      </c>
      <c r="AB175" s="26" t="s">
        <v>370</v>
      </c>
      <c r="AC175" s="26" t="s">
        <v>370</v>
      </c>
      <c r="AD175" s="4" t="s">
        <v>370</v>
      </c>
      <c r="AE175" s="13" t="s">
        <v>370</v>
      </c>
      <c r="AF175" s="5">
        <v>250801</v>
      </c>
      <c r="AG175" s="5">
        <v>448083</v>
      </c>
      <c r="AH175" s="4">
        <f t="shared" si="74"/>
        <v>1.7866077089006822</v>
      </c>
      <c r="AI175" s="13">
        <v>5</v>
      </c>
      <c r="AJ175" s="5">
        <v>47</v>
      </c>
      <c r="AK175" s="5">
        <v>26.4</v>
      </c>
      <c r="AL175" s="4">
        <f t="shared" ref="AL175:AL238" si="85">IF((AM175=0),0,IF(AJ175=0,1,IF(AK175&lt;0,0,AK175/AJ175)))</f>
        <v>0.56170212765957439</v>
      </c>
      <c r="AM175" s="13">
        <v>15</v>
      </c>
      <c r="AN175" s="26">
        <v>322</v>
      </c>
      <c r="AO175" s="26">
        <v>151</v>
      </c>
      <c r="AP175" s="4">
        <f t="shared" si="82"/>
        <v>0.46894409937888198</v>
      </c>
      <c r="AQ175" s="13">
        <v>20</v>
      </c>
      <c r="AR175" s="5" t="s">
        <v>373</v>
      </c>
      <c r="AS175" s="5" t="s">
        <v>373</v>
      </c>
      <c r="AT175" s="5" t="s">
        <v>373</v>
      </c>
      <c r="AU175" s="13" t="s">
        <v>370</v>
      </c>
      <c r="AV175" s="13">
        <v>30</v>
      </c>
      <c r="AW175" s="13">
        <v>31.13</v>
      </c>
      <c r="AX175" s="4">
        <f t="shared" ref="AX175:AX238" si="86">IF((AY175=0),0,IF(AV175=0,1,IF(AW175&lt;0,0,AW175/AV175)))</f>
        <v>1.0376666666666667</v>
      </c>
      <c r="AY175" s="13">
        <v>10</v>
      </c>
      <c r="AZ175" s="5" t="s">
        <v>373</v>
      </c>
      <c r="BA175" s="5" t="s">
        <v>373</v>
      </c>
      <c r="BB175" s="5" t="s">
        <v>373</v>
      </c>
      <c r="BC175" s="13" t="s">
        <v>370</v>
      </c>
      <c r="BD175" s="20">
        <f t="shared" si="69"/>
        <v>0.90525175381505474</v>
      </c>
      <c r="BE175" s="20">
        <f t="shared" si="83"/>
        <v>0.90525175381505474</v>
      </c>
      <c r="BF175" s="24">
        <v>2609</v>
      </c>
      <c r="BG175" s="21">
        <f t="shared" ref="BG175:BG238" si="87">BF175</f>
        <v>2609</v>
      </c>
      <c r="BH175" s="21">
        <f t="shared" ref="BH175:BH238" si="88">ROUND(BE175*BG175,1)</f>
        <v>2361.8000000000002</v>
      </c>
      <c r="BI175" s="48">
        <f t="shared" ref="BI175:BI238" si="89">BH175-BG175</f>
        <v>-247.19999999999982</v>
      </c>
      <c r="BJ175" s="21">
        <v>240.3</v>
      </c>
      <c r="BK175" s="21">
        <v>160.4</v>
      </c>
      <c r="BL175" s="21">
        <v>198.09999999999994</v>
      </c>
      <c r="BM175" s="21">
        <v>261.5</v>
      </c>
      <c r="BN175" s="21">
        <v>235.6</v>
      </c>
      <c r="BO175" s="21">
        <v>218.20000000000005</v>
      </c>
      <c r="BP175" s="21">
        <v>278.8</v>
      </c>
      <c r="BQ175" s="21">
        <v>272.00000000000006</v>
      </c>
      <c r="BR175" s="21">
        <v>101.79999999999995</v>
      </c>
      <c r="BS175" s="21">
        <v>338.0999999999998</v>
      </c>
      <c r="BT175" s="21">
        <v>225.4</v>
      </c>
      <c r="BU175" s="86">
        <f t="shared" ref="BU175:BU238" si="90">BH175-BJ175-BK175-BL175-BM175-BN175-BO175-BP175-BQ175-BR175-BS175-BT175</f>
        <v>-168.39999999999972</v>
      </c>
      <c r="BV175" s="60"/>
      <c r="BW175" s="26">
        <f t="shared" ref="BW175:BW238" si="91">IF(OR((BU175&lt;0),BV175="+"),0,BU175)</f>
        <v>0</v>
      </c>
      <c r="BX175" s="92">
        <f t="shared" si="75"/>
        <v>-168.39999999999972</v>
      </c>
      <c r="BY175" s="72"/>
      <c r="BZ175" s="11"/>
      <c r="CA175" s="72"/>
      <c r="CB175" s="72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2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2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2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2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2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2"/>
      <c r="IB175" s="11"/>
      <c r="IC175" s="11"/>
    </row>
    <row r="176" spans="1:237" s="2" customFormat="1" ht="15" customHeight="1" x14ac:dyDescent="0.2">
      <c r="A176" s="16" t="s">
        <v>175</v>
      </c>
      <c r="B176" s="26">
        <v>0</v>
      </c>
      <c r="C176" s="26">
        <v>0</v>
      </c>
      <c r="D176" s="4">
        <f t="shared" si="84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26">
        <v>477.5</v>
      </c>
      <c r="O176" s="26">
        <v>492.6</v>
      </c>
      <c r="P176" s="4">
        <f t="shared" ref="P176:P239" si="92">IF((Q176=0),0,IF(N176=0,1,IF(O176&lt;0,0,O176/N176)))</f>
        <v>1.0316230366492147</v>
      </c>
      <c r="Q176" s="13">
        <v>20</v>
      </c>
      <c r="R176" s="22">
        <v>1</v>
      </c>
      <c r="S176" s="13">
        <v>15</v>
      </c>
      <c r="T176" s="26">
        <v>47</v>
      </c>
      <c r="U176" s="26">
        <v>0</v>
      </c>
      <c r="V176" s="4">
        <f t="shared" ref="V176:V239" si="93">IF((W176=0),0,IF(T176=0,1,IF(U176&lt;0,0,U176/T176)))</f>
        <v>0</v>
      </c>
      <c r="W176" s="13">
        <v>20</v>
      </c>
      <c r="X176" s="26">
        <v>6.4</v>
      </c>
      <c r="Y176" s="26">
        <v>2</v>
      </c>
      <c r="Z176" s="4">
        <f t="shared" ref="Z176:Z239" si="94">IF((AA176=0),0,IF(X176=0,1,IF(Y176&lt;0,0,Y176/X176)))</f>
        <v>0.3125</v>
      </c>
      <c r="AA176" s="13">
        <v>30</v>
      </c>
      <c r="AB176" s="26" t="s">
        <v>370</v>
      </c>
      <c r="AC176" s="26" t="s">
        <v>370</v>
      </c>
      <c r="AD176" s="4" t="s">
        <v>370</v>
      </c>
      <c r="AE176" s="13" t="s">
        <v>370</v>
      </c>
      <c r="AF176" s="5">
        <v>4200</v>
      </c>
      <c r="AG176" s="5">
        <v>4369</v>
      </c>
      <c r="AH176" s="4">
        <f t="shared" si="74"/>
        <v>1.0402380952380952</v>
      </c>
      <c r="AI176" s="13">
        <v>5</v>
      </c>
      <c r="AJ176" s="5">
        <v>47</v>
      </c>
      <c r="AK176" s="5">
        <v>34.6</v>
      </c>
      <c r="AL176" s="4">
        <f t="shared" si="85"/>
        <v>0.73617021276595751</v>
      </c>
      <c r="AM176" s="13">
        <v>15</v>
      </c>
      <c r="AN176" s="26">
        <v>70</v>
      </c>
      <c r="AO176" s="26">
        <v>53</v>
      </c>
      <c r="AP176" s="4">
        <f t="shared" si="82"/>
        <v>0.75714285714285712</v>
      </c>
      <c r="AQ176" s="13">
        <v>20</v>
      </c>
      <c r="AR176" s="5" t="s">
        <v>373</v>
      </c>
      <c r="AS176" s="5" t="s">
        <v>373</v>
      </c>
      <c r="AT176" s="5" t="s">
        <v>373</v>
      </c>
      <c r="AU176" s="13" t="s">
        <v>370</v>
      </c>
      <c r="AV176" s="13">
        <v>0</v>
      </c>
      <c r="AW176" s="13">
        <v>0</v>
      </c>
      <c r="AX176" s="4">
        <f t="shared" si="86"/>
        <v>0</v>
      </c>
      <c r="AY176" s="13">
        <v>0</v>
      </c>
      <c r="AZ176" s="5" t="s">
        <v>373</v>
      </c>
      <c r="BA176" s="5" t="s">
        <v>373</v>
      </c>
      <c r="BB176" s="5" t="s">
        <v>373</v>
      </c>
      <c r="BC176" s="13" t="s">
        <v>370</v>
      </c>
      <c r="BD176" s="20">
        <f t="shared" ref="BD176:BD239" si="95">((D176*E176)+(P176*Q176)+(R176*S176)+(V176*W176)+(Z176*AA176)+(AH176*AI176)+(AL176*AM176)+(AP176*AQ176)+(AX176*AY176))/(E176+Q176+S176+W176+AA176+AI176+AM176+AQ176+AY176)</f>
        <v>0.61115249234817015</v>
      </c>
      <c r="BE176" s="20">
        <f t="shared" si="83"/>
        <v>0.61115249234817015</v>
      </c>
      <c r="BF176" s="24">
        <v>343</v>
      </c>
      <c r="BG176" s="21">
        <f t="shared" si="87"/>
        <v>343</v>
      </c>
      <c r="BH176" s="21">
        <f t="shared" si="88"/>
        <v>209.6</v>
      </c>
      <c r="BI176" s="48">
        <f t="shared" si="89"/>
        <v>-133.4</v>
      </c>
      <c r="BJ176" s="21">
        <v>66.599999999999994</v>
      </c>
      <c r="BK176" s="21">
        <v>70.099999999999994</v>
      </c>
      <c r="BL176" s="21">
        <v>0</v>
      </c>
      <c r="BM176" s="21">
        <v>25.5</v>
      </c>
      <c r="BN176" s="21">
        <v>31.6</v>
      </c>
      <c r="BO176" s="21">
        <v>2.1000000000000227</v>
      </c>
      <c r="BP176" s="21">
        <v>36.599999999999987</v>
      </c>
      <c r="BQ176" s="21">
        <v>17</v>
      </c>
      <c r="BR176" s="21">
        <v>0</v>
      </c>
      <c r="BS176" s="21">
        <v>16.700000000000003</v>
      </c>
      <c r="BT176" s="21">
        <v>14.6</v>
      </c>
      <c r="BU176" s="86">
        <f t="shared" si="90"/>
        <v>-71.2</v>
      </c>
      <c r="BV176" s="60"/>
      <c r="BW176" s="26">
        <f t="shared" si="91"/>
        <v>0</v>
      </c>
      <c r="BX176" s="92">
        <f t="shared" si="75"/>
        <v>-71.2</v>
      </c>
      <c r="BY176" s="72"/>
      <c r="BZ176" s="11"/>
      <c r="CA176" s="72"/>
      <c r="CB176" s="72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2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2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2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2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2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2"/>
      <c r="IB176" s="11"/>
      <c r="IC176" s="11"/>
    </row>
    <row r="177" spans="1:237" s="2" customFormat="1" ht="15" customHeight="1" x14ac:dyDescent="0.2">
      <c r="A177" s="16" t="s">
        <v>176</v>
      </c>
      <c r="B177" s="26">
        <v>0</v>
      </c>
      <c r="C177" s="26">
        <v>0</v>
      </c>
      <c r="D177" s="4">
        <f t="shared" si="84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26">
        <v>1056</v>
      </c>
      <c r="O177" s="26">
        <v>384</v>
      </c>
      <c r="P177" s="4">
        <f t="shared" si="92"/>
        <v>0.36363636363636365</v>
      </c>
      <c r="Q177" s="13">
        <v>20</v>
      </c>
      <c r="R177" s="22">
        <v>1</v>
      </c>
      <c r="S177" s="13">
        <v>15</v>
      </c>
      <c r="T177" s="26">
        <v>0</v>
      </c>
      <c r="U177" s="26">
        <v>0</v>
      </c>
      <c r="V177" s="4">
        <f t="shared" si="93"/>
        <v>1</v>
      </c>
      <c r="W177" s="13">
        <v>25</v>
      </c>
      <c r="X177" s="26">
        <v>6.7</v>
      </c>
      <c r="Y177" s="26">
        <v>10.5</v>
      </c>
      <c r="Z177" s="4">
        <f t="shared" si="94"/>
        <v>1.5671641791044775</v>
      </c>
      <c r="AA177" s="13">
        <v>25</v>
      </c>
      <c r="AB177" s="26" t="s">
        <v>370</v>
      </c>
      <c r="AC177" s="26" t="s">
        <v>370</v>
      </c>
      <c r="AD177" s="4" t="s">
        <v>370</v>
      </c>
      <c r="AE177" s="13" t="s">
        <v>370</v>
      </c>
      <c r="AF177" s="5">
        <v>27200</v>
      </c>
      <c r="AG177" s="5">
        <v>23341</v>
      </c>
      <c r="AH177" s="4">
        <f t="shared" si="74"/>
        <v>0.85812500000000003</v>
      </c>
      <c r="AI177" s="13">
        <v>5</v>
      </c>
      <c r="AJ177" s="5">
        <v>15</v>
      </c>
      <c r="AK177" s="5">
        <v>0</v>
      </c>
      <c r="AL177" s="4">
        <f t="shared" si="85"/>
        <v>0</v>
      </c>
      <c r="AM177" s="13">
        <v>15</v>
      </c>
      <c r="AN177" s="26">
        <v>65</v>
      </c>
      <c r="AO177" s="26">
        <v>57</v>
      </c>
      <c r="AP177" s="4">
        <f t="shared" si="82"/>
        <v>0.87692307692307692</v>
      </c>
      <c r="AQ177" s="13">
        <v>20</v>
      </c>
      <c r="AR177" s="5" t="s">
        <v>373</v>
      </c>
      <c r="AS177" s="5" t="s">
        <v>373</v>
      </c>
      <c r="AT177" s="5" t="s">
        <v>373</v>
      </c>
      <c r="AU177" s="13" t="s">
        <v>370</v>
      </c>
      <c r="AV177" s="13">
        <v>0</v>
      </c>
      <c r="AW177" s="13">
        <v>0</v>
      </c>
      <c r="AX177" s="4">
        <f t="shared" si="86"/>
        <v>0</v>
      </c>
      <c r="AY177" s="13">
        <v>0</v>
      </c>
      <c r="AZ177" s="5" t="s">
        <v>373</v>
      </c>
      <c r="BA177" s="5" t="s">
        <v>373</v>
      </c>
      <c r="BB177" s="5" t="s">
        <v>373</v>
      </c>
      <c r="BC177" s="13" t="s">
        <v>370</v>
      </c>
      <c r="BD177" s="20">
        <f t="shared" si="95"/>
        <v>0.86624734631040612</v>
      </c>
      <c r="BE177" s="20">
        <f t="shared" si="83"/>
        <v>0.86624734631040612</v>
      </c>
      <c r="BF177" s="24">
        <v>390</v>
      </c>
      <c r="BG177" s="21">
        <f t="shared" si="87"/>
        <v>390</v>
      </c>
      <c r="BH177" s="21">
        <f t="shared" si="88"/>
        <v>337.8</v>
      </c>
      <c r="BI177" s="48">
        <f t="shared" si="89"/>
        <v>-52.199999999999989</v>
      </c>
      <c r="BJ177" s="21">
        <v>45.1</v>
      </c>
      <c r="BK177" s="21">
        <v>41.8</v>
      </c>
      <c r="BL177" s="21">
        <v>17.699999999999996</v>
      </c>
      <c r="BM177" s="21">
        <v>22.3</v>
      </c>
      <c r="BN177" s="21">
        <v>34.299999999999997</v>
      </c>
      <c r="BO177" s="21">
        <v>52.200000000000017</v>
      </c>
      <c r="BP177" s="21">
        <v>29.000000000000007</v>
      </c>
      <c r="BQ177" s="21">
        <v>55.399999999999984</v>
      </c>
      <c r="BR177" s="21">
        <v>55.699999999999953</v>
      </c>
      <c r="BS177" s="21">
        <v>0</v>
      </c>
      <c r="BT177" s="21">
        <v>2.5000000000000036</v>
      </c>
      <c r="BU177" s="86">
        <f t="shared" si="90"/>
        <v>-18.199999999999992</v>
      </c>
      <c r="BV177" s="60"/>
      <c r="BW177" s="26">
        <f t="shared" si="91"/>
        <v>0</v>
      </c>
      <c r="BX177" s="92">
        <f t="shared" si="75"/>
        <v>-18.199999999999992</v>
      </c>
      <c r="BY177" s="72"/>
      <c r="BZ177" s="11"/>
      <c r="CA177" s="72"/>
      <c r="CB177" s="72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2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2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2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2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2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2"/>
      <c r="IB177" s="11"/>
      <c r="IC177" s="11"/>
    </row>
    <row r="178" spans="1:237" s="2" customFormat="1" ht="15" customHeight="1" x14ac:dyDescent="0.2">
      <c r="A178" s="16" t="s">
        <v>177</v>
      </c>
      <c r="B178" s="26">
        <v>0</v>
      </c>
      <c r="C178" s="26">
        <v>0</v>
      </c>
      <c r="D178" s="4">
        <f t="shared" si="84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26">
        <v>619.20000000000005</v>
      </c>
      <c r="O178" s="26">
        <v>626.79999999999995</v>
      </c>
      <c r="P178" s="4">
        <f t="shared" si="92"/>
        <v>1.0122739018087854</v>
      </c>
      <c r="Q178" s="13">
        <v>20</v>
      </c>
      <c r="R178" s="22">
        <v>1</v>
      </c>
      <c r="S178" s="13">
        <v>15</v>
      </c>
      <c r="T178" s="26">
        <v>49</v>
      </c>
      <c r="U178" s="26">
        <v>0</v>
      </c>
      <c r="V178" s="4">
        <f t="shared" si="93"/>
        <v>0</v>
      </c>
      <c r="W178" s="13">
        <v>20</v>
      </c>
      <c r="X178" s="26">
        <v>8.4</v>
      </c>
      <c r="Y178" s="26">
        <v>5.4</v>
      </c>
      <c r="Z178" s="4">
        <f t="shared" si="94"/>
        <v>0.6428571428571429</v>
      </c>
      <c r="AA178" s="13">
        <v>30</v>
      </c>
      <c r="AB178" s="26" t="s">
        <v>370</v>
      </c>
      <c r="AC178" s="26" t="s">
        <v>370</v>
      </c>
      <c r="AD178" s="4" t="s">
        <v>370</v>
      </c>
      <c r="AE178" s="13" t="s">
        <v>370</v>
      </c>
      <c r="AF178" s="5">
        <v>6500</v>
      </c>
      <c r="AG178" s="5">
        <v>5732</v>
      </c>
      <c r="AH178" s="4">
        <f t="shared" si="74"/>
        <v>0.88184615384615384</v>
      </c>
      <c r="AI178" s="13">
        <v>5</v>
      </c>
      <c r="AJ178" s="5">
        <v>15</v>
      </c>
      <c r="AK178" s="5">
        <v>0</v>
      </c>
      <c r="AL178" s="4">
        <f t="shared" si="85"/>
        <v>0</v>
      </c>
      <c r="AM178" s="13">
        <v>15</v>
      </c>
      <c r="AN178" s="26">
        <v>90</v>
      </c>
      <c r="AO178" s="26">
        <v>60</v>
      </c>
      <c r="AP178" s="4">
        <f t="shared" si="82"/>
        <v>0.66666666666666663</v>
      </c>
      <c r="AQ178" s="13">
        <v>20</v>
      </c>
      <c r="AR178" s="5" t="s">
        <v>373</v>
      </c>
      <c r="AS178" s="5" t="s">
        <v>373</v>
      </c>
      <c r="AT178" s="5" t="s">
        <v>373</v>
      </c>
      <c r="AU178" s="13" t="s">
        <v>370</v>
      </c>
      <c r="AV178" s="13">
        <v>0</v>
      </c>
      <c r="AW178" s="13">
        <v>0</v>
      </c>
      <c r="AX178" s="4">
        <f t="shared" si="86"/>
        <v>0</v>
      </c>
      <c r="AY178" s="13">
        <v>0</v>
      </c>
      <c r="AZ178" s="5" t="s">
        <v>373</v>
      </c>
      <c r="BA178" s="5" t="s">
        <v>373</v>
      </c>
      <c r="BB178" s="5" t="s">
        <v>373</v>
      </c>
      <c r="BC178" s="13" t="s">
        <v>370</v>
      </c>
      <c r="BD178" s="20">
        <f t="shared" si="95"/>
        <v>0.57819005139563284</v>
      </c>
      <c r="BE178" s="20">
        <f t="shared" si="83"/>
        <v>0.57819005139563284</v>
      </c>
      <c r="BF178" s="24">
        <v>470</v>
      </c>
      <c r="BG178" s="21">
        <f t="shared" si="87"/>
        <v>470</v>
      </c>
      <c r="BH178" s="21">
        <f t="shared" si="88"/>
        <v>271.7</v>
      </c>
      <c r="BI178" s="48">
        <f t="shared" si="89"/>
        <v>-198.3</v>
      </c>
      <c r="BJ178" s="21">
        <v>62.5</v>
      </c>
      <c r="BK178" s="21">
        <v>40.799999999999997</v>
      </c>
      <c r="BL178" s="21">
        <v>0</v>
      </c>
      <c r="BM178" s="21">
        <v>32.6</v>
      </c>
      <c r="BN178" s="21">
        <v>41.1</v>
      </c>
      <c r="BO178" s="21">
        <v>64.300000000000011</v>
      </c>
      <c r="BP178" s="21">
        <v>35.999999999999979</v>
      </c>
      <c r="BQ178" s="21">
        <v>8.5000000000000036</v>
      </c>
      <c r="BR178" s="21">
        <v>0</v>
      </c>
      <c r="BS178" s="21">
        <v>14.199999999999989</v>
      </c>
      <c r="BT178" s="21">
        <v>23.1</v>
      </c>
      <c r="BU178" s="86">
        <f t="shared" si="90"/>
        <v>-51.399999999999991</v>
      </c>
      <c r="BV178" s="60"/>
      <c r="BW178" s="26">
        <f t="shared" si="91"/>
        <v>0</v>
      </c>
      <c r="BX178" s="92">
        <f t="shared" si="75"/>
        <v>-51.399999999999991</v>
      </c>
      <c r="BY178" s="72"/>
      <c r="BZ178" s="11"/>
      <c r="CA178" s="72"/>
      <c r="CB178" s="72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2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2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2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2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2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2"/>
      <c r="IB178" s="11"/>
      <c r="IC178" s="11"/>
    </row>
    <row r="179" spans="1:237" s="2" customFormat="1" ht="15" customHeight="1" x14ac:dyDescent="0.2">
      <c r="A179" s="16" t="s">
        <v>178</v>
      </c>
      <c r="B179" s="26">
        <v>0</v>
      </c>
      <c r="C179" s="26">
        <v>0</v>
      </c>
      <c r="D179" s="4">
        <f t="shared" si="84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26">
        <v>1597</v>
      </c>
      <c r="O179" s="26">
        <v>1277.2</v>
      </c>
      <c r="P179" s="4">
        <f t="shared" si="92"/>
        <v>0.79974953036944274</v>
      </c>
      <c r="Q179" s="13">
        <v>20</v>
      </c>
      <c r="R179" s="22">
        <v>1</v>
      </c>
      <c r="S179" s="13">
        <v>15</v>
      </c>
      <c r="T179" s="26">
        <v>1031.5</v>
      </c>
      <c r="U179" s="26">
        <v>823.9</v>
      </c>
      <c r="V179" s="4">
        <f t="shared" si="93"/>
        <v>0.7987396994667959</v>
      </c>
      <c r="W179" s="13">
        <v>35</v>
      </c>
      <c r="X179" s="26">
        <v>20.8</v>
      </c>
      <c r="Y179" s="26">
        <v>10.7</v>
      </c>
      <c r="Z179" s="4">
        <f t="shared" si="94"/>
        <v>0.51442307692307687</v>
      </c>
      <c r="AA179" s="13">
        <v>15</v>
      </c>
      <c r="AB179" s="26" t="s">
        <v>370</v>
      </c>
      <c r="AC179" s="26" t="s">
        <v>370</v>
      </c>
      <c r="AD179" s="4" t="s">
        <v>370</v>
      </c>
      <c r="AE179" s="13" t="s">
        <v>370</v>
      </c>
      <c r="AF179" s="5">
        <v>7600</v>
      </c>
      <c r="AG179" s="5">
        <v>8295</v>
      </c>
      <c r="AH179" s="4">
        <f t="shared" si="74"/>
        <v>1.0914473684210526</v>
      </c>
      <c r="AI179" s="13">
        <v>5</v>
      </c>
      <c r="AJ179" s="5">
        <v>15</v>
      </c>
      <c r="AK179" s="5">
        <v>0</v>
      </c>
      <c r="AL179" s="4">
        <f t="shared" si="85"/>
        <v>0</v>
      </c>
      <c r="AM179" s="13">
        <v>15</v>
      </c>
      <c r="AN179" s="26">
        <v>464</v>
      </c>
      <c r="AO179" s="26">
        <v>317</v>
      </c>
      <c r="AP179" s="4">
        <f t="shared" si="82"/>
        <v>0.68318965517241381</v>
      </c>
      <c r="AQ179" s="13">
        <v>20</v>
      </c>
      <c r="AR179" s="5" t="s">
        <v>373</v>
      </c>
      <c r="AS179" s="5" t="s">
        <v>373</v>
      </c>
      <c r="AT179" s="5" t="s">
        <v>373</v>
      </c>
      <c r="AU179" s="13" t="s">
        <v>370</v>
      </c>
      <c r="AV179" s="13">
        <v>0</v>
      </c>
      <c r="AW179" s="13">
        <v>0</v>
      </c>
      <c r="AX179" s="4">
        <f t="shared" si="86"/>
        <v>0</v>
      </c>
      <c r="AY179" s="13">
        <v>0</v>
      </c>
      <c r="AZ179" s="5" t="s">
        <v>373</v>
      </c>
      <c r="BA179" s="5" t="s">
        <v>373</v>
      </c>
      <c r="BB179" s="5" t="s">
        <v>373</v>
      </c>
      <c r="BC179" s="13" t="s">
        <v>370</v>
      </c>
      <c r="BD179" s="20">
        <f t="shared" si="95"/>
        <v>0.68630604950501117</v>
      </c>
      <c r="BE179" s="20">
        <f t="shared" si="83"/>
        <v>0.68630604950501117</v>
      </c>
      <c r="BF179" s="24">
        <v>577</v>
      </c>
      <c r="BG179" s="21">
        <f t="shared" si="87"/>
        <v>577</v>
      </c>
      <c r="BH179" s="21">
        <f t="shared" si="88"/>
        <v>396</v>
      </c>
      <c r="BI179" s="48">
        <f t="shared" si="89"/>
        <v>-181</v>
      </c>
      <c r="BJ179" s="21">
        <v>35</v>
      </c>
      <c r="BK179" s="21">
        <v>41.7</v>
      </c>
      <c r="BL179" s="21">
        <v>16.799999999999997</v>
      </c>
      <c r="BM179" s="21">
        <v>45.7</v>
      </c>
      <c r="BN179" s="21">
        <v>41.6</v>
      </c>
      <c r="BO179" s="21">
        <v>80.199999999999989</v>
      </c>
      <c r="BP179" s="21">
        <v>61.200000000000017</v>
      </c>
      <c r="BQ179" s="21">
        <v>27.89999999999997</v>
      </c>
      <c r="BR179" s="21">
        <v>45.400000000000034</v>
      </c>
      <c r="BS179" s="21">
        <v>0</v>
      </c>
      <c r="BT179" s="21">
        <v>36.20000000000001</v>
      </c>
      <c r="BU179" s="86">
        <f t="shared" si="90"/>
        <v>-35.700000000000003</v>
      </c>
      <c r="BV179" s="60"/>
      <c r="BW179" s="26">
        <f t="shared" si="91"/>
        <v>0</v>
      </c>
      <c r="BX179" s="92">
        <f t="shared" si="75"/>
        <v>-35.700000000000003</v>
      </c>
      <c r="BY179" s="72"/>
      <c r="BZ179" s="11"/>
      <c r="CA179" s="72"/>
      <c r="CB179" s="72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2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2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2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2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2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2"/>
      <c r="IB179" s="11"/>
      <c r="IC179" s="11"/>
    </row>
    <row r="180" spans="1:237" s="2" customFormat="1" ht="15" customHeight="1" x14ac:dyDescent="0.2">
      <c r="A180" s="16" t="s">
        <v>179</v>
      </c>
      <c r="B180" s="26">
        <v>0</v>
      </c>
      <c r="C180" s="26">
        <v>0</v>
      </c>
      <c r="D180" s="4">
        <f t="shared" si="84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26">
        <v>371</v>
      </c>
      <c r="O180" s="26">
        <v>220</v>
      </c>
      <c r="P180" s="4">
        <f t="shared" si="92"/>
        <v>0.59299191374663074</v>
      </c>
      <c r="Q180" s="13">
        <v>20</v>
      </c>
      <c r="R180" s="22">
        <v>1</v>
      </c>
      <c r="S180" s="13">
        <v>15</v>
      </c>
      <c r="T180" s="26">
        <v>0</v>
      </c>
      <c r="U180" s="26">
        <v>0</v>
      </c>
      <c r="V180" s="4">
        <f t="shared" si="93"/>
        <v>1</v>
      </c>
      <c r="W180" s="13">
        <v>20</v>
      </c>
      <c r="X180" s="26">
        <v>1.8</v>
      </c>
      <c r="Y180" s="26">
        <v>2.9</v>
      </c>
      <c r="Z180" s="4">
        <f t="shared" si="94"/>
        <v>1.6111111111111109</v>
      </c>
      <c r="AA180" s="13">
        <v>30</v>
      </c>
      <c r="AB180" s="26" t="s">
        <v>370</v>
      </c>
      <c r="AC180" s="26" t="s">
        <v>370</v>
      </c>
      <c r="AD180" s="4" t="s">
        <v>370</v>
      </c>
      <c r="AE180" s="13" t="s">
        <v>370</v>
      </c>
      <c r="AF180" s="5">
        <v>3100</v>
      </c>
      <c r="AG180" s="5">
        <v>3101</v>
      </c>
      <c r="AH180" s="4">
        <f t="shared" si="74"/>
        <v>1.0003225806451612</v>
      </c>
      <c r="AI180" s="13">
        <v>5</v>
      </c>
      <c r="AJ180" s="5">
        <v>47</v>
      </c>
      <c r="AK180" s="5">
        <v>0</v>
      </c>
      <c r="AL180" s="4">
        <f t="shared" si="85"/>
        <v>0</v>
      </c>
      <c r="AM180" s="13">
        <v>15</v>
      </c>
      <c r="AN180" s="26">
        <v>44</v>
      </c>
      <c r="AO180" s="26">
        <v>32</v>
      </c>
      <c r="AP180" s="4">
        <f t="shared" si="82"/>
        <v>0.72727272727272729</v>
      </c>
      <c r="AQ180" s="13">
        <v>20</v>
      </c>
      <c r="AR180" s="5" t="s">
        <v>373</v>
      </c>
      <c r="AS180" s="5" t="s">
        <v>373</v>
      </c>
      <c r="AT180" s="5" t="s">
        <v>373</v>
      </c>
      <c r="AU180" s="13" t="s">
        <v>370</v>
      </c>
      <c r="AV180" s="13">
        <v>0</v>
      </c>
      <c r="AW180" s="13">
        <v>0</v>
      </c>
      <c r="AX180" s="4">
        <f t="shared" si="86"/>
        <v>0</v>
      </c>
      <c r="AY180" s="13">
        <v>0</v>
      </c>
      <c r="AZ180" s="5" t="s">
        <v>373</v>
      </c>
      <c r="BA180" s="5" t="s">
        <v>373</v>
      </c>
      <c r="BB180" s="5" t="s">
        <v>373</v>
      </c>
      <c r="BC180" s="13" t="s">
        <v>370</v>
      </c>
      <c r="BD180" s="20">
        <f t="shared" si="95"/>
        <v>0.91792191245557031</v>
      </c>
      <c r="BE180" s="20">
        <f t="shared" si="83"/>
        <v>0.91792191245557031</v>
      </c>
      <c r="BF180" s="24">
        <v>263</v>
      </c>
      <c r="BG180" s="21">
        <f t="shared" si="87"/>
        <v>263</v>
      </c>
      <c r="BH180" s="21">
        <f t="shared" si="88"/>
        <v>241.4</v>
      </c>
      <c r="BI180" s="48">
        <f t="shared" si="89"/>
        <v>-21.599999999999994</v>
      </c>
      <c r="BJ180" s="21">
        <v>32.5</v>
      </c>
      <c r="BK180" s="21">
        <v>20.9</v>
      </c>
      <c r="BL180" s="21">
        <v>0</v>
      </c>
      <c r="BM180" s="21">
        <v>13</v>
      </c>
      <c r="BN180" s="21">
        <v>22</v>
      </c>
      <c r="BO180" s="21">
        <v>42</v>
      </c>
      <c r="BP180" s="21">
        <v>13.299999999999997</v>
      </c>
      <c r="BQ180" s="21">
        <v>22.900000000000002</v>
      </c>
      <c r="BR180" s="21">
        <v>84.899999999999991</v>
      </c>
      <c r="BS180" s="21">
        <v>0</v>
      </c>
      <c r="BT180" s="21">
        <v>13.099999999999994</v>
      </c>
      <c r="BU180" s="86">
        <f t="shared" si="90"/>
        <v>-23.199999999999989</v>
      </c>
      <c r="BV180" s="60"/>
      <c r="BW180" s="26">
        <f t="shared" si="91"/>
        <v>0</v>
      </c>
      <c r="BX180" s="92">
        <f t="shared" si="75"/>
        <v>-23.199999999999989</v>
      </c>
      <c r="BY180" s="72"/>
      <c r="BZ180" s="11"/>
      <c r="CA180" s="72"/>
      <c r="CB180" s="72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2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2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2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2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2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2"/>
      <c r="IB180" s="11"/>
      <c r="IC180" s="11"/>
    </row>
    <row r="181" spans="1:237" s="2" customFormat="1" ht="15" customHeight="1" x14ac:dyDescent="0.2">
      <c r="A181" s="16" t="s">
        <v>180</v>
      </c>
      <c r="B181" s="26">
        <v>0</v>
      </c>
      <c r="C181" s="26">
        <v>0</v>
      </c>
      <c r="D181" s="4">
        <f t="shared" si="84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26">
        <v>256.60000000000002</v>
      </c>
      <c r="O181" s="26">
        <v>1470.4</v>
      </c>
      <c r="P181" s="4">
        <f t="shared" si="92"/>
        <v>5.7303195635229924</v>
      </c>
      <c r="Q181" s="13">
        <v>20</v>
      </c>
      <c r="R181" s="22">
        <v>1</v>
      </c>
      <c r="S181" s="13">
        <v>15</v>
      </c>
      <c r="T181" s="26">
        <v>0</v>
      </c>
      <c r="U181" s="26">
        <v>0</v>
      </c>
      <c r="V181" s="4">
        <f t="shared" si="93"/>
        <v>1</v>
      </c>
      <c r="W181" s="13">
        <v>20</v>
      </c>
      <c r="X181" s="26">
        <v>0</v>
      </c>
      <c r="Y181" s="26">
        <v>1.2</v>
      </c>
      <c r="Z181" s="4">
        <f t="shared" si="94"/>
        <v>1</v>
      </c>
      <c r="AA181" s="13">
        <v>30</v>
      </c>
      <c r="AB181" s="26" t="s">
        <v>370</v>
      </c>
      <c r="AC181" s="26" t="s">
        <v>370</v>
      </c>
      <c r="AD181" s="4" t="s">
        <v>370</v>
      </c>
      <c r="AE181" s="13" t="s">
        <v>370</v>
      </c>
      <c r="AF181" s="5">
        <v>280</v>
      </c>
      <c r="AG181" s="5">
        <v>310</v>
      </c>
      <c r="AH181" s="4">
        <f t="shared" si="74"/>
        <v>1.1071428571428572</v>
      </c>
      <c r="AI181" s="13">
        <v>5</v>
      </c>
      <c r="AJ181" s="5">
        <v>47</v>
      </c>
      <c r="AK181" s="5">
        <v>0</v>
      </c>
      <c r="AL181" s="4">
        <f t="shared" si="85"/>
        <v>0</v>
      </c>
      <c r="AM181" s="13">
        <v>15</v>
      </c>
      <c r="AN181" s="26">
        <v>24</v>
      </c>
      <c r="AO181" s="26">
        <v>10</v>
      </c>
      <c r="AP181" s="4">
        <f t="shared" si="82"/>
        <v>0.41666666666666669</v>
      </c>
      <c r="AQ181" s="13">
        <v>20</v>
      </c>
      <c r="AR181" s="5" t="s">
        <v>373</v>
      </c>
      <c r="AS181" s="5" t="s">
        <v>373</v>
      </c>
      <c r="AT181" s="5" t="s">
        <v>373</v>
      </c>
      <c r="AU181" s="13" t="s">
        <v>370</v>
      </c>
      <c r="AV181" s="13">
        <v>0</v>
      </c>
      <c r="AW181" s="13">
        <v>0</v>
      </c>
      <c r="AX181" s="4">
        <f t="shared" si="86"/>
        <v>0</v>
      </c>
      <c r="AY181" s="13">
        <v>0</v>
      </c>
      <c r="AZ181" s="5" t="s">
        <v>373</v>
      </c>
      <c r="BA181" s="5" t="s">
        <v>373</v>
      </c>
      <c r="BB181" s="5" t="s">
        <v>373</v>
      </c>
      <c r="BC181" s="13" t="s">
        <v>370</v>
      </c>
      <c r="BD181" s="20">
        <f t="shared" si="95"/>
        <v>1.5478035111160597</v>
      </c>
      <c r="BE181" s="20">
        <f t="shared" si="83"/>
        <v>1.234780351111606</v>
      </c>
      <c r="BF181" s="24">
        <v>218</v>
      </c>
      <c r="BG181" s="21">
        <f t="shared" si="87"/>
        <v>218</v>
      </c>
      <c r="BH181" s="21">
        <f t="shared" si="88"/>
        <v>269.2</v>
      </c>
      <c r="BI181" s="48">
        <f t="shared" si="89"/>
        <v>51.199999999999989</v>
      </c>
      <c r="BJ181" s="21">
        <v>29.4</v>
      </c>
      <c r="BK181" s="21">
        <v>47.6</v>
      </c>
      <c r="BL181" s="21">
        <v>0</v>
      </c>
      <c r="BM181" s="21">
        <v>24.8</v>
      </c>
      <c r="BN181" s="21">
        <v>25.8</v>
      </c>
      <c r="BO181" s="21">
        <v>0</v>
      </c>
      <c r="BP181" s="21">
        <v>19</v>
      </c>
      <c r="BQ181" s="21">
        <v>24.5</v>
      </c>
      <c r="BR181" s="21">
        <v>46.900000000000006</v>
      </c>
      <c r="BS181" s="21">
        <v>27.100000000000012</v>
      </c>
      <c r="BT181" s="21">
        <v>22.6</v>
      </c>
      <c r="BU181" s="86">
        <f t="shared" si="90"/>
        <v>1.4999999999999467</v>
      </c>
      <c r="BV181" s="60"/>
      <c r="BW181" s="26">
        <f t="shared" si="91"/>
        <v>1.4999999999999467</v>
      </c>
      <c r="BX181" s="92">
        <f t="shared" si="75"/>
        <v>0</v>
      </c>
      <c r="BY181" s="72"/>
      <c r="BZ181" s="11"/>
      <c r="CA181" s="72"/>
      <c r="CB181" s="72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2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2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2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2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2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2"/>
      <c r="IB181" s="11"/>
      <c r="IC181" s="11"/>
    </row>
    <row r="182" spans="1:237" s="2" customFormat="1" ht="15" customHeight="1" x14ac:dyDescent="0.2">
      <c r="A182" s="16" t="s">
        <v>181</v>
      </c>
      <c r="B182" s="26">
        <v>0</v>
      </c>
      <c r="C182" s="26">
        <v>0</v>
      </c>
      <c r="D182" s="4">
        <f t="shared" si="84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26">
        <v>2766.3</v>
      </c>
      <c r="O182" s="26">
        <v>3964.7</v>
      </c>
      <c r="P182" s="4">
        <f t="shared" si="92"/>
        <v>1.4332140404149947</v>
      </c>
      <c r="Q182" s="13">
        <v>20</v>
      </c>
      <c r="R182" s="22">
        <v>1</v>
      </c>
      <c r="S182" s="13">
        <v>15</v>
      </c>
      <c r="T182" s="26">
        <v>73</v>
      </c>
      <c r="U182" s="26">
        <v>0</v>
      </c>
      <c r="V182" s="4">
        <f t="shared" si="93"/>
        <v>0</v>
      </c>
      <c r="W182" s="13">
        <v>20</v>
      </c>
      <c r="X182" s="26">
        <v>11.1</v>
      </c>
      <c r="Y182" s="26">
        <v>10.6</v>
      </c>
      <c r="Z182" s="4">
        <f t="shared" si="94"/>
        <v>0.95495495495495497</v>
      </c>
      <c r="AA182" s="13">
        <v>30</v>
      </c>
      <c r="AB182" s="26" t="s">
        <v>370</v>
      </c>
      <c r="AC182" s="26" t="s">
        <v>370</v>
      </c>
      <c r="AD182" s="4" t="s">
        <v>370</v>
      </c>
      <c r="AE182" s="13" t="s">
        <v>370</v>
      </c>
      <c r="AF182" s="5">
        <v>9800</v>
      </c>
      <c r="AG182" s="5">
        <v>10653</v>
      </c>
      <c r="AH182" s="4">
        <f t="shared" si="74"/>
        <v>1.0870408163265306</v>
      </c>
      <c r="AI182" s="13">
        <v>5</v>
      </c>
      <c r="AJ182" s="5">
        <v>47</v>
      </c>
      <c r="AK182" s="5">
        <v>32.299999999999997</v>
      </c>
      <c r="AL182" s="4">
        <f t="shared" si="85"/>
        <v>0.68723404255319143</v>
      </c>
      <c r="AM182" s="13">
        <v>15</v>
      </c>
      <c r="AN182" s="26">
        <v>200</v>
      </c>
      <c r="AO182" s="26">
        <v>71</v>
      </c>
      <c r="AP182" s="4">
        <f t="shared" si="82"/>
        <v>0.35499999999999998</v>
      </c>
      <c r="AQ182" s="13">
        <v>20</v>
      </c>
      <c r="AR182" s="5" t="s">
        <v>373</v>
      </c>
      <c r="AS182" s="5" t="s">
        <v>373</v>
      </c>
      <c r="AT182" s="5" t="s">
        <v>373</v>
      </c>
      <c r="AU182" s="13" t="s">
        <v>370</v>
      </c>
      <c r="AV182" s="13">
        <v>30</v>
      </c>
      <c r="AW182" s="13">
        <v>33.33</v>
      </c>
      <c r="AX182" s="4">
        <f t="shared" si="86"/>
        <v>1.111</v>
      </c>
      <c r="AY182" s="13">
        <v>10</v>
      </c>
      <c r="AZ182" s="5" t="s">
        <v>373</v>
      </c>
      <c r="BA182" s="5" t="s">
        <v>373</v>
      </c>
      <c r="BB182" s="5" t="s">
        <v>373</v>
      </c>
      <c r="BC182" s="13" t="s">
        <v>370</v>
      </c>
      <c r="BD182" s="20">
        <f t="shared" si="95"/>
        <v>0.78716032723614116</v>
      </c>
      <c r="BE182" s="20">
        <f t="shared" si="83"/>
        <v>0.78716032723614116</v>
      </c>
      <c r="BF182" s="24">
        <v>544</v>
      </c>
      <c r="BG182" s="21">
        <f t="shared" si="87"/>
        <v>544</v>
      </c>
      <c r="BH182" s="21">
        <f t="shared" si="88"/>
        <v>428.2</v>
      </c>
      <c r="BI182" s="48">
        <f t="shared" si="89"/>
        <v>-115.80000000000001</v>
      </c>
      <c r="BJ182" s="21">
        <v>79.3</v>
      </c>
      <c r="BK182" s="21">
        <v>84.7</v>
      </c>
      <c r="BL182" s="21">
        <v>0</v>
      </c>
      <c r="BM182" s="21">
        <v>32.9</v>
      </c>
      <c r="BN182" s="21">
        <v>47.4</v>
      </c>
      <c r="BO182" s="21">
        <v>54</v>
      </c>
      <c r="BP182" s="21">
        <v>68.899999999999963</v>
      </c>
      <c r="BQ182" s="21">
        <v>56.8</v>
      </c>
      <c r="BR182" s="21">
        <v>23.100000000000051</v>
      </c>
      <c r="BS182" s="21">
        <v>7.5999999999999943</v>
      </c>
      <c r="BT182" s="21">
        <v>32.79999999999999</v>
      </c>
      <c r="BU182" s="86">
        <f t="shared" si="90"/>
        <v>-59.300000000000018</v>
      </c>
      <c r="BV182" s="60"/>
      <c r="BW182" s="26">
        <f t="shared" si="91"/>
        <v>0</v>
      </c>
      <c r="BX182" s="92">
        <f t="shared" si="75"/>
        <v>-59.300000000000018</v>
      </c>
      <c r="BY182" s="72"/>
      <c r="BZ182" s="11"/>
      <c r="CA182" s="72"/>
      <c r="CB182" s="72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2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2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2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2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2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2"/>
      <c r="IB182" s="11"/>
      <c r="IC182" s="11"/>
    </row>
    <row r="183" spans="1:237" s="2" customFormat="1" ht="15" customHeight="1" x14ac:dyDescent="0.2">
      <c r="A183" s="16" t="s">
        <v>182</v>
      </c>
      <c r="B183" s="26">
        <v>0</v>
      </c>
      <c r="C183" s="26">
        <v>0</v>
      </c>
      <c r="D183" s="4">
        <f t="shared" si="84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26">
        <v>1047.2</v>
      </c>
      <c r="O183" s="26">
        <v>827</v>
      </c>
      <c r="P183" s="4">
        <f t="shared" si="92"/>
        <v>0.78972498090145149</v>
      </c>
      <c r="Q183" s="13">
        <v>20</v>
      </c>
      <c r="R183" s="22">
        <v>1</v>
      </c>
      <c r="S183" s="13">
        <v>15</v>
      </c>
      <c r="T183" s="26">
        <v>509.1</v>
      </c>
      <c r="U183" s="26">
        <v>518.5</v>
      </c>
      <c r="V183" s="4">
        <f t="shared" si="93"/>
        <v>1.0184639560007858</v>
      </c>
      <c r="W183" s="13">
        <v>25</v>
      </c>
      <c r="X183" s="26">
        <v>36.799999999999997</v>
      </c>
      <c r="Y183" s="26">
        <v>22.3</v>
      </c>
      <c r="Z183" s="4">
        <f t="shared" si="94"/>
        <v>0.6059782608695653</v>
      </c>
      <c r="AA183" s="13">
        <v>25</v>
      </c>
      <c r="AB183" s="26" t="s">
        <v>370</v>
      </c>
      <c r="AC183" s="26" t="s">
        <v>370</v>
      </c>
      <c r="AD183" s="4" t="s">
        <v>370</v>
      </c>
      <c r="AE183" s="13" t="s">
        <v>370</v>
      </c>
      <c r="AF183" s="5">
        <v>11800</v>
      </c>
      <c r="AG183" s="5">
        <v>21609</v>
      </c>
      <c r="AH183" s="4">
        <f t="shared" si="74"/>
        <v>1.8312711864406779</v>
      </c>
      <c r="AI183" s="13">
        <v>5</v>
      </c>
      <c r="AJ183" s="5">
        <v>47</v>
      </c>
      <c r="AK183" s="5">
        <v>54.4</v>
      </c>
      <c r="AL183" s="4">
        <f t="shared" si="85"/>
        <v>1.1574468085106382</v>
      </c>
      <c r="AM183" s="13">
        <v>15</v>
      </c>
      <c r="AN183" s="26">
        <v>270</v>
      </c>
      <c r="AO183" s="26">
        <v>262</v>
      </c>
      <c r="AP183" s="4">
        <f t="shared" si="82"/>
        <v>0.97037037037037033</v>
      </c>
      <c r="AQ183" s="13">
        <v>20</v>
      </c>
      <c r="AR183" s="5" t="s">
        <v>373</v>
      </c>
      <c r="AS183" s="5" t="s">
        <v>373</v>
      </c>
      <c r="AT183" s="5" t="s">
        <v>373</v>
      </c>
      <c r="AU183" s="13" t="s">
        <v>370</v>
      </c>
      <c r="AV183" s="13">
        <v>0</v>
      </c>
      <c r="AW183" s="13">
        <v>0</v>
      </c>
      <c r="AX183" s="4">
        <f t="shared" si="86"/>
        <v>0</v>
      </c>
      <c r="AY183" s="13">
        <v>0</v>
      </c>
      <c r="AZ183" s="5" t="s">
        <v>373</v>
      </c>
      <c r="BA183" s="5" t="s">
        <v>373</v>
      </c>
      <c r="BB183" s="5" t="s">
        <v>373</v>
      </c>
      <c r="BC183" s="13" t="s">
        <v>370</v>
      </c>
      <c r="BD183" s="20">
        <f t="shared" si="95"/>
        <v>0.93864816405646523</v>
      </c>
      <c r="BE183" s="20">
        <f t="shared" si="83"/>
        <v>0.93864816405646523</v>
      </c>
      <c r="BF183" s="24">
        <v>994</v>
      </c>
      <c r="BG183" s="21">
        <f t="shared" si="87"/>
        <v>994</v>
      </c>
      <c r="BH183" s="21">
        <f t="shared" si="88"/>
        <v>933</v>
      </c>
      <c r="BI183" s="48">
        <f t="shared" si="89"/>
        <v>-61</v>
      </c>
      <c r="BJ183" s="21">
        <v>179.7</v>
      </c>
      <c r="BK183" s="21">
        <v>172.6</v>
      </c>
      <c r="BL183" s="21">
        <v>0</v>
      </c>
      <c r="BM183" s="21">
        <v>85.8</v>
      </c>
      <c r="BN183" s="21">
        <v>58</v>
      </c>
      <c r="BO183" s="21">
        <v>0</v>
      </c>
      <c r="BP183" s="21">
        <v>83.1</v>
      </c>
      <c r="BQ183" s="21">
        <v>78.5</v>
      </c>
      <c r="BR183" s="21">
        <v>86.599999999999881</v>
      </c>
      <c r="BS183" s="21">
        <v>158.30000000000018</v>
      </c>
      <c r="BT183" s="21">
        <v>73.2</v>
      </c>
      <c r="BU183" s="86">
        <f t="shared" si="90"/>
        <v>-42.800000000000111</v>
      </c>
      <c r="BV183" s="60"/>
      <c r="BW183" s="26">
        <f t="shared" si="91"/>
        <v>0</v>
      </c>
      <c r="BX183" s="92">
        <f t="shared" si="75"/>
        <v>-42.800000000000111</v>
      </c>
      <c r="BY183" s="72"/>
      <c r="BZ183" s="11"/>
      <c r="CA183" s="72"/>
      <c r="CB183" s="72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2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2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2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2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2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2"/>
      <c r="IB183" s="11"/>
      <c r="IC183" s="11"/>
    </row>
    <row r="184" spans="1:237" s="2" customFormat="1" ht="15" customHeight="1" x14ac:dyDescent="0.2">
      <c r="A184" s="16" t="s">
        <v>183</v>
      </c>
      <c r="B184" s="26">
        <v>0</v>
      </c>
      <c r="C184" s="26">
        <v>0</v>
      </c>
      <c r="D184" s="4">
        <f t="shared" si="84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26">
        <v>899.1</v>
      </c>
      <c r="O184" s="26">
        <v>659</v>
      </c>
      <c r="P184" s="4">
        <f t="shared" si="92"/>
        <v>0.73295517739962179</v>
      </c>
      <c r="Q184" s="13">
        <v>20</v>
      </c>
      <c r="R184" s="22">
        <v>1</v>
      </c>
      <c r="S184" s="13">
        <v>15</v>
      </c>
      <c r="T184" s="26">
        <v>68.8</v>
      </c>
      <c r="U184" s="26">
        <v>0</v>
      </c>
      <c r="V184" s="4">
        <f t="shared" si="93"/>
        <v>0</v>
      </c>
      <c r="W184" s="13">
        <v>20</v>
      </c>
      <c r="X184" s="26">
        <v>12.9</v>
      </c>
      <c r="Y184" s="26">
        <v>9.8000000000000007</v>
      </c>
      <c r="Z184" s="4">
        <f t="shared" si="94"/>
        <v>0.75968992248062017</v>
      </c>
      <c r="AA184" s="13">
        <v>30</v>
      </c>
      <c r="AB184" s="26" t="s">
        <v>370</v>
      </c>
      <c r="AC184" s="26" t="s">
        <v>370</v>
      </c>
      <c r="AD184" s="4" t="s">
        <v>370</v>
      </c>
      <c r="AE184" s="13" t="s">
        <v>370</v>
      </c>
      <c r="AF184" s="5">
        <v>9100</v>
      </c>
      <c r="AG184" s="5">
        <v>10607</v>
      </c>
      <c r="AH184" s="4">
        <f t="shared" si="74"/>
        <v>1.1656043956043955</v>
      </c>
      <c r="AI184" s="13">
        <v>5</v>
      </c>
      <c r="AJ184" s="5">
        <v>47</v>
      </c>
      <c r="AK184" s="5">
        <v>36.5</v>
      </c>
      <c r="AL184" s="4">
        <f t="shared" si="85"/>
        <v>0.77659574468085102</v>
      </c>
      <c r="AM184" s="13">
        <v>15</v>
      </c>
      <c r="AN184" s="26">
        <v>140</v>
      </c>
      <c r="AO184" s="26">
        <v>90</v>
      </c>
      <c r="AP184" s="4">
        <f t="shared" si="82"/>
        <v>0.6428571428571429</v>
      </c>
      <c r="AQ184" s="13">
        <v>20</v>
      </c>
      <c r="AR184" s="5" t="s">
        <v>373</v>
      </c>
      <c r="AS184" s="5" t="s">
        <v>373</v>
      </c>
      <c r="AT184" s="5" t="s">
        <v>373</v>
      </c>
      <c r="AU184" s="13" t="s">
        <v>370</v>
      </c>
      <c r="AV184" s="13">
        <v>0</v>
      </c>
      <c r="AW184" s="13">
        <v>0</v>
      </c>
      <c r="AX184" s="4">
        <f t="shared" si="86"/>
        <v>0</v>
      </c>
      <c r="AY184" s="13">
        <v>0</v>
      </c>
      <c r="AZ184" s="5" t="s">
        <v>373</v>
      </c>
      <c r="BA184" s="5" t="s">
        <v>373</v>
      </c>
      <c r="BB184" s="5" t="s">
        <v>373</v>
      </c>
      <c r="BC184" s="13" t="s">
        <v>370</v>
      </c>
      <c r="BD184" s="20">
        <f t="shared" si="95"/>
        <v>0.66227121782230913</v>
      </c>
      <c r="BE184" s="20">
        <f t="shared" si="83"/>
        <v>0.66227121782230913</v>
      </c>
      <c r="BF184" s="24">
        <v>624</v>
      </c>
      <c r="BG184" s="21">
        <f t="shared" si="87"/>
        <v>624</v>
      </c>
      <c r="BH184" s="21">
        <f t="shared" si="88"/>
        <v>413.3</v>
      </c>
      <c r="BI184" s="48">
        <f t="shared" si="89"/>
        <v>-210.7</v>
      </c>
      <c r="BJ184" s="21">
        <v>106.5</v>
      </c>
      <c r="BK184" s="21">
        <v>60.6</v>
      </c>
      <c r="BL184" s="21">
        <v>54.099999999999987</v>
      </c>
      <c r="BM184" s="21">
        <v>73.7</v>
      </c>
      <c r="BN184" s="21">
        <v>49.7</v>
      </c>
      <c r="BO184" s="21">
        <v>71.599999999999994</v>
      </c>
      <c r="BP184" s="21">
        <v>68.700000000000031</v>
      </c>
      <c r="BQ184" s="21">
        <v>72.399999999999991</v>
      </c>
      <c r="BR184" s="21">
        <v>0</v>
      </c>
      <c r="BS184" s="21">
        <v>16.899999999999999</v>
      </c>
      <c r="BT184" s="21">
        <v>23</v>
      </c>
      <c r="BU184" s="86">
        <f t="shared" si="90"/>
        <v>-183.9</v>
      </c>
      <c r="BV184" s="60"/>
      <c r="BW184" s="26">
        <f t="shared" si="91"/>
        <v>0</v>
      </c>
      <c r="BX184" s="92">
        <f t="shared" si="75"/>
        <v>-183.9</v>
      </c>
      <c r="BY184" s="72"/>
      <c r="BZ184" s="11"/>
      <c r="CA184" s="72"/>
      <c r="CB184" s="72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2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2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2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2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2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2"/>
      <c r="IB184" s="11"/>
      <c r="IC184" s="11"/>
    </row>
    <row r="185" spans="1:237" s="2" customFormat="1" ht="15" customHeight="1" x14ac:dyDescent="0.2">
      <c r="A185" s="25" t="s">
        <v>184</v>
      </c>
      <c r="B185" s="26"/>
      <c r="C185" s="26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26"/>
      <c r="O185" s="26"/>
      <c r="P185" s="4"/>
      <c r="Q185" s="13"/>
      <c r="R185" s="22"/>
      <c r="S185" s="13"/>
      <c r="T185" s="26"/>
      <c r="U185" s="26"/>
      <c r="V185" s="4"/>
      <c r="W185" s="13"/>
      <c r="X185" s="26"/>
      <c r="Y185" s="26"/>
      <c r="Z185" s="4"/>
      <c r="AA185" s="13"/>
      <c r="AB185" s="26"/>
      <c r="AC185" s="26"/>
      <c r="AD185" s="4"/>
      <c r="AE185" s="13"/>
      <c r="AF185" s="5"/>
      <c r="AG185" s="5"/>
      <c r="AH185" s="4"/>
      <c r="AI185" s="13"/>
      <c r="AJ185" s="5"/>
      <c r="AK185" s="5"/>
      <c r="AL185" s="4"/>
      <c r="AM185" s="13"/>
      <c r="AN185" s="26"/>
      <c r="AO185" s="26"/>
      <c r="AP185" s="4"/>
      <c r="AQ185" s="13"/>
      <c r="AR185" s="5"/>
      <c r="AS185" s="5"/>
      <c r="AT185" s="5"/>
      <c r="AU185" s="13"/>
      <c r="AV185" s="13"/>
      <c r="AW185" s="13"/>
      <c r="AX185" s="4"/>
      <c r="AY185" s="13"/>
      <c r="AZ185" s="5"/>
      <c r="BA185" s="5"/>
      <c r="BB185" s="5"/>
      <c r="BC185" s="13"/>
      <c r="BD185" s="20"/>
      <c r="BE185" s="20"/>
      <c r="BF185" s="24"/>
      <c r="BG185" s="21"/>
      <c r="BH185" s="21"/>
      <c r="BI185" s="48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86"/>
      <c r="BV185" s="60"/>
      <c r="BW185" s="26"/>
      <c r="BX185" s="92"/>
      <c r="BY185" s="72"/>
      <c r="BZ185" s="11"/>
      <c r="CA185" s="72"/>
      <c r="CB185" s="72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2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2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2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2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2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2"/>
      <c r="IB185" s="11"/>
      <c r="IC185" s="11"/>
    </row>
    <row r="186" spans="1:237" s="2" customFormat="1" ht="15" customHeight="1" x14ac:dyDescent="0.2">
      <c r="A186" s="16" t="s">
        <v>185</v>
      </c>
      <c r="B186" s="26">
        <v>0</v>
      </c>
      <c r="C186" s="26">
        <v>0</v>
      </c>
      <c r="D186" s="4">
        <f t="shared" si="84"/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26">
        <v>641.70000000000005</v>
      </c>
      <c r="O186" s="26">
        <v>347.7</v>
      </c>
      <c r="P186" s="4">
        <f t="shared" si="92"/>
        <v>0.54184198223468905</v>
      </c>
      <c r="Q186" s="13">
        <v>20</v>
      </c>
      <c r="R186" s="22">
        <v>1</v>
      </c>
      <c r="S186" s="13">
        <v>15</v>
      </c>
      <c r="T186" s="26">
        <v>137.69999999999999</v>
      </c>
      <c r="U186" s="26">
        <v>237</v>
      </c>
      <c r="V186" s="4">
        <f t="shared" si="93"/>
        <v>1.7211328976034861</v>
      </c>
      <c r="W186" s="13">
        <v>25</v>
      </c>
      <c r="X186" s="26">
        <v>7.6</v>
      </c>
      <c r="Y186" s="26">
        <v>11.3</v>
      </c>
      <c r="Z186" s="4">
        <f t="shared" si="94"/>
        <v>1.486842105263158</v>
      </c>
      <c r="AA186" s="13">
        <v>25</v>
      </c>
      <c r="AB186" s="26" t="s">
        <v>370</v>
      </c>
      <c r="AC186" s="26" t="s">
        <v>370</v>
      </c>
      <c r="AD186" s="4" t="s">
        <v>370</v>
      </c>
      <c r="AE186" s="13" t="s">
        <v>370</v>
      </c>
      <c r="AF186" s="5">
        <v>14422</v>
      </c>
      <c r="AG186" s="5">
        <v>16342</v>
      </c>
      <c r="AH186" s="4">
        <f t="shared" si="74"/>
        <v>1.1331299403688808</v>
      </c>
      <c r="AI186" s="13">
        <v>5</v>
      </c>
      <c r="AJ186" s="5">
        <v>66</v>
      </c>
      <c r="AK186" s="5">
        <v>74.900000000000006</v>
      </c>
      <c r="AL186" s="4">
        <f t="shared" si="85"/>
        <v>1.134848484848485</v>
      </c>
      <c r="AM186" s="13">
        <v>15</v>
      </c>
      <c r="AN186" s="26">
        <v>135</v>
      </c>
      <c r="AO186" s="26">
        <v>135</v>
      </c>
      <c r="AP186" s="4">
        <f t="shared" ref="AP186:AP198" si="96">IF((AQ186=0),0,IF(AN186=0,1,IF(AO186&lt;0,0,AO186/AN186)))</f>
        <v>1</v>
      </c>
      <c r="AQ186" s="13">
        <v>20</v>
      </c>
      <c r="AR186" s="5" t="s">
        <v>373</v>
      </c>
      <c r="AS186" s="5" t="s">
        <v>373</v>
      </c>
      <c r="AT186" s="5" t="s">
        <v>373</v>
      </c>
      <c r="AU186" s="13" t="s">
        <v>370</v>
      </c>
      <c r="AV186" s="13">
        <v>0</v>
      </c>
      <c r="AW186" s="13">
        <v>0</v>
      </c>
      <c r="AX186" s="4">
        <f t="shared" si="86"/>
        <v>0</v>
      </c>
      <c r="AY186" s="13">
        <v>0</v>
      </c>
      <c r="AZ186" s="5" t="s">
        <v>373</v>
      </c>
      <c r="BA186" s="5" t="s">
        <v>373</v>
      </c>
      <c r="BB186" s="5" t="s">
        <v>373</v>
      </c>
      <c r="BC186" s="13" t="s">
        <v>370</v>
      </c>
      <c r="BD186" s="20">
        <f t="shared" si="95"/>
        <v>1.1897967335274524</v>
      </c>
      <c r="BE186" s="20">
        <f t="shared" ref="BE186:BE198" si="97">IF(BD186&gt;1.2,IF((BD186-1.2)*0.1+1.2&gt;1.3,1.3,(BD186-1.2)*0.1+1.2),BD186)</f>
        <v>1.1897967335274524</v>
      </c>
      <c r="BF186" s="24">
        <v>557</v>
      </c>
      <c r="BG186" s="21">
        <f t="shared" si="87"/>
        <v>557</v>
      </c>
      <c r="BH186" s="21">
        <f t="shared" si="88"/>
        <v>662.7</v>
      </c>
      <c r="BI186" s="48">
        <f t="shared" si="89"/>
        <v>105.70000000000005</v>
      </c>
      <c r="BJ186" s="21">
        <v>87.2</v>
      </c>
      <c r="BK186" s="21">
        <v>89.6</v>
      </c>
      <c r="BL186" s="21">
        <v>0</v>
      </c>
      <c r="BM186" s="21">
        <v>46</v>
      </c>
      <c r="BN186" s="21">
        <v>63.3</v>
      </c>
      <c r="BO186" s="21">
        <v>77.900000000000034</v>
      </c>
      <c r="BP186" s="21">
        <v>16.899999999999999</v>
      </c>
      <c r="BQ186" s="21">
        <v>49.79999999999999</v>
      </c>
      <c r="BR186" s="21">
        <v>112.40000000000003</v>
      </c>
      <c r="BS186" s="21">
        <v>0</v>
      </c>
      <c r="BT186" s="21">
        <v>56.99999999999995</v>
      </c>
      <c r="BU186" s="86">
        <f t="shared" si="90"/>
        <v>62.599999999999987</v>
      </c>
      <c r="BV186" s="60"/>
      <c r="BW186" s="26">
        <f t="shared" si="91"/>
        <v>62.599999999999987</v>
      </c>
      <c r="BX186" s="92">
        <f t="shared" si="75"/>
        <v>0</v>
      </c>
      <c r="BY186" s="72"/>
      <c r="BZ186" s="11"/>
      <c r="CA186" s="72"/>
      <c r="CB186" s="72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2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2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2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2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2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2"/>
      <c r="IB186" s="11"/>
      <c r="IC186" s="11"/>
    </row>
    <row r="187" spans="1:237" s="2" customFormat="1" ht="15" customHeight="1" x14ac:dyDescent="0.2">
      <c r="A187" s="16" t="s">
        <v>186</v>
      </c>
      <c r="B187" s="26">
        <v>0</v>
      </c>
      <c r="C187" s="26">
        <v>0</v>
      </c>
      <c r="D187" s="4">
        <f t="shared" si="84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26">
        <v>3647.5</v>
      </c>
      <c r="O187" s="26">
        <v>2039.4</v>
      </c>
      <c r="P187" s="4">
        <f t="shared" si="92"/>
        <v>0.55912268677176147</v>
      </c>
      <c r="Q187" s="13">
        <v>20</v>
      </c>
      <c r="R187" s="22">
        <v>1</v>
      </c>
      <c r="S187" s="13">
        <v>15</v>
      </c>
      <c r="T187" s="26">
        <v>98.1</v>
      </c>
      <c r="U187" s="26">
        <v>125.9</v>
      </c>
      <c r="V187" s="4">
        <f t="shared" si="93"/>
        <v>1.2833843017329256</v>
      </c>
      <c r="W187" s="13">
        <v>20</v>
      </c>
      <c r="X187" s="26">
        <v>10.4</v>
      </c>
      <c r="Y187" s="26">
        <v>19.399999999999999</v>
      </c>
      <c r="Z187" s="4">
        <f t="shared" si="94"/>
        <v>1.8653846153846152</v>
      </c>
      <c r="AA187" s="13">
        <v>30</v>
      </c>
      <c r="AB187" s="26" t="s">
        <v>370</v>
      </c>
      <c r="AC187" s="26" t="s">
        <v>370</v>
      </c>
      <c r="AD187" s="4" t="s">
        <v>370</v>
      </c>
      <c r="AE187" s="13" t="s">
        <v>370</v>
      </c>
      <c r="AF187" s="5">
        <v>36056</v>
      </c>
      <c r="AG187" s="5">
        <v>28858</v>
      </c>
      <c r="AH187" s="4">
        <f t="shared" si="74"/>
        <v>0.80036609718216112</v>
      </c>
      <c r="AI187" s="13">
        <v>5</v>
      </c>
      <c r="AJ187" s="5">
        <v>66</v>
      </c>
      <c r="AK187" s="5">
        <v>63.3</v>
      </c>
      <c r="AL187" s="4">
        <f t="shared" si="85"/>
        <v>0.95909090909090899</v>
      </c>
      <c r="AM187" s="13">
        <v>15</v>
      </c>
      <c r="AN187" s="26">
        <v>95</v>
      </c>
      <c r="AO187" s="26">
        <v>95</v>
      </c>
      <c r="AP187" s="4">
        <f t="shared" si="96"/>
        <v>1</v>
      </c>
      <c r="AQ187" s="13">
        <v>20</v>
      </c>
      <c r="AR187" s="5" t="s">
        <v>373</v>
      </c>
      <c r="AS187" s="5" t="s">
        <v>373</v>
      </c>
      <c r="AT187" s="5" t="s">
        <v>373</v>
      </c>
      <c r="AU187" s="13" t="s">
        <v>370</v>
      </c>
      <c r="AV187" s="13">
        <v>0</v>
      </c>
      <c r="AW187" s="13">
        <v>0</v>
      </c>
      <c r="AX187" s="4">
        <f t="shared" si="86"/>
        <v>0</v>
      </c>
      <c r="AY187" s="13">
        <v>0</v>
      </c>
      <c r="AZ187" s="5" t="s">
        <v>373</v>
      </c>
      <c r="BA187" s="5" t="s">
        <v>373</v>
      </c>
      <c r="BB187" s="5" t="s">
        <v>373</v>
      </c>
      <c r="BC187" s="13" t="s">
        <v>370</v>
      </c>
      <c r="BD187" s="20">
        <f t="shared" si="95"/>
        <v>1.1695989788312531</v>
      </c>
      <c r="BE187" s="20">
        <f t="shared" si="97"/>
        <v>1.1695989788312531</v>
      </c>
      <c r="BF187" s="24">
        <v>731</v>
      </c>
      <c r="BG187" s="21">
        <f t="shared" si="87"/>
        <v>731</v>
      </c>
      <c r="BH187" s="21">
        <f t="shared" si="88"/>
        <v>855</v>
      </c>
      <c r="BI187" s="48">
        <f t="shared" si="89"/>
        <v>124</v>
      </c>
      <c r="BJ187" s="21">
        <v>124.6</v>
      </c>
      <c r="BK187" s="21">
        <v>116.5</v>
      </c>
      <c r="BL187" s="21">
        <v>0</v>
      </c>
      <c r="BM187" s="21">
        <v>68.599999999999994</v>
      </c>
      <c r="BN187" s="21">
        <v>86</v>
      </c>
      <c r="BO187" s="21">
        <v>83.4</v>
      </c>
      <c r="BP187" s="21">
        <v>24.899999999999949</v>
      </c>
      <c r="BQ187" s="21">
        <v>66.7</v>
      </c>
      <c r="BR187" s="21">
        <v>147.50000000000006</v>
      </c>
      <c r="BS187" s="21">
        <v>0</v>
      </c>
      <c r="BT187" s="21">
        <v>60.899999999999991</v>
      </c>
      <c r="BU187" s="86">
        <f t="shared" si="90"/>
        <v>75.899999999999963</v>
      </c>
      <c r="BV187" s="60"/>
      <c r="BW187" s="26">
        <f t="shared" si="91"/>
        <v>75.899999999999963</v>
      </c>
      <c r="BX187" s="92">
        <f t="shared" si="75"/>
        <v>0</v>
      </c>
      <c r="BY187" s="72"/>
      <c r="BZ187" s="11"/>
      <c r="CA187" s="72"/>
      <c r="CB187" s="72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2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2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2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2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2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2"/>
      <c r="IB187" s="11"/>
      <c r="IC187" s="11"/>
    </row>
    <row r="188" spans="1:237" s="2" customFormat="1" ht="15" customHeight="1" x14ac:dyDescent="0.2">
      <c r="A188" s="16" t="s">
        <v>187</v>
      </c>
      <c r="B188" s="26">
        <v>0</v>
      </c>
      <c r="C188" s="26">
        <v>0</v>
      </c>
      <c r="D188" s="4">
        <f t="shared" si="84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26">
        <v>1185.0999999999999</v>
      </c>
      <c r="O188" s="26">
        <v>624.5</v>
      </c>
      <c r="P188" s="4">
        <f t="shared" si="92"/>
        <v>0.526959750232048</v>
      </c>
      <c r="Q188" s="13">
        <v>20</v>
      </c>
      <c r="R188" s="22">
        <v>1</v>
      </c>
      <c r="S188" s="13">
        <v>15</v>
      </c>
      <c r="T188" s="26">
        <v>1314.8</v>
      </c>
      <c r="U188" s="26">
        <v>1446.2</v>
      </c>
      <c r="V188" s="4">
        <f t="shared" si="93"/>
        <v>1.0999391542439916</v>
      </c>
      <c r="W188" s="13">
        <v>30</v>
      </c>
      <c r="X188" s="26">
        <v>16.2</v>
      </c>
      <c r="Y188" s="26">
        <v>26</v>
      </c>
      <c r="Z188" s="4">
        <f t="shared" si="94"/>
        <v>1.6049382716049383</v>
      </c>
      <c r="AA188" s="13">
        <v>20</v>
      </c>
      <c r="AB188" s="26" t="s">
        <v>370</v>
      </c>
      <c r="AC188" s="26" t="s">
        <v>370</v>
      </c>
      <c r="AD188" s="4" t="s">
        <v>370</v>
      </c>
      <c r="AE188" s="13" t="s">
        <v>370</v>
      </c>
      <c r="AF188" s="5">
        <v>46152</v>
      </c>
      <c r="AG188" s="5">
        <v>35572</v>
      </c>
      <c r="AH188" s="4">
        <f t="shared" si="74"/>
        <v>0.77075749696654527</v>
      </c>
      <c r="AI188" s="13">
        <v>5</v>
      </c>
      <c r="AJ188" s="5">
        <v>66</v>
      </c>
      <c r="AK188" s="5">
        <v>68.099999999999994</v>
      </c>
      <c r="AL188" s="4">
        <f t="shared" si="85"/>
        <v>1.0318181818181817</v>
      </c>
      <c r="AM188" s="13">
        <v>15</v>
      </c>
      <c r="AN188" s="26">
        <v>660</v>
      </c>
      <c r="AO188" s="26">
        <v>624</v>
      </c>
      <c r="AP188" s="4">
        <f t="shared" si="96"/>
        <v>0.94545454545454544</v>
      </c>
      <c r="AQ188" s="13">
        <v>20</v>
      </c>
      <c r="AR188" s="5" t="s">
        <v>373</v>
      </c>
      <c r="AS188" s="5" t="s">
        <v>373</v>
      </c>
      <c r="AT188" s="5" t="s">
        <v>373</v>
      </c>
      <c r="AU188" s="13" t="s">
        <v>370</v>
      </c>
      <c r="AV188" s="13">
        <v>0</v>
      </c>
      <c r="AW188" s="13">
        <v>0</v>
      </c>
      <c r="AX188" s="4">
        <f t="shared" si="86"/>
        <v>0</v>
      </c>
      <c r="AY188" s="13">
        <v>0</v>
      </c>
      <c r="AZ188" s="5" t="s">
        <v>373</v>
      </c>
      <c r="BA188" s="5" t="s">
        <v>373</v>
      </c>
      <c r="BB188" s="5" t="s">
        <v>373</v>
      </c>
      <c r="BC188" s="13" t="s">
        <v>370</v>
      </c>
      <c r="BD188" s="20">
        <f t="shared" si="95"/>
        <v>1.0310102894820465</v>
      </c>
      <c r="BE188" s="20">
        <f t="shared" si="97"/>
        <v>1.0310102894820465</v>
      </c>
      <c r="BF188" s="24">
        <v>882</v>
      </c>
      <c r="BG188" s="21">
        <f t="shared" si="87"/>
        <v>882</v>
      </c>
      <c r="BH188" s="21">
        <f t="shared" si="88"/>
        <v>909.4</v>
      </c>
      <c r="BI188" s="48">
        <f t="shared" si="89"/>
        <v>27.399999999999977</v>
      </c>
      <c r="BJ188" s="21">
        <v>165.7</v>
      </c>
      <c r="BK188" s="21">
        <v>167.3</v>
      </c>
      <c r="BL188" s="21">
        <v>0</v>
      </c>
      <c r="BM188" s="21">
        <v>95.8</v>
      </c>
      <c r="BN188" s="21">
        <v>96.9</v>
      </c>
      <c r="BO188" s="21">
        <v>0</v>
      </c>
      <c r="BP188" s="21">
        <v>98.6</v>
      </c>
      <c r="BQ188" s="21">
        <v>89.6</v>
      </c>
      <c r="BR188" s="21">
        <v>35.299999999999983</v>
      </c>
      <c r="BS188" s="21">
        <v>61.000000000000014</v>
      </c>
      <c r="BT188" s="21">
        <v>84.1</v>
      </c>
      <c r="BU188" s="86">
        <f t="shared" si="90"/>
        <v>15.100000000000037</v>
      </c>
      <c r="BV188" s="60"/>
      <c r="BW188" s="26">
        <f t="shared" si="91"/>
        <v>15.100000000000037</v>
      </c>
      <c r="BX188" s="92">
        <f t="shared" si="75"/>
        <v>0</v>
      </c>
      <c r="BY188" s="72"/>
      <c r="BZ188" s="11"/>
      <c r="CA188" s="72"/>
      <c r="CB188" s="72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2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2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2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2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2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2"/>
      <c r="IB188" s="11"/>
      <c r="IC188" s="11"/>
    </row>
    <row r="189" spans="1:237" s="2" customFormat="1" ht="15" customHeight="1" x14ac:dyDescent="0.2">
      <c r="A189" s="16" t="s">
        <v>188</v>
      </c>
      <c r="B189" s="26">
        <v>652973</v>
      </c>
      <c r="C189" s="26">
        <v>793755.8</v>
      </c>
      <c r="D189" s="4">
        <f t="shared" si="84"/>
        <v>1.2156027890892886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26">
        <v>13553.8</v>
      </c>
      <c r="O189" s="26">
        <v>13457.3</v>
      </c>
      <c r="P189" s="4">
        <f t="shared" si="92"/>
        <v>0.99288022547182342</v>
      </c>
      <c r="Q189" s="13">
        <v>20</v>
      </c>
      <c r="R189" s="22">
        <v>1</v>
      </c>
      <c r="S189" s="13">
        <v>15</v>
      </c>
      <c r="T189" s="26">
        <v>65.400000000000006</v>
      </c>
      <c r="U189" s="26">
        <v>76.5</v>
      </c>
      <c r="V189" s="4">
        <f t="shared" si="93"/>
        <v>1.1697247706422018</v>
      </c>
      <c r="W189" s="13">
        <v>10</v>
      </c>
      <c r="X189" s="26">
        <v>22.1</v>
      </c>
      <c r="Y189" s="26">
        <v>79.900000000000006</v>
      </c>
      <c r="Z189" s="4">
        <f t="shared" si="94"/>
        <v>3.6153846153846154</v>
      </c>
      <c r="AA189" s="13">
        <v>40</v>
      </c>
      <c r="AB189" s="26" t="s">
        <v>370</v>
      </c>
      <c r="AC189" s="26" t="s">
        <v>370</v>
      </c>
      <c r="AD189" s="4" t="s">
        <v>370</v>
      </c>
      <c r="AE189" s="13" t="s">
        <v>370</v>
      </c>
      <c r="AF189" s="5">
        <v>862456</v>
      </c>
      <c r="AG189" s="5">
        <v>873057</v>
      </c>
      <c r="AH189" s="4">
        <f t="shared" si="74"/>
        <v>1.0122916415446122</v>
      </c>
      <c r="AI189" s="13">
        <v>5</v>
      </c>
      <c r="AJ189" s="5">
        <v>66</v>
      </c>
      <c r="AK189" s="5">
        <v>54.1</v>
      </c>
      <c r="AL189" s="4">
        <f t="shared" si="85"/>
        <v>0.8196969696969697</v>
      </c>
      <c r="AM189" s="13">
        <v>15</v>
      </c>
      <c r="AN189" s="26">
        <v>64</v>
      </c>
      <c r="AO189" s="26">
        <v>55</v>
      </c>
      <c r="AP189" s="4">
        <f t="shared" si="96"/>
        <v>0.859375</v>
      </c>
      <c r="AQ189" s="13">
        <v>20</v>
      </c>
      <c r="AR189" s="5" t="s">
        <v>373</v>
      </c>
      <c r="AS189" s="5" t="s">
        <v>373</v>
      </c>
      <c r="AT189" s="5" t="s">
        <v>373</v>
      </c>
      <c r="AU189" s="13" t="s">
        <v>370</v>
      </c>
      <c r="AV189" s="13">
        <v>24.7</v>
      </c>
      <c r="AW189" s="13">
        <v>100</v>
      </c>
      <c r="AX189" s="4">
        <f t="shared" si="86"/>
        <v>4.048582995951417</v>
      </c>
      <c r="AY189" s="13">
        <v>10</v>
      </c>
      <c r="AZ189" s="5" t="s">
        <v>373</v>
      </c>
      <c r="BA189" s="5" t="s">
        <v>373</v>
      </c>
      <c r="BB189" s="5" t="s">
        <v>373</v>
      </c>
      <c r="BC189" s="13" t="s">
        <v>370</v>
      </c>
      <c r="BD189" s="20">
        <f t="shared" si="95"/>
        <v>1.919700051274674</v>
      </c>
      <c r="BE189" s="20">
        <f t="shared" si="97"/>
        <v>1.2719700051274674</v>
      </c>
      <c r="BF189" s="24">
        <v>2596</v>
      </c>
      <c r="BG189" s="21">
        <f t="shared" si="87"/>
        <v>2596</v>
      </c>
      <c r="BH189" s="21">
        <f t="shared" si="88"/>
        <v>3302</v>
      </c>
      <c r="BI189" s="48">
        <f t="shared" si="89"/>
        <v>706</v>
      </c>
      <c r="BJ189" s="21">
        <v>381</v>
      </c>
      <c r="BK189" s="21">
        <v>372.4</v>
      </c>
      <c r="BL189" s="21">
        <v>163.5</v>
      </c>
      <c r="BM189" s="21">
        <v>306.8</v>
      </c>
      <c r="BN189" s="21">
        <v>306.8</v>
      </c>
      <c r="BO189" s="21">
        <v>189.09999999999991</v>
      </c>
      <c r="BP189" s="21">
        <v>299.7000000000001</v>
      </c>
      <c r="BQ189" s="21">
        <v>312.39999999999992</v>
      </c>
      <c r="BR189" s="21">
        <v>264.30000000000018</v>
      </c>
      <c r="BS189" s="21">
        <v>334.89999999999986</v>
      </c>
      <c r="BT189" s="21">
        <v>306.8</v>
      </c>
      <c r="BU189" s="86">
        <f t="shared" si="90"/>
        <v>64.299999999999898</v>
      </c>
      <c r="BV189" s="60"/>
      <c r="BW189" s="26">
        <f t="shared" si="91"/>
        <v>64.299999999999898</v>
      </c>
      <c r="BX189" s="92">
        <f t="shared" si="75"/>
        <v>0</v>
      </c>
      <c r="BY189" s="72"/>
      <c r="BZ189" s="11"/>
      <c r="CA189" s="72"/>
      <c r="CB189" s="72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2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2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2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2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2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2"/>
      <c r="IB189" s="11"/>
      <c r="IC189" s="11"/>
    </row>
    <row r="190" spans="1:237" s="2" customFormat="1" ht="15" customHeight="1" x14ac:dyDescent="0.2">
      <c r="A190" s="16" t="s">
        <v>189</v>
      </c>
      <c r="B190" s="26">
        <v>909</v>
      </c>
      <c r="C190" s="26">
        <v>909</v>
      </c>
      <c r="D190" s="4">
        <f t="shared" si="84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26">
        <v>3648</v>
      </c>
      <c r="O190" s="26">
        <v>3955.4</v>
      </c>
      <c r="P190" s="4">
        <f t="shared" si="92"/>
        <v>1.0842653508771931</v>
      </c>
      <c r="Q190" s="13">
        <v>20</v>
      </c>
      <c r="R190" s="22">
        <v>1</v>
      </c>
      <c r="S190" s="13">
        <v>15</v>
      </c>
      <c r="T190" s="26">
        <v>1922.4</v>
      </c>
      <c r="U190" s="26">
        <v>2044.5</v>
      </c>
      <c r="V190" s="4">
        <f t="shared" si="93"/>
        <v>1.0635143570536829</v>
      </c>
      <c r="W190" s="13">
        <v>35</v>
      </c>
      <c r="X190" s="26">
        <v>91.5</v>
      </c>
      <c r="Y190" s="26">
        <v>105</v>
      </c>
      <c r="Z190" s="4">
        <f t="shared" si="94"/>
        <v>1.1475409836065573</v>
      </c>
      <c r="AA190" s="13">
        <v>15</v>
      </c>
      <c r="AB190" s="26" t="s">
        <v>370</v>
      </c>
      <c r="AC190" s="26" t="s">
        <v>370</v>
      </c>
      <c r="AD190" s="4" t="s">
        <v>370</v>
      </c>
      <c r="AE190" s="13" t="s">
        <v>370</v>
      </c>
      <c r="AF190" s="5">
        <v>57689</v>
      </c>
      <c r="AG190" s="5">
        <v>97462</v>
      </c>
      <c r="AH190" s="4">
        <f t="shared" si="74"/>
        <v>1.6894381944564822</v>
      </c>
      <c r="AI190" s="13">
        <v>5</v>
      </c>
      <c r="AJ190" s="5">
        <v>66</v>
      </c>
      <c r="AK190" s="5">
        <v>36.4</v>
      </c>
      <c r="AL190" s="4">
        <f t="shared" si="85"/>
        <v>0.55151515151515151</v>
      </c>
      <c r="AM190" s="13">
        <v>15</v>
      </c>
      <c r="AN190" s="26">
        <v>755</v>
      </c>
      <c r="AO190" s="26">
        <v>747</v>
      </c>
      <c r="AP190" s="4">
        <f t="shared" si="96"/>
        <v>0.98940397350993381</v>
      </c>
      <c r="AQ190" s="13">
        <v>20</v>
      </c>
      <c r="AR190" s="5" t="s">
        <v>373</v>
      </c>
      <c r="AS190" s="5" t="s">
        <v>373</v>
      </c>
      <c r="AT190" s="5" t="s">
        <v>373</v>
      </c>
      <c r="AU190" s="13" t="s">
        <v>370</v>
      </c>
      <c r="AV190" s="13">
        <v>0</v>
      </c>
      <c r="AW190" s="13">
        <v>50</v>
      </c>
      <c r="AX190" s="4">
        <f t="shared" si="86"/>
        <v>0</v>
      </c>
      <c r="AY190" s="13">
        <v>0</v>
      </c>
      <c r="AZ190" s="5" t="s">
        <v>373</v>
      </c>
      <c r="BA190" s="5" t="s">
        <v>373</v>
      </c>
      <c r="BB190" s="5" t="s">
        <v>373</v>
      </c>
      <c r="BC190" s="13" t="s">
        <v>370</v>
      </c>
      <c r="BD190" s="20">
        <f t="shared" si="95"/>
        <v>1.0210353758698358</v>
      </c>
      <c r="BE190" s="20">
        <f t="shared" si="97"/>
        <v>1.0210353758698358</v>
      </c>
      <c r="BF190" s="24">
        <v>599</v>
      </c>
      <c r="BG190" s="21">
        <f t="shared" si="87"/>
        <v>599</v>
      </c>
      <c r="BH190" s="21">
        <f t="shared" si="88"/>
        <v>611.6</v>
      </c>
      <c r="BI190" s="48">
        <f t="shared" si="89"/>
        <v>12.600000000000023</v>
      </c>
      <c r="BJ190" s="21">
        <v>138.30000000000001</v>
      </c>
      <c r="BK190" s="21">
        <v>189.8</v>
      </c>
      <c r="BL190" s="21">
        <v>0</v>
      </c>
      <c r="BM190" s="21">
        <v>66.400000000000006</v>
      </c>
      <c r="BN190" s="21">
        <v>65.400000000000006</v>
      </c>
      <c r="BO190" s="21">
        <v>0</v>
      </c>
      <c r="BP190" s="21">
        <v>54.2</v>
      </c>
      <c r="BQ190" s="21">
        <v>61.6</v>
      </c>
      <c r="BR190" s="21">
        <v>0</v>
      </c>
      <c r="BS190" s="21">
        <v>66.599999999999994</v>
      </c>
      <c r="BT190" s="21">
        <v>52.4</v>
      </c>
      <c r="BU190" s="86">
        <f t="shared" si="90"/>
        <v>-83.100000000000009</v>
      </c>
      <c r="BV190" s="60"/>
      <c r="BW190" s="26">
        <f t="shared" si="91"/>
        <v>0</v>
      </c>
      <c r="BX190" s="92">
        <f t="shared" si="75"/>
        <v>-83.100000000000009</v>
      </c>
      <c r="BY190" s="72"/>
      <c r="BZ190" s="11"/>
      <c r="CA190" s="72"/>
      <c r="CB190" s="72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2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2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2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2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2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2"/>
      <c r="IB190" s="11"/>
      <c r="IC190" s="11"/>
    </row>
    <row r="191" spans="1:237" s="2" customFormat="1" ht="15" customHeight="1" x14ac:dyDescent="0.2">
      <c r="A191" s="16" t="s">
        <v>190</v>
      </c>
      <c r="B191" s="26">
        <v>0</v>
      </c>
      <c r="C191" s="26">
        <v>0</v>
      </c>
      <c r="D191" s="4">
        <f t="shared" si="84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26">
        <v>1341.5</v>
      </c>
      <c r="O191" s="26">
        <v>1435.2</v>
      </c>
      <c r="P191" s="4">
        <f t="shared" si="92"/>
        <v>1.0698471859858367</v>
      </c>
      <c r="Q191" s="13">
        <v>20</v>
      </c>
      <c r="R191" s="22">
        <v>1</v>
      </c>
      <c r="S191" s="13">
        <v>15</v>
      </c>
      <c r="T191" s="26">
        <v>409.8</v>
      </c>
      <c r="U191" s="26">
        <v>587.5</v>
      </c>
      <c r="V191" s="4">
        <f t="shared" si="93"/>
        <v>1.433626159102001</v>
      </c>
      <c r="W191" s="13">
        <v>25</v>
      </c>
      <c r="X191" s="26">
        <v>20.399999999999999</v>
      </c>
      <c r="Y191" s="26">
        <v>29.8</v>
      </c>
      <c r="Z191" s="4">
        <f t="shared" si="94"/>
        <v>1.4607843137254903</v>
      </c>
      <c r="AA191" s="13">
        <v>25</v>
      </c>
      <c r="AB191" s="26" t="s">
        <v>370</v>
      </c>
      <c r="AC191" s="26" t="s">
        <v>370</v>
      </c>
      <c r="AD191" s="4" t="s">
        <v>370</v>
      </c>
      <c r="AE191" s="13" t="s">
        <v>370</v>
      </c>
      <c r="AF191" s="5">
        <v>47594</v>
      </c>
      <c r="AG191" s="5">
        <v>38090</v>
      </c>
      <c r="AH191" s="4">
        <f t="shared" si="74"/>
        <v>0.80031096356683618</v>
      </c>
      <c r="AI191" s="13">
        <v>5</v>
      </c>
      <c r="AJ191" s="5">
        <v>66</v>
      </c>
      <c r="AK191" s="5">
        <v>75.5</v>
      </c>
      <c r="AL191" s="4">
        <f t="shared" si="85"/>
        <v>1.143939393939394</v>
      </c>
      <c r="AM191" s="13">
        <v>15</v>
      </c>
      <c r="AN191" s="26">
        <v>315</v>
      </c>
      <c r="AO191" s="26">
        <v>305</v>
      </c>
      <c r="AP191" s="4">
        <f t="shared" si="96"/>
        <v>0.96825396825396826</v>
      </c>
      <c r="AQ191" s="13">
        <v>20</v>
      </c>
      <c r="AR191" s="5" t="s">
        <v>373</v>
      </c>
      <c r="AS191" s="5" t="s">
        <v>373</v>
      </c>
      <c r="AT191" s="5" t="s">
        <v>373</v>
      </c>
      <c r="AU191" s="13" t="s">
        <v>370</v>
      </c>
      <c r="AV191" s="13">
        <v>0</v>
      </c>
      <c r="AW191" s="13">
        <v>0</v>
      </c>
      <c r="AX191" s="4">
        <f t="shared" si="86"/>
        <v>0</v>
      </c>
      <c r="AY191" s="13">
        <v>0</v>
      </c>
      <c r="AZ191" s="5" t="s">
        <v>373</v>
      </c>
      <c r="BA191" s="5" t="s">
        <v>373</v>
      </c>
      <c r="BB191" s="5" t="s">
        <v>373</v>
      </c>
      <c r="BC191" s="13" t="s">
        <v>370</v>
      </c>
      <c r="BD191" s="20">
        <f t="shared" si="95"/>
        <v>1.1942634450592677</v>
      </c>
      <c r="BE191" s="20">
        <f t="shared" si="97"/>
        <v>1.1942634450592677</v>
      </c>
      <c r="BF191" s="24">
        <v>793</v>
      </c>
      <c r="BG191" s="21">
        <f t="shared" si="87"/>
        <v>793</v>
      </c>
      <c r="BH191" s="21">
        <f t="shared" si="88"/>
        <v>947.1</v>
      </c>
      <c r="BI191" s="48">
        <f t="shared" si="89"/>
        <v>154.10000000000002</v>
      </c>
      <c r="BJ191" s="21">
        <v>180.2</v>
      </c>
      <c r="BK191" s="21">
        <v>181</v>
      </c>
      <c r="BL191" s="21">
        <v>0</v>
      </c>
      <c r="BM191" s="21">
        <v>88.1</v>
      </c>
      <c r="BN191" s="21">
        <v>88.8</v>
      </c>
      <c r="BO191" s="21">
        <v>0</v>
      </c>
      <c r="BP191" s="21">
        <v>87.7</v>
      </c>
      <c r="BQ191" s="21">
        <v>88.9</v>
      </c>
      <c r="BR191" s="21">
        <v>40.099999999999881</v>
      </c>
      <c r="BS191" s="21">
        <v>48.100000000000122</v>
      </c>
      <c r="BT191" s="21">
        <v>87.7</v>
      </c>
      <c r="BU191" s="86">
        <f t="shared" si="90"/>
        <v>56.500000000000043</v>
      </c>
      <c r="BV191" s="60"/>
      <c r="BW191" s="26">
        <f t="shared" si="91"/>
        <v>56.500000000000043</v>
      </c>
      <c r="BX191" s="92">
        <f t="shared" si="75"/>
        <v>0</v>
      </c>
      <c r="BY191" s="72"/>
      <c r="BZ191" s="11"/>
      <c r="CA191" s="72"/>
      <c r="CB191" s="72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2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2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2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2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2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2"/>
      <c r="IB191" s="11"/>
      <c r="IC191" s="11"/>
    </row>
    <row r="192" spans="1:237" s="2" customFormat="1" ht="15" customHeight="1" x14ac:dyDescent="0.2">
      <c r="A192" s="16" t="s">
        <v>191</v>
      </c>
      <c r="B192" s="26">
        <v>0</v>
      </c>
      <c r="C192" s="26">
        <v>0</v>
      </c>
      <c r="D192" s="4">
        <f t="shared" si="84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26">
        <v>1140.7</v>
      </c>
      <c r="O192" s="26">
        <v>1312.7</v>
      </c>
      <c r="P192" s="4">
        <f t="shared" si="92"/>
        <v>1.1507846059437188</v>
      </c>
      <c r="Q192" s="13">
        <v>20</v>
      </c>
      <c r="R192" s="22">
        <v>1</v>
      </c>
      <c r="S192" s="13">
        <v>15</v>
      </c>
      <c r="T192" s="26">
        <v>418.4</v>
      </c>
      <c r="U192" s="26">
        <v>768.4</v>
      </c>
      <c r="V192" s="4">
        <f t="shared" si="93"/>
        <v>1.8365200764818357</v>
      </c>
      <c r="W192" s="13">
        <v>25</v>
      </c>
      <c r="X192" s="26">
        <v>19.8</v>
      </c>
      <c r="Y192" s="26">
        <v>23.7</v>
      </c>
      <c r="Z192" s="4">
        <f t="shared" si="94"/>
        <v>1.1969696969696968</v>
      </c>
      <c r="AA192" s="13">
        <v>25</v>
      </c>
      <c r="AB192" s="26" t="s">
        <v>370</v>
      </c>
      <c r="AC192" s="26" t="s">
        <v>370</v>
      </c>
      <c r="AD192" s="4" t="s">
        <v>370</v>
      </c>
      <c r="AE192" s="13" t="s">
        <v>370</v>
      </c>
      <c r="AF192" s="5">
        <v>63458</v>
      </c>
      <c r="AG192" s="5">
        <v>52861</v>
      </c>
      <c r="AH192" s="4">
        <f t="shared" si="74"/>
        <v>0.83300765860884363</v>
      </c>
      <c r="AI192" s="13">
        <v>5</v>
      </c>
      <c r="AJ192" s="5">
        <v>66</v>
      </c>
      <c r="AK192" s="5">
        <v>70.400000000000006</v>
      </c>
      <c r="AL192" s="4">
        <f t="shared" si="85"/>
        <v>1.0666666666666667</v>
      </c>
      <c r="AM192" s="13">
        <v>15</v>
      </c>
      <c r="AN192" s="26">
        <v>360</v>
      </c>
      <c r="AO192" s="26">
        <v>372</v>
      </c>
      <c r="AP192" s="4">
        <f t="shared" si="96"/>
        <v>1.0333333333333334</v>
      </c>
      <c r="AQ192" s="13">
        <v>20</v>
      </c>
      <c r="AR192" s="5" t="s">
        <v>373</v>
      </c>
      <c r="AS192" s="5" t="s">
        <v>373</v>
      </c>
      <c r="AT192" s="5" t="s">
        <v>373</v>
      </c>
      <c r="AU192" s="13" t="s">
        <v>370</v>
      </c>
      <c r="AV192" s="13">
        <v>0</v>
      </c>
      <c r="AW192" s="13">
        <v>0</v>
      </c>
      <c r="AX192" s="4">
        <f t="shared" si="86"/>
        <v>0</v>
      </c>
      <c r="AY192" s="13">
        <v>0</v>
      </c>
      <c r="AZ192" s="5" t="s">
        <v>373</v>
      </c>
      <c r="BA192" s="5" t="s">
        <v>373</v>
      </c>
      <c r="BB192" s="5" t="s">
        <v>373</v>
      </c>
      <c r="BC192" s="13" t="s">
        <v>370</v>
      </c>
      <c r="BD192" s="20">
        <f t="shared" si="95"/>
        <v>1.2374771313189885</v>
      </c>
      <c r="BE192" s="20">
        <f t="shared" si="97"/>
        <v>1.2037477131318988</v>
      </c>
      <c r="BF192" s="24">
        <v>1493</v>
      </c>
      <c r="BG192" s="21">
        <f t="shared" si="87"/>
        <v>1493</v>
      </c>
      <c r="BH192" s="21">
        <f t="shared" si="88"/>
        <v>1797.2</v>
      </c>
      <c r="BI192" s="48">
        <f t="shared" si="89"/>
        <v>304.20000000000005</v>
      </c>
      <c r="BJ192" s="21">
        <v>289.7</v>
      </c>
      <c r="BK192" s="21">
        <v>282.5</v>
      </c>
      <c r="BL192" s="21">
        <v>0</v>
      </c>
      <c r="BM192" s="21">
        <v>163.6</v>
      </c>
      <c r="BN192" s="21">
        <v>173.8</v>
      </c>
      <c r="BO192" s="21">
        <v>81.699999999999932</v>
      </c>
      <c r="BP192" s="21">
        <v>152.30000000000001</v>
      </c>
      <c r="BQ192" s="21">
        <v>127.50000000000014</v>
      </c>
      <c r="BR192" s="21">
        <v>201.59999999999982</v>
      </c>
      <c r="BS192" s="21">
        <v>166.39999999999986</v>
      </c>
      <c r="BT192" s="21">
        <v>163.5</v>
      </c>
      <c r="BU192" s="86">
        <f t="shared" si="90"/>
        <v>-5.3999999999996362</v>
      </c>
      <c r="BV192" s="60"/>
      <c r="BW192" s="26">
        <f t="shared" si="91"/>
        <v>0</v>
      </c>
      <c r="BX192" s="92">
        <f t="shared" si="75"/>
        <v>-5.3999999999996362</v>
      </c>
      <c r="BY192" s="72"/>
      <c r="BZ192" s="11"/>
      <c r="CA192" s="72"/>
      <c r="CB192" s="72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2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2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2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2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2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2"/>
      <c r="IB192" s="11"/>
      <c r="IC192" s="11"/>
    </row>
    <row r="193" spans="1:237" s="2" customFormat="1" ht="15" customHeight="1" x14ac:dyDescent="0.2">
      <c r="A193" s="16" t="s">
        <v>192</v>
      </c>
      <c r="B193" s="26">
        <v>104713</v>
      </c>
      <c r="C193" s="26">
        <v>120634</v>
      </c>
      <c r="D193" s="4">
        <f t="shared" si="84"/>
        <v>1.1520441587959471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26">
        <v>1754.1</v>
      </c>
      <c r="O193" s="26">
        <v>1856.7</v>
      </c>
      <c r="P193" s="4">
        <f t="shared" si="92"/>
        <v>1.0584915341200616</v>
      </c>
      <c r="Q193" s="13">
        <v>20</v>
      </c>
      <c r="R193" s="22">
        <v>1</v>
      </c>
      <c r="S193" s="13">
        <v>15</v>
      </c>
      <c r="T193" s="26">
        <v>3745.1</v>
      </c>
      <c r="U193" s="26">
        <v>4064</v>
      </c>
      <c r="V193" s="4">
        <f t="shared" si="93"/>
        <v>1.0851512643187098</v>
      </c>
      <c r="W193" s="13">
        <v>35</v>
      </c>
      <c r="X193" s="26">
        <v>216.4</v>
      </c>
      <c r="Y193" s="26">
        <v>251.9</v>
      </c>
      <c r="Z193" s="4">
        <f t="shared" si="94"/>
        <v>1.1640480591497226</v>
      </c>
      <c r="AA193" s="13">
        <v>15</v>
      </c>
      <c r="AB193" s="26" t="s">
        <v>370</v>
      </c>
      <c r="AC193" s="26" t="s">
        <v>370</v>
      </c>
      <c r="AD193" s="4" t="s">
        <v>370</v>
      </c>
      <c r="AE193" s="13" t="s">
        <v>370</v>
      </c>
      <c r="AF193" s="5">
        <v>96629</v>
      </c>
      <c r="AG193" s="5">
        <v>147317</v>
      </c>
      <c r="AH193" s="4">
        <f t="shared" si="74"/>
        <v>1.524563019383415</v>
      </c>
      <c r="AI193" s="13">
        <v>5</v>
      </c>
      <c r="AJ193" s="5">
        <v>66</v>
      </c>
      <c r="AK193" s="5">
        <v>67</v>
      </c>
      <c r="AL193" s="4">
        <f t="shared" si="85"/>
        <v>1.0151515151515151</v>
      </c>
      <c r="AM193" s="13">
        <v>15</v>
      </c>
      <c r="AN193" s="26">
        <v>750</v>
      </c>
      <c r="AO193" s="26">
        <v>753</v>
      </c>
      <c r="AP193" s="4">
        <f t="shared" si="96"/>
        <v>1.004</v>
      </c>
      <c r="AQ193" s="13">
        <v>20</v>
      </c>
      <c r="AR193" s="5" t="s">
        <v>373</v>
      </c>
      <c r="AS193" s="5" t="s">
        <v>373</v>
      </c>
      <c r="AT193" s="5" t="s">
        <v>373</v>
      </c>
      <c r="AU193" s="13" t="s">
        <v>370</v>
      </c>
      <c r="AV193" s="13">
        <v>0</v>
      </c>
      <c r="AW193" s="13">
        <v>50</v>
      </c>
      <c r="AX193" s="4">
        <f t="shared" si="86"/>
        <v>1</v>
      </c>
      <c r="AY193" s="13">
        <v>10</v>
      </c>
      <c r="AZ193" s="5" t="s">
        <v>373</v>
      </c>
      <c r="BA193" s="5" t="s">
        <v>373</v>
      </c>
      <c r="BB193" s="5" t="s">
        <v>373</v>
      </c>
      <c r="BC193" s="13" t="s">
        <v>370</v>
      </c>
      <c r="BD193" s="20">
        <f t="shared" si="95"/>
        <v>1.0762853464341462</v>
      </c>
      <c r="BE193" s="20">
        <f t="shared" si="97"/>
        <v>1.0762853464341462</v>
      </c>
      <c r="BF193" s="24">
        <v>1105</v>
      </c>
      <c r="BG193" s="21">
        <f t="shared" si="87"/>
        <v>1105</v>
      </c>
      <c r="BH193" s="21">
        <f t="shared" si="88"/>
        <v>1189.3</v>
      </c>
      <c r="BI193" s="48">
        <f t="shared" si="89"/>
        <v>84.299999999999955</v>
      </c>
      <c r="BJ193" s="21">
        <v>197.5</v>
      </c>
      <c r="BK193" s="21">
        <v>189.2</v>
      </c>
      <c r="BL193" s="21">
        <v>0</v>
      </c>
      <c r="BM193" s="21">
        <v>110.2</v>
      </c>
      <c r="BN193" s="21">
        <v>89.7</v>
      </c>
      <c r="BO193" s="21">
        <v>40.10000000000008</v>
      </c>
      <c r="BP193" s="21">
        <v>130.4</v>
      </c>
      <c r="BQ193" s="21">
        <v>115.49999999999991</v>
      </c>
      <c r="BR193" s="21">
        <v>100.80000000000007</v>
      </c>
      <c r="BS193" s="21">
        <v>143.5</v>
      </c>
      <c r="BT193" s="21">
        <v>103.6</v>
      </c>
      <c r="BU193" s="86">
        <f t="shared" si="90"/>
        <v>-31.200000000000244</v>
      </c>
      <c r="BV193" s="60"/>
      <c r="BW193" s="26">
        <f t="shared" si="91"/>
        <v>0</v>
      </c>
      <c r="BX193" s="92">
        <f t="shared" si="75"/>
        <v>-31.200000000000244</v>
      </c>
      <c r="BY193" s="72"/>
      <c r="BZ193" s="11"/>
      <c r="CA193" s="72"/>
      <c r="CB193" s="72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2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2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2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2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2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2"/>
      <c r="IB193" s="11"/>
      <c r="IC193" s="11"/>
    </row>
    <row r="194" spans="1:237" s="2" customFormat="1" ht="15" customHeight="1" x14ac:dyDescent="0.2">
      <c r="A194" s="16" t="s">
        <v>193</v>
      </c>
      <c r="B194" s="26">
        <v>0</v>
      </c>
      <c r="C194" s="26">
        <v>0</v>
      </c>
      <c r="D194" s="4">
        <f t="shared" si="84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26">
        <v>1591.1</v>
      </c>
      <c r="O194" s="26">
        <v>2745.3</v>
      </c>
      <c r="P194" s="4">
        <f t="shared" si="92"/>
        <v>1.7254100936459056</v>
      </c>
      <c r="Q194" s="13">
        <v>20</v>
      </c>
      <c r="R194" s="22">
        <v>1</v>
      </c>
      <c r="S194" s="13">
        <v>15</v>
      </c>
      <c r="T194" s="26">
        <v>1405.9</v>
      </c>
      <c r="U194" s="26">
        <v>1788.8</v>
      </c>
      <c r="V194" s="4">
        <f t="shared" si="93"/>
        <v>1.2723522298883276</v>
      </c>
      <c r="W194" s="13">
        <v>30</v>
      </c>
      <c r="X194" s="26">
        <v>93.3</v>
      </c>
      <c r="Y194" s="26">
        <v>104</v>
      </c>
      <c r="Z194" s="4">
        <f t="shared" si="94"/>
        <v>1.114683815648446</v>
      </c>
      <c r="AA194" s="13">
        <v>20</v>
      </c>
      <c r="AB194" s="26" t="s">
        <v>370</v>
      </c>
      <c r="AC194" s="26" t="s">
        <v>370</v>
      </c>
      <c r="AD194" s="4" t="s">
        <v>370</v>
      </c>
      <c r="AE194" s="13" t="s">
        <v>370</v>
      </c>
      <c r="AF194" s="5">
        <v>28845</v>
      </c>
      <c r="AG194" s="5">
        <v>42150</v>
      </c>
      <c r="AH194" s="4">
        <f t="shared" si="74"/>
        <v>1.4612584503380135</v>
      </c>
      <c r="AI194" s="13">
        <v>5</v>
      </c>
      <c r="AJ194" s="5">
        <v>66</v>
      </c>
      <c r="AK194" s="5">
        <v>74.599999999999994</v>
      </c>
      <c r="AL194" s="4">
        <f t="shared" si="85"/>
        <v>1.1303030303030301</v>
      </c>
      <c r="AM194" s="13">
        <v>15</v>
      </c>
      <c r="AN194" s="26">
        <v>670</v>
      </c>
      <c r="AO194" s="26">
        <v>703</v>
      </c>
      <c r="AP194" s="4">
        <f t="shared" si="96"/>
        <v>1.0492537313432835</v>
      </c>
      <c r="AQ194" s="13">
        <v>20</v>
      </c>
      <c r="AR194" s="5" t="s">
        <v>373</v>
      </c>
      <c r="AS194" s="5" t="s">
        <v>373</v>
      </c>
      <c r="AT194" s="5" t="s">
        <v>373</v>
      </c>
      <c r="AU194" s="13" t="s">
        <v>370</v>
      </c>
      <c r="AV194" s="13">
        <v>0</v>
      </c>
      <c r="AW194" s="13">
        <v>0</v>
      </c>
      <c r="AX194" s="4">
        <f t="shared" si="86"/>
        <v>0</v>
      </c>
      <c r="AY194" s="13">
        <v>0</v>
      </c>
      <c r="AZ194" s="5" t="s">
        <v>373</v>
      </c>
      <c r="BA194" s="5" t="s">
        <v>373</v>
      </c>
      <c r="BB194" s="5" t="s">
        <v>373</v>
      </c>
      <c r="BC194" s="13" t="s">
        <v>370</v>
      </c>
      <c r="BD194" s="20">
        <f t="shared" si="95"/>
        <v>1.2417468593251044</v>
      </c>
      <c r="BE194" s="20">
        <f t="shared" si="97"/>
        <v>1.2041746859325104</v>
      </c>
      <c r="BF194" s="24">
        <v>1557</v>
      </c>
      <c r="BG194" s="21">
        <f t="shared" si="87"/>
        <v>1557</v>
      </c>
      <c r="BH194" s="21">
        <f t="shared" si="88"/>
        <v>1874.9</v>
      </c>
      <c r="BI194" s="48">
        <f t="shared" si="89"/>
        <v>317.90000000000009</v>
      </c>
      <c r="BJ194" s="21">
        <v>233.2</v>
      </c>
      <c r="BK194" s="21">
        <v>178.3</v>
      </c>
      <c r="BL194" s="21">
        <v>0</v>
      </c>
      <c r="BM194" s="21">
        <v>155.80000000000001</v>
      </c>
      <c r="BN194" s="21">
        <v>170.1</v>
      </c>
      <c r="BO194" s="21">
        <v>290.39999999999998</v>
      </c>
      <c r="BP194" s="21">
        <v>110.7000000000001</v>
      </c>
      <c r="BQ194" s="21">
        <v>110.80000000000004</v>
      </c>
      <c r="BR194" s="21">
        <v>265.39999999999998</v>
      </c>
      <c r="BS194" s="21">
        <v>8.4999999999999147</v>
      </c>
      <c r="BT194" s="21">
        <v>170.4</v>
      </c>
      <c r="BU194" s="86">
        <f t="shared" si="90"/>
        <v>181.30000000000015</v>
      </c>
      <c r="BV194" s="60"/>
      <c r="BW194" s="26">
        <f t="shared" si="91"/>
        <v>181.30000000000015</v>
      </c>
      <c r="BX194" s="92">
        <f t="shared" si="75"/>
        <v>0</v>
      </c>
      <c r="BY194" s="72"/>
      <c r="BZ194" s="11"/>
      <c r="CA194" s="72"/>
      <c r="CB194" s="72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2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2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2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2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2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2"/>
      <c r="IB194" s="11"/>
      <c r="IC194" s="11"/>
    </row>
    <row r="195" spans="1:237" s="2" customFormat="1" ht="15" customHeight="1" x14ac:dyDescent="0.2">
      <c r="A195" s="16" t="s">
        <v>194</v>
      </c>
      <c r="B195" s="26">
        <v>0</v>
      </c>
      <c r="C195" s="26">
        <v>0</v>
      </c>
      <c r="D195" s="4">
        <f t="shared" si="84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26">
        <v>531.9</v>
      </c>
      <c r="O195" s="26">
        <v>517.20000000000005</v>
      </c>
      <c r="P195" s="4">
        <f t="shared" si="92"/>
        <v>0.97236322617033288</v>
      </c>
      <c r="Q195" s="13">
        <v>20</v>
      </c>
      <c r="R195" s="22">
        <v>1</v>
      </c>
      <c r="S195" s="13">
        <v>15</v>
      </c>
      <c r="T195" s="26">
        <v>1523.3</v>
      </c>
      <c r="U195" s="26">
        <v>1817.6</v>
      </c>
      <c r="V195" s="4">
        <f t="shared" si="93"/>
        <v>1.193198975907569</v>
      </c>
      <c r="W195" s="13">
        <v>30</v>
      </c>
      <c r="X195" s="26">
        <v>94.4</v>
      </c>
      <c r="Y195" s="26">
        <v>105.5</v>
      </c>
      <c r="Z195" s="4">
        <f t="shared" si="94"/>
        <v>1.1175847457627117</v>
      </c>
      <c r="AA195" s="13">
        <v>20</v>
      </c>
      <c r="AB195" s="26" t="s">
        <v>370</v>
      </c>
      <c r="AC195" s="26" t="s">
        <v>370</v>
      </c>
      <c r="AD195" s="4" t="s">
        <v>370</v>
      </c>
      <c r="AE195" s="13" t="s">
        <v>370</v>
      </c>
      <c r="AF195" s="5">
        <v>41825</v>
      </c>
      <c r="AG195" s="5">
        <v>34414</v>
      </c>
      <c r="AH195" s="4">
        <f t="shared" si="74"/>
        <v>0.82280932456664679</v>
      </c>
      <c r="AI195" s="13">
        <v>5</v>
      </c>
      <c r="AJ195" s="5">
        <v>66</v>
      </c>
      <c r="AK195" s="5">
        <v>63.3</v>
      </c>
      <c r="AL195" s="4">
        <f t="shared" si="85"/>
        <v>0.95909090909090899</v>
      </c>
      <c r="AM195" s="13">
        <v>15</v>
      </c>
      <c r="AN195" s="26">
        <v>495</v>
      </c>
      <c r="AO195" s="26">
        <v>470</v>
      </c>
      <c r="AP195" s="4">
        <f t="shared" si="96"/>
        <v>0.9494949494949495</v>
      </c>
      <c r="AQ195" s="13">
        <v>20</v>
      </c>
      <c r="AR195" s="5" t="s">
        <v>373</v>
      </c>
      <c r="AS195" s="5" t="s">
        <v>373</v>
      </c>
      <c r="AT195" s="5" t="s">
        <v>373</v>
      </c>
      <c r="AU195" s="13" t="s">
        <v>370</v>
      </c>
      <c r="AV195" s="13">
        <v>0</v>
      </c>
      <c r="AW195" s="13">
        <v>0</v>
      </c>
      <c r="AX195" s="4">
        <f t="shared" si="86"/>
        <v>0</v>
      </c>
      <c r="AY195" s="13">
        <v>0</v>
      </c>
      <c r="AZ195" s="5" t="s">
        <v>373</v>
      </c>
      <c r="BA195" s="5" t="s">
        <v>373</v>
      </c>
      <c r="BB195" s="5" t="s">
        <v>373</v>
      </c>
      <c r="BC195" s="13" t="s">
        <v>370</v>
      </c>
      <c r="BD195" s="20">
        <f t="shared" si="95"/>
        <v>1.0406819037198707</v>
      </c>
      <c r="BE195" s="20">
        <f t="shared" si="97"/>
        <v>1.0406819037198707</v>
      </c>
      <c r="BF195" s="24">
        <v>936</v>
      </c>
      <c r="BG195" s="21">
        <f t="shared" si="87"/>
        <v>936</v>
      </c>
      <c r="BH195" s="21">
        <f t="shared" si="88"/>
        <v>974.1</v>
      </c>
      <c r="BI195" s="48">
        <f t="shared" si="89"/>
        <v>38.100000000000023</v>
      </c>
      <c r="BJ195" s="21">
        <v>159.9</v>
      </c>
      <c r="BK195" s="21">
        <v>146.4</v>
      </c>
      <c r="BL195" s="21">
        <v>0</v>
      </c>
      <c r="BM195" s="21">
        <v>83.2</v>
      </c>
      <c r="BN195" s="21">
        <v>95.3</v>
      </c>
      <c r="BO195" s="21">
        <v>42.400000000000034</v>
      </c>
      <c r="BP195" s="21">
        <v>52.899999999999949</v>
      </c>
      <c r="BQ195" s="21">
        <v>99.3</v>
      </c>
      <c r="BR195" s="21">
        <v>117.80000000000013</v>
      </c>
      <c r="BS195" s="21">
        <v>0</v>
      </c>
      <c r="BT195" s="21">
        <v>75.899999999999906</v>
      </c>
      <c r="BU195" s="86">
        <f t="shared" si="90"/>
        <v>100.99999999999996</v>
      </c>
      <c r="BV195" s="60"/>
      <c r="BW195" s="26">
        <f t="shared" si="91"/>
        <v>100.99999999999996</v>
      </c>
      <c r="BX195" s="92">
        <f t="shared" si="75"/>
        <v>0</v>
      </c>
      <c r="BY195" s="72"/>
      <c r="BZ195" s="11"/>
      <c r="CA195" s="72"/>
      <c r="CB195" s="72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2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2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2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2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2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2"/>
      <c r="IB195" s="11"/>
      <c r="IC195" s="11"/>
    </row>
    <row r="196" spans="1:237" s="2" customFormat="1" ht="15" customHeight="1" x14ac:dyDescent="0.2">
      <c r="A196" s="16" t="s">
        <v>195</v>
      </c>
      <c r="B196" s="26">
        <v>0</v>
      </c>
      <c r="C196" s="26">
        <v>0</v>
      </c>
      <c r="D196" s="4">
        <f t="shared" si="84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26">
        <v>730.9</v>
      </c>
      <c r="O196" s="26">
        <v>919.3</v>
      </c>
      <c r="P196" s="4">
        <f t="shared" si="92"/>
        <v>1.257764400054727</v>
      </c>
      <c r="Q196" s="13">
        <v>20</v>
      </c>
      <c r="R196" s="22">
        <v>1</v>
      </c>
      <c r="S196" s="13">
        <v>15</v>
      </c>
      <c r="T196" s="26">
        <v>211.5</v>
      </c>
      <c r="U196" s="26">
        <v>309.39999999999998</v>
      </c>
      <c r="V196" s="4">
        <f t="shared" si="93"/>
        <v>1.4628841607565011</v>
      </c>
      <c r="W196" s="13">
        <v>25</v>
      </c>
      <c r="X196" s="26">
        <v>45.5</v>
      </c>
      <c r="Y196" s="26">
        <v>47.8</v>
      </c>
      <c r="Z196" s="4">
        <f t="shared" si="94"/>
        <v>1.0505494505494506</v>
      </c>
      <c r="AA196" s="13">
        <v>25</v>
      </c>
      <c r="AB196" s="26" t="s">
        <v>370</v>
      </c>
      <c r="AC196" s="26" t="s">
        <v>370</v>
      </c>
      <c r="AD196" s="4" t="s">
        <v>370</v>
      </c>
      <c r="AE196" s="13" t="s">
        <v>370</v>
      </c>
      <c r="AF196" s="5">
        <v>38940</v>
      </c>
      <c r="AG196" s="5">
        <v>22845</v>
      </c>
      <c r="AH196" s="4">
        <f t="shared" si="74"/>
        <v>0.58667180277349773</v>
      </c>
      <c r="AI196" s="13">
        <v>5</v>
      </c>
      <c r="AJ196" s="5">
        <v>66</v>
      </c>
      <c r="AK196" s="5">
        <v>71.099999999999994</v>
      </c>
      <c r="AL196" s="4">
        <f t="shared" si="85"/>
        <v>1.0772727272727272</v>
      </c>
      <c r="AM196" s="13">
        <v>15</v>
      </c>
      <c r="AN196" s="26">
        <v>225</v>
      </c>
      <c r="AO196" s="26">
        <v>254</v>
      </c>
      <c r="AP196" s="4">
        <f t="shared" si="96"/>
        <v>1.1288888888888888</v>
      </c>
      <c r="AQ196" s="13">
        <v>20</v>
      </c>
      <c r="AR196" s="5" t="s">
        <v>373</v>
      </c>
      <c r="AS196" s="5" t="s">
        <v>373</v>
      </c>
      <c r="AT196" s="5" t="s">
        <v>373</v>
      </c>
      <c r="AU196" s="13" t="s">
        <v>370</v>
      </c>
      <c r="AV196" s="13">
        <v>0</v>
      </c>
      <c r="AW196" s="13">
        <v>0</v>
      </c>
      <c r="AX196" s="4">
        <f t="shared" si="86"/>
        <v>0</v>
      </c>
      <c r="AY196" s="13">
        <v>0</v>
      </c>
      <c r="AZ196" s="5" t="s">
        <v>373</v>
      </c>
      <c r="BA196" s="5" t="s">
        <v>373</v>
      </c>
      <c r="BB196" s="5" t="s">
        <v>373</v>
      </c>
      <c r="BC196" s="13" t="s">
        <v>370</v>
      </c>
      <c r="BD196" s="20">
        <f t="shared" si="95"/>
        <v>1.1572908478758361</v>
      </c>
      <c r="BE196" s="20">
        <f t="shared" si="97"/>
        <v>1.1572908478758361</v>
      </c>
      <c r="BF196" s="24">
        <v>745</v>
      </c>
      <c r="BG196" s="21">
        <f t="shared" si="87"/>
        <v>745</v>
      </c>
      <c r="BH196" s="21">
        <f t="shared" si="88"/>
        <v>862.2</v>
      </c>
      <c r="BI196" s="48">
        <f t="shared" si="89"/>
        <v>117.20000000000005</v>
      </c>
      <c r="BJ196" s="21">
        <v>56.2</v>
      </c>
      <c r="BK196" s="21">
        <v>107.3</v>
      </c>
      <c r="BL196" s="21">
        <v>10.699999999999989</v>
      </c>
      <c r="BM196" s="21">
        <v>81.7</v>
      </c>
      <c r="BN196" s="21">
        <v>70.5</v>
      </c>
      <c r="BO196" s="21">
        <v>142.80000000000001</v>
      </c>
      <c r="BP196" s="21">
        <v>22.600000000000037</v>
      </c>
      <c r="BQ196" s="21">
        <v>62.199999999999989</v>
      </c>
      <c r="BR196" s="21">
        <v>144.60000000000008</v>
      </c>
      <c r="BS196" s="21">
        <v>0</v>
      </c>
      <c r="BT196" s="21">
        <v>62.099999999999895</v>
      </c>
      <c r="BU196" s="86">
        <f t="shared" si="90"/>
        <v>101.49999999999996</v>
      </c>
      <c r="BV196" s="60"/>
      <c r="BW196" s="26">
        <f t="shared" si="91"/>
        <v>101.49999999999996</v>
      </c>
      <c r="BX196" s="92">
        <f t="shared" si="75"/>
        <v>0</v>
      </c>
      <c r="BY196" s="72"/>
      <c r="BZ196" s="11"/>
      <c r="CA196" s="72"/>
      <c r="CB196" s="72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2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2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2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2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2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2"/>
      <c r="IB196" s="11"/>
      <c r="IC196" s="11"/>
    </row>
    <row r="197" spans="1:237" s="2" customFormat="1" ht="15" customHeight="1" x14ac:dyDescent="0.2">
      <c r="A197" s="16" t="s">
        <v>196</v>
      </c>
      <c r="B197" s="26">
        <v>0</v>
      </c>
      <c r="C197" s="26">
        <v>0</v>
      </c>
      <c r="D197" s="4">
        <f t="shared" si="84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26">
        <v>1045.2</v>
      </c>
      <c r="O197" s="26">
        <v>2044.9</v>
      </c>
      <c r="P197" s="4">
        <f t="shared" si="92"/>
        <v>1.9564676616915422</v>
      </c>
      <c r="Q197" s="13">
        <v>20</v>
      </c>
      <c r="R197" s="22">
        <v>1</v>
      </c>
      <c r="S197" s="13">
        <v>15</v>
      </c>
      <c r="T197" s="26">
        <v>4746.3999999999996</v>
      </c>
      <c r="U197" s="26">
        <v>5170.7</v>
      </c>
      <c r="V197" s="4">
        <f t="shared" si="93"/>
        <v>1.0893940670824205</v>
      </c>
      <c r="W197" s="13">
        <v>35</v>
      </c>
      <c r="X197" s="26">
        <v>170.5</v>
      </c>
      <c r="Y197" s="26">
        <v>196.1</v>
      </c>
      <c r="Z197" s="4">
        <f t="shared" si="94"/>
        <v>1.1501466275659824</v>
      </c>
      <c r="AA197" s="13">
        <v>15</v>
      </c>
      <c r="AB197" s="26" t="s">
        <v>370</v>
      </c>
      <c r="AC197" s="26" t="s">
        <v>370</v>
      </c>
      <c r="AD197" s="4" t="s">
        <v>370</v>
      </c>
      <c r="AE197" s="13" t="s">
        <v>370</v>
      </c>
      <c r="AF197" s="5">
        <v>50479</v>
      </c>
      <c r="AG197" s="5">
        <v>49195</v>
      </c>
      <c r="AH197" s="4">
        <f t="shared" si="74"/>
        <v>0.97456367994611626</v>
      </c>
      <c r="AI197" s="13">
        <v>5</v>
      </c>
      <c r="AJ197" s="5">
        <v>66</v>
      </c>
      <c r="AK197" s="5">
        <v>49.8</v>
      </c>
      <c r="AL197" s="4">
        <f t="shared" si="85"/>
        <v>0.75454545454545452</v>
      </c>
      <c r="AM197" s="13">
        <v>15</v>
      </c>
      <c r="AN197" s="26">
        <v>1363</v>
      </c>
      <c r="AO197" s="26">
        <v>1384</v>
      </c>
      <c r="AP197" s="4">
        <f t="shared" si="96"/>
        <v>1.0154071900220103</v>
      </c>
      <c r="AQ197" s="13">
        <v>20</v>
      </c>
      <c r="AR197" s="5" t="s">
        <v>373</v>
      </c>
      <c r="AS197" s="5" t="s">
        <v>373</v>
      </c>
      <c r="AT197" s="5" t="s">
        <v>373</v>
      </c>
      <c r="AU197" s="13" t="s">
        <v>370</v>
      </c>
      <c r="AV197" s="13">
        <v>0</v>
      </c>
      <c r="AW197" s="13">
        <v>0</v>
      </c>
      <c r="AX197" s="4">
        <f t="shared" si="86"/>
        <v>0</v>
      </c>
      <c r="AY197" s="13">
        <v>0</v>
      </c>
      <c r="AZ197" s="5" t="s">
        <v>373</v>
      </c>
      <c r="BA197" s="5" t="s">
        <v>373</v>
      </c>
      <c r="BB197" s="5" t="s">
        <v>373</v>
      </c>
      <c r="BC197" s="13" t="s">
        <v>370</v>
      </c>
      <c r="BD197" s="20">
        <f t="shared" si="95"/>
        <v>1.168075912108463</v>
      </c>
      <c r="BE197" s="20">
        <f t="shared" si="97"/>
        <v>1.168075912108463</v>
      </c>
      <c r="BF197" s="24">
        <v>1085</v>
      </c>
      <c r="BG197" s="21">
        <f t="shared" si="87"/>
        <v>1085</v>
      </c>
      <c r="BH197" s="21">
        <f t="shared" si="88"/>
        <v>1267.4000000000001</v>
      </c>
      <c r="BI197" s="48">
        <f t="shared" si="89"/>
        <v>182.40000000000009</v>
      </c>
      <c r="BJ197" s="21">
        <v>186.8</v>
      </c>
      <c r="BK197" s="21">
        <v>161.80000000000001</v>
      </c>
      <c r="BL197" s="21">
        <v>0</v>
      </c>
      <c r="BM197" s="21">
        <v>118.5</v>
      </c>
      <c r="BN197" s="21">
        <v>96</v>
      </c>
      <c r="BO197" s="21">
        <v>85.799999999999955</v>
      </c>
      <c r="BP197" s="21">
        <v>23.499999999999972</v>
      </c>
      <c r="BQ197" s="21">
        <v>89.400000000000063</v>
      </c>
      <c r="BR197" s="21">
        <v>223.00000000000003</v>
      </c>
      <c r="BS197" s="21">
        <v>0</v>
      </c>
      <c r="BT197" s="21">
        <v>115.60000000000012</v>
      </c>
      <c r="BU197" s="86">
        <f t="shared" si="90"/>
        <v>167</v>
      </c>
      <c r="BV197" s="60"/>
      <c r="BW197" s="26">
        <f t="shared" si="91"/>
        <v>167</v>
      </c>
      <c r="BX197" s="92">
        <f t="shared" si="75"/>
        <v>0</v>
      </c>
      <c r="BY197" s="72"/>
      <c r="BZ197" s="11"/>
      <c r="CA197" s="72"/>
      <c r="CB197" s="72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2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2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2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2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2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2"/>
      <c r="IB197" s="11"/>
      <c r="IC197" s="11"/>
    </row>
    <row r="198" spans="1:237" s="2" customFormat="1" ht="15" customHeight="1" x14ac:dyDescent="0.2">
      <c r="A198" s="16" t="s">
        <v>197</v>
      </c>
      <c r="B198" s="26">
        <v>0</v>
      </c>
      <c r="C198" s="26">
        <v>0</v>
      </c>
      <c r="D198" s="4">
        <f t="shared" si="84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26">
        <v>2012.5</v>
      </c>
      <c r="O198" s="26">
        <v>1910.4</v>
      </c>
      <c r="P198" s="4">
        <f t="shared" si="92"/>
        <v>0.94926708074534161</v>
      </c>
      <c r="Q198" s="13">
        <v>20</v>
      </c>
      <c r="R198" s="22">
        <v>1</v>
      </c>
      <c r="S198" s="13">
        <v>15</v>
      </c>
      <c r="T198" s="26">
        <v>729.8</v>
      </c>
      <c r="U198" s="26">
        <v>1167.5</v>
      </c>
      <c r="V198" s="4">
        <f t="shared" si="93"/>
        <v>1.5997533570841327</v>
      </c>
      <c r="W198" s="13">
        <v>25</v>
      </c>
      <c r="X198" s="26">
        <v>45.4</v>
      </c>
      <c r="Y198" s="26">
        <v>48.7</v>
      </c>
      <c r="Z198" s="4">
        <f t="shared" si="94"/>
        <v>1.0726872246696035</v>
      </c>
      <c r="AA198" s="13">
        <v>25</v>
      </c>
      <c r="AB198" s="26" t="s">
        <v>370</v>
      </c>
      <c r="AC198" s="26" t="s">
        <v>370</v>
      </c>
      <c r="AD198" s="4" t="s">
        <v>370</v>
      </c>
      <c r="AE198" s="13" t="s">
        <v>370</v>
      </c>
      <c r="AF198" s="5">
        <v>57689</v>
      </c>
      <c r="AG198" s="5">
        <v>62837</v>
      </c>
      <c r="AH198" s="4">
        <f t="shared" si="74"/>
        <v>1.0892371162613323</v>
      </c>
      <c r="AI198" s="13">
        <v>5</v>
      </c>
      <c r="AJ198" s="5">
        <v>66</v>
      </c>
      <c r="AK198" s="5">
        <v>60.9</v>
      </c>
      <c r="AL198" s="4">
        <f t="shared" si="85"/>
        <v>0.92272727272727273</v>
      </c>
      <c r="AM198" s="13">
        <v>15</v>
      </c>
      <c r="AN198" s="26">
        <v>445</v>
      </c>
      <c r="AO198" s="26">
        <v>465</v>
      </c>
      <c r="AP198" s="4">
        <f t="shared" si="96"/>
        <v>1.0449438202247192</v>
      </c>
      <c r="AQ198" s="13">
        <v>20</v>
      </c>
      <c r="AR198" s="5" t="s">
        <v>373</v>
      </c>
      <c r="AS198" s="5" t="s">
        <v>373</v>
      </c>
      <c r="AT198" s="5" t="s">
        <v>373</v>
      </c>
      <c r="AU198" s="13" t="s">
        <v>370</v>
      </c>
      <c r="AV198" s="13">
        <v>0</v>
      </c>
      <c r="AW198" s="13">
        <v>50</v>
      </c>
      <c r="AX198" s="4">
        <f t="shared" si="86"/>
        <v>1</v>
      </c>
      <c r="AY198" s="13">
        <v>10</v>
      </c>
      <c r="AZ198" s="5" t="s">
        <v>373</v>
      </c>
      <c r="BA198" s="5" t="s">
        <v>373</v>
      </c>
      <c r="BB198" s="5" t="s">
        <v>373</v>
      </c>
      <c r="BC198" s="13" t="s">
        <v>370</v>
      </c>
      <c r="BD198" s="20">
        <f t="shared" si="95"/>
        <v>1.1183876091515583</v>
      </c>
      <c r="BE198" s="20">
        <f t="shared" si="97"/>
        <v>1.1183876091515583</v>
      </c>
      <c r="BF198" s="24">
        <v>938</v>
      </c>
      <c r="BG198" s="21">
        <f t="shared" si="87"/>
        <v>938</v>
      </c>
      <c r="BH198" s="21">
        <f t="shared" si="88"/>
        <v>1049</v>
      </c>
      <c r="BI198" s="48">
        <f t="shared" si="89"/>
        <v>111</v>
      </c>
      <c r="BJ198" s="21">
        <v>217.1</v>
      </c>
      <c r="BK198" s="21">
        <v>209.9</v>
      </c>
      <c r="BL198" s="21">
        <v>0</v>
      </c>
      <c r="BM198" s="21">
        <v>99.6</v>
      </c>
      <c r="BN198" s="21">
        <v>102.8</v>
      </c>
      <c r="BO198" s="21">
        <v>0</v>
      </c>
      <c r="BP198" s="21">
        <v>104.6</v>
      </c>
      <c r="BQ198" s="21">
        <v>90.1</v>
      </c>
      <c r="BR198" s="21">
        <v>28.5</v>
      </c>
      <c r="BS198" s="21">
        <v>77.400000000000006</v>
      </c>
      <c r="BT198" s="21">
        <v>98.7</v>
      </c>
      <c r="BU198" s="86">
        <f t="shared" si="90"/>
        <v>20.299999999999997</v>
      </c>
      <c r="BV198" s="60"/>
      <c r="BW198" s="26">
        <f t="shared" si="91"/>
        <v>20.299999999999997</v>
      </c>
      <c r="BX198" s="92">
        <f t="shared" si="75"/>
        <v>0</v>
      </c>
      <c r="BY198" s="72"/>
      <c r="BZ198" s="11"/>
      <c r="CA198" s="72"/>
      <c r="CB198" s="72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2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2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2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2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2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2"/>
      <c r="IB198" s="11"/>
      <c r="IC198" s="11"/>
    </row>
    <row r="199" spans="1:237" s="2" customFormat="1" ht="15" customHeight="1" x14ac:dyDescent="0.2">
      <c r="A199" s="25" t="s">
        <v>198</v>
      </c>
      <c r="B199" s="26"/>
      <c r="C199" s="26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26"/>
      <c r="O199" s="26"/>
      <c r="P199" s="4"/>
      <c r="Q199" s="13"/>
      <c r="R199" s="22"/>
      <c r="S199" s="13"/>
      <c r="T199" s="26"/>
      <c r="U199" s="26"/>
      <c r="V199" s="4"/>
      <c r="W199" s="13"/>
      <c r="X199" s="26"/>
      <c r="Y199" s="26"/>
      <c r="Z199" s="4"/>
      <c r="AA199" s="13"/>
      <c r="AB199" s="26"/>
      <c r="AC199" s="26"/>
      <c r="AD199" s="4"/>
      <c r="AE199" s="13"/>
      <c r="AF199" s="5"/>
      <c r="AG199" s="5"/>
      <c r="AH199" s="4"/>
      <c r="AI199" s="13"/>
      <c r="AJ199" s="5"/>
      <c r="AK199" s="5"/>
      <c r="AL199" s="4"/>
      <c r="AM199" s="13"/>
      <c r="AN199" s="26"/>
      <c r="AO199" s="26"/>
      <c r="AP199" s="4"/>
      <c r="AQ199" s="13"/>
      <c r="AR199" s="5"/>
      <c r="AS199" s="5"/>
      <c r="AT199" s="5"/>
      <c r="AU199" s="13"/>
      <c r="AV199" s="13"/>
      <c r="AW199" s="13"/>
      <c r="AX199" s="4"/>
      <c r="AY199" s="13"/>
      <c r="AZ199" s="5"/>
      <c r="BA199" s="5"/>
      <c r="BB199" s="5"/>
      <c r="BC199" s="13"/>
      <c r="BD199" s="20"/>
      <c r="BE199" s="20"/>
      <c r="BF199" s="24"/>
      <c r="BG199" s="21"/>
      <c r="BH199" s="21"/>
      <c r="BI199" s="48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86"/>
      <c r="BV199" s="60"/>
      <c r="BW199" s="26"/>
      <c r="BX199" s="92"/>
      <c r="BY199" s="72"/>
      <c r="BZ199" s="11"/>
      <c r="CA199" s="72"/>
      <c r="CB199" s="72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2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2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2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2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2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2"/>
      <c r="IB199" s="11"/>
      <c r="IC199" s="11"/>
    </row>
    <row r="200" spans="1:237" s="2" customFormat="1" ht="15" customHeight="1" x14ac:dyDescent="0.2">
      <c r="A200" s="16" t="s">
        <v>199</v>
      </c>
      <c r="B200" s="26">
        <v>0</v>
      </c>
      <c r="C200" s="26">
        <v>0</v>
      </c>
      <c r="D200" s="4">
        <f t="shared" si="84"/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26">
        <v>2167.1</v>
      </c>
      <c r="O200" s="26">
        <v>3132.2</v>
      </c>
      <c r="P200" s="4">
        <f t="shared" si="92"/>
        <v>1.4453417008905911</v>
      </c>
      <c r="Q200" s="13">
        <v>20</v>
      </c>
      <c r="R200" s="22">
        <v>1</v>
      </c>
      <c r="S200" s="13">
        <v>15</v>
      </c>
      <c r="T200" s="26">
        <v>45</v>
      </c>
      <c r="U200" s="26">
        <v>25.4</v>
      </c>
      <c r="V200" s="4">
        <f t="shared" si="93"/>
        <v>0.56444444444444442</v>
      </c>
      <c r="W200" s="13">
        <v>35</v>
      </c>
      <c r="X200" s="26">
        <v>7</v>
      </c>
      <c r="Y200" s="26">
        <v>10.1</v>
      </c>
      <c r="Z200" s="4">
        <f t="shared" si="94"/>
        <v>1.4428571428571428</v>
      </c>
      <c r="AA200" s="13">
        <v>15</v>
      </c>
      <c r="AB200" s="26" t="s">
        <v>370</v>
      </c>
      <c r="AC200" s="26" t="s">
        <v>370</v>
      </c>
      <c r="AD200" s="4" t="s">
        <v>370</v>
      </c>
      <c r="AE200" s="13" t="s">
        <v>370</v>
      </c>
      <c r="AF200" s="5">
        <v>6167</v>
      </c>
      <c r="AG200" s="5">
        <v>6953</v>
      </c>
      <c r="AH200" s="4">
        <f t="shared" ref="AH200:AH262" si="98">IF((AI200=0),0,IF(AF200=0,1,IF(AG200&lt;0,0,AG200/AF200)))</f>
        <v>1.1274525701313443</v>
      </c>
      <c r="AI200" s="13">
        <v>5</v>
      </c>
      <c r="AJ200" s="5">
        <v>51</v>
      </c>
      <c r="AK200" s="5">
        <v>31.3</v>
      </c>
      <c r="AL200" s="4">
        <f t="shared" si="85"/>
        <v>0.61372549019607847</v>
      </c>
      <c r="AM200" s="13">
        <v>15</v>
      </c>
      <c r="AN200" s="26">
        <v>270</v>
      </c>
      <c r="AO200" s="26">
        <v>272</v>
      </c>
      <c r="AP200" s="4">
        <f t="shared" ref="AP200:AP211" si="99">IF((AQ200=0),0,IF(AN200=0,1,IF(AO200&lt;0,0,AO200/AN200)))</f>
        <v>1.0074074074074073</v>
      </c>
      <c r="AQ200" s="13">
        <v>20</v>
      </c>
      <c r="AR200" s="5" t="s">
        <v>373</v>
      </c>
      <c r="AS200" s="5" t="s">
        <v>373</v>
      </c>
      <c r="AT200" s="5" t="s">
        <v>373</v>
      </c>
      <c r="AU200" s="13" t="s">
        <v>370</v>
      </c>
      <c r="AV200" s="13">
        <v>0</v>
      </c>
      <c r="AW200" s="13">
        <v>0</v>
      </c>
      <c r="AX200" s="4">
        <f t="shared" si="86"/>
        <v>0</v>
      </c>
      <c r="AY200" s="13">
        <v>0</v>
      </c>
      <c r="AZ200" s="5" t="s">
        <v>373</v>
      </c>
      <c r="BA200" s="5" t="s">
        <v>373</v>
      </c>
      <c r="BB200" s="5" t="s">
        <v>373</v>
      </c>
      <c r="BC200" s="13" t="s">
        <v>370</v>
      </c>
      <c r="BD200" s="20">
        <f t="shared" si="95"/>
        <v>0.96237232054376454</v>
      </c>
      <c r="BE200" s="20">
        <f t="shared" ref="BE200:BE211" si="100">IF(BD200&gt;1.2,IF((BD200-1.2)*0.1+1.2&gt;1.3,1.3,(BD200-1.2)*0.1+1.2),BD200)</f>
        <v>0.96237232054376454</v>
      </c>
      <c r="BF200" s="24">
        <v>793</v>
      </c>
      <c r="BG200" s="21">
        <f t="shared" si="87"/>
        <v>793</v>
      </c>
      <c r="BH200" s="21">
        <f t="shared" si="88"/>
        <v>763.2</v>
      </c>
      <c r="BI200" s="48">
        <f t="shared" si="89"/>
        <v>-29.799999999999955</v>
      </c>
      <c r="BJ200" s="21">
        <v>253.5</v>
      </c>
      <c r="BK200" s="21">
        <v>99.4</v>
      </c>
      <c r="BL200" s="21">
        <v>0</v>
      </c>
      <c r="BM200" s="21">
        <v>38.9</v>
      </c>
      <c r="BN200" s="21">
        <v>32.299999999999997</v>
      </c>
      <c r="BO200" s="21">
        <v>0</v>
      </c>
      <c r="BP200" s="21">
        <v>93.6</v>
      </c>
      <c r="BQ200" s="21">
        <v>93.7</v>
      </c>
      <c r="BR200" s="21">
        <v>64.300000000000082</v>
      </c>
      <c r="BS200" s="21">
        <v>54</v>
      </c>
      <c r="BT200" s="21">
        <v>68.900000000000006</v>
      </c>
      <c r="BU200" s="86">
        <f t="shared" si="90"/>
        <v>-35.40000000000002</v>
      </c>
      <c r="BV200" s="60" t="s">
        <v>411</v>
      </c>
      <c r="BW200" s="26">
        <f t="shared" si="91"/>
        <v>0</v>
      </c>
      <c r="BX200" s="92">
        <f t="shared" ref="BX200:BX263" si="101">IF(BU200&lt;0,BU200,0)</f>
        <v>-35.40000000000002</v>
      </c>
      <c r="BY200" s="72"/>
      <c r="BZ200" s="11"/>
      <c r="CA200" s="72"/>
      <c r="CB200" s="72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2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2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2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2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2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2"/>
      <c r="IB200" s="11"/>
      <c r="IC200" s="11"/>
    </row>
    <row r="201" spans="1:237" s="2" customFormat="1" ht="15" customHeight="1" x14ac:dyDescent="0.2">
      <c r="A201" s="16" t="s">
        <v>200</v>
      </c>
      <c r="B201" s="26">
        <v>0</v>
      </c>
      <c r="C201" s="26">
        <v>0</v>
      </c>
      <c r="D201" s="4">
        <f t="shared" si="84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26">
        <v>328.4</v>
      </c>
      <c r="O201" s="26">
        <v>536.4</v>
      </c>
      <c r="P201" s="4">
        <f t="shared" si="92"/>
        <v>1.633373934226553</v>
      </c>
      <c r="Q201" s="13">
        <v>20</v>
      </c>
      <c r="R201" s="22">
        <v>1</v>
      </c>
      <c r="S201" s="13">
        <v>15</v>
      </c>
      <c r="T201" s="26">
        <v>0</v>
      </c>
      <c r="U201" s="26">
        <v>0.5</v>
      </c>
      <c r="V201" s="4">
        <f t="shared" si="93"/>
        <v>1</v>
      </c>
      <c r="W201" s="13">
        <v>30</v>
      </c>
      <c r="X201" s="26">
        <v>1.5</v>
      </c>
      <c r="Y201" s="26">
        <v>0.5</v>
      </c>
      <c r="Z201" s="4">
        <f t="shared" si="94"/>
        <v>0.33333333333333331</v>
      </c>
      <c r="AA201" s="13">
        <v>20</v>
      </c>
      <c r="AB201" s="26" t="s">
        <v>370</v>
      </c>
      <c r="AC201" s="26" t="s">
        <v>370</v>
      </c>
      <c r="AD201" s="4" t="s">
        <v>370</v>
      </c>
      <c r="AE201" s="13" t="s">
        <v>370</v>
      </c>
      <c r="AF201" s="5">
        <v>6181</v>
      </c>
      <c r="AG201" s="5">
        <v>6334</v>
      </c>
      <c r="AH201" s="4">
        <f t="shared" si="98"/>
        <v>1.0247532761689047</v>
      </c>
      <c r="AI201" s="13">
        <v>5</v>
      </c>
      <c r="AJ201" s="5">
        <v>51</v>
      </c>
      <c r="AK201" s="5">
        <v>45</v>
      </c>
      <c r="AL201" s="4">
        <f t="shared" si="85"/>
        <v>0.88235294117647056</v>
      </c>
      <c r="AM201" s="13">
        <v>15</v>
      </c>
      <c r="AN201" s="26">
        <v>136</v>
      </c>
      <c r="AO201" s="26">
        <v>50</v>
      </c>
      <c r="AP201" s="4">
        <f t="shared" si="99"/>
        <v>0.36764705882352944</v>
      </c>
      <c r="AQ201" s="13">
        <v>20</v>
      </c>
      <c r="AR201" s="5" t="s">
        <v>373</v>
      </c>
      <c r="AS201" s="5" t="s">
        <v>373</v>
      </c>
      <c r="AT201" s="5" t="s">
        <v>373</v>
      </c>
      <c r="AU201" s="13" t="s">
        <v>370</v>
      </c>
      <c r="AV201" s="13">
        <v>0</v>
      </c>
      <c r="AW201" s="13">
        <v>0</v>
      </c>
      <c r="AX201" s="4">
        <f t="shared" si="86"/>
        <v>0</v>
      </c>
      <c r="AY201" s="13">
        <v>0</v>
      </c>
      <c r="AZ201" s="5" t="s">
        <v>373</v>
      </c>
      <c r="BA201" s="5" t="s">
        <v>373</v>
      </c>
      <c r="BB201" s="5" t="s">
        <v>373</v>
      </c>
      <c r="BC201" s="13" t="s">
        <v>370</v>
      </c>
      <c r="BD201" s="20">
        <f t="shared" si="95"/>
        <v>0.88036917620927935</v>
      </c>
      <c r="BE201" s="20">
        <f t="shared" si="100"/>
        <v>0.88036917620927935</v>
      </c>
      <c r="BF201" s="24">
        <v>478</v>
      </c>
      <c r="BG201" s="21">
        <f t="shared" si="87"/>
        <v>478</v>
      </c>
      <c r="BH201" s="21">
        <f t="shared" si="88"/>
        <v>420.8</v>
      </c>
      <c r="BI201" s="48">
        <f t="shared" si="89"/>
        <v>-57.199999999999989</v>
      </c>
      <c r="BJ201" s="21">
        <v>111.4</v>
      </c>
      <c r="BK201" s="21">
        <v>70</v>
      </c>
      <c r="BL201" s="21">
        <v>0</v>
      </c>
      <c r="BM201" s="21">
        <v>47.2</v>
      </c>
      <c r="BN201" s="21">
        <v>49.3</v>
      </c>
      <c r="BO201" s="21">
        <v>35.599999999999994</v>
      </c>
      <c r="BP201" s="21">
        <v>56.800000000000011</v>
      </c>
      <c r="BQ201" s="21">
        <v>55.899999999999977</v>
      </c>
      <c r="BR201" s="21">
        <v>43.30000000000004</v>
      </c>
      <c r="BS201" s="21">
        <v>41.9</v>
      </c>
      <c r="BT201" s="21">
        <v>36.200000000000003</v>
      </c>
      <c r="BU201" s="86">
        <f t="shared" si="90"/>
        <v>-126.80000000000005</v>
      </c>
      <c r="BV201" s="60"/>
      <c r="BW201" s="26">
        <f t="shared" si="91"/>
        <v>0</v>
      </c>
      <c r="BX201" s="92">
        <f t="shared" si="101"/>
        <v>-126.80000000000005</v>
      </c>
      <c r="BY201" s="72"/>
      <c r="BZ201" s="11"/>
      <c r="CA201" s="72"/>
      <c r="CB201" s="72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2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2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2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2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2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2"/>
      <c r="IB201" s="11"/>
      <c r="IC201" s="11"/>
    </row>
    <row r="202" spans="1:237" s="2" customFormat="1" ht="15" customHeight="1" x14ac:dyDescent="0.2">
      <c r="A202" s="16" t="s">
        <v>201</v>
      </c>
      <c r="B202" s="26">
        <v>0</v>
      </c>
      <c r="C202" s="26">
        <v>0</v>
      </c>
      <c r="D202" s="4">
        <f t="shared" si="84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26">
        <v>1503.7</v>
      </c>
      <c r="O202" s="26">
        <v>3197</v>
      </c>
      <c r="P202" s="4">
        <f t="shared" si="92"/>
        <v>2.1260889805147301</v>
      </c>
      <c r="Q202" s="13">
        <v>20</v>
      </c>
      <c r="R202" s="22">
        <v>1</v>
      </c>
      <c r="S202" s="13">
        <v>15</v>
      </c>
      <c r="T202" s="26">
        <v>491.8</v>
      </c>
      <c r="U202" s="26">
        <v>497.4</v>
      </c>
      <c r="V202" s="4">
        <f t="shared" si="93"/>
        <v>1.0113867425782839</v>
      </c>
      <c r="W202" s="13">
        <v>30</v>
      </c>
      <c r="X202" s="26">
        <v>58</v>
      </c>
      <c r="Y202" s="26">
        <v>58.6</v>
      </c>
      <c r="Z202" s="4">
        <f t="shared" si="94"/>
        <v>1.010344827586207</v>
      </c>
      <c r="AA202" s="13">
        <v>20</v>
      </c>
      <c r="AB202" s="26" t="s">
        <v>370</v>
      </c>
      <c r="AC202" s="26" t="s">
        <v>370</v>
      </c>
      <c r="AD202" s="4" t="s">
        <v>370</v>
      </c>
      <c r="AE202" s="13" t="s">
        <v>370</v>
      </c>
      <c r="AF202" s="5">
        <v>1883</v>
      </c>
      <c r="AG202" s="5">
        <v>5171</v>
      </c>
      <c r="AH202" s="4">
        <f t="shared" si="98"/>
        <v>2.7461497610196495</v>
      </c>
      <c r="AI202" s="13">
        <v>5</v>
      </c>
      <c r="AJ202" s="5">
        <v>15</v>
      </c>
      <c r="AK202" s="5">
        <v>0</v>
      </c>
      <c r="AL202" s="4">
        <f t="shared" si="85"/>
        <v>0</v>
      </c>
      <c r="AM202" s="13">
        <v>15</v>
      </c>
      <c r="AN202" s="26">
        <v>595</v>
      </c>
      <c r="AO202" s="26">
        <v>499</v>
      </c>
      <c r="AP202" s="4">
        <f t="shared" si="99"/>
        <v>0.83865546218487397</v>
      </c>
      <c r="AQ202" s="13">
        <v>20</v>
      </c>
      <c r="AR202" s="5" t="s">
        <v>373</v>
      </c>
      <c r="AS202" s="5" t="s">
        <v>373</v>
      </c>
      <c r="AT202" s="5" t="s">
        <v>373</v>
      </c>
      <c r="AU202" s="13" t="s">
        <v>370</v>
      </c>
      <c r="AV202" s="13">
        <v>0</v>
      </c>
      <c r="AW202" s="13">
        <v>0</v>
      </c>
      <c r="AX202" s="4">
        <f t="shared" si="86"/>
        <v>0</v>
      </c>
      <c r="AY202" s="13">
        <v>0</v>
      </c>
      <c r="AZ202" s="5" t="s">
        <v>373</v>
      </c>
      <c r="BA202" s="5" t="s">
        <v>373</v>
      </c>
      <c r="BB202" s="5" t="s">
        <v>373</v>
      </c>
      <c r="BC202" s="13" t="s">
        <v>370</v>
      </c>
      <c r="BD202" s="20">
        <f t="shared" si="95"/>
        <v>1.108593091905304</v>
      </c>
      <c r="BE202" s="20">
        <f t="shared" si="100"/>
        <v>1.108593091905304</v>
      </c>
      <c r="BF202" s="24">
        <v>943</v>
      </c>
      <c r="BG202" s="21">
        <f t="shared" si="87"/>
        <v>943</v>
      </c>
      <c r="BH202" s="21">
        <f t="shared" si="88"/>
        <v>1045.4000000000001</v>
      </c>
      <c r="BI202" s="48">
        <f t="shared" si="89"/>
        <v>102.40000000000009</v>
      </c>
      <c r="BJ202" s="21">
        <v>276.5</v>
      </c>
      <c r="BK202" s="21">
        <v>262.5</v>
      </c>
      <c r="BL202" s="21">
        <v>0</v>
      </c>
      <c r="BM202" s="21">
        <v>111.4</v>
      </c>
      <c r="BN202" s="21">
        <v>82.6</v>
      </c>
      <c r="BO202" s="21">
        <v>0</v>
      </c>
      <c r="BP202" s="21">
        <v>99.9</v>
      </c>
      <c r="BQ202" s="21">
        <v>61.2</v>
      </c>
      <c r="BR202" s="21">
        <v>47.699999999999974</v>
      </c>
      <c r="BS202" s="21">
        <v>83.200000000000074</v>
      </c>
      <c r="BT202" s="21">
        <v>74.2</v>
      </c>
      <c r="BU202" s="86">
        <f t="shared" si="90"/>
        <v>-53.799999999999983</v>
      </c>
      <c r="BV202" s="60"/>
      <c r="BW202" s="26">
        <f t="shared" si="91"/>
        <v>0</v>
      </c>
      <c r="BX202" s="92">
        <f t="shared" si="101"/>
        <v>-53.799999999999983</v>
      </c>
      <c r="BY202" s="72"/>
      <c r="BZ202" s="11"/>
      <c r="CA202" s="72"/>
      <c r="CB202" s="72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2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2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2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2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2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2"/>
      <c r="IB202" s="11"/>
      <c r="IC202" s="11"/>
    </row>
    <row r="203" spans="1:237" s="2" customFormat="1" ht="15" customHeight="1" x14ac:dyDescent="0.2">
      <c r="A203" s="16" t="s">
        <v>202</v>
      </c>
      <c r="B203" s="26">
        <v>0</v>
      </c>
      <c r="C203" s="26">
        <v>0</v>
      </c>
      <c r="D203" s="4">
        <f t="shared" si="84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26">
        <v>743.2</v>
      </c>
      <c r="O203" s="26">
        <v>773.2</v>
      </c>
      <c r="P203" s="4">
        <f t="shared" si="92"/>
        <v>1.0403659849300322</v>
      </c>
      <c r="Q203" s="13">
        <v>20</v>
      </c>
      <c r="R203" s="22">
        <v>1</v>
      </c>
      <c r="S203" s="13">
        <v>15</v>
      </c>
      <c r="T203" s="26">
        <v>0</v>
      </c>
      <c r="U203" s="26">
        <v>0.6</v>
      </c>
      <c r="V203" s="4">
        <f t="shared" si="93"/>
        <v>1</v>
      </c>
      <c r="W203" s="13">
        <v>30</v>
      </c>
      <c r="X203" s="26">
        <v>0.8</v>
      </c>
      <c r="Y203" s="26">
        <v>1.2</v>
      </c>
      <c r="Z203" s="4">
        <f t="shared" si="94"/>
        <v>1.4999999999999998</v>
      </c>
      <c r="AA203" s="13">
        <v>20</v>
      </c>
      <c r="AB203" s="26" t="s">
        <v>370</v>
      </c>
      <c r="AC203" s="26" t="s">
        <v>370</v>
      </c>
      <c r="AD203" s="4" t="s">
        <v>370</v>
      </c>
      <c r="AE203" s="13" t="s">
        <v>370</v>
      </c>
      <c r="AF203" s="5">
        <v>505</v>
      </c>
      <c r="AG203" s="5">
        <v>3794</v>
      </c>
      <c r="AH203" s="4">
        <f t="shared" si="98"/>
        <v>7.5128712871287124</v>
      </c>
      <c r="AI203" s="13">
        <v>5</v>
      </c>
      <c r="AJ203" s="5">
        <v>15</v>
      </c>
      <c r="AK203" s="5">
        <v>0</v>
      </c>
      <c r="AL203" s="4">
        <f t="shared" si="85"/>
        <v>0</v>
      </c>
      <c r="AM203" s="13">
        <v>15</v>
      </c>
      <c r="AN203" s="26">
        <v>125</v>
      </c>
      <c r="AO203" s="26">
        <v>75</v>
      </c>
      <c r="AP203" s="4">
        <f t="shared" si="99"/>
        <v>0.6</v>
      </c>
      <c r="AQ203" s="13">
        <v>20</v>
      </c>
      <c r="AR203" s="5" t="s">
        <v>373</v>
      </c>
      <c r="AS203" s="5" t="s">
        <v>373</v>
      </c>
      <c r="AT203" s="5" t="s">
        <v>373</v>
      </c>
      <c r="AU203" s="13" t="s">
        <v>370</v>
      </c>
      <c r="AV203" s="13">
        <v>0</v>
      </c>
      <c r="AW203" s="13">
        <v>0</v>
      </c>
      <c r="AX203" s="4">
        <f t="shared" si="86"/>
        <v>0</v>
      </c>
      <c r="AY203" s="13">
        <v>0</v>
      </c>
      <c r="AZ203" s="5" t="s">
        <v>373</v>
      </c>
      <c r="BA203" s="5" t="s">
        <v>373</v>
      </c>
      <c r="BB203" s="5" t="s">
        <v>373</v>
      </c>
      <c r="BC203" s="13" t="s">
        <v>370</v>
      </c>
      <c r="BD203" s="20">
        <f t="shared" si="95"/>
        <v>1.1629734090739536</v>
      </c>
      <c r="BE203" s="20">
        <f t="shared" si="100"/>
        <v>1.1629734090739536</v>
      </c>
      <c r="BF203" s="24">
        <v>334</v>
      </c>
      <c r="BG203" s="21">
        <f t="shared" si="87"/>
        <v>334</v>
      </c>
      <c r="BH203" s="21">
        <f t="shared" si="88"/>
        <v>388.4</v>
      </c>
      <c r="BI203" s="48">
        <f t="shared" si="89"/>
        <v>54.399999999999977</v>
      </c>
      <c r="BJ203" s="21">
        <v>44.6</v>
      </c>
      <c r="BK203" s="21">
        <v>19.8</v>
      </c>
      <c r="BL203" s="21">
        <v>0.89999999999999503</v>
      </c>
      <c r="BM203" s="21">
        <v>13.6</v>
      </c>
      <c r="BN203" s="21">
        <v>27.7</v>
      </c>
      <c r="BO203" s="21">
        <v>71.599999999999994</v>
      </c>
      <c r="BP203" s="21">
        <v>36</v>
      </c>
      <c r="BQ203" s="21">
        <v>30.900000000000006</v>
      </c>
      <c r="BR203" s="21">
        <v>45.400000000000006</v>
      </c>
      <c r="BS203" s="21">
        <v>62.9</v>
      </c>
      <c r="BT203" s="21">
        <v>26.2</v>
      </c>
      <c r="BU203" s="86">
        <f t="shared" si="90"/>
        <v>8.799999999999951</v>
      </c>
      <c r="BV203" s="60"/>
      <c r="BW203" s="26">
        <f t="shared" si="91"/>
        <v>8.799999999999951</v>
      </c>
      <c r="BX203" s="92">
        <f t="shared" si="101"/>
        <v>0</v>
      </c>
      <c r="BY203" s="72"/>
      <c r="BZ203" s="11"/>
      <c r="CA203" s="72"/>
      <c r="CB203" s="72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2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2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2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2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2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2"/>
      <c r="IB203" s="11"/>
      <c r="IC203" s="11"/>
    </row>
    <row r="204" spans="1:237" s="2" customFormat="1" ht="15" customHeight="1" x14ac:dyDescent="0.2">
      <c r="A204" s="16" t="s">
        <v>203</v>
      </c>
      <c r="B204" s="26">
        <v>0</v>
      </c>
      <c r="C204" s="26">
        <v>0</v>
      </c>
      <c r="D204" s="4">
        <f t="shared" si="84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26">
        <v>2153.1999999999998</v>
      </c>
      <c r="O204" s="26">
        <v>2261</v>
      </c>
      <c r="P204" s="4">
        <f t="shared" si="92"/>
        <v>1.0500650195058518</v>
      </c>
      <c r="Q204" s="13">
        <v>20</v>
      </c>
      <c r="R204" s="22">
        <v>1</v>
      </c>
      <c r="S204" s="13">
        <v>15</v>
      </c>
      <c r="T204" s="26">
        <v>238.4</v>
      </c>
      <c r="U204" s="26">
        <v>210.2</v>
      </c>
      <c r="V204" s="4">
        <f t="shared" si="93"/>
        <v>0.88171140939597303</v>
      </c>
      <c r="W204" s="13">
        <v>5</v>
      </c>
      <c r="X204" s="26">
        <v>52.1</v>
      </c>
      <c r="Y204" s="26">
        <v>56.1</v>
      </c>
      <c r="Z204" s="4">
        <f t="shared" si="94"/>
        <v>1.0767754318618041</v>
      </c>
      <c r="AA204" s="13">
        <v>45</v>
      </c>
      <c r="AB204" s="26" t="s">
        <v>370</v>
      </c>
      <c r="AC204" s="26" t="s">
        <v>370</v>
      </c>
      <c r="AD204" s="4" t="s">
        <v>370</v>
      </c>
      <c r="AE204" s="13" t="s">
        <v>370</v>
      </c>
      <c r="AF204" s="5">
        <v>48816</v>
      </c>
      <c r="AG204" s="5">
        <v>28826</v>
      </c>
      <c r="AH204" s="4">
        <f t="shared" si="98"/>
        <v>0.59050311373320219</v>
      </c>
      <c r="AI204" s="13">
        <v>5</v>
      </c>
      <c r="AJ204" s="5">
        <v>51</v>
      </c>
      <c r="AK204" s="5">
        <v>27.7</v>
      </c>
      <c r="AL204" s="4">
        <f t="shared" si="85"/>
        <v>0.54313725490196074</v>
      </c>
      <c r="AM204" s="13">
        <v>15</v>
      </c>
      <c r="AN204" s="26">
        <v>310</v>
      </c>
      <c r="AO204" s="26">
        <v>313</v>
      </c>
      <c r="AP204" s="4">
        <f t="shared" si="99"/>
        <v>1.0096774193548388</v>
      </c>
      <c r="AQ204" s="13">
        <v>20</v>
      </c>
      <c r="AR204" s="5" t="s">
        <v>373</v>
      </c>
      <c r="AS204" s="5" t="s">
        <v>373</v>
      </c>
      <c r="AT204" s="5" t="s">
        <v>373</v>
      </c>
      <c r="AU204" s="13" t="s">
        <v>370</v>
      </c>
      <c r="AV204" s="13">
        <v>0</v>
      </c>
      <c r="AW204" s="13">
        <v>33.33</v>
      </c>
      <c r="AX204" s="4">
        <f t="shared" si="86"/>
        <v>0</v>
      </c>
      <c r="AY204" s="13">
        <v>0</v>
      </c>
      <c r="AZ204" s="5" t="s">
        <v>373</v>
      </c>
      <c r="BA204" s="5" t="s">
        <v>373</v>
      </c>
      <c r="BB204" s="5" t="s">
        <v>373</v>
      </c>
      <c r="BC204" s="13" t="s">
        <v>370</v>
      </c>
      <c r="BD204" s="20">
        <f t="shared" si="95"/>
        <v>0.96126299720136221</v>
      </c>
      <c r="BE204" s="20">
        <f t="shared" si="100"/>
        <v>0.96126299720136221</v>
      </c>
      <c r="BF204" s="24">
        <v>1081</v>
      </c>
      <c r="BG204" s="21">
        <f t="shared" si="87"/>
        <v>1081</v>
      </c>
      <c r="BH204" s="21">
        <f t="shared" si="88"/>
        <v>1039.0999999999999</v>
      </c>
      <c r="BI204" s="48">
        <f t="shared" si="89"/>
        <v>-41.900000000000091</v>
      </c>
      <c r="BJ204" s="21">
        <v>136.1</v>
      </c>
      <c r="BK204" s="21">
        <v>119.4</v>
      </c>
      <c r="BL204" s="21">
        <v>0</v>
      </c>
      <c r="BM204" s="21">
        <v>59.8</v>
      </c>
      <c r="BN204" s="21">
        <v>127.8</v>
      </c>
      <c r="BO204" s="21">
        <v>227.69999999999993</v>
      </c>
      <c r="BP204" s="21">
        <v>116.80000000000004</v>
      </c>
      <c r="BQ204" s="21">
        <v>118.90000000000002</v>
      </c>
      <c r="BR204" s="21">
        <v>98.700000000000145</v>
      </c>
      <c r="BS204" s="21">
        <v>101.69999999999996</v>
      </c>
      <c r="BT204" s="21">
        <v>86.8</v>
      </c>
      <c r="BU204" s="86">
        <f t="shared" si="90"/>
        <v>-154.60000000000008</v>
      </c>
      <c r="BV204" s="60"/>
      <c r="BW204" s="26">
        <f t="shared" si="91"/>
        <v>0</v>
      </c>
      <c r="BX204" s="92">
        <f t="shared" si="101"/>
        <v>-154.60000000000008</v>
      </c>
      <c r="BY204" s="72"/>
      <c r="BZ204" s="11"/>
      <c r="CA204" s="72"/>
      <c r="CB204" s="72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2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2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2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2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2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2"/>
      <c r="IB204" s="11"/>
      <c r="IC204" s="11"/>
    </row>
    <row r="205" spans="1:237" s="2" customFormat="1" ht="15" customHeight="1" x14ac:dyDescent="0.2">
      <c r="A205" s="16" t="s">
        <v>204</v>
      </c>
      <c r="B205" s="26">
        <v>3043</v>
      </c>
      <c r="C205" s="26">
        <v>3254.1</v>
      </c>
      <c r="D205" s="4">
        <f t="shared" si="84"/>
        <v>1.0693723299375615</v>
      </c>
      <c r="E205" s="13">
        <v>10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26">
        <v>1212</v>
      </c>
      <c r="O205" s="26">
        <v>2013.6</v>
      </c>
      <c r="P205" s="4">
        <f t="shared" si="92"/>
        <v>1.6613861386138613</v>
      </c>
      <c r="Q205" s="13">
        <v>20</v>
      </c>
      <c r="R205" s="22">
        <v>1</v>
      </c>
      <c r="S205" s="13">
        <v>15</v>
      </c>
      <c r="T205" s="26">
        <v>403</v>
      </c>
      <c r="U205" s="26">
        <v>387.3</v>
      </c>
      <c r="V205" s="4">
        <f t="shared" si="93"/>
        <v>0.96104218362282878</v>
      </c>
      <c r="W205" s="13">
        <v>35</v>
      </c>
      <c r="X205" s="26">
        <v>52.1</v>
      </c>
      <c r="Y205" s="26">
        <v>52.3</v>
      </c>
      <c r="Z205" s="4">
        <f t="shared" si="94"/>
        <v>1.0038387715930901</v>
      </c>
      <c r="AA205" s="13">
        <v>15</v>
      </c>
      <c r="AB205" s="26" t="s">
        <v>370</v>
      </c>
      <c r="AC205" s="26" t="s">
        <v>370</v>
      </c>
      <c r="AD205" s="4" t="s">
        <v>370</v>
      </c>
      <c r="AE205" s="13" t="s">
        <v>370</v>
      </c>
      <c r="AF205" s="5">
        <v>46238</v>
      </c>
      <c r="AG205" s="5">
        <v>48006</v>
      </c>
      <c r="AH205" s="4">
        <f t="shared" si="98"/>
        <v>1.0382369479648774</v>
      </c>
      <c r="AI205" s="13">
        <v>5</v>
      </c>
      <c r="AJ205" s="5">
        <v>51</v>
      </c>
      <c r="AK205" s="5">
        <v>37.1</v>
      </c>
      <c r="AL205" s="4">
        <f t="shared" si="85"/>
        <v>0.72745098039215694</v>
      </c>
      <c r="AM205" s="13">
        <v>15</v>
      </c>
      <c r="AN205" s="26">
        <v>564</v>
      </c>
      <c r="AO205" s="26">
        <v>483</v>
      </c>
      <c r="AP205" s="4">
        <f t="shared" si="99"/>
        <v>0.8563829787234043</v>
      </c>
      <c r="AQ205" s="13">
        <v>20</v>
      </c>
      <c r="AR205" s="5" t="s">
        <v>373</v>
      </c>
      <c r="AS205" s="5" t="s">
        <v>373</v>
      </c>
      <c r="AT205" s="5" t="s">
        <v>373</v>
      </c>
      <c r="AU205" s="13" t="s">
        <v>370</v>
      </c>
      <c r="AV205" s="13">
        <v>0</v>
      </c>
      <c r="AW205" s="13">
        <v>50</v>
      </c>
      <c r="AX205" s="4">
        <f t="shared" si="86"/>
        <v>0</v>
      </c>
      <c r="AY205" s="13">
        <v>0</v>
      </c>
      <c r="AZ205" s="5" t="s">
        <v>373</v>
      </c>
      <c r="BA205" s="5" t="s">
        <v>373</v>
      </c>
      <c r="BB205" s="5" t="s">
        <v>373</v>
      </c>
      <c r="BC205" s="13" t="s">
        <v>370</v>
      </c>
      <c r="BD205" s="20">
        <f t="shared" si="95"/>
        <v>1.0433045414260966</v>
      </c>
      <c r="BE205" s="20">
        <f t="shared" si="100"/>
        <v>1.0433045414260966</v>
      </c>
      <c r="BF205" s="24">
        <v>2341</v>
      </c>
      <c r="BG205" s="21">
        <f t="shared" si="87"/>
        <v>2341</v>
      </c>
      <c r="BH205" s="21">
        <f t="shared" si="88"/>
        <v>2442.4</v>
      </c>
      <c r="BI205" s="48">
        <f t="shared" si="89"/>
        <v>101.40000000000009</v>
      </c>
      <c r="BJ205" s="21">
        <v>255.6</v>
      </c>
      <c r="BK205" s="21">
        <v>345.8</v>
      </c>
      <c r="BL205" s="21">
        <v>147.69999999999999</v>
      </c>
      <c r="BM205" s="21">
        <v>268</v>
      </c>
      <c r="BN205" s="21">
        <v>273</v>
      </c>
      <c r="BO205" s="21">
        <v>178.10000000000014</v>
      </c>
      <c r="BP205" s="21">
        <v>232.00000000000006</v>
      </c>
      <c r="BQ205" s="21">
        <v>267.99999999999994</v>
      </c>
      <c r="BR205" s="21">
        <v>235.70000000000005</v>
      </c>
      <c r="BS205" s="21">
        <v>159.89999999999981</v>
      </c>
      <c r="BT205" s="21">
        <v>208.4</v>
      </c>
      <c r="BU205" s="86">
        <f t="shared" si="90"/>
        <v>-129.79999999999976</v>
      </c>
      <c r="BV205" s="60"/>
      <c r="BW205" s="26">
        <f t="shared" si="91"/>
        <v>0</v>
      </c>
      <c r="BX205" s="92">
        <f t="shared" si="101"/>
        <v>-129.79999999999976</v>
      </c>
      <c r="BY205" s="72"/>
      <c r="BZ205" s="11"/>
      <c r="CA205" s="72"/>
      <c r="CB205" s="72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2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2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2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2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2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2"/>
      <c r="IB205" s="11"/>
      <c r="IC205" s="11"/>
    </row>
    <row r="206" spans="1:237" s="2" customFormat="1" ht="15" customHeight="1" x14ac:dyDescent="0.2">
      <c r="A206" s="16" t="s">
        <v>205</v>
      </c>
      <c r="B206" s="26">
        <v>105535</v>
      </c>
      <c r="C206" s="26">
        <v>108807.8</v>
      </c>
      <c r="D206" s="4">
        <f t="shared" si="84"/>
        <v>1.031011512768276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26">
        <v>9607.7000000000007</v>
      </c>
      <c r="O206" s="26">
        <v>9696.5</v>
      </c>
      <c r="P206" s="4">
        <f t="shared" si="92"/>
        <v>1.0092425866752708</v>
      </c>
      <c r="Q206" s="13">
        <v>20</v>
      </c>
      <c r="R206" s="22">
        <v>1</v>
      </c>
      <c r="S206" s="13">
        <v>15</v>
      </c>
      <c r="T206" s="26">
        <v>423.5</v>
      </c>
      <c r="U206" s="26">
        <v>569.5</v>
      </c>
      <c r="V206" s="4">
        <f t="shared" si="93"/>
        <v>1.3447461629279811</v>
      </c>
      <c r="W206" s="13">
        <v>30</v>
      </c>
      <c r="X206" s="26">
        <v>67.7</v>
      </c>
      <c r="Y206" s="26">
        <v>70.7</v>
      </c>
      <c r="Z206" s="4">
        <f t="shared" si="94"/>
        <v>1.0443131462333826</v>
      </c>
      <c r="AA206" s="13">
        <v>20</v>
      </c>
      <c r="AB206" s="26" t="s">
        <v>370</v>
      </c>
      <c r="AC206" s="26" t="s">
        <v>370</v>
      </c>
      <c r="AD206" s="4" t="s">
        <v>370</v>
      </c>
      <c r="AE206" s="13" t="s">
        <v>370</v>
      </c>
      <c r="AF206" s="5">
        <v>355510</v>
      </c>
      <c r="AG206" s="5">
        <v>385666</v>
      </c>
      <c r="AH206" s="4">
        <f t="shared" si="98"/>
        <v>1.0848246181542009</v>
      </c>
      <c r="AI206" s="13">
        <v>5</v>
      </c>
      <c r="AJ206" s="5">
        <v>51</v>
      </c>
      <c r="AK206" s="5">
        <v>34.4</v>
      </c>
      <c r="AL206" s="4">
        <f t="shared" si="85"/>
        <v>0.67450980392156856</v>
      </c>
      <c r="AM206" s="13">
        <v>15</v>
      </c>
      <c r="AN206" s="26">
        <v>1073</v>
      </c>
      <c r="AO206" s="26">
        <v>372</v>
      </c>
      <c r="AP206" s="4">
        <f t="shared" si="99"/>
        <v>0.34669151910531221</v>
      </c>
      <c r="AQ206" s="13">
        <v>20</v>
      </c>
      <c r="AR206" s="5" t="s">
        <v>373</v>
      </c>
      <c r="AS206" s="5" t="s">
        <v>373</v>
      </c>
      <c r="AT206" s="5" t="s">
        <v>373</v>
      </c>
      <c r="AU206" s="13" t="s">
        <v>370</v>
      </c>
      <c r="AV206" s="13">
        <v>26.4</v>
      </c>
      <c r="AW206" s="13">
        <v>57.37</v>
      </c>
      <c r="AX206" s="4">
        <f t="shared" si="86"/>
        <v>2.1731060606060608</v>
      </c>
      <c r="AY206" s="13">
        <v>10</v>
      </c>
      <c r="AZ206" s="5" t="s">
        <v>373</v>
      </c>
      <c r="BA206" s="5" t="s">
        <v>373</v>
      </c>
      <c r="BB206" s="5" t="s">
        <v>373</v>
      </c>
      <c r="BC206" s="13" t="s">
        <v>370</v>
      </c>
      <c r="BD206" s="20">
        <f t="shared" si="95"/>
        <v>1.0408984538721147</v>
      </c>
      <c r="BE206" s="20">
        <f t="shared" si="100"/>
        <v>1.0408984538721147</v>
      </c>
      <c r="BF206" s="24">
        <v>2058</v>
      </c>
      <c r="BG206" s="21">
        <f t="shared" si="87"/>
        <v>2058</v>
      </c>
      <c r="BH206" s="21">
        <f t="shared" si="88"/>
        <v>2142.1999999999998</v>
      </c>
      <c r="BI206" s="48">
        <f t="shared" si="89"/>
        <v>84.199999999999818</v>
      </c>
      <c r="BJ206" s="21">
        <v>412.4</v>
      </c>
      <c r="BK206" s="21">
        <v>327.10000000000002</v>
      </c>
      <c r="BL206" s="21">
        <v>0</v>
      </c>
      <c r="BM206" s="21">
        <v>163.80000000000001</v>
      </c>
      <c r="BN206" s="21">
        <v>159.30000000000001</v>
      </c>
      <c r="BO206" s="21">
        <v>131.30000000000007</v>
      </c>
      <c r="BP206" s="21">
        <v>184.39999999999981</v>
      </c>
      <c r="BQ206" s="21">
        <v>297.00000000000011</v>
      </c>
      <c r="BR206" s="21">
        <v>172.10000000000019</v>
      </c>
      <c r="BS206" s="21">
        <v>135.40000000000018</v>
      </c>
      <c r="BT206" s="21">
        <v>195.1</v>
      </c>
      <c r="BU206" s="86">
        <f t="shared" si="90"/>
        <v>-35.700000000000387</v>
      </c>
      <c r="BV206" s="60"/>
      <c r="BW206" s="26">
        <f t="shared" si="91"/>
        <v>0</v>
      </c>
      <c r="BX206" s="92">
        <f t="shared" si="101"/>
        <v>-35.700000000000387</v>
      </c>
      <c r="BY206" s="72"/>
      <c r="BZ206" s="11"/>
      <c r="CA206" s="72"/>
      <c r="CB206" s="72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2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2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2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2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2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2"/>
      <c r="IB206" s="11"/>
      <c r="IC206" s="11"/>
    </row>
    <row r="207" spans="1:237" s="2" customFormat="1" ht="15" customHeight="1" x14ac:dyDescent="0.2">
      <c r="A207" s="16" t="s">
        <v>206</v>
      </c>
      <c r="B207" s="26">
        <v>0</v>
      </c>
      <c r="C207" s="26">
        <v>0</v>
      </c>
      <c r="D207" s="4">
        <f t="shared" si="84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26">
        <v>749.5</v>
      </c>
      <c r="O207" s="26">
        <v>561.29999999999995</v>
      </c>
      <c r="P207" s="4">
        <f t="shared" si="92"/>
        <v>0.74889926617745162</v>
      </c>
      <c r="Q207" s="13">
        <v>20</v>
      </c>
      <c r="R207" s="22">
        <v>1</v>
      </c>
      <c r="S207" s="13">
        <v>15</v>
      </c>
      <c r="T207" s="26">
        <v>174.1</v>
      </c>
      <c r="U207" s="26">
        <v>130.30000000000001</v>
      </c>
      <c r="V207" s="4">
        <f t="shared" si="93"/>
        <v>0.74842044801838037</v>
      </c>
      <c r="W207" s="13">
        <v>30</v>
      </c>
      <c r="X207" s="26">
        <v>20.399999999999999</v>
      </c>
      <c r="Y207" s="26">
        <v>21.3</v>
      </c>
      <c r="Z207" s="4">
        <f t="shared" si="94"/>
        <v>1.0441176470588236</v>
      </c>
      <c r="AA207" s="13">
        <v>20</v>
      </c>
      <c r="AB207" s="26" t="s">
        <v>370</v>
      </c>
      <c r="AC207" s="26" t="s">
        <v>370</v>
      </c>
      <c r="AD207" s="4" t="s">
        <v>370</v>
      </c>
      <c r="AE207" s="13" t="s">
        <v>370</v>
      </c>
      <c r="AF207" s="5">
        <v>6558</v>
      </c>
      <c r="AG207" s="5">
        <v>7007</v>
      </c>
      <c r="AH207" s="4">
        <f t="shared" si="98"/>
        <v>1.0684659957304057</v>
      </c>
      <c r="AI207" s="13">
        <v>5</v>
      </c>
      <c r="AJ207" s="5">
        <v>51</v>
      </c>
      <c r="AK207" s="5">
        <v>44.9</v>
      </c>
      <c r="AL207" s="4">
        <f t="shared" si="85"/>
        <v>0.88039215686274508</v>
      </c>
      <c r="AM207" s="13">
        <v>15</v>
      </c>
      <c r="AN207" s="26">
        <v>183</v>
      </c>
      <c r="AO207" s="26">
        <v>208</v>
      </c>
      <c r="AP207" s="4">
        <f t="shared" si="99"/>
        <v>1.1366120218579234</v>
      </c>
      <c r="AQ207" s="13">
        <v>20</v>
      </c>
      <c r="AR207" s="5" t="s">
        <v>373</v>
      </c>
      <c r="AS207" s="5" t="s">
        <v>373</v>
      </c>
      <c r="AT207" s="5" t="s">
        <v>373</v>
      </c>
      <c r="AU207" s="13" t="s">
        <v>370</v>
      </c>
      <c r="AV207" s="13">
        <v>0</v>
      </c>
      <c r="AW207" s="13">
        <v>0</v>
      </c>
      <c r="AX207" s="4">
        <f t="shared" si="86"/>
        <v>0</v>
      </c>
      <c r="AY207" s="13">
        <v>0</v>
      </c>
      <c r="AZ207" s="5" t="s">
        <v>373</v>
      </c>
      <c r="BA207" s="5" t="s">
        <v>373</v>
      </c>
      <c r="BB207" s="5" t="s">
        <v>373</v>
      </c>
      <c r="BC207" s="13" t="s">
        <v>370</v>
      </c>
      <c r="BD207" s="20">
        <f t="shared" si="95"/>
        <v>0.91674723579222861</v>
      </c>
      <c r="BE207" s="20">
        <f t="shared" si="100"/>
        <v>0.91674723579222861</v>
      </c>
      <c r="BF207" s="24">
        <v>366</v>
      </c>
      <c r="BG207" s="21">
        <f t="shared" si="87"/>
        <v>366</v>
      </c>
      <c r="BH207" s="21">
        <f t="shared" si="88"/>
        <v>335.5</v>
      </c>
      <c r="BI207" s="48">
        <f t="shared" si="89"/>
        <v>-30.5</v>
      </c>
      <c r="BJ207" s="21">
        <v>28.2</v>
      </c>
      <c r="BK207" s="21">
        <v>40.4</v>
      </c>
      <c r="BL207" s="21">
        <v>27.499999999999993</v>
      </c>
      <c r="BM207" s="21">
        <v>35.1</v>
      </c>
      <c r="BN207" s="21">
        <v>9.3000000000000007</v>
      </c>
      <c r="BO207" s="21">
        <v>28.300000000000011</v>
      </c>
      <c r="BP207" s="21">
        <v>38.499999999999986</v>
      </c>
      <c r="BQ207" s="21">
        <v>34.1</v>
      </c>
      <c r="BR207" s="21">
        <v>18.300000000000011</v>
      </c>
      <c r="BS207" s="21">
        <v>52.900000000000006</v>
      </c>
      <c r="BT207" s="21">
        <v>35.5</v>
      </c>
      <c r="BU207" s="86">
        <f t="shared" si="90"/>
        <v>-12.599999999999966</v>
      </c>
      <c r="BV207" s="60"/>
      <c r="BW207" s="26">
        <f t="shared" si="91"/>
        <v>0</v>
      </c>
      <c r="BX207" s="92">
        <f t="shared" si="101"/>
        <v>-12.599999999999966</v>
      </c>
      <c r="BY207" s="72"/>
      <c r="BZ207" s="11"/>
      <c r="CA207" s="72"/>
      <c r="CB207" s="72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2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2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2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2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2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2"/>
      <c r="IB207" s="11"/>
      <c r="IC207" s="11"/>
    </row>
    <row r="208" spans="1:237" s="2" customFormat="1" ht="15" customHeight="1" x14ac:dyDescent="0.2">
      <c r="A208" s="16" t="s">
        <v>207</v>
      </c>
      <c r="B208" s="26">
        <v>0</v>
      </c>
      <c r="C208" s="26">
        <v>0</v>
      </c>
      <c r="D208" s="4">
        <f t="shared" si="84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26">
        <v>1011.7</v>
      </c>
      <c r="O208" s="26">
        <v>1175.2</v>
      </c>
      <c r="P208" s="4">
        <f t="shared" si="92"/>
        <v>1.161609172679648</v>
      </c>
      <c r="Q208" s="13">
        <v>20</v>
      </c>
      <c r="R208" s="22">
        <v>1</v>
      </c>
      <c r="S208" s="13">
        <v>15</v>
      </c>
      <c r="T208" s="26">
        <v>33.299999999999997</v>
      </c>
      <c r="U208" s="26">
        <v>21.3</v>
      </c>
      <c r="V208" s="4">
        <f t="shared" si="93"/>
        <v>0.63963963963963977</v>
      </c>
      <c r="W208" s="13">
        <v>30</v>
      </c>
      <c r="X208" s="26">
        <v>0.8</v>
      </c>
      <c r="Y208" s="26">
        <v>2.5</v>
      </c>
      <c r="Z208" s="4">
        <f t="shared" si="94"/>
        <v>3.125</v>
      </c>
      <c r="AA208" s="13">
        <v>20</v>
      </c>
      <c r="AB208" s="26" t="s">
        <v>370</v>
      </c>
      <c r="AC208" s="26" t="s">
        <v>370</v>
      </c>
      <c r="AD208" s="4" t="s">
        <v>370</v>
      </c>
      <c r="AE208" s="13" t="s">
        <v>370</v>
      </c>
      <c r="AF208" s="5">
        <v>1317</v>
      </c>
      <c r="AG208" s="5">
        <v>6156</v>
      </c>
      <c r="AH208" s="4">
        <f t="shared" si="98"/>
        <v>4.6742596810933943</v>
      </c>
      <c r="AI208" s="13">
        <v>5</v>
      </c>
      <c r="AJ208" s="5">
        <v>51</v>
      </c>
      <c r="AK208" s="5">
        <v>28.3</v>
      </c>
      <c r="AL208" s="4">
        <f t="shared" si="85"/>
        <v>0.55490196078431375</v>
      </c>
      <c r="AM208" s="13">
        <v>15</v>
      </c>
      <c r="AN208" s="26">
        <v>144</v>
      </c>
      <c r="AO208" s="26">
        <v>105</v>
      </c>
      <c r="AP208" s="4">
        <f t="shared" si="99"/>
        <v>0.72916666666666663</v>
      </c>
      <c r="AQ208" s="13">
        <v>20</v>
      </c>
      <c r="AR208" s="5" t="s">
        <v>373</v>
      </c>
      <c r="AS208" s="5" t="s">
        <v>373</v>
      </c>
      <c r="AT208" s="5" t="s">
        <v>373</v>
      </c>
      <c r="AU208" s="13" t="s">
        <v>370</v>
      </c>
      <c r="AV208" s="13">
        <v>0</v>
      </c>
      <c r="AW208" s="13">
        <v>66.67</v>
      </c>
      <c r="AX208" s="4">
        <f t="shared" si="86"/>
        <v>1</v>
      </c>
      <c r="AY208" s="13">
        <v>10</v>
      </c>
      <c r="AZ208" s="5" t="s">
        <v>373</v>
      </c>
      <c r="BA208" s="5" t="s">
        <v>373</v>
      </c>
      <c r="BB208" s="5" t="s">
        <v>373</v>
      </c>
      <c r="BC208" s="13" t="s">
        <v>370</v>
      </c>
      <c r="BD208" s="20">
        <f t="shared" si="95"/>
        <v>1.3051817318025716</v>
      </c>
      <c r="BE208" s="20">
        <f t="shared" si="100"/>
        <v>1.2105181731802572</v>
      </c>
      <c r="BF208" s="24">
        <v>494</v>
      </c>
      <c r="BG208" s="21">
        <f t="shared" si="87"/>
        <v>494</v>
      </c>
      <c r="BH208" s="21">
        <f t="shared" si="88"/>
        <v>598</v>
      </c>
      <c r="BI208" s="48">
        <f t="shared" si="89"/>
        <v>104</v>
      </c>
      <c r="BJ208" s="21">
        <v>22.9</v>
      </c>
      <c r="BK208" s="21">
        <v>35.1</v>
      </c>
      <c r="BL208" s="21">
        <v>9.2000000000000028</v>
      </c>
      <c r="BM208" s="21">
        <v>12.2</v>
      </c>
      <c r="BN208" s="21">
        <v>27.4</v>
      </c>
      <c r="BO208" s="21">
        <v>57.899999999999977</v>
      </c>
      <c r="BP208" s="21">
        <v>37.600000000000023</v>
      </c>
      <c r="BQ208" s="21">
        <v>38.6</v>
      </c>
      <c r="BR208" s="21">
        <v>113.80000000000001</v>
      </c>
      <c r="BS208" s="21">
        <v>88.800000000000026</v>
      </c>
      <c r="BT208" s="21">
        <v>54.3</v>
      </c>
      <c r="BU208" s="86">
        <f t="shared" si="90"/>
        <v>100.19999999999989</v>
      </c>
      <c r="BV208" s="60"/>
      <c r="BW208" s="26">
        <f t="shared" si="91"/>
        <v>100.19999999999989</v>
      </c>
      <c r="BX208" s="92">
        <f t="shared" si="101"/>
        <v>0</v>
      </c>
      <c r="BY208" s="72"/>
      <c r="BZ208" s="11"/>
      <c r="CA208" s="72"/>
      <c r="CB208" s="72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2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2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2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2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2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2"/>
      <c r="IB208" s="11"/>
      <c r="IC208" s="11"/>
    </row>
    <row r="209" spans="1:237" s="2" customFormat="1" ht="15" customHeight="1" x14ac:dyDescent="0.2">
      <c r="A209" s="16" t="s">
        <v>208</v>
      </c>
      <c r="B209" s="26">
        <v>1350</v>
      </c>
      <c r="C209" s="26">
        <v>1310</v>
      </c>
      <c r="D209" s="4">
        <f t="shared" si="84"/>
        <v>0.97037037037037033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26">
        <v>2667.3</v>
      </c>
      <c r="O209" s="26">
        <v>2938.5</v>
      </c>
      <c r="P209" s="4">
        <f t="shared" si="92"/>
        <v>1.1016758519851535</v>
      </c>
      <c r="Q209" s="13">
        <v>20</v>
      </c>
      <c r="R209" s="22">
        <v>1</v>
      </c>
      <c r="S209" s="13">
        <v>15</v>
      </c>
      <c r="T209" s="26">
        <v>1008.4</v>
      </c>
      <c r="U209" s="26">
        <v>1664.8</v>
      </c>
      <c r="V209" s="4">
        <f t="shared" si="93"/>
        <v>1.6509321697738992</v>
      </c>
      <c r="W209" s="13">
        <v>35</v>
      </c>
      <c r="X209" s="26">
        <v>70</v>
      </c>
      <c r="Y209" s="26">
        <v>87.8</v>
      </c>
      <c r="Z209" s="4">
        <f t="shared" si="94"/>
        <v>1.2542857142857142</v>
      </c>
      <c r="AA209" s="13">
        <v>15</v>
      </c>
      <c r="AB209" s="26" t="s">
        <v>370</v>
      </c>
      <c r="AC209" s="26" t="s">
        <v>370</v>
      </c>
      <c r="AD209" s="4" t="s">
        <v>370</v>
      </c>
      <c r="AE209" s="13" t="s">
        <v>370</v>
      </c>
      <c r="AF209" s="5">
        <v>35315</v>
      </c>
      <c r="AG209" s="5">
        <v>33841</v>
      </c>
      <c r="AH209" s="4">
        <f t="shared" si="98"/>
        <v>0.95826136202746703</v>
      </c>
      <c r="AI209" s="13">
        <v>5</v>
      </c>
      <c r="AJ209" s="5">
        <v>51</v>
      </c>
      <c r="AK209" s="5">
        <v>24.3</v>
      </c>
      <c r="AL209" s="4">
        <f t="shared" si="85"/>
        <v>0.47647058823529415</v>
      </c>
      <c r="AM209" s="13">
        <v>15</v>
      </c>
      <c r="AN209" s="26">
        <v>827</v>
      </c>
      <c r="AO209" s="26">
        <v>747</v>
      </c>
      <c r="AP209" s="4">
        <f t="shared" si="99"/>
        <v>0.90326481257557434</v>
      </c>
      <c r="AQ209" s="13">
        <v>20</v>
      </c>
      <c r="AR209" s="5" t="s">
        <v>373</v>
      </c>
      <c r="AS209" s="5" t="s">
        <v>373</v>
      </c>
      <c r="AT209" s="5" t="s">
        <v>373</v>
      </c>
      <c r="AU209" s="13" t="s">
        <v>370</v>
      </c>
      <c r="AV209" s="13">
        <v>21.4</v>
      </c>
      <c r="AW209" s="13">
        <v>41.67</v>
      </c>
      <c r="AX209" s="4">
        <f t="shared" si="86"/>
        <v>1.9471962616822431</v>
      </c>
      <c r="AY209" s="13">
        <v>10</v>
      </c>
      <c r="AZ209" s="5" t="s">
        <v>373</v>
      </c>
      <c r="BA209" s="5" t="s">
        <v>373</v>
      </c>
      <c r="BB209" s="5" t="s">
        <v>373</v>
      </c>
      <c r="BC209" s="13" t="s">
        <v>370</v>
      </c>
      <c r="BD209" s="20">
        <f t="shared" si="95"/>
        <v>1.191791426908825</v>
      </c>
      <c r="BE209" s="20">
        <f t="shared" si="100"/>
        <v>1.191791426908825</v>
      </c>
      <c r="BF209" s="24">
        <v>2055</v>
      </c>
      <c r="BG209" s="21">
        <f t="shared" si="87"/>
        <v>2055</v>
      </c>
      <c r="BH209" s="21">
        <f t="shared" si="88"/>
        <v>2449.1</v>
      </c>
      <c r="BI209" s="48">
        <f t="shared" si="89"/>
        <v>394.09999999999991</v>
      </c>
      <c r="BJ209" s="21">
        <v>504.9</v>
      </c>
      <c r="BK209" s="21">
        <v>443.7</v>
      </c>
      <c r="BL209" s="21">
        <v>0</v>
      </c>
      <c r="BM209" s="21">
        <v>176.5</v>
      </c>
      <c r="BN209" s="21">
        <v>223.9</v>
      </c>
      <c r="BO209" s="21">
        <v>0</v>
      </c>
      <c r="BP209" s="21">
        <v>231.8</v>
      </c>
      <c r="BQ209" s="21">
        <v>238.4</v>
      </c>
      <c r="BR209" s="21">
        <v>139.29999999999987</v>
      </c>
      <c r="BS209" s="21">
        <v>93.200000000000102</v>
      </c>
      <c r="BT209" s="21">
        <v>227.6</v>
      </c>
      <c r="BU209" s="86">
        <f t="shared" si="90"/>
        <v>169.79999999999981</v>
      </c>
      <c r="BV209" s="60"/>
      <c r="BW209" s="26">
        <f t="shared" si="91"/>
        <v>169.79999999999981</v>
      </c>
      <c r="BX209" s="92">
        <f t="shared" si="101"/>
        <v>0</v>
      </c>
      <c r="BY209" s="72"/>
      <c r="BZ209" s="11"/>
      <c r="CA209" s="72"/>
      <c r="CB209" s="72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2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2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2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2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2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2"/>
      <c r="IB209" s="11"/>
      <c r="IC209" s="11"/>
    </row>
    <row r="210" spans="1:237" s="2" customFormat="1" ht="15" customHeight="1" x14ac:dyDescent="0.2">
      <c r="A210" s="16" t="s">
        <v>209</v>
      </c>
      <c r="B210" s="26">
        <v>0</v>
      </c>
      <c r="C210" s="26">
        <v>0</v>
      </c>
      <c r="D210" s="4">
        <f t="shared" si="84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26">
        <v>647</v>
      </c>
      <c r="O210" s="26">
        <v>467.7</v>
      </c>
      <c r="P210" s="4">
        <f t="shared" si="92"/>
        <v>0.72287480680061822</v>
      </c>
      <c r="Q210" s="13">
        <v>20</v>
      </c>
      <c r="R210" s="22">
        <v>1</v>
      </c>
      <c r="S210" s="13">
        <v>15</v>
      </c>
      <c r="T210" s="26">
        <v>26.1</v>
      </c>
      <c r="U210" s="26">
        <v>61.8</v>
      </c>
      <c r="V210" s="4">
        <f t="shared" si="93"/>
        <v>2.3678160919540225</v>
      </c>
      <c r="W210" s="13">
        <v>35</v>
      </c>
      <c r="X210" s="26">
        <v>1.1000000000000001</v>
      </c>
      <c r="Y210" s="26">
        <v>4.3</v>
      </c>
      <c r="Z210" s="4">
        <f t="shared" si="94"/>
        <v>3.9090909090909087</v>
      </c>
      <c r="AA210" s="13">
        <v>15</v>
      </c>
      <c r="AB210" s="26" t="s">
        <v>370</v>
      </c>
      <c r="AC210" s="26" t="s">
        <v>370</v>
      </c>
      <c r="AD210" s="4" t="s">
        <v>370</v>
      </c>
      <c r="AE210" s="13" t="s">
        <v>370</v>
      </c>
      <c r="AF210" s="5">
        <v>504</v>
      </c>
      <c r="AG210" s="5">
        <v>1261</v>
      </c>
      <c r="AH210" s="4">
        <f t="shared" si="98"/>
        <v>2.501984126984127</v>
      </c>
      <c r="AI210" s="13">
        <v>5</v>
      </c>
      <c r="AJ210" s="5">
        <v>15</v>
      </c>
      <c r="AK210" s="5">
        <v>0</v>
      </c>
      <c r="AL210" s="4">
        <f t="shared" si="85"/>
        <v>0</v>
      </c>
      <c r="AM210" s="13">
        <v>15</v>
      </c>
      <c r="AN210" s="26">
        <v>100</v>
      </c>
      <c r="AO210" s="26">
        <v>100</v>
      </c>
      <c r="AP210" s="4">
        <f t="shared" si="99"/>
        <v>1</v>
      </c>
      <c r="AQ210" s="13">
        <v>20</v>
      </c>
      <c r="AR210" s="5" t="s">
        <v>373</v>
      </c>
      <c r="AS210" s="5" t="s">
        <v>373</v>
      </c>
      <c r="AT210" s="5" t="s">
        <v>373</v>
      </c>
      <c r="AU210" s="13" t="s">
        <v>370</v>
      </c>
      <c r="AV210" s="13">
        <v>0</v>
      </c>
      <c r="AW210" s="13">
        <v>0</v>
      </c>
      <c r="AX210" s="4">
        <f t="shared" si="86"/>
        <v>0</v>
      </c>
      <c r="AY210" s="13">
        <v>0</v>
      </c>
      <c r="AZ210" s="5" t="s">
        <v>373</v>
      </c>
      <c r="BA210" s="5" t="s">
        <v>373</v>
      </c>
      <c r="BB210" s="5" t="s">
        <v>373</v>
      </c>
      <c r="BC210" s="13" t="s">
        <v>370</v>
      </c>
      <c r="BD210" s="20">
        <f t="shared" si="95"/>
        <v>1.6278187490054994</v>
      </c>
      <c r="BE210" s="20">
        <f t="shared" si="100"/>
        <v>1.2427818749005499</v>
      </c>
      <c r="BF210" s="24">
        <v>395</v>
      </c>
      <c r="BG210" s="21">
        <f t="shared" si="87"/>
        <v>395</v>
      </c>
      <c r="BH210" s="21">
        <f t="shared" si="88"/>
        <v>490.9</v>
      </c>
      <c r="BI210" s="48">
        <f t="shared" si="89"/>
        <v>95.899999999999977</v>
      </c>
      <c r="BJ210" s="21">
        <v>38.9</v>
      </c>
      <c r="BK210" s="21">
        <v>22.7</v>
      </c>
      <c r="BL210" s="21">
        <v>42.399999999999991</v>
      </c>
      <c r="BM210" s="21">
        <v>9.1</v>
      </c>
      <c r="BN210" s="21">
        <v>31.9</v>
      </c>
      <c r="BO210" s="21">
        <v>73.900000000000034</v>
      </c>
      <c r="BP210" s="21">
        <v>32.899999999999991</v>
      </c>
      <c r="BQ210" s="21">
        <v>34.099999999999987</v>
      </c>
      <c r="BR210" s="21">
        <v>104.1</v>
      </c>
      <c r="BS210" s="21">
        <v>24.1</v>
      </c>
      <c r="BT210" s="21">
        <v>37.6</v>
      </c>
      <c r="BU210" s="86">
        <f t="shared" si="90"/>
        <v>39.200000000000038</v>
      </c>
      <c r="BV210" s="60"/>
      <c r="BW210" s="26">
        <f t="shared" si="91"/>
        <v>39.200000000000038</v>
      </c>
      <c r="BX210" s="92">
        <f t="shared" si="101"/>
        <v>0</v>
      </c>
      <c r="BY210" s="72"/>
      <c r="BZ210" s="11"/>
      <c r="CA210" s="72"/>
      <c r="CB210" s="72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2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2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2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2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2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2"/>
      <c r="IB210" s="11"/>
      <c r="IC210" s="11"/>
    </row>
    <row r="211" spans="1:237" s="2" customFormat="1" ht="15" customHeight="1" x14ac:dyDescent="0.2">
      <c r="A211" s="16" t="s">
        <v>210</v>
      </c>
      <c r="B211" s="26">
        <v>0</v>
      </c>
      <c r="C211" s="26">
        <v>0</v>
      </c>
      <c r="D211" s="4">
        <f t="shared" si="84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26">
        <v>4705.7</v>
      </c>
      <c r="O211" s="26">
        <v>1954.8</v>
      </c>
      <c r="P211" s="4">
        <f t="shared" si="92"/>
        <v>0.41541109718001573</v>
      </c>
      <c r="Q211" s="13">
        <v>20</v>
      </c>
      <c r="R211" s="22">
        <v>1</v>
      </c>
      <c r="S211" s="13">
        <v>15</v>
      </c>
      <c r="T211" s="26">
        <v>27.3</v>
      </c>
      <c r="U211" s="26">
        <v>55.3</v>
      </c>
      <c r="V211" s="4">
        <f t="shared" si="93"/>
        <v>2.0256410256410255</v>
      </c>
      <c r="W211" s="13">
        <v>35</v>
      </c>
      <c r="X211" s="26">
        <v>1.4</v>
      </c>
      <c r="Y211" s="26">
        <v>3.5</v>
      </c>
      <c r="Z211" s="4">
        <f t="shared" si="94"/>
        <v>2.5</v>
      </c>
      <c r="AA211" s="13">
        <v>15</v>
      </c>
      <c r="AB211" s="26" t="s">
        <v>370</v>
      </c>
      <c r="AC211" s="26" t="s">
        <v>370</v>
      </c>
      <c r="AD211" s="4" t="s">
        <v>370</v>
      </c>
      <c r="AE211" s="13" t="s">
        <v>370</v>
      </c>
      <c r="AF211" s="5">
        <v>1007</v>
      </c>
      <c r="AG211" s="5">
        <v>1985</v>
      </c>
      <c r="AH211" s="4">
        <f t="shared" si="98"/>
        <v>1.9712015888778549</v>
      </c>
      <c r="AI211" s="13">
        <v>5</v>
      </c>
      <c r="AJ211" s="5">
        <v>51</v>
      </c>
      <c r="AK211" s="5">
        <v>19.2</v>
      </c>
      <c r="AL211" s="4">
        <f t="shared" si="85"/>
        <v>0.37647058823529411</v>
      </c>
      <c r="AM211" s="13">
        <v>15</v>
      </c>
      <c r="AN211" s="26">
        <v>140</v>
      </c>
      <c r="AO211" s="26">
        <v>90</v>
      </c>
      <c r="AP211" s="4">
        <f t="shared" si="99"/>
        <v>0.6428571428571429</v>
      </c>
      <c r="AQ211" s="13">
        <v>20</v>
      </c>
      <c r="AR211" s="5" t="s">
        <v>373</v>
      </c>
      <c r="AS211" s="5" t="s">
        <v>373</v>
      </c>
      <c r="AT211" s="5" t="s">
        <v>373</v>
      </c>
      <c r="AU211" s="13" t="s">
        <v>370</v>
      </c>
      <c r="AV211" s="13">
        <v>13.3</v>
      </c>
      <c r="AW211" s="13">
        <v>28.85</v>
      </c>
      <c r="AX211" s="4">
        <f t="shared" si="86"/>
        <v>2.1691729323308269</v>
      </c>
      <c r="AY211" s="13">
        <v>10</v>
      </c>
      <c r="AZ211" s="5" t="s">
        <v>373</v>
      </c>
      <c r="BA211" s="5" t="s">
        <v>373</v>
      </c>
      <c r="BB211" s="5" t="s">
        <v>373</v>
      </c>
      <c r="BC211" s="13" t="s">
        <v>370</v>
      </c>
      <c r="BD211" s="20">
        <f t="shared" si="95"/>
        <v>1.346352568810415</v>
      </c>
      <c r="BE211" s="20">
        <f t="shared" si="100"/>
        <v>1.2146352568810415</v>
      </c>
      <c r="BF211" s="24">
        <v>86</v>
      </c>
      <c r="BG211" s="21">
        <f t="shared" si="87"/>
        <v>86</v>
      </c>
      <c r="BH211" s="21">
        <f t="shared" si="88"/>
        <v>104.5</v>
      </c>
      <c r="BI211" s="48">
        <f t="shared" si="89"/>
        <v>18.5</v>
      </c>
      <c r="BJ211" s="21">
        <v>42.8</v>
      </c>
      <c r="BK211" s="21">
        <v>15.3</v>
      </c>
      <c r="BL211" s="21">
        <v>0</v>
      </c>
      <c r="BM211" s="21">
        <v>2.5</v>
      </c>
      <c r="BN211" s="21">
        <v>9.3000000000000007</v>
      </c>
      <c r="BO211" s="21">
        <v>0</v>
      </c>
      <c r="BP211" s="21">
        <v>6.7</v>
      </c>
      <c r="BQ211" s="21">
        <v>7.6</v>
      </c>
      <c r="BR211" s="21">
        <v>1.8000000000000114</v>
      </c>
      <c r="BS211" s="21">
        <v>5.7999999999999972</v>
      </c>
      <c r="BT211" s="21">
        <v>6.3</v>
      </c>
      <c r="BU211" s="86">
        <f t="shared" si="90"/>
        <v>6.400000000000003</v>
      </c>
      <c r="BV211" s="60"/>
      <c r="BW211" s="26">
        <f t="shared" si="91"/>
        <v>6.400000000000003</v>
      </c>
      <c r="BX211" s="92">
        <f t="shared" si="101"/>
        <v>0</v>
      </c>
      <c r="BY211" s="72"/>
      <c r="BZ211" s="11"/>
      <c r="CA211" s="72"/>
      <c r="CB211" s="72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2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2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2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2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2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2"/>
      <c r="IB211" s="11"/>
      <c r="IC211" s="11"/>
    </row>
    <row r="212" spans="1:237" s="2" customFormat="1" ht="15" customHeight="1" x14ac:dyDescent="0.2">
      <c r="A212" s="25" t="s">
        <v>211</v>
      </c>
      <c r="B212" s="26"/>
      <c r="C212" s="26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26"/>
      <c r="O212" s="26"/>
      <c r="P212" s="4"/>
      <c r="Q212" s="13"/>
      <c r="R212" s="22"/>
      <c r="S212" s="13"/>
      <c r="T212" s="26"/>
      <c r="U212" s="26"/>
      <c r="V212" s="4"/>
      <c r="W212" s="13"/>
      <c r="X212" s="26"/>
      <c r="Y212" s="26"/>
      <c r="Z212" s="4"/>
      <c r="AA212" s="13"/>
      <c r="AB212" s="26"/>
      <c r="AC212" s="26"/>
      <c r="AD212" s="4"/>
      <c r="AE212" s="13"/>
      <c r="AF212" s="5"/>
      <c r="AG212" s="5"/>
      <c r="AH212" s="4"/>
      <c r="AI212" s="13"/>
      <c r="AJ212" s="5"/>
      <c r="AK212" s="5"/>
      <c r="AL212" s="4"/>
      <c r="AM212" s="13"/>
      <c r="AN212" s="26"/>
      <c r="AO212" s="26"/>
      <c r="AP212" s="4"/>
      <c r="AQ212" s="13"/>
      <c r="AR212" s="5"/>
      <c r="AS212" s="5"/>
      <c r="AT212" s="5"/>
      <c r="AU212" s="13"/>
      <c r="AV212" s="13"/>
      <c r="AW212" s="13"/>
      <c r="AX212" s="4"/>
      <c r="AY212" s="13"/>
      <c r="AZ212" s="5"/>
      <c r="BA212" s="5"/>
      <c r="BB212" s="5"/>
      <c r="BC212" s="13"/>
      <c r="BD212" s="20"/>
      <c r="BE212" s="20"/>
      <c r="BF212" s="24"/>
      <c r="BG212" s="21"/>
      <c r="BH212" s="21"/>
      <c r="BI212" s="48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86"/>
      <c r="BV212" s="60"/>
      <c r="BW212" s="26"/>
      <c r="BX212" s="92"/>
      <c r="BY212" s="72"/>
      <c r="BZ212" s="11"/>
      <c r="CA212" s="72"/>
      <c r="CB212" s="72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2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2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2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2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2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2"/>
      <c r="IB212" s="11"/>
      <c r="IC212" s="11"/>
    </row>
    <row r="213" spans="1:237" s="2" customFormat="1" ht="15" customHeight="1" x14ac:dyDescent="0.2">
      <c r="A213" s="16" t="s">
        <v>212</v>
      </c>
      <c r="B213" s="26">
        <v>0</v>
      </c>
      <c r="C213" s="26">
        <v>0</v>
      </c>
      <c r="D213" s="4">
        <f t="shared" si="84"/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26">
        <v>9474.4</v>
      </c>
      <c r="O213" s="26">
        <v>2772.4</v>
      </c>
      <c r="P213" s="4">
        <f t="shared" si="92"/>
        <v>0.2926201131470067</v>
      </c>
      <c r="Q213" s="13">
        <v>20</v>
      </c>
      <c r="R213" s="22">
        <v>1</v>
      </c>
      <c r="S213" s="13">
        <v>15</v>
      </c>
      <c r="T213" s="26">
        <v>1723.1</v>
      </c>
      <c r="U213" s="26">
        <v>1805.8</v>
      </c>
      <c r="V213" s="4">
        <f t="shared" si="93"/>
        <v>1.0479948929255412</v>
      </c>
      <c r="W213" s="13">
        <v>15</v>
      </c>
      <c r="X213" s="26">
        <v>950</v>
      </c>
      <c r="Y213" s="26">
        <v>1121.0999999999999</v>
      </c>
      <c r="Z213" s="4">
        <f t="shared" si="94"/>
        <v>1.1801052631578945</v>
      </c>
      <c r="AA213" s="13">
        <v>35</v>
      </c>
      <c r="AB213" s="26" t="s">
        <v>370</v>
      </c>
      <c r="AC213" s="26" t="s">
        <v>370</v>
      </c>
      <c r="AD213" s="4" t="s">
        <v>370</v>
      </c>
      <c r="AE213" s="13" t="s">
        <v>370</v>
      </c>
      <c r="AF213" s="5">
        <v>13924</v>
      </c>
      <c r="AG213" s="5">
        <v>17052</v>
      </c>
      <c r="AH213" s="4">
        <f t="shared" si="98"/>
        <v>1.2246480896294167</v>
      </c>
      <c r="AI213" s="13">
        <v>5</v>
      </c>
      <c r="AJ213" s="5">
        <v>56</v>
      </c>
      <c r="AK213" s="5">
        <v>21.1</v>
      </c>
      <c r="AL213" s="4">
        <f t="shared" si="85"/>
        <v>0.37678571428571433</v>
      </c>
      <c r="AM213" s="13">
        <v>15</v>
      </c>
      <c r="AN213" s="26">
        <v>480</v>
      </c>
      <c r="AO213" s="26">
        <v>453</v>
      </c>
      <c r="AP213" s="4">
        <f t="shared" ref="AP213:AP225" si="102">IF((AQ213=0),0,IF(AN213=0,1,IF(AO213&lt;0,0,AO213/AN213)))</f>
        <v>0.94374999999999998</v>
      </c>
      <c r="AQ213" s="13">
        <v>20</v>
      </c>
      <c r="AR213" s="5" t="s">
        <v>373</v>
      </c>
      <c r="AS213" s="5" t="s">
        <v>373</v>
      </c>
      <c r="AT213" s="5" t="s">
        <v>373</v>
      </c>
      <c r="AU213" s="13" t="s">
        <v>370</v>
      </c>
      <c r="AV213" s="13">
        <v>0</v>
      </c>
      <c r="AW213" s="13">
        <v>0</v>
      </c>
      <c r="AX213" s="4">
        <f t="shared" si="86"/>
        <v>0</v>
      </c>
      <c r="AY213" s="13">
        <v>0</v>
      </c>
      <c r="AZ213" s="5" t="s">
        <v>373</v>
      </c>
      <c r="BA213" s="5" t="s">
        <v>373</v>
      </c>
      <c r="BB213" s="5" t="s">
        <v>373</v>
      </c>
      <c r="BC213" s="13" t="s">
        <v>370</v>
      </c>
      <c r="BD213" s="20">
        <f t="shared" si="95"/>
        <v>0.8682082882382588</v>
      </c>
      <c r="BE213" s="20">
        <f t="shared" ref="BE213:BE225" si="103">IF(BD213&gt;1.2,IF((BD213-1.2)*0.1+1.2&gt;1.3,1.3,(BD213-1.2)*0.1+1.2),BD213)</f>
        <v>0.8682082882382588</v>
      </c>
      <c r="BF213" s="24">
        <v>59</v>
      </c>
      <c r="BG213" s="21">
        <f t="shared" si="87"/>
        <v>59</v>
      </c>
      <c r="BH213" s="21">
        <f t="shared" si="88"/>
        <v>51.2</v>
      </c>
      <c r="BI213" s="48">
        <f t="shared" si="89"/>
        <v>-7.7999999999999972</v>
      </c>
      <c r="BJ213" s="21">
        <v>61.5</v>
      </c>
      <c r="BK213" s="21">
        <v>68.5</v>
      </c>
      <c r="BL213" s="21">
        <v>0</v>
      </c>
      <c r="BM213" s="21">
        <v>2.1</v>
      </c>
      <c r="BN213" s="21">
        <v>5.9</v>
      </c>
      <c r="BO213" s="21">
        <v>0</v>
      </c>
      <c r="BP213" s="21">
        <v>7</v>
      </c>
      <c r="BQ213" s="21">
        <v>2.2999999999999998</v>
      </c>
      <c r="BR213" s="21">
        <v>0</v>
      </c>
      <c r="BS213" s="21">
        <v>7</v>
      </c>
      <c r="BT213" s="21">
        <v>3.2</v>
      </c>
      <c r="BU213" s="86">
        <f t="shared" si="90"/>
        <v>-106.3</v>
      </c>
      <c r="BV213" s="60"/>
      <c r="BW213" s="26">
        <f t="shared" si="91"/>
        <v>0</v>
      </c>
      <c r="BX213" s="92">
        <f t="shared" si="101"/>
        <v>-106.3</v>
      </c>
      <c r="BY213" s="72"/>
      <c r="BZ213" s="11"/>
      <c r="CA213" s="72"/>
      <c r="CB213" s="72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2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2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2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2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2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2"/>
      <c r="IB213" s="11"/>
      <c r="IC213" s="11"/>
    </row>
    <row r="214" spans="1:237" s="2" customFormat="1" ht="15" customHeight="1" x14ac:dyDescent="0.2">
      <c r="A214" s="16" t="s">
        <v>213</v>
      </c>
      <c r="B214" s="26">
        <v>0</v>
      </c>
      <c r="C214" s="26">
        <v>0</v>
      </c>
      <c r="D214" s="4">
        <f t="shared" si="84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26">
        <v>1497.3</v>
      </c>
      <c r="O214" s="26">
        <v>1408.3</v>
      </c>
      <c r="P214" s="4">
        <f t="shared" si="92"/>
        <v>0.94055967408001073</v>
      </c>
      <c r="Q214" s="13">
        <v>20</v>
      </c>
      <c r="R214" s="22">
        <v>1</v>
      </c>
      <c r="S214" s="13">
        <v>15</v>
      </c>
      <c r="T214" s="26">
        <v>61</v>
      </c>
      <c r="U214" s="26">
        <v>38.299999999999997</v>
      </c>
      <c r="V214" s="4">
        <f t="shared" si="93"/>
        <v>0.62786885245901636</v>
      </c>
      <c r="W214" s="13">
        <v>20</v>
      </c>
      <c r="X214" s="26">
        <v>10</v>
      </c>
      <c r="Y214" s="26">
        <v>5.0999999999999996</v>
      </c>
      <c r="Z214" s="4">
        <f t="shared" si="94"/>
        <v>0.51</v>
      </c>
      <c r="AA214" s="13">
        <v>30</v>
      </c>
      <c r="AB214" s="26" t="s">
        <v>370</v>
      </c>
      <c r="AC214" s="26" t="s">
        <v>370</v>
      </c>
      <c r="AD214" s="4" t="s">
        <v>370</v>
      </c>
      <c r="AE214" s="13" t="s">
        <v>370</v>
      </c>
      <c r="AF214" s="5">
        <v>28381</v>
      </c>
      <c r="AG214" s="5">
        <v>31249</v>
      </c>
      <c r="AH214" s="4">
        <f t="shared" si="98"/>
        <v>1.101053521722279</v>
      </c>
      <c r="AI214" s="13">
        <v>5</v>
      </c>
      <c r="AJ214" s="5">
        <v>56</v>
      </c>
      <c r="AK214" s="5">
        <v>42.1</v>
      </c>
      <c r="AL214" s="4">
        <f t="shared" si="85"/>
        <v>0.75178571428571428</v>
      </c>
      <c r="AM214" s="13">
        <v>15</v>
      </c>
      <c r="AN214" s="26">
        <v>97</v>
      </c>
      <c r="AO214" s="26">
        <v>82</v>
      </c>
      <c r="AP214" s="4">
        <f t="shared" si="102"/>
        <v>0.84536082474226804</v>
      </c>
      <c r="AQ214" s="13">
        <v>20</v>
      </c>
      <c r="AR214" s="5" t="s">
        <v>373</v>
      </c>
      <c r="AS214" s="5" t="s">
        <v>373</v>
      </c>
      <c r="AT214" s="5" t="s">
        <v>373</v>
      </c>
      <c r="AU214" s="13" t="s">
        <v>370</v>
      </c>
      <c r="AV214" s="13">
        <v>0</v>
      </c>
      <c r="AW214" s="13">
        <v>0</v>
      </c>
      <c r="AX214" s="4">
        <f t="shared" si="86"/>
        <v>0</v>
      </c>
      <c r="AY214" s="13">
        <v>0</v>
      </c>
      <c r="AZ214" s="5" t="s">
        <v>373</v>
      </c>
      <c r="BA214" s="5" t="s">
        <v>373</v>
      </c>
      <c r="BB214" s="5" t="s">
        <v>373</v>
      </c>
      <c r="BC214" s="13" t="s">
        <v>370</v>
      </c>
      <c r="BD214" s="20">
        <f t="shared" si="95"/>
        <v>0.76286272278818401</v>
      </c>
      <c r="BE214" s="20">
        <f t="shared" si="103"/>
        <v>0.76286272278818401</v>
      </c>
      <c r="BF214" s="24">
        <v>1389</v>
      </c>
      <c r="BG214" s="21">
        <f t="shared" si="87"/>
        <v>1389</v>
      </c>
      <c r="BH214" s="21">
        <f t="shared" si="88"/>
        <v>1059.5999999999999</v>
      </c>
      <c r="BI214" s="48">
        <f t="shared" si="89"/>
        <v>-329.40000000000009</v>
      </c>
      <c r="BJ214" s="21">
        <v>86.4</v>
      </c>
      <c r="BK214" s="21">
        <v>93.4</v>
      </c>
      <c r="BL214" s="21">
        <v>55.899999999999977</v>
      </c>
      <c r="BM214" s="21">
        <v>50.9</v>
      </c>
      <c r="BN214" s="21">
        <v>95.5</v>
      </c>
      <c r="BO214" s="21">
        <v>70.800000000000068</v>
      </c>
      <c r="BP214" s="21">
        <v>106.49999999999997</v>
      </c>
      <c r="BQ214" s="21">
        <v>42.4</v>
      </c>
      <c r="BR214" s="21">
        <v>16.700000000000045</v>
      </c>
      <c r="BS214" s="21">
        <v>242.09999999999991</v>
      </c>
      <c r="BT214" s="21">
        <v>154.80000000000001</v>
      </c>
      <c r="BU214" s="86">
        <f t="shared" si="90"/>
        <v>44.199999999999989</v>
      </c>
      <c r="BV214" s="60"/>
      <c r="BW214" s="26">
        <f t="shared" si="91"/>
        <v>44.199999999999989</v>
      </c>
      <c r="BX214" s="92">
        <f t="shared" si="101"/>
        <v>0</v>
      </c>
      <c r="BY214" s="72"/>
      <c r="BZ214" s="11"/>
      <c r="CA214" s="72"/>
      <c r="CB214" s="72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2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2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2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2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2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2"/>
      <c r="IB214" s="11"/>
      <c r="IC214" s="11"/>
    </row>
    <row r="215" spans="1:237" s="2" customFormat="1" ht="15" customHeight="1" x14ac:dyDescent="0.2">
      <c r="A215" s="16" t="s">
        <v>214</v>
      </c>
      <c r="B215" s="26">
        <v>827496</v>
      </c>
      <c r="C215" s="26">
        <v>768000.8</v>
      </c>
      <c r="D215" s="4">
        <f t="shared" si="84"/>
        <v>0.92810212979881479</v>
      </c>
      <c r="E215" s="13">
        <v>10</v>
      </c>
      <c r="F215" s="5" t="s">
        <v>373</v>
      </c>
      <c r="G215" s="5" t="s">
        <v>373</v>
      </c>
      <c r="H215" s="5" t="s">
        <v>373</v>
      </c>
      <c r="I215" s="13" t="s">
        <v>370</v>
      </c>
      <c r="J215" s="5" t="s">
        <v>373</v>
      </c>
      <c r="K215" s="5" t="s">
        <v>373</v>
      </c>
      <c r="L215" s="5" t="s">
        <v>373</v>
      </c>
      <c r="M215" s="13" t="s">
        <v>370</v>
      </c>
      <c r="N215" s="26">
        <v>13894</v>
      </c>
      <c r="O215" s="26">
        <v>15198.3</v>
      </c>
      <c r="P215" s="4">
        <f t="shared" si="92"/>
        <v>1.0938750539801352</v>
      </c>
      <c r="Q215" s="13">
        <v>20</v>
      </c>
      <c r="R215" s="22">
        <v>1</v>
      </c>
      <c r="S215" s="13">
        <v>15</v>
      </c>
      <c r="T215" s="26">
        <v>1</v>
      </c>
      <c r="U215" s="26">
        <v>0.7</v>
      </c>
      <c r="V215" s="4">
        <f t="shared" si="93"/>
        <v>0.7</v>
      </c>
      <c r="W215" s="13">
        <v>5</v>
      </c>
      <c r="X215" s="26">
        <v>14</v>
      </c>
      <c r="Y215" s="26">
        <v>16.5</v>
      </c>
      <c r="Z215" s="4">
        <f t="shared" si="94"/>
        <v>1.1785714285714286</v>
      </c>
      <c r="AA215" s="13">
        <v>45</v>
      </c>
      <c r="AB215" s="26" t="s">
        <v>370</v>
      </c>
      <c r="AC215" s="26" t="s">
        <v>370</v>
      </c>
      <c r="AD215" s="4" t="s">
        <v>370</v>
      </c>
      <c r="AE215" s="13" t="s">
        <v>370</v>
      </c>
      <c r="AF215" s="5">
        <v>150347</v>
      </c>
      <c r="AG215" s="5">
        <v>232611</v>
      </c>
      <c r="AH215" s="4">
        <f t="shared" si="98"/>
        <v>1.5471609011154197</v>
      </c>
      <c r="AI215" s="13">
        <v>5</v>
      </c>
      <c r="AJ215" s="5">
        <v>56</v>
      </c>
      <c r="AK215" s="5">
        <v>33.9</v>
      </c>
      <c r="AL215" s="4">
        <f t="shared" si="85"/>
        <v>0.60535714285714282</v>
      </c>
      <c r="AM215" s="13">
        <v>15</v>
      </c>
      <c r="AN215" s="26">
        <v>32</v>
      </c>
      <c r="AO215" s="26">
        <v>15</v>
      </c>
      <c r="AP215" s="4">
        <f t="shared" si="102"/>
        <v>0.46875</v>
      </c>
      <c r="AQ215" s="13">
        <v>20</v>
      </c>
      <c r="AR215" s="5" t="s">
        <v>373</v>
      </c>
      <c r="AS215" s="5" t="s">
        <v>373</v>
      </c>
      <c r="AT215" s="5" t="s">
        <v>373</v>
      </c>
      <c r="AU215" s="13" t="s">
        <v>370</v>
      </c>
      <c r="AV215" s="13">
        <v>100</v>
      </c>
      <c r="AW215" s="13">
        <v>51.5</v>
      </c>
      <c r="AX215" s="4">
        <f t="shared" si="86"/>
        <v>0.51500000000000001</v>
      </c>
      <c r="AY215" s="13">
        <v>10</v>
      </c>
      <c r="AZ215" s="5" t="s">
        <v>373</v>
      </c>
      <c r="BA215" s="5" t="s">
        <v>373</v>
      </c>
      <c r="BB215" s="5" t="s">
        <v>373</v>
      </c>
      <c r="BC215" s="13" t="s">
        <v>370</v>
      </c>
      <c r="BD215" s="20">
        <f t="shared" si="95"/>
        <v>0.92438205732234058</v>
      </c>
      <c r="BE215" s="20">
        <f t="shared" si="103"/>
        <v>0.92438205732234058</v>
      </c>
      <c r="BF215" s="24">
        <v>1173</v>
      </c>
      <c r="BG215" s="21">
        <f t="shared" si="87"/>
        <v>1173</v>
      </c>
      <c r="BH215" s="21">
        <f t="shared" si="88"/>
        <v>1084.3</v>
      </c>
      <c r="BI215" s="48">
        <f t="shared" si="89"/>
        <v>-88.700000000000045</v>
      </c>
      <c r="BJ215" s="21">
        <v>477.5</v>
      </c>
      <c r="BK215" s="21">
        <v>477.5</v>
      </c>
      <c r="BL215" s="21">
        <v>0</v>
      </c>
      <c r="BM215" s="21">
        <v>138.6</v>
      </c>
      <c r="BN215" s="21">
        <v>133.1</v>
      </c>
      <c r="BO215" s="21">
        <v>0</v>
      </c>
      <c r="BP215" s="21">
        <v>134.4</v>
      </c>
      <c r="BQ215" s="21">
        <v>124.3</v>
      </c>
      <c r="BR215" s="21">
        <v>0</v>
      </c>
      <c r="BS215" s="21">
        <v>131.1</v>
      </c>
      <c r="BT215" s="21">
        <v>130.80000000000001</v>
      </c>
      <c r="BU215" s="86">
        <f t="shared" si="90"/>
        <v>-663</v>
      </c>
      <c r="BV215" s="60"/>
      <c r="BW215" s="26">
        <f t="shared" si="91"/>
        <v>0</v>
      </c>
      <c r="BX215" s="92">
        <f t="shared" si="101"/>
        <v>-663</v>
      </c>
      <c r="BY215" s="72"/>
      <c r="BZ215" s="11"/>
      <c r="CA215" s="72"/>
      <c r="CB215" s="72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2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2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2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2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2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2"/>
      <c r="IB215" s="11"/>
      <c r="IC215" s="11"/>
    </row>
    <row r="216" spans="1:237" s="2" customFormat="1" ht="15" customHeight="1" x14ac:dyDescent="0.2">
      <c r="A216" s="16" t="s">
        <v>215</v>
      </c>
      <c r="B216" s="26">
        <v>0</v>
      </c>
      <c r="C216" s="26">
        <v>0</v>
      </c>
      <c r="D216" s="4">
        <f t="shared" si="84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26">
        <v>2777.5</v>
      </c>
      <c r="O216" s="26">
        <v>1142.5999999999999</v>
      </c>
      <c r="P216" s="4">
        <f t="shared" si="92"/>
        <v>0.41137713771377132</v>
      </c>
      <c r="Q216" s="13">
        <v>20</v>
      </c>
      <c r="R216" s="22">
        <v>1</v>
      </c>
      <c r="S216" s="13">
        <v>15</v>
      </c>
      <c r="T216" s="26">
        <v>70</v>
      </c>
      <c r="U216" s="26">
        <v>70.5</v>
      </c>
      <c r="V216" s="4">
        <f t="shared" si="93"/>
        <v>1.0071428571428571</v>
      </c>
      <c r="W216" s="13">
        <v>30</v>
      </c>
      <c r="X216" s="26">
        <v>5</v>
      </c>
      <c r="Y216" s="26">
        <v>9</v>
      </c>
      <c r="Z216" s="4">
        <f t="shared" si="94"/>
        <v>1.8</v>
      </c>
      <c r="AA216" s="13">
        <v>20</v>
      </c>
      <c r="AB216" s="26" t="s">
        <v>370</v>
      </c>
      <c r="AC216" s="26" t="s">
        <v>370</v>
      </c>
      <c r="AD216" s="4" t="s">
        <v>370</v>
      </c>
      <c r="AE216" s="13" t="s">
        <v>370</v>
      </c>
      <c r="AF216" s="5">
        <v>14948</v>
      </c>
      <c r="AG216" s="5">
        <v>18762</v>
      </c>
      <c r="AH216" s="4">
        <f t="shared" si="98"/>
        <v>1.2551511907947552</v>
      </c>
      <c r="AI216" s="13">
        <v>5</v>
      </c>
      <c r="AJ216" s="5">
        <v>56</v>
      </c>
      <c r="AK216" s="5">
        <v>27.9</v>
      </c>
      <c r="AL216" s="4">
        <f t="shared" si="85"/>
        <v>0.49821428571428567</v>
      </c>
      <c r="AM216" s="13">
        <v>15</v>
      </c>
      <c r="AN216" s="26">
        <v>114</v>
      </c>
      <c r="AO216" s="26">
        <v>113</v>
      </c>
      <c r="AP216" s="4">
        <f t="shared" si="102"/>
        <v>0.99122807017543857</v>
      </c>
      <c r="AQ216" s="13">
        <v>20</v>
      </c>
      <c r="AR216" s="5" t="s">
        <v>373</v>
      </c>
      <c r="AS216" s="5" t="s">
        <v>373</v>
      </c>
      <c r="AT216" s="5" t="s">
        <v>373</v>
      </c>
      <c r="AU216" s="13" t="s">
        <v>370</v>
      </c>
      <c r="AV216" s="13">
        <v>75</v>
      </c>
      <c r="AW216" s="13">
        <v>29.17</v>
      </c>
      <c r="AX216" s="4">
        <f t="shared" si="86"/>
        <v>0.38893333333333335</v>
      </c>
      <c r="AY216" s="13">
        <v>10</v>
      </c>
      <c r="AZ216" s="5" t="s">
        <v>373</v>
      </c>
      <c r="BA216" s="5" t="s">
        <v>373</v>
      </c>
      <c r="BB216" s="5" t="s">
        <v>373</v>
      </c>
      <c r="BC216" s="13" t="s">
        <v>370</v>
      </c>
      <c r="BD216" s="20">
        <f t="shared" si="95"/>
        <v>0.94003476625993554</v>
      </c>
      <c r="BE216" s="20">
        <f t="shared" si="103"/>
        <v>0.94003476625993554</v>
      </c>
      <c r="BF216" s="24">
        <v>855</v>
      </c>
      <c r="BG216" s="21">
        <f t="shared" si="87"/>
        <v>855</v>
      </c>
      <c r="BH216" s="21">
        <f t="shared" si="88"/>
        <v>803.7</v>
      </c>
      <c r="BI216" s="48">
        <f t="shared" si="89"/>
        <v>-51.299999999999955</v>
      </c>
      <c r="BJ216" s="21">
        <v>73.400000000000006</v>
      </c>
      <c r="BK216" s="21">
        <v>148.4</v>
      </c>
      <c r="BL216" s="21">
        <v>0</v>
      </c>
      <c r="BM216" s="21">
        <v>53.7</v>
      </c>
      <c r="BN216" s="21">
        <v>41.6</v>
      </c>
      <c r="BO216" s="21">
        <v>0</v>
      </c>
      <c r="BP216" s="21">
        <v>73.099999999999994</v>
      </c>
      <c r="BQ216" s="21">
        <v>96.6</v>
      </c>
      <c r="BR216" s="21">
        <v>142</v>
      </c>
      <c r="BS216" s="21">
        <v>66.700000000000017</v>
      </c>
      <c r="BT216" s="21">
        <v>94.3</v>
      </c>
      <c r="BU216" s="86">
        <f t="shared" si="90"/>
        <v>13.899999999999963</v>
      </c>
      <c r="BV216" s="60"/>
      <c r="BW216" s="26">
        <f t="shared" si="91"/>
        <v>13.899999999999963</v>
      </c>
      <c r="BX216" s="92">
        <f t="shared" si="101"/>
        <v>0</v>
      </c>
      <c r="BY216" s="72"/>
      <c r="BZ216" s="11"/>
      <c r="CA216" s="72"/>
      <c r="CB216" s="72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2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2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2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2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2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2"/>
      <c r="IB216" s="11"/>
      <c r="IC216" s="11"/>
    </row>
    <row r="217" spans="1:237" s="2" customFormat="1" ht="15" customHeight="1" x14ac:dyDescent="0.2">
      <c r="A217" s="16" t="s">
        <v>216</v>
      </c>
      <c r="B217" s="26">
        <v>682147.2</v>
      </c>
      <c r="C217" s="26">
        <v>918264.4</v>
      </c>
      <c r="D217" s="4">
        <f t="shared" si="84"/>
        <v>1.3461381942196642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26">
        <v>28851.5</v>
      </c>
      <c r="O217" s="26">
        <v>56480.800000000003</v>
      </c>
      <c r="P217" s="4">
        <f t="shared" si="92"/>
        <v>1.9576382510441399</v>
      </c>
      <c r="Q217" s="13">
        <v>20</v>
      </c>
      <c r="R217" s="22">
        <v>1</v>
      </c>
      <c r="S217" s="13">
        <v>15</v>
      </c>
      <c r="T217" s="26">
        <v>1889.8</v>
      </c>
      <c r="U217" s="26">
        <v>2606.9</v>
      </c>
      <c r="V217" s="4">
        <f t="shared" si="93"/>
        <v>1.3794581437189122</v>
      </c>
      <c r="W217" s="13">
        <v>40</v>
      </c>
      <c r="X217" s="26">
        <v>114.9</v>
      </c>
      <c r="Y217" s="26">
        <v>109.1</v>
      </c>
      <c r="Z217" s="4">
        <f t="shared" si="94"/>
        <v>0.949521322889469</v>
      </c>
      <c r="AA217" s="13">
        <v>10</v>
      </c>
      <c r="AB217" s="26" t="s">
        <v>370</v>
      </c>
      <c r="AC217" s="26" t="s">
        <v>370</v>
      </c>
      <c r="AD217" s="4" t="s">
        <v>370</v>
      </c>
      <c r="AE217" s="13" t="s">
        <v>370</v>
      </c>
      <c r="AF217" s="5">
        <v>1227272</v>
      </c>
      <c r="AG217" s="5">
        <v>1710609</v>
      </c>
      <c r="AH217" s="4">
        <f t="shared" si="98"/>
        <v>1.3938303815291149</v>
      </c>
      <c r="AI217" s="13">
        <v>5</v>
      </c>
      <c r="AJ217" s="5">
        <v>56</v>
      </c>
      <c r="AK217" s="5">
        <v>32.1</v>
      </c>
      <c r="AL217" s="4">
        <f t="shared" si="85"/>
        <v>0.57321428571428579</v>
      </c>
      <c r="AM217" s="13">
        <v>15</v>
      </c>
      <c r="AN217" s="26">
        <v>650</v>
      </c>
      <c r="AO217" s="26">
        <v>758</v>
      </c>
      <c r="AP217" s="4">
        <f t="shared" si="102"/>
        <v>1.1661538461538461</v>
      </c>
      <c r="AQ217" s="13">
        <v>20</v>
      </c>
      <c r="AR217" s="5" t="s">
        <v>373</v>
      </c>
      <c r="AS217" s="5" t="s">
        <v>373</v>
      </c>
      <c r="AT217" s="5" t="s">
        <v>373</v>
      </c>
      <c r="AU217" s="13" t="s">
        <v>370</v>
      </c>
      <c r="AV217" s="13">
        <v>100</v>
      </c>
      <c r="AW217" s="13">
        <v>59.33</v>
      </c>
      <c r="AX217" s="4">
        <f t="shared" si="86"/>
        <v>0.59329999999999994</v>
      </c>
      <c r="AY217" s="13">
        <v>10</v>
      </c>
      <c r="AZ217" s="5" t="s">
        <v>373</v>
      </c>
      <c r="BA217" s="5" t="s">
        <v>373</v>
      </c>
      <c r="BB217" s="5" t="s">
        <v>373</v>
      </c>
      <c r="BC217" s="13" t="s">
        <v>370</v>
      </c>
      <c r="BD217" s="20">
        <f t="shared" si="95"/>
        <v>1.2214560624632234</v>
      </c>
      <c r="BE217" s="20">
        <f t="shared" si="103"/>
        <v>1.2021456062463223</v>
      </c>
      <c r="BF217" s="24">
        <v>87</v>
      </c>
      <c r="BG217" s="21">
        <f t="shared" si="87"/>
        <v>87</v>
      </c>
      <c r="BH217" s="21">
        <f t="shared" si="88"/>
        <v>104.6</v>
      </c>
      <c r="BI217" s="48">
        <f t="shared" si="89"/>
        <v>17.599999999999994</v>
      </c>
      <c r="BJ217" s="21">
        <v>215</v>
      </c>
      <c r="BK217" s="21">
        <v>216.3</v>
      </c>
      <c r="BL217" s="21">
        <v>0</v>
      </c>
      <c r="BM217" s="21">
        <v>9.5</v>
      </c>
      <c r="BN217" s="21">
        <v>9.5</v>
      </c>
      <c r="BO217" s="21">
        <v>0</v>
      </c>
      <c r="BP217" s="21">
        <v>9.9</v>
      </c>
      <c r="BQ217" s="21">
        <v>9.8000000000000007</v>
      </c>
      <c r="BR217" s="21">
        <v>0</v>
      </c>
      <c r="BS217" s="21">
        <v>9.8000000000000007</v>
      </c>
      <c r="BT217" s="21">
        <v>9.6</v>
      </c>
      <c r="BU217" s="86">
        <f t="shared" si="90"/>
        <v>-384.80000000000007</v>
      </c>
      <c r="BV217" s="60"/>
      <c r="BW217" s="26">
        <f t="shared" si="91"/>
        <v>0</v>
      </c>
      <c r="BX217" s="92">
        <f t="shared" si="101"/>
        <v>-384.80000000000007</v>
      </c>
      <c r="BY217" s="72"/>
      <c r="BZ217" s="11"/>
      <c r="CA217" s="72"/>
      <c r="CB217" s="72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2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2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2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2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2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2"/>
      <c r="IB217" s="11"/>
      <c r="IC217" s="11"/>
    </row>
    <row r="218" spans="1:237" s="2" customFormat="1" ht="15" customHeight="1" x14ac:dyDescent="0.2">
      <c r="A218" s="16" t="s">
        <v>217</v>
      </c>
      <c r="B218" s="26">
        <v>107117</v>
      </c>
      <c r="C218" s="26">
        <v>104242</v>
      </c>
      <c r="D218" s="4">
        <f t="shared" si="84"/>
        <v>0.97316018932569059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26">
        <v>7577.5</v>
      </c>
      <c r="O218" s="26">
        <v>9181.7000000000007</v>
      </c>
      <c r="P218" s="4">
        <f t="shared" si="92"/>
        <v>1.211705707687232</v>
      </c>
      <c r="Q218" s="13">
        <v>20</v>
      </c>
      <c r="R218" s="22">
        <v>1</v>
      </c>
      <c r="S218" s="13">
        <v>15</v>
      </c>
      <c r="T218" s="26">
        <v>1</v>
      </c>
      <c r="U218" s="26">
        <v>1.6</v>
      </c>
      <c r="V218" s="4">
        <f t="shared" si="93"/>
        <v>1.6</v>
      </c>
      <c r="W218" s="13">
        <v>15</v>
      </c>
      <c r="X218" s="26">
        <v>8</v>
      </c>
      <c r="Y218" s="26">
        <v>14.1</v>
      </c>
      <c r="Z218" s="4">
        <f t="shared" si="94"/>
        <v>1.7625</v>
      </c>
      <c r="AA218" s="13">
        <v>35</v>
      </c>
      <c r="AB218" s="26" t="s">
        <v>370</v>
      </c>
      <c r="AC218" s="26" t="s">
        <v>370</v>
      </c>
      <c r="AD218" s="4" t="s">
        <v>370</v>
      </c>
      <c r="AE218" s="13" t="s">
        <v>370</v>
      </c>
      <c r="AF218" s="5">
        <v>353544</v>
      </c>
      <c r="AG218" s="5">
        <v>488226</v>
      </c>
      <c r="AH218" s="4">
        <f t="shared" si="98"/>
        <v>1.3809483402348788</v>
      </c>
      <c r="AI218" s="13">
        <v>5</v>
      </c>
      <c r="AJ218" s="5">
        <v>56</v>
      </c>
      <c r="AK218" s="5">
        <v>26.7</v>
      </c>
      <c r="AL218" s="4">
        <f t="shared" si="85"/>
        <v>0.47678571428571426</v>
      </c>
      <c r="AM218" s="13">
        <v>15</v>
      </c>
      <c r="AN218" s="26">
        <v>32</v>
      </c>
      <c r="AO218" s="26">
        <v>30</v>
      </c>
      <c r="AP218" s="4">
        <f t="shared" si="102"/>
        <v>0.9375</v>
      </c>
      <c r="AQ218" s="13">
        <v>20</v>
      </c>
      <c r="AR218" s="5" t="s">
        <v>373</v>
      </c>
      <c r="AS218" s="5" t="s">
        <v>373</v>
      </c>
      <c r="AT218" s="5" t="s">
        <v>373</v>
      </c>
      <c r="AU218" s="13" t="s">
        <v>370</v>
      </c>
      <c r="AV218" s="13">
        <v>68</v>
      </c>
      <c r="AW218" s="13">
        <v>40.53</v>
      </c>
      <c r="AX218" s="4">
        <f t="shared" si="86"/>
        <v>0.59602941176470592</v>
      </c>
      <c r="AY218" s="13">
        <v>10</v>
      </c>
      <c r="AZ218" s="5" t="s">
        <v>373</v>
      </c>
      <c r="BA218" s="5" t="s">
        <v>373</v>
      </c>
      <c r="BB218" s="5" t="s">
        <v>373</v>
      </c>
      <c r="BC218" s="13" t="s">
        <v>370</v>
      </c>
      <c r="BD218" s="20">
        <f t="shared" si="95"/>
        <v>1.1960002591731635</v>
      </c>
      <c r="BE218" s="20">
        <f t="shared" si="103"/>
        <v>1.1960002591731635</v>
      </c>
      <c r="BF218" s="24">
        <v>2275</v>
      </c>
      <c r="BG218" s="21">
        <f t="shared" si="87"/>
        <v>2275</v>
      </c>
      <c r="BH218" s="21">
        <f t="shared" si="88"/>
        <v>2720.9</v>
      </c>
      <c r="BI218" s="48">
        <f t="shared" si="89"/>
        <v>445.90000000000009</v>
      </c>
      <c r="BJ218" s="21">
        <v>488</v>
      </c>
      <c r="BK218" s="21">
        <v>488</v>
      </c>
      <c r="BL218" s="21">
        <v>0</v>
      </c>
      <c r="BM218" s="21">
        <v>268.89999999999998</v>
      </c>
      <c r="BN218" s="21">
        <v>257.5</v>
      </c>
      <c r="BO218" s="21">
        <v>3.1000000000000227</v>
      </c>
      <c r="BP218" s="21">
        <v>249.79999999999998</v>
      </c>
      <c r="BQ218" s="21">
        <v>257.7</v>
      </c>
      <c r="BR218" s="21">
        <v>250.09999999999997</v>
      </c>
      <c r="BS218" s="21">
        <v>241.59999999999991</v>
      </c>
      <c r="BT218" s="21">
        <v>251.6</v>
      </c>
      <c r="BU218" s="86">
        <f t="shared" si="90"/>
        <v>-35.399999999999778</v>
      </c>
      <c r="BV218" s="60"/>
      <c r="BW218" s="26">
        <f t="shared" si="91"/>
        <v>0</v>
      </c>
      <c r="BX218" s="92">
        <f t="shared" si="101"/>
        <v>-35.399999999999778</v>
      </c>
      <c r="BY218" s="72"/>
      <c r="BZ218" s="11"/>
      <c r="CA218" s="72"/>
      <c r="CB218" s="72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2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2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2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2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2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2"/>
      <c r="IB218" s="11"/>
      <c r="IC218" s="11"/>
    </row>
    <row r="219" spans="1:237" s="2" customFormat="1" ht="14.25" customHeight="1" x14ac:dyDescent="0.2">
      <c r="A219" s="16" t="s">
        <v>218</v>
      </c>
      <c r="B219" s="26">
        <v>2649015</v>
      </c>
      <c r="C219" s="26">
        <v>2932401.7</v>
      </c>
      <c r="D219" s="4">
        <f t="shared" si="84"/>
        <v>1.1069781409316293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26">
        <v>22802.7</v>
      </c>
      <c r="O219" s="26">
        <v>22983.599999999999</v>
      </c>
      <c r="P219" s="4">
        <f t="shared" si="92"/>
        <v>1.007933271060006</v>
      </c>
      <c r="Q219" s="13">
        <v>20</v>
      </c>
      <c r="R219" s="22">
        <v>1</v>
      </c>
      <c r="S219" s="13">
        <v>15</v>
      </c>
      <c r="T219" s="26">
        <v>23.3</v>
      </c>
      <c r="U219" s="26">
        <v>42.9</v>
      </c>
      <c r="V219" s="4">
        <f t="shared" si="93"/>
        <v>1.8412017167381973</v>
      </c>
      <c r="W219" s="13">
        <v>30</v>
      </c>
      <c r="X219" s="26">
        <v>50</v>
      </c>
      <c r="Y219" s="26">
        <v>58</v>
      </c>
      <c r="Z219" s="4">
        <f t="shared" si="94"/>
        <v>1.1599999999999999</v>
      </c>
      <c r="AA219" s="13">
        <v>20</v>
      </c>
      <c r="AB219" s="26" t="s">
        <v>370</v>
      </c>
      <c r="AC219" s="26" t="s">
        <v>370</v>
      </c>
      <c r="AD219" s="4" t="s">
        <v>370</v>
      </c>
      <c r="AE219" s="13" t="s">
        <v>370</v>
      </c>
      <c r="AF219" s="5">
        <v>85677</v>
      </c>
      <c r="AG219" s="5">
        <v>227177</v>
      </c>
      <c r="AH219" s="4">
        <f t="shared" si="98"/>
        <v>2.6515517583482149</v>
      </c>
      <c r="AI219" s="13">
        <v>5</v>
      </c>
      <c r="AJ219" s="5">
        <v>56</v>
      </c>
      <c r="AK219" s="5">
        <v>28.7</v>
      </c>
      <c r="AL219" s="4">
        <f t="shared" si="85"/>
        <v>0.51249999999999996</v>
      </c>
      <c r="AM219" s="13">
        <v>15</v>
      </c>
      <c r="AN219" s="26">
        <v>70</v>
      </c>
      <c r="AO219" s="26">
        <v>92</v>
      </c>
      <c r="AP219" s="4">
        <f t="shared" si="102"/>
        <v>1.3142857142857143</v>
      </c>
      <c r="AQ219" s="13">
        <v>20</v>
      </c>
      <c r="AR219" s="5" t="s">
        <v>373</v>
      </c>
      <c r="AS219" s="5" t="s">
        <v>373</v>
      </c>
      <c r="AT219" s="5" t="s">
        <v>373</v>
      </c>
      <c r="AU219" s="13" t="s">
        <v>370</v>
      </c>
      <c r="AV219" s="13">
        <v>64.5</v>
      </c>
      <c r="AW219" s="13">
        <v>25.95</v>
      </c>
      <c r="AX219" s="4">
        <f t="shared" si="86"/>
        <v>0.40232558139534885</v>
      </c>
      <c r="AY219" s="13">
        <v>10</v>
      </c>
      <c r="AZ219" s="5" t="s">
        <v>373</v>
      </c>
      <c r="BA219" s="5" t="s">
        <v>373</v>
      </c>
      <c r="BB219" s="5" t="s">
        <v>373</v>
      </c>
      <c r="BC219" s="13" t="s">
        <v>370</v>
      </c>
      <c r="BD219" s="20">
        <f t="shared" si="95"/>
        <v>1.2132326015453185</v>
      </c>
      <c r="BE219" s="20">
        <f t="shared" si="103"/>
        <v>1.2013232601545318</v>
      </c>
      <c r="BF219" s="24">
        <v>975</v>
      </c>
      <c r="BG219" s="21">
        <f t="shared" si="87"/>
        <v>975</v>
      </c>
      <c r="BH219" s="21">
        <f t="shared" si="88"/>
        <v>1171.3</v>
      </c>
      <c r="BI219" s="48">
        <f t="shared" si="89"/>
        <v>196.29999999999995</v>
      </c>
      <c r="BJ219" s="21">
        <v>444</v>
      </c>
      <c r="BK219" s="21">
        <v>466</v>
      </c>
      <c r="BL219" s="21">
        <v>0</v>
      </c>
      <c r="BM219" s="21">
        <v>88</v>
      </c>
      <c r="BN219" s="21">
        <v>94</v>
      </c>
      <c r="BO219" s="21">
        <v>0</v>
      </c>
      <c r="BP219" s="21">
        <v>111.4</v>
      </c>
      <c r="BQ219" s="21">
        <v>103.1</v>
      </c>
      <c r="BR219" s="21">
        <v>0</v>
      </c>
      <c r="BS219" s="21">
        <v>111.5</v>
      </c>
      <c r="BT219" s="21">
        <v>110.9</v>
      </c>
      <c r="BU219" s="86">
        <f t="shared" si="90"/>
        <v>-357.6</v>
      </c>
      <c r="BV219" s="60"/>
      <c r="BW219" s="26">
        <f t="shared" si="91"/>
        <v>0</v>
      </c>
      <c r="BX219" s="92">
        <f t="shared" si="101"/>
        <v>-357.6</v>
      </c>
      <c r="BY219" s="72"/>
      <c r="BZ219" s="11"/>
      <c r="CA219" s="72"/>
      <c r="CB219" s="72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2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2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2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2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2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2"/>
      <c r="IB219" s="11"/>
      <c r="IC219" s="11"/>
    </row>
    <row r="220" spans="1:237" s="2" customFormat="1" ht="15" customHeight="1" x14ac:dyDescent="0.2">
      <c r="A220" s="16" t="s">
        <v>219</v>
      </c>
      <c r="B220" s="26">
        <v>308665</v>
      </c>
      <c r="C220" s="26">
        <v>490141</v>
      </c>
      <c r="D220" s="4">
        <f t="shared" si="84"/>
        <v>1.5879383797968671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26">
        <v>5943.3</v>
      </c>
      <c r="O220" s="26">
        <v>4187.2</v>
      </c>
      <c r="P220" s="4">
        <f t="shared" si="92"/>
        <v>0.70452442245890323</v>
      </c>
      <c r="Q220" s="13">
        <v>20</v>
      </c>
      <c r="R220" s="22">
        <v>1</v>
      </c>
      <c r="S220" s="13">
        <v>15</v>
      </c>
      <c r="T220" s="26">
        <v>207</v>
      </c>
      <c r="U220" s="26">
        <v>69.8</v>
      </c>
      <c r="V220" s="4">
        <f t="shared" si="93"/>
        <v>0.33719806763285021</v>
      </c>
      <c r="W220" s="13">
        <v>30</v>
      </c>
      <c r="X220" s="26">
        <v>13</v>
      </c>
      <c r="Y220" s="26">
        <v>15.7</v>
      </c>
      <c r="Z220" s="4">
        <f t="shared" si="94"/>
        <v>1.2076923076923076</v>
      </c>
      <c r="AA220" s="13">
        <v>20</v>
      </c>
      <c r="AB220" s="26" t="s">
        <v>370</v>
      </c>
      <c r="AC220" s="26" t="s">
        <v>370</v>
      </c>
      <c r="AD220" s="4" t="s">
        <v>370</v>
      </c>
      <c r="AE220" s="13" t="s">
        <v>370</v>
      </c>
      <c r="AF220" s="5">
        <v>92780</v>
      </c>
      <c r="AG220" s="5">
        <v>126696</v>
      </c>
      <c r="AH220" s="4">
        <f t="shared" si="98"/>
        <v>1.3655529208881225</v>
      </c>
      <c r="AI220" s="13">
        <v>5</v>
      </c>
      <c r="AJ220" s="5">
        <v>56</v>
      </c>
      <c r="AK220" s="5">
        <v>29.9</v>
      </c>
      <c r="AL220" s="4">
        <f t="shared" si="85"/>
        <v>0.53392857142857142</v>
      </c>
      <c r="AM220" s="13">
        <v>15</v>
      </c>
      <c r="AN220" s="26">
        <v>361</v>
      </c>
      <c r="AO220" s="26">
        <v>355</v>
      </c>
      <c r="AP220" s="4">
        <f t="shared" si="102"/>
        <v>0.9833795013850416</v>
      </c>
      <c r="AQ220" s="13">
        <v>20</v>
      </c>
      <c r="AR220" s="5" t="s">
        <v>373</v>
      </c>
      <c r="AS220" s="5" t="s">
        <v>373</v>
      </c>
      <c r="AT220" s="5" t="s">
        <v>373</v>
      </c>
      <c r="AU220" s="13" t="s">
        <v>370</v>
      </c>
      <c r="AV220" s="13">
        <v>81</v>
      </c>
      <c r="AW220" s="13">
        <v>33.33</v>
      </c>
      <c r="AX220" s="4">
        <f t="shared" si="86"/>
        <v>0.41148148148148145</v>
      </c>
      <c r="AY220" s="13">
        <v>10</v>
      </c>
      <c r="AZ220" s="5" t="s">
        <v>373</v>
      </c>
      <c r="BA220" s="5" t="s">
        <v>373</v>
      </c>
      <c r="BB220" s="5" t="s">
        <v>373</v>
      </c>
      <c r="BC220" s="13" t="s">
        <v>370</v>
      </c>
      <c r="BD220" s="20">
        <f t="shared" si="95"/>
        <v>0.81281902378181536</v>
      </c>
      <c r="BE220" s="20">
        <f t="shared" si="103"/>
        <v>0.81281902378181536</v>
      </c>
      <c r="BF220" s="24">
        <v>1787</v>
      </c>
      <c r="BG220" s="21">
        <f t="shared" si="87"/>
        <v>1787</v>
      </c>
      <c r="BH220" s="21">
        <f t="shared" si="88"/>
        <v>1452.5</v>
      </c>
      <c r="BI220" s="48">
        <f t="shared" si="89"/>
        <v>-334.5</v>
      </c>
      <c r="BJ220" s="21">
        <v>101.8</v>
      </c>
      <c r="BK220" s="21">
        <v>100.6</v>
      </c>
      <c r="BL220" s="21">
        <v>98.1</v>
      </c>
      <c r="BM220" s="21">
        <v>125</v>
      </c>
      <c r="BN220" s="21">
        <v>90.3</v>
      </c>
      <c r="BO220" s="21">
        <v>140.59999999999991</v>
      </c>
      <c r="BP220" s="21">
        <v>144.4</v>
      </c>
      <c r="BQ220" s="21">
        <v>156.89999999999998</v>
      </c>
      <c r="BR220" s="21">
        <v>180.90000000000009</v>
      </c>
      <c r="BS220" s="21">
        <v>189.60000000000002</v>
      </c>
      <c r="BT220" s="21">
        <v>197.6</v>
      </c>
      <c r="BU220" s="86">
        <f t="shared" si="90"/>
        <v>-73.299999999999699</v>
      </c>
      <c r="BV220" s="60"/>
      <c r="BW220" s="26">
        <f t="shared" si="91"/>
        <v>0</v>
      </c>
      <c r="BX220" s="92">
        <f t="shared" si="101"/>
        <v>-73.299999999999699</v>
      </c>
      <c r="BY220" s="72"/>
      <c r="BZ220" s="11"/>
      <c r="CA220" s="72"/>
      <c r="CB220" s="72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2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2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2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2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2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2"/>
      <c r="IB220" s="11"/>
      <c r="IC220" s="11"/>
    </row>
    <row r="221" spans="1:237" s="2" customFormat="1" ht="15" customHeight="1" x14ac:dyDescent="0.2">
      <c r="A221" s="16" t="s">
        <v>220</v>
      </c>
      <c r="B221" s="26">
        <v>579959</v>
      </c>
      <c r="C221" s="26">
        <v>694369.9</v>
      </c>
      <c r="D221" s="4">
        <f t="shared" si="84"/>
        <v>1.1972741176531445</v>
      </c>
      <c r="E221" s="13">
        <v>10</v>
      </c>
      <c r="F221" s="5" t="s">
        <v>373</v>
      </c>
      <c r="G221" s="5" t="s">
        <v>373</v>
      </c>
      <c r="H221" s="5" t="s">
        <v>373</v>
      </c>
      <c r="I221" s="13" t="s">
        <v>370</v>
      </c>
      <c r="J221" s="5" t="s">
        <v>373</v>
      </c>
      <c r="K221" s="5" t="s">
        <v>373</v>
      </c>
      <c r="L221" s="5" t="s">
        <v>373</v>
      </c>
      <c r="M221" s="13" t="s">
        <v>370</v>
      </c>
      <c r="N221" s="26">
        <v>29700.6</v>
      </c>
      <c r="O221" s="26">
        <v>15057.3</v>
      </c>
      <c r="P221" s="4">
        <f t="shared" si="92"/>
        <v>0.50696955617058237</v>
      </c>
      <c r="Q221" s="13">
        <v>20</v>
      </c>
      <c r="R221" s="22">
        <v>1</v>
      </c>
      <c r="S221" s="13">
        <v>15</v>
      </c>
      <c r="T221" s="26">
        <v>216.2</v>
      </c>
      <c r="U221" s="26">
        <v>189.1</v>
      </c>
      <c r="V221" s="4">
        <f t="shared" si="93"/>
        <v>0.87465309898242372</v>
      </c>
      <c r="W221" s="13">
        <v>10</v>
      </c>
      <c r="X221" s="26">
        <v>2250</v>
      </c>
      <c r="Y221" s="26">
        <v>2746.7</v>
      </c>
      <c r="Z221" s="4">
        <f t="shared" si="94"/>
        <v>1.2207555555555554</v>
      </c>
      <c r="AA221" s="13">
        <v>40</v>
      </c>
      <c r="AB221" s="26" t="s">
        <v>370</v>
      </c>
      <c r="AC221" s="26" t="s">
        <v>370</v>
      </c>
      <c r="AD221" s="4" t="s">
        <v>370</v>
      </c>
      <c r="AE221" s="13" t="s">
        <v>370</v>
      </c>
      <c r="AF221" s="5">
        <v>47649</v>
      </c>
      <c r="AG221" s="5">
        <v>281624</v>
      </c>
      <c r="AH221" s="4">
        <f t="shared" si="98"/>
        <v>5.9103863669751728</v>
      </c>
      <c r="AI221" s="13">
        <v>5</v>
      </c>
      <c r="AJ221" s="5">
        <v>56</v>
      </c>
      <c r="AK221" s="5">
        <v>55.6</v>
      </c>
      <c r="AL221" s="4">
        <f t="shared" si="85"/>
        <v>0.99285714285714288</v>
      </c>
      <c r="AM221" s="13">
        <v>15</v>
      </c>
      <c r="AN221" s="26">
        <v>510</v>
      </c>
      <c r="AO221" s="26">
        <v>545</v>
      </c>
      <c r="AP221" s="4">
        <f t="shared" si="102"/>
        <v>1.0686274509803921</v>
      </c>
      <c r="AQ221" s="13">
        <v>20</v>
      </c>
      <c r="AR221" s="5" t="s">
        <v>373</v>
      </c>
      <c r="AS221" s="5" t="s">
        <v>373</v>
      </c>
      <c r="AT221" s="5" t="s">
        <v>373</v>
      </c>
      <c r="AU221" s="13" t="s">
        <v>370</v>
      </c>
      <c r="AV221" s="13">
        <v>100</v>
      </c>
      <c r="AW221" s="13">
        <v>29.17</v>
      </c>
      <c r="AX221" s="4">
        <f t="shared" si="86"/>
        <v>0.29170000000000001</v>
      </c>
      <c r="AY221" s="13">
        <v>10</v>
      </c>
      <c r="AZ221" s="5" t="s">
        <v>373</v>
      </c>
      <c r="BA221" s="5" t="s">
        <v>373</v>
      </c>
      <c r="BB221" s="5" t="s">
        <v>373</v>
      </c>
      <c r="BC221" s="13" t="s">
        <v>370</v>
      </c>
      <c r="BD221" s="20">
        <f t="shared" si="95"/>
        <v>1.127056713857451</v>
      </c>
      <c r="BE221" s="20">
        <f t="shared" si="103"/>
        <v>1.127056713857451</v>
      </c>
      <c r="BF221" s="24">
        <v>166</v>
      </c>
      <c r="BG221" s="21">
        <f t="shared" si="87"/>
        <v>166</v>
      </c>
      <c r="BH221" s="21">
        <f t="shared" si="88"/>
        <v>187.1</v>
      </c>
      <c r="BI221" s="48">
        <f t="shared" si="89"/>
        <v>21.099999999999994</v>
      </c>
      <c r="BJ221" s="21">
        <v>123.4</v>
      </c>
      <c r="BK221" s="21">
        <v>117.7</v>
      </c>
      <c r="BL221" s="21">
        <v>0</v>
      </c>
      <c r="BM221" s="21">
        <v>7.5</v>
      </c>
      <c r="BN221" s="21">
        <v>17.399999999999999</v>
      </c>
      <c r="BO221" s="21">
        <v>0</v>
      </c>
      <c r="BP221" s="21">
        <v>15.3</v>
      </c>
      <c r="BQ221" s="21">
        <v>19.600000000000001</v>
      </c>
      <c r="BR221" s="21">
        <v>0</v>
      </c>
      <c r="BS221" s="21">
        <v>17.7</v>
      </c>
      <c r="BT221" s="21">
        <v>17.8</v>
      </c>
      <c r="BU221" s="86">
        <f t="shared" si="90"/>
        <v>-149.30000000000001</v>
      </c>
      <c r="BV221" s="60"/>
      <c r="BW221" s="26">
        <f t="shared" si="91"/>
        <v>0</v>
      </c>
      <c r="BX221" s="92">
        <f t="shared" si="101"/>
        <v>-149.30000000000001</v>
      </c>
      <c r="BY221" s="72"/>
      <c r="BZ221" s="11"/>
      <c r="CA221" s="72"/>
      <c r="CB221" s="72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2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2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2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2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2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2"/>
      <c r="IB221" s="11"/>
      <c r="IC221" s="11"/>
    </row>
    <row r="222" spans="1:237" s="2" customFormat="1" ht="15" customHeight="1" x14ac:dyDescent="0.2">
      <c r="A222" s="16" t="s">
        <v>221</v>
      </c>
      <c r="B222" s="26">
        <v>0</v>
      </c>
      <c r="C222" s="26">
        <v>0</v>
      </c>
      <c r="D222" s="4">
        <f t="shared" si="84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26">
        <v>2397.8000000000002</v>
      </c>
      <c r="O222" s="26">
        <v>860.6</v>
      </c>
      <c r="P222" s="4">
        <f t="shared" si="92"/>
        <v>0.35891233630828256</v>
      </c>
      <c r="Q222" s="13">
        <v>20</v>
      </c>
      <c r="R222" s="22">
        <v>1</v>
      </c>
      <c r="S222" s="13">
        <v>15</v>
      </c>
      <c r="T222" s="26">
        <v>47</v>
      </c>
      <c r="U222" s="26">
        <v>4.5999999999999996</v>
      </c>
      <c r="V222" s="4">
        <f t="shared" si="93"/>
        <v>9.7872340425531903E-2</v>
      </c>
      <c r="W222" s="13">
        <v>25</v>
      </c>
      <c r="X222" s="26">
        <v>4</v>
      </c>
      <c r="Y222" s="26">
        <v>1</v>
      </c>
      <c r="Z222" s="4">
        <f t="shared" si="94"/>
        <v>0.25</v>
      </c>
      <c r="AA222" s="13">
        <v>25</v>
      </c>
      <c r="AB222" s="26" t="s">
        <v>370</v>
      </c>
      <c r="AC222" s="26" t="s">
        <v>370</v>
      </c>
      <c r="AD222" s="4" t="s">
        <v>370</v>
      </c>
      <c r="AE222" s="13" t="s">
        <v>370</v>
      </c>
      <c r="AF222" s="5">
        <v>12958</v>
      </c>
      <c r="AG222" s="5">
        <v>13645</v>
      </c>
      <c r="AH222" s="4">
        <f t="shared" si="98"/>
        <v>1.0530174409631117</v>
      </c>
      <c r="AI222" s="13">
        <v>5</v>
      </c>
      <c r="AJ222" s="5">
        <v>56</v>
      </c>
      <c r="AK222" s="5">
        <v>62.4</v>
      </c>
      <c r="AL222" s="4">
        <f t="shared" si="85"/>
        <v>1.1142857142857143</v>
      </c>
      <c r="AM222" s="13">
        <v>15</v>
      </c>
      <c r="AN222" s="26">
        <v>67</v>
      </c>
      <c r="AO222" s="26">
        <v>67</v>
      </c>
      <c r="AP222" s="4">
        <f t="shared" si="102"/>
        <v>1</v>
      </c>
      <c r="AQ222" s="13">
        <v>20</v>
      </c>
      <c r="AR222" s="5" t="s">
        <v>373</v>
      </c>
      <c r="AS222" s="5" t="s">
        <v>373</v>
      </c>
      <c r="AT222" s="5" t="s">
        <v>373</v>
      </c>
      <c r="AU222" s="13" t="s">
        <v>370</v>
      </c>
      <c r="AV222" s="13">
        <v>0</v>
      </c>
      <c r="AW222" s="13">
        <v>0</v>
      </c>
      <c r="AX222" s="4">
        <f t="shared" si="86"/>
        <v>0</v>
      </c>
      <c r="AY222" s="13">
        <v>0</v>
      </c>
      <c r="AZ222" s="5" t="s">
        <v>373</v>
      </c>
      <c r="BA222" s="5" t="s">
        <v>373</v>
      </c>
      <c r="BB222" s="5" t="s">
        <v>373</v>
      </c>
      <c r="BC222" s="13" t="s">
        <v>370</v>
      </c>
      <c r="BD222" s="20">
        <f t="shared" si="95"/>
        <v>0.58283542524724186</v>
      </c>
      <c r="BE222" s="20">
        <f t="shared" si="103"/>
        <v>0.58283542524724186</v>
      </c>
      <c r="BF222" s="24">
        <v>211</v>
      </c>
      <c r="BG222" s="21">
        <f t="shared" si="87"/>
        <v>211</v>
      </c>
      <c r="BH222" s="21">
        <f t="shared" si="88"/>
        <v>123</v>
      </c>
      <c r="BI222" s="48">
        <f t="shared" si="89"/>
        <v>-88</v>
      </c>
      <c r="BJ222" s="21">
        <v>33.1</v>
      </c>
      <c r="BK222" s="21">
        <v>29.9</v>
      </c>
      <c r="BL222" s="21">
        <v>0</v>
      </c>
      <c r="BM222" s="21">
        <v>3.6</v>
      </c>
      <c r="BN222" s="21">
        <v>4</v>
      </c>
      <c r="BO222" s="21">
        <v>0</v>
      </c>
      <c r="BP222" s="21">
        <v>6.5</v>
      </c>
      <c r="BQ222" s="21">
        <v>4.0999999999999996</v>
      </c>
      <c r="BR222" s="21">
        <v>0</v>
      </c>
      <c r="BS222" s="21">
        <v>22.200000000000003</v>
      </c>
      <c r="BT222" s="21">
        <v>8.9</v>
      </c>
      <c r="BU222" s="86">
        <f t="shared" si="90"/>
        <v>10.700000000000001</v>
      </c>
      <c r="BV222" s="60"/>
      <c r="BW222" s="26">
        <f t="shared" si="91"/>
        <v>10.700000000000001</v>
      </c>
      <c r="BX222" s="92">
        <f t="shared" si="101"/>
        <v>0</v>
      </c>
      <c r="BY222" s="72"/>
      <c r="BZ222" s="11"/>
      <c r="CA222" s="72"/>
      <c r="CB222" s="72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2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2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2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2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2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2"/>
      <c r="IB222" s="11"/>
      <c r="IC222" s="11"/>
    </row>
    <row r="223" spans="1:237" s="2" customFormat="1" ht="15" customHeight="1" x14ac:dyDescent="0.2">
      <c r="A223" s="16" t="s">
        <v>222</v>
      </c>
      <c r="B223" s="26">
        <v>8029</v>
      </c>
      <c r="C223" s="26">
        <v>12432</v>
      </c>
      <c r="D223" s="4">
        <f t="shared" si="84"/>
        <v>1.5483870967741935</v>
      </c>
      <c r="E223" s="13">
        <v>10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26">
        <v>4491.8999999999996</v>
      </c>
      <c r="O223" s="26">
        <v>3915.3</v>
      </c>
      <c r="P223" s="4">
        <f t="shared" si="92"/>
        <v>0.87163561076604568</v>
      </c>
      <c r="Q223" s="13">
        <v>20</v>
      </c>
      <c r="R223" s="22">
        <v>1</v>
      </c>
      <c r="S223" s="13">
        <v>15</v>
      </c>
      <c r="T223" s="26">
        <v>410</v>
      </c>
      <c r="U223" s="26">
        <v>368.9</v>
      </c>
      <c r="V223" s="4">
        <f t="shared" si="93"/>
        <v>0.89975609756097552</v>
      </c>
      <c r="W223" s="13">
        <v>15</v>
      </c>
      <c r="X223" s="26">
        <v>1809.93</v>
      </c>
      <c r="Y223" s="26">
        <v>1557.4</v>
      </c>
      <c r="Z223" s="4">
        <f t="shared" si="94"/>
        <v>0.86047526699927623</v>
      </c>
      <c r="AA223" s="13">
        <v>35</v>
      </c>
      <c r="AB223" s="26" t="s">
        <v>370</v>
      </c>
      <c r="AC223" s="26" t="s">
        <v>370</v>
      </c>
      <c r="AD223" s="4" t="s">
        <v>370</v>
      </c>
      <c r="AE223" s="13" t="s">
        <v>370</v>
      </c>
      <c r="AF223" s="5">
        <v>11496</v>
      </c>
      <c r="AG223" s="5">
        <v>21275</v>
      </c>
      <c r="AH223" s="4">
        <f t="shared" si="98"/>
        <v>1.8506437021572721</v>
      </c>
      <c r="AI223" s="13">
        <v>5</v>
      </c>
      <c r="AJ223" s="5">
        <v>56</v>
      </c>
      <c r="AK223" s="5">
        <v>48.9</v>
      </c>
      <c r="AL223" s="4">
        <f t="shared" si="85"/>
        <v>0.87321428571428572</v>
      </c>
      <c r="AM223" s="13">
        <v>15</v>
      </c>
      <c r="AN223" s="26">
        <v>1146</v>
      </c>
      <c r="AO223" s="26">
        <v>1167</v>
      </c>
      <c r="AP223" s="4">
        <f t="shared" si="102"/>
        <v>1.0183246073298429</v>
      </c>
      <c r="AQ223" s="13">
        <v>20</v>
      </c>
      <c r="AR223" s="5" t="s">
        <v>373</v>
      </c>
      <c r="AS223" s="5" t="s">
        <v>373</v>
      </c>
      <c r="AT223" s="5" t="s">
        <v>373</v>
      </c>
      <c r="AU223" s="13" t="s">
        <v>370</v>
      </c>
      <c r="AV223" s="13">
        <v>100</v>
      </c>
      <c r="AW223" s="13">
        <v>18.170000000000002</v>
      </c>
      <c r="AX223" s="4">
        <f t="shared" si="86"/>
        <v>0.18170000000000003</v>
      </c>
      <c r="AY223" s="13">
        <v>10</v>
      </c>
      <c r="AZ223" s="5" t="s">
        <v>373</v>
      </c>
      <c r="BA223" s="5" t="s">
        <v>373</v>
      </c>
      <c r="BB223" s="5" t="s">
        <v>373</v>
      </c>
      <c r="BC223" s="13" t="s">
        <v>370</v>
      </c>
      <c r="BD223" s="20">
        <f t="shared" si="95"/>
        <v>0.9383757512727563</v>
      </c>
      <c r="BE223" s="20">
        <f t="shared" si="103"/>
        <v>0.9383757512727563</v>
      </c>
      <c r="BF223" s="24">
        <v>1488</v>
      </c>
      <c r="BG223" s="21">
        <f t="shared" si="87"/>
        <v>1488</v>
      </c>
      <c r="BH223" s="21">
        <f t="shared" si="88"/>
        <v>1396.3</v>
      </c>
      <c r="BI223" s="48">
        <f t="shared" si="89"/>
        <v>-91.700000000000045</v>
      </c>
      <c r="BJ223" s="21">
        <v>256.10000000000002</v>
      </c>
      <c r="BK223" s="21">
        <v>184</v>
      </c>
      <c r="BL223" s="21">
        <v>0</v>
      </c>
      <c r="BM223" s="21">
        <v>103.4</v>
      </c>
      <c r="BN223" s="21">
        <v>53.7</v>
      </c>
      <c r="BO223" s="21">
        <v>116.09999999999991</v>
      </c>
      <c r="BP223" s="21">
        <v>35.300000000000068</v>
      </c>
      <c r="BQ223" s="21">
        <v>93.599999999999937</v>
      </c>
      <c r="BR223" s="21">
        <v>272.20000000000016</v>
      </c>
      <c r="BS223" s="21">
        <v>31.499999999999943</v>
      </c>
      <c r="BT223" s="21">
        <v>107.7</v>
      </c>
      <c r="BU223" s="86">
        <f t="shared" si="90"/>
        <v>142.69999999999982</v>
      </c>
      <c r="BV223" s="60"/>
      <c r="BW223" s="26">
        <f t="shared" si="91"/>
        <v>142.69999999999982</v>
      </c>
      <c r="BX223" s="92">
        <f t="shared" si="101"/>
        <v>0</v>
      </c>
      <c r="BY223" s="72"/>
      <c r="BZ223" s="11"/>
      <c r="CA223" s="72"/>
      <c r="CB223" s="72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2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2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2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2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2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2"/>
      <c r="IB223" s="11"/>
      <c r="IC223" s="11"/>
    </row>
    <row r="224" spans="1:237" s="2" customFormat="1" ht="15" customHeight="1" x14ac:dyDescent="0.2">
      <c r="A224" s="16" t="s">
        <v>223</v>
      </c>
      <c r="B224" s="26">
        <v>0</v>
      </c>
      <c r="C224" s="26">
        <v>0</v>
      </c>
      <c r="D224" s="4">
        <f t="shared" si="84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26">
        <v>4954.8999999999996</v>
      </c>
      <c r="O224" s="26">
        <v>7470</v>
      </c>
      <c r="P224" s="4">
        <f t="shared" si="92"/>
        <v>1.507598538820158</v>
      </c>
      <c r="Q224" s="13">
        <v>20</v>
      </c>
      <c r="R224" s="22">
        <v>1</v>
      </c>
      <c r="S224" s="13">
        <v>15</v>
      </c>
      <c r="T224" s="26">
        <v>590.5</v>
      </c>
      <c r="U224" s="26">
        <v>618.5</v>
      </c>
      <c r="V224" s="4">
        <f t="shared" si="93"/>
        <v>1.0474174428450467</v>
      </c>
      <c r="W224" s="13">
        <v>30</v>
      </c>
      <c r="X224" s="26">
        <v>70.099999999999994</v>
      </c>
      <c r="Y224" s="26">
        <v>72.400000000000006</v>
      </c>
      <c r="Z224" s="4">
        <f t="shared" si="94"/>
        <v>1.0328102710413696</v>
      </c>
      <c r="AA224" s="13">
        <v>20</v>
      </c>
      <c r="AB224" s="26" t="s">
        <v>370</v>
      </c>
      <c r="AC224" s="26" t="s">
        <v>370</v>
      </c>
      <c r="AD224" s="4" t="s">
        <v>370</v>
      </c>
      <c r="AE224" s="13" t="s">
        <v>370</v>
      </c>
      <c r="AF224" s="5">
        <v>14206</v>
      </c>
      <c r="AG224" s="5">
        <v>24670</v>
      </c>
      <c r="AH224" s="4">
        <f t="shared" si="98"/>
        <v>1.7365901731662678</v>
      </c>
      <c r="AI224" s="13">
        <v>5</v>
      </c>
      <c r="AJ224" s="5">
        <v>56</v>
      </c>
      <c r="AK224" s="5">
        <v>28.8</v>
      </c>
      <c r="AL224" s="4">
        <f t="shared" si="85"/>
        <v>0.51428571428571435</v>
      </c>
      <c r="AM224" s="13">
        <v>15</v>
      </c>
      <c r="AN224" s="26">
        <v>952</v>
      </c>
      <c r="AO224" s="26">
        <v>952</v>
      </c>
      <c r="AP224" s="4">
        <f t="shared" si="102"/>
        <v>1</v>
      </c>
      <c r="AQ224" s="13">
        <v>20</v>
      </c>
      <c r="AR224" s="5" t="s">
        <v>373</v>
      </c>
      <c r="AS224" s="5" t="s">
        <v>373</v>
      </c>
      <c r="AT224" s="5" t="s">
        <v>373</v>
      </c>
      <c r="AU224" s="13" t="s">
        <v>370</v>
      </c>
      <c r="AV224" s="13">
        <v>0</v>
      </c>
      <c r="AW224" s="13">
        <v>0</v>
      </c>
      <c r="AX224" s="4">
        <f t="shared" si="86"/>
        <v>0</v>
      </c>
      <c r="AY224" s="13">
        <v>0</v>
      </c>
      <c r="AZ224" s="5" t="s">
        <v>373</v>
      </c>
      <c r="BA224" s="5" t="s">
        <v>373</v>
      </c>
      <c r="BB224" s="5" t="s">
        <v>373</v>
      </c>
      <c r="BC224" s="13" t="s">
        <v>370</v>
      </c>
      <c r="BD224" s="20">
        <f t="shared" si="95"/>
        <v>1.0690234885015921</v>
      </c>
      <c r="BE224" s="20">
        <f t="shared" si="103"/>
        <v>1.0690234885015921</v>
      </c>
      <c r="BF224" s="24">
        <v>925</v>
      </c>
      <c r="BG224" s="21">
        <f t="shared" si="87"/>
        <v>925</v>
      </c>
      <c r="BH224" s="21">
        <f t="shared" si="88"/>
        <v>988.8</v>
      </c>
      <c r="BI224" s="48">
        <f t="shared" si="89"/>
        <v>63.799999999999955</v>
      </c>
      <c r="BJ224" s="21">
        <v>127.6</v>
      </c>
      <c r="BK224" s="21">
        <v>404.8</v>
      </c>
      <c r="BL224" s="21">
        <v>0</v>
      </c>
      <c r="BM224" s="21">
        <v>36.799999999999997</v>
      </c>
      <c r="BN224" s="21">
        <v>35.6</v>
      </c>
      <c r="BO224" s="21">
        <v>0</v>
      </c>
      <c r="BP224" s="21">
        <v>101</v>
      </c>
      <c r="BQ224" s="21">
        <v>103.5</v>
      </c>
      <c r="BR224" s="21">
        <v>0</v>
      </c>
      <c r="BS224" s="21">
        <v>102.5</v>
      </c>
      <c r="BT224" s="21">
        <v>103.6</v>
      </c>
      <c r="BU224" s="86">
        <f t="shared" si="90"/>
        <v>-26.600000000000108</v>
      </c>
      <c r="BV224" s="60"/>
      <c r="BW224" s="26">
        <f t="shared" si="91"/>
        <v>0</v>
      </c>
      <c r="BX224" s="92">
        <f t="shared" si="101"/>
        <v>-26.600000000000108</v>
      </c>
      <c r="BY224" s="72"/>
      <c r="BZ224" s="11"/>
      <c r="CA224" s="72"/>
      <c r="CB224" s="72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2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2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2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2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2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2"/>
      <c r="IB224" s="11"/>
      <c r="IC224" s="11"/>
    </row>
    <row r="225" spans="1:237" s="2" customFormat="1" ht="15" customHeight="1" x14ac:dyDescent="0.2">
      <c r="A225" s="16" t="s">
        <v>224</v>
      </c>
      <c r="B225" s="26">
        <v>0</v>
      </c>
      <c r="C225" s="26">
        <v>0</v>
      </c>
      <c r="D225" s="4">
        <f t="shared" si="84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26">
        <v>635.70000000000005</v>
      </c>
      <c r="O225" s="26">
        <v>524.4</v>
      </c>
      <c r="P225" s="4">
        <f t="shared" si="92"/>
        <v>0.82491741387446904</v>
      </c>
      <c r="Q225" s="13">
        <v>20</v>
      </c>
      <c r="R225" s="22">
        <v>1</v>
      </c>
      <c r="S225" s="13">
        <v>15</v>
      </c>
      <c r="T225" s="26">
        <v>1918</v>
      </c>
      <c r="U225" s="26">
        <v>2156.1999999999998</v>
      </c>
      <c r="V225" s="4">
        <f t="shared" si="93"/>
        <v>1.1241918665276329</v>
      </c>
      <c r="W225" s="13">
        <v>40</v>
      </c>
      <c r="X225" s="26">
        <v>47</v>
      </c>
      <c r="Y225" s="26">
        <v>102.1</v>
      </c>
      <c r="Z225" s="4">
        <f t="shared" si="94"/>
        <v>2.1723404255319148</v>
      </c>
      <c r="AA225" s="13">
        <v>10</v>
      </c>
      <c r="AB225" s="26" t="s">
        <v>370</v>
      </c>
      <c r="AC225" s="26" t="s">
        <v>370</v>
      </c>
      <c r="AD225" s="4" t="s">
        <v>370</v>
      </c>
      <c r="AE225" s="13" t="s">
        <v>370</v>
      </c>
      <c r="AF225" s="5">
        <v>14133</v>
      </c>
      <c r="AG225" s="5">
        <v>15404</v>
      </c>
      <c r="AH225" s="4">
        <f t="shared" si="98"/>
        <v>1.089931366305809</v>
      </c>
      <c r="AI225" s="13">
        <v>5</v>
      </c>
      <c r="AJ225" s="5">
        <v>56</v>
      </c>
      <c r="AK225" s="5">
        <v>43.5</v>
      </c>
      <c r="AL225" s="4">
        <f t="shared" si="85"/>
        <v>0.7767857142857143</v>
      </c>
      <c r="AM225" s="13">
        <v>15</v>
      </c>
      <c r="AN225" s="26">
        <v>710</v>
      </c>
      <c r="AO225" s="26">
        <v>691</v>
      </c>
      <c r="AP225" s="4">
        <f t="shared" si="102"/>
        <v>0.97323943661971835</v>
      </c>
      <c r="AQ225" s="13">
        <v>20</v>
      </c>
      <c r="AR225" s="5" t="s">
        <v>373</v>
      </c>
      <c r="AS225" s="5" t="s">
        <v>373</v>
      </c>
      <c r="AT225" s="5" t="s">
        <v>373</v>
      </c>
      <c r="AU225" s="13" t="s">
        <v>370</v>
      </c>
      <c r="AV225" s="13">
        <v>0</v>
      </c>
      <c r="AW225" s="13">
        <v>0</v>
      </c>
      <c r="AX225" s="4">
        <f t="shared" si="86"/>
        <v>0</v>
      </c>
      <c r="AY225" s="13">
        <v>0</v>
      </c>
      <c r="AZ225" s="5" t="s">
        <v>373</v>
      </c>
      <c r="BA225" s="5" t="s">
        <v>373</v>
      </c>
      <c r="BB225" s="5" t="s">
        <v>373</v>
      </c>
      <c r="BC225" s="13" t="s">
        <v>370</v>
      </c>
      <c r="BD225" s="20">
        <f t="shared" si="95"/>
        <v>1.0780452677769838</v>
      </c>
      <c r="BE225" s="20">
        <f t="shared" si="103"/>
        <v>1.0780452677769838</v>
      </c>
      <c r="BF225" s="24">
        <v>633</v>
      </c>
      <c r="BG225" s="21">
        <f t="shared" si="87"/>
        <v>633</v>
      </c>
      <c r="BH225" s="21">
        <f t="shared" si="88"/>
        <v>682.4</v>
      </c>
      <c r="BI225" s="48">
        <f t="shared" si="89"/>
        <v>49.399999999999977</v>
      </c>
      <c r="BJ225" s="21">
        <v>104.2</v>
      </c>
      <c r="BK225" s="21">
        <v>134.4</v>
      </c>
      <c r="BL225" s="21">
        <v>0</v>
      </c>
      <c r="BM225" s="21">
        <v>59.5</v>
      </c>
      <c r="BN225" s="21">
        <v>70.900000000000006</v>
      </c>
      <c r="BO225" s="21">
        <v>13.100000000000023</v>
      </c>
      <c r="BP225" s="21">
        <v>76.099999999999966</v>
      </c>
      <c r="BQ225" s="21">
        <v>46.500000000000021</v>
      </c>
      <c r="BR225" s="21">
        <v>68.5</v>
      </c>
      <c r="BS225" s="21">
        <v>35.399999999999984</v>
      </c>
      <c r="BT225" s="21">
        <v>38.5</v>
      </c>
      <c r="BU225" s="86">
        <f t="shared" si="90"/>
        <v>35.299999999999983</v>
      </c>
      <c r="BV225" s="60"/>
      <c r="BW225" s="26">
        <f t="shared" si="91"/>
        <v>35.299999999999983</v>
      </c>
      <c r="BX225" s="92">
        <f t="shared" si="101"/>
        <v>0</v>
      </c>
      <c r="BY225" s="72"/>
      <c r="BZ225" s="11"/>
      <c r="CA225" s="72"/>
      <c r="CB225" s="72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2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2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2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2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2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2"/>
      <c r="IB225" s="11"/>
      <c r="IC225" s="11"/>
    </row>
    <row r="226" spans="1:237" s="2" customFormat="1" ht="15" customHeight="1" x14ac:dyDescent="0.2">
      <c r="A226" s="25" t="s">
        <v>225</v>
      </c>
      <c r="B226" s="26"/>
      <c r="C226" s="26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26"/>
      <c r="O226" s="26"/>
      <c r="P226" s="4"/>
      <c r="Q226" s="13"/>
      <c r="R226" s="22"/>
      <c r="S226" s="13"/>
      <c r="T226" s="26"/>
      <c r="U226" s="26"/>
      <c r="V226" s="4"/>
      <c r="W226" s="13"/>
      <c r="X226" s="26"/>
      <c r="Y226" s="26"/>
      <c r="Z226" s="4"/>
      <c r="AA226" s="13"/>
      <c r="AB226" s="26"/>
      <c r="AC226" s="26"/>
      <c r="AD226" s="4"/>
      <c r="AE226" s="13"/>
      <c r="AF226" s="5"/>
      <c r="AG226" s="5"/>
      <c r="AH226" s="4"/>
      <c r="AI226" s="13"/>
      <c r="AJ226" s="5"/>
      <c r="AK226" s="5"/>
      <c r="AL226" s="4"/>
      <c r="AM226" s="13"/>
      <c r="AN226" s="26"/>
      <c r="AO226" s="26"/>
      <c r="AP226" s="4"/>
      <c r="AQ226" s="13"/>
      <c r="AR226" s="5"/>
      <c r="AS226" s="5"/>
      <c r="AT226" s="5"/>
      <c r="AU226" s="13"/>
      <c r="AV226" s="13"/>
      <c r="AW226" s="13"/>
      <c r="AX226" s="4"/>
      <c r="AY226" s="13"/>
      <c r="AZ226" s="5"/>
      <c r="BA226" s="5"/>
      <c r="BB226" s="5"/>
      <c r="BC226" s="13"/>
      <c r="BD226" s="20"/>
      <c r="BE226" s="20"/>
      <c r="BF226" s="24"/>
      <c r="BG226" s="21"/>
      <c r="BH226" s="21"/>
      <c r="BI226" s="48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86"/>
      <c r="BV226" s="60"/>
      <c r="BW226" s="26"/>
      <c r="BX226" s="92"/>
      <c r="BY226" s="72"/>
      <c r="BZ226" s="11"/>
      <c r="CA226" s="72"/>
      <c r="CB226" s="72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2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2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2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2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2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2"/>
      <c r="IB226" s="11"/>
      <c r="IC226" s="11"/>
    </row>
    <row r="227" spans="1:237" s="2" customFormat="1" ht="15" customHeight="1" x14ac:dyDescent="0.2">
      <c r="A227" s="16" t="s">
        <v>226</v>
      </c>
      <c r="B227" s="26">
        <v>0</v>
      </c>
      <c r="C227" s="26">
        <v>0</v>
      </c>
      <c r="D227" s="4">
        <f t="shared" si="84"/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26">
        <v>6619.5</v>
      </c>
      <c r="O227" s="26">
        <v>1659.8</v>
      </c>
      <c r="P227" s="4">
        <f t="shared" si="92"/>
        <v>0.25074401389833068</v>
      </c>
      <c r="Q227" s="13">
        <v>20</v>
      </c>
      <c r="R227" s="22">
        <v>1</v>
      </c>
      <c r="S227" s="13">
        <v>15</v>
      </c>
      <c r="T227" s="26">
        <v>31</v>
      </c>
      <c r="U227" s="26">
        <v>0.6</v>
      </c>
      <c r="V227" s="4">
        <f t="shared" si="93"/>
        <v>1.935483870967742E-2</v>
      </c>
      <c r="W227" s="13">
        <v>20</v>
      </c>
      <c r="X227" s="26">
        <v>7.05</v>
      </c>
      <c r="Y227" s="26">
        <v>2.4</v>
      </c>
      <c r="Z227" s="4">
        <f t="shared" si="94"/>
        <v>0.34042553191489361</v>
      </c>
      <c r="AA227" s="13">
        <v>30</v>
      </c>
      <c r="AB227" s="26" t="s">
        <v>370</v>
      </c>
      <c r="AC227" s="26" t="s">
        <v>370</v>
      </c>
      <c r="AD227" s="4" t="s">
        <v>370</v>
      </c>
      <c r="AE227" s="13" t="s">
        <v>370</v>
      </c>
      <c r="AF227" s="5">
        <v>7400</v>
      </c>
      <c r="AG227" s="5">
        <v>7592</v>
      </c>
      <c r="AH227" s="4">
        <f t="shared" si="98"/>
        <v>1.0259459459459459</v>
      </c>
      <c r="AI227" s="13">
        <v>5</v>
      </c>
      <c r="AJ227" s="5">
        <v>63</v>
      </c>
      <c r="AK227" s="5">
        <v>56.6</v>
      </c>
      <c r="AL227" s="4">
        <f t="shared" si="85"/>
        <v>0.89841269841269844</v>
      </c>
      <c r="AM227" s="13">
        <v>15</v>
      </c>
      <c r="AN227" s="26">
        <v>55</v>
      </c>
      <c r="AO227" s="26">
        <v>22</v>
      </c>
      <c r="AP227" s="4">
        <f t="shared" ref="AP227:AP235" si="104">IF((AQ227=0),0,IF(AN227=0,1,IF(AO227&lt;0,0,AO227/AN227)))</f>
        <v>0.4</v>
      </c>
      <c r="AQ227" s="13">
        <v>20</v>
      </c>
      <c r="AR227" s="5" t="s">
        <v>373</v>
      </c>
      <c r="AS227" s="5" t="s">
        <v>373</v>
      </c>
      <c r="AT227" s="5" t="s">
        <v>373</v>
      </c>
      <c r="AU227" s="13" t="s">
        <v>370</v>
      </c>
      <c r="AV227" s="13">
        <v>0</v>
      </c>
      <c r="AW227" s="13">
        <v>0</v>
      </c>
      <c r="AX227" s="4">
        <f t="shared" si="86"/>
        <v>0</v>
      </c>
      <c r="AY227" s="13">
        <v>0</v>
      </c>
      <c r="AZ227" s="5" t="s">
        <v>373</v>
      </c>
      <c r="BA227" s="5" t="s">
        <v>373</v>
      </c>
      <c r="BB227" s="5" t="s">
        <v>373</v>
      </c>
      <c r="BC227" s="13" t="s">
        <v>370</v>
      </c>
      <c r="BD227" s="20">
        <f t="shared" si="95"/>
        <v>0.45776530572421742</v>
      </c>
      <c r="BE227" s="20">
        <f t="shared" ref="BE227:BE235" si="105">IF(BD227&gt;1.2,IF((BD227-1.2)*0.1+1.2&gt;1.3,1.3,(BD227-1.2)*0.1+1.2),BD227)</f>
        <v>0.45776530572421742</v>
      </c>
      <c r="BF227" s="24">
        <v>744</v>
      </c>
      <c r="BG227" s="21">
        <f t="shared" si="87"/>
        <v>744</v>
      </c>
      <c r="BH227" s="21">
        <f t="shared" si="88"/>
        <v>340.6</v>
      </c>
      <c r="BI227" s="48">
        <f t="shared" si="89"/>
        <v>-403.4</v>
      </c>
      <c r="BJ227" s="21">
        <v>48.6</v>
      </c>
      <c r="BK227" s="21">
        <v>69</v>
      </c>
      <c r="BL227" s="21">
        <v>139.70000000000002</v>
      </c>
      <c r="BM227" s="21">
        <v>20.2</v>
      </c>
      <c r="BN227" s="21">
        <v>40.5</v>
      </c>
      <c r="BO227" s="21">
        <v>0</v>
      </c>
      <c r="BP227" s="21">
        <v>22.199999999999935</v>
      </c>
      <c r="BQ227" s="21">
        <v>25.5</v>
      </c>
      <c r="BR227" s="21">
        <v>0</v>
      </c>
      <c r="BS227" s="21">
        <v>13.800000000000011</v>
      </c>
      <c r="BT227" s="21">
        <v>86.8</v>
      </c>
      <c r="BU227" s="86">
        <f t="shared" si="90"/>
        <v>-125.69999999999996</v>
      </c>
      <c r="BV227" s="60"/>
      <c r="BW227" s="26">
        <f t="shared" si="91"/>
        <v>0</v>
      </c>
      <c r="BX227" s="92">
        <f t="shared" si="101"/>
        <v>-125.69999999999996</v>
      </c>
      <c r="BY227" s="72"/>
      <c r="BZ227" s="11"/>
      <c r="CA227" s="72"/>
      <c r="CB227" s="72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2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2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2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2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2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2"/>
      <c r="IB227" s="11"/>
      <c r="IC227" s="11"/>
    </row>
    <row r="228" spans="1:237" s="2" customFormat="1" ht="15" customHeight="1" x14ac:dyDescent="0.2">
      <c r="A228" s="16" t="s">
        <v>150</v>
      </c>
      <c r="B228" s="26">
        <v>0</v>
      </c>
      <c r="C228" s="26">
        <v>0</v>
      </c>
      <c r="D228" s="4">
        <f t="shared" si="84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26">
        <v>828.4</v>
      </c>
      <c r="O228" s="26">
        <v>1565.6</v>
      </c>
      <c r="P228" s="4">
        <f t="shared" si="92"/>
        <v>1.8899082568807339</v>
      </c>
      <c r="Q228" s="13">
        <v>20</v>
      </c>
      <c r="R228" s="22">
        <v>1</v>
      </c>
      <c r="S228" s="13">
        <v>15</v>
      </c>
      <c r="T228" s="26">
        <v>182.2</v>
      </c>
      <c r="U228" s="26">
        <v>288.39999999999998</v>
      </c>
      <c r="V228" s="4">
        <f t="shared" si="93"/>
        <v>1.5828759604829856</v>
      </c>
      <c r="W228" s="13">
        <v>30</v>
      </c>
      <c r="X228" s="26">
        <v>26.023</v>
      </c>
      <c r="Y228" s="26">
        <v>29.7</v>
      </c>
      <c r="Z228" s="4">
        <f t="shared" si="94"/>
        <v>1.1412980824655112</v>
      </c>
      <c r="AA228" s="13">
        <v>20</v>
      </c>
      <c r="AB228" s="26" t="s">
        <v>370</v>
      </c>
      <c r="AC228" s="26" t="s">
        <v>370</v>
      </c>
      <c r="AD228" s="4" t="s">
        <v>370</v>
      </c>
      <c r="AE228" s="13" t="s">
        <v>370</v>
      </c>
      <c r="AF228" s="5">
        <v>13370</v>
      </c>
      <c r="AG228" s="5">
        <v>15943</v>
      </c>
      <c r="AH228" s="4">
        <f t="shared" si="98"/>
        <v>1.1924457741211667</v>
      </c>
      <c r="AI228" s="13">
        <v>5</v>
      </c>
      <c r="AJ228" s="5">
        <v>63</v>
      </c>
      <c r="AK228" s="5">
        <v>38.200000000000003</v>
      </c>
      <c r="AL228" s="4">
        <f t="shared" si="85"/>
        <v>0.60634920634920642</v>
      </c>
      <c r="AM228" s="13">
        <v>15</v>
      </c>
      <c r="AN228" s="26">
        <v>372</v>
      </c>
      <c r="AO228" s="26">
        <v>416</v>
      </c>
      <c r="AP228" s="4">
        <f t="shared" si="104"/>
        <v>1.118279569892473</v>
      </c>
      <c r="AQ228" s="13">
        <v>20</v>
      </c>
      <c r="AR228" s="5" t="s">
        <v>373</v>
      </c>
      <c r="AS228" s="5" t="s">
        <v>373</v>
      </c>
      <c r="AT228" s="5" t="s">
        <v>373</v>
      </c>
      <c r="AU228" s="13" t="s">
        <v>370</v>
      </c>
      <c r="AV228" s="13">
        <v>100</v>
      </c>
      <c r="AW228" s="13">
        <v>0</v>
      </c>
      <c r="AX228" s="4">
        <f t="shared" si="86"/>
        <v>0</v>
      </c>
      <c r="AY228" s="13">
        <v>0</v>
      </c>
      <c r="AZ228" s="5" t="s">
        <v>373</v>
      </c>
      <c r="BA228" s="5" t="s">
        <v>373</v>
      </c>
      <c r="BB228" s="5" t="s">
        <v>373</v>
      </c>
      <c r="BC228" s="13" t="s">
        <v>370</v>
      </c>
      <c r="BD228" s="20">
        <f t="shared" si="95"/>
        <v>1.284267711720863</v>
      </c>
      <c r="BE228" s="20">
        <f t="shared" si="105"/>
        <v>1.2084267711720862</v>
      </c>
      <c r="BF228" s="24">
        <v>1156</v>
      </c>
      <c r="BG228" s="21">
        <f t="shared" si="87"/>
        <v>1156</v>
      </c>
      <c r="BH228" s="21">
        <f t="shared" si="88"/>
        <v>1396.9</v>
      </c>
      <c r="BI228" s="48">
        <f t="shared" si="89"/>
        <v>240.90000000000009</v>
      </c>
      <c r="BJ228" s="21">
        <v>209.1</v>
      </c>
      <c r="BK228" s="21">
        <v>211.7</v>
      </c>
      <c r="BL228" s="21">
        <v>0</v>
      </c>
      <c r="BM228" s="21">
        <v>136.6</v>
      </c>
      <c r="BN228" s="21">
        <v>136.6</v>
      </c>
      <c r="BO228" s="21">
        <v>82.299999999999955</v>
      </c>
      <c r="BP228" s="21">
        <v>124.50000000000003</v>
      </c>
      <c r="BQ228" s="21">
        <v>126.80000000000004</v>
      </c>
      <c r="BR228" s="21">
        <v>128.40000000000009</v>
      </c>
      <c r="BS228" s="21">
        <v>122.69999999999985</v>
      </c>
      <c r="BT228" s="21">
        <v>92.2</v>
      </c>
      <c r="BU228" s="86">
        <f t="shared" si="90"/>
        <v>26.000000000000128</v>
      </c>
      <c r="BV228" s="60"/>
      <c r="BW228" s="26">
        <f t="shared" si="91"/>
        <v>26.000000000000128</v>
      </c>
      <c r="BX228" s="92">
        <f t="shared" si="101"/>
        <v>0</v>
      </c>
      <c r="BY228" s="72"/>
      <c r="BZ228" s="11"/>
      <c r="CA228" s="72"/>
      <c r="CB228" s="72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2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2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2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2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2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2"/>
      <c r="IB228" s="11"/>
      <c r="IC228" s="11"/>
    </row>
    <row r="229" spans="1:237" s="2" customFormat="1" ht="15" customHeight="1" x14ac:dyDescent="0.2">
      <c r="A229" s="16" t="s">
        <v>227</v>
      </c>
      <c r="B229" s="26">
        <v>0</v>
      </c>
      <c r="C229" s="26">
        <v>0</v>
      </c>
      <c r="D229" s="4">
        <f t="shared" si="84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26">
        <v>914.4</v>
      </c>
      <c r="O229" s="26">
        <v>1679.7</v>
      </c>
      <c r="P229" s="4">
        <f t="shared" si="92"/>
        <v>1.8369422572178478</v>
      </c>
      <c r="Q229" s="13">
        <v>20</v>
      </c>
      <c r="R229" s="22">
        <v>1</v>
      </c>
      <c r="S229" s="13">
        <v>15</v>
      </c>
      <c r="T229" s="26">
        <v>313</v>
      </c>
      <c r="U229" s="26">
        <v>412.5</v>
      </c>
      <c r="V229" s="4">
        <f t="shared" si="93"/>
        <v>1.3178913738019169</v>
      </c>
      <c r="W229" s="13">
        <v>15</v>
      </c>
      <c r="X229" s="26">
        <v>60.957000000000001</v>
      </c>
      <c r="Y229" s="26">
        <v>32.700000000000003</v>
      </c>
      <c r="Z229" s="4">
        <f t="shared" si="94"/>
        <v>0.53644372262414497</v>
      </c>
      <c r="AA229" s="13">
        <v>35</v>
      </c>
      <c r="AB229" s="26" t="s">
        <v>370</v>
      </c>
      <c r="AC229" s="26" t="s">
        <v>370</v>
      </c>
      <c r="AD229" s="4" t="s">
        <v>370</v>
      </c>
      <c r="AE229" s="13" t="s">
        <v>370</v>
      </c>
      <c r="AF229" s="5">
        <v>20600</v>
      </c>
      <c r="AG229" s="5">
        <v>22208</v>
      </c>
      <c r="AH229" s="4">
        <f t="shared" si="98"/>
        <v>1.0780582524271844</v>
      </c>
      <c r="AI229" s="13">
        <v>5</v>
      </c>
      <c r="AJ229" s="5">
        <v>63</v>
      </c>
      <c r="AK229" s="5">
        <v>51.5</v>
      </c>
      <c r="AL229" s="4">
        <f t="shared" si="85"/>
        <v>0.81746031746031744</v>
      </c>
      <c r="AM229" s="13">
        <v>15</v>
      </c>
      <c r="AN229" s="26">
        <v>1000</v>
      </c>
      <c r="AO229" s="26">
        <v>1181</v>
      </c>
      <c r="AP229" s="4">
        <f t="shared" si="104"/>
        <v>1.181</v>
      </c>
      <c r="AQ229" s="13">
        <v>20</v>
      </c>
      <c r="AR229" s="5" t="s">
        <v>373</v>
      </c>
      <c r="AS229" s="5" t="s">
        <v>373</v>
      </c>
      <c r="AT229" s="5" t="s">
        <v>373</v>
      </c>
      <c r="AU229" s="13" t="s">
        <v>370</v>
      </c>
      <c r="AV229" s="13">
        <v>100</v>
      </c>
      <c r="AW229" s="13">
        <v>0</v>
      </c>
      <c r="AX229" s="4">
        <f t="shared" si="86"/>
        <v>0</v>
      </c>
      <c r="AY229" s="13">
        <v>0</v>
      </c>
      <c r="AZ229" s="5" t="s">
        <v>373</v>
      </c>
      <c r="BA229" s="5" t="s">
        <v>373</v>
      </c>
      <c r="BB229" s="5" t="s">
        <v>373</v>
      </c>
      <c r="BC229" s="13" t="s">
        <v>370</v>
      </c>
      <c r="BD229" s="20">
        <f t="shared" si="95"/>
        <v>1.0524395365381718</v>
      </c>
      <c r="BE229" s="20">
        <f t="shared" si="105"/>
        <v>1.0524395365381718</v>
      </c>
      <c r="BF229" s="24">
        <v>1134</v>
      </c>
      <c r="BG229" s="21">
        <f t="shared" si="87"/>
        <v>1134</v>
      </c>
      <c r="BH229" s="21">
        <f t="shared" si="88"/>
        <v>1193.5</v>
      </c>
      <c r="BI229" s="48">
        <f t="shared" si="89"/>
        <v>59.5</v>
      </c>
      <c r="BJ229" s="21">
        <v>248.1</v>
      </c>
      <c r="BK229" s="21">
        <v>248.1</v>
      </c>
      <c r="BL229" s="21">
        <v>0</v>
      </c>
      <c r="BM229" s="21">
        <v>80.7</v>
      </c>
      <c r="BN229" s="21">
        <v>134</v>
      </c>
      <c r="BO229" s="21">
        <v>55.699999999999989</v>
      </c>
      <c r="BP229" s="21">
        <v>67.399999999999935</v>
      </c>
      <c r="BQ229" s="21">
        <v>75.400000000000063</v>
      </c>
      <c r="BR229" s="21">
        <v>87.200000000000017</v>
      </c>
      <c r="BS229" s="21">
        <v>112.79999999999998</v>
      </c>
      <c r="BT229" s="21">
        <v>98.7</v>
      </c>
      <c r="BU229" s="86">
        <f t="shared" si="90"/>
        <v>-14.600000000000094</v>
      </c>
      <c r="BV229" s="60"/>
      <c r="BW229" s="26">
        <f t="shared" si="91"/>
        <v>0</v>
      </c>
      <c r="BX229" s="92">
        <f t="shared" si="101"/>
        <v>-14.600000000000094</v>
      </c>
      <c r="BY229" s="72"/>
      <c r="BZ229" s="11"/>
      <c r="CA229" s="72"/>
      <c r="CB229" s="72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2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2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2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2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2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2"/>
      <c r="IB229" s="11"/>
      <c r="IC229" s="11"/>
    </row>
    <row r="230" spans="1:237" s="2" customFormat="1" ht="15" customHeight="1" x14ac:dyDescent="0.2">
      <c r="A230" s="16" t="s">
        <v>228</v>
      </c>
      <c r="B230" s="26">
        <v>0</v>
      </c>
      <c r="C230" s="26">
        <v>0</v>
      </c>
      <c r="D230" s="4">
        <f t="shared" si="84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26">
        <v>1827.3</v>
      </c>
      <c r="O230" s="26">
        <v>1748.5</v>
      </c>
      <c r="P230" s="4">
        <f t="shared" si="92"/>
        <v>0.95687626552837524</v>
      </c>
      <c r="Q230" s="13">
        <v>20</v>
      </c>
      <c r="R230" s="22">
        <v>1</v>
      </c>
      <c r="S230" s="13">
        <v>15</v>
      </c>
      <c r="T230" s="26">
        <v>20.100000000000001</v>
      </c>
      <c r="U230" s="26">
        <v>63.5</v>
      </c>
      <c r="V230" s="4">
        <f t="shared" si="93"/>
        <v>3.1592039800995022</v>
      </c>
      <c r="W230" s="13">
        <v>25</v>
      </c>
      <c r="X230" s="26">
        <v>19.018000000000001</v>
      </c>
      <c r="Y230" s="26">
        <v>20.6</v>
      </c>
      <c r="Z230" s="4">
        <f t="shared" si="94"/>
        <v>1.083184351666842</v>
      </c>
      <c r="AA230" s="13">
        <v>25</v>
      </c>
      <c r="AB230" s="26" t="s">
        <v>370</v>
      </c>
      <c r="AC230" s="26" t="s">
        <v>370</v>
      </c>
      <c r="AD230" s="4" t="s">
        <v>370</v>
      </c>
      <c r="AE230" s="13" t="s">
        <v>370</v>
      </c>
      <c r="AF230" s="5">
        <v>17600</v>
      </c>
      <c r="AG230" s="5">
        <v>26558</v>
      </c>
      <c r="AH230" s="4">
        <f t="shared" si="98"/>
        <v>1.5089772727272728</v>
      </c>
      <c r="AI230" s="13">
        <v>5</v>
      </c>
      <c r="AJ230" s="5">
        <v>63</v>
      </c>
      <c r="AK230" s="5">
        <v>40.9</v>
      </c>
      <c r="AL230" s="4">
        <f t="shared" si="85"/>
        <v>0.64920634920634923</v>
      </c>
      <c r="AM230" s="13">
        <v>15</v>
      </c>
      <c r="AN230" s="26">
        <v>180</v>
      </c>
      <c r="AO230" s="26">
        <v>127</v>
      </c>
      <c r="AP230" s="4">
        <f t="shared" si="104"/>
        <v>0.7055555555555556</v>
      </c>
      <c r="AQ230" s="13">
        <v>20</v>
      </c>
      <c r="AR230" s="5" t="s">
        <v>373</v>
      </c>
      <c r="AS230" s="5" t="s">
        <v>373</v>
      </c>
      <c r="AT230" s="5" t="s">
        <v>373</v>
      </c>
      <c r="AU230" s="13" t="s">
        <v>370</v>
      </c>
      <c r="AV230" s="13">
        <v>66.599999999999994</v>
      </c>
      <c r="AW230" s="13">
        <v>0</v>
      </c>
      <c r="AX230" s="4">
        <f t="shared" si="86"/>
        <v>0</v>
      </c>
      <c r="AY230" s="13">
        <v>0</v>
      </c>
      <c r="AZ230" s="5" t="s">
        <v>373</v>
      </c>
      <c r="BA230" s="5" t="s">
        <v>373</v>
      </c>
      <c r="BB230" s="5" t="s">
        <v>373</v>
      </c>
      <c r="BC230" s="13" t="s">
        <v>370</v>
      </c>
      <c r="BD230" s="20">
        <f t="shared" si="95"/>
        <v>1.3727306105405508</v>
      </c>
      <c r="BE230" s="20">
        <f t="shared" si="105"/>
        <v>1.217273061054055</v>
      </c>
      <c r="BF230" s="24">
        <v>945</v>
      </c>
      <c r="BG230" s="21">
        <f t="shared" si="87"/>
        <v>945</v>
      </c>
      <c r="BH230" s="21">
        <f t="shared" si="88"/>
        <v>1150.3</v>
      </c>
      <c r="BI230" s="48">
        <f t="shared" si="89"/>
        <v>205.29999999999995</v>
      </c>
      <c r="BJ230" s="21">
        <v>213.7</v>
      </c>
      <c r="BK230" s="21">
        <v>144.4</v>
      </c>
      <c r="BL230" s="21">
        <v>0</v>
      </c>
      <c r="BM230" s="21">
        <v>88.2</v>
      </c>
      <c r="BN230" s="21">
        <v>109.5</v>
      </c>
      <c r="BO230" s="21">
        <v>66.300000000000011</v>
      </c>
      <c r="BP230" s="21">
        <v>104.69999999999997</v>
      </c>
      <c r="BQ230" s="21">
        <v>105.49999999999996</v>
      </c>
      <c r="BR230" s="21">
        <v>112.70000000000016</v>
      </c>
      <c r="BS230" s="21">
        <v>114.30000000000001</v>
      </c>
      <c r="BT230" s="21">
        <v>106.5</v>
      </c>
      <c r="BU230" s="86">
        <f t="shared" si="90"/>
        <v>-15.500000000000284</v>
      </c>
      <c r="BV230" s="60"/>
      <c r="BW230" s="26">
        <f t="shared" si="91"/>
        <v>0</v>
      </c>
      <c r="BX230" s="92">
        <f t="shared" si="101"/>
        <v>-15.500000000000284</v>
      </c>
      <c r="BY230" s="72"/>
      <c r="BZ230" s="11"/>
      <c r="CA230" s="72"/>
      <c r="CB230" s="72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2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2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2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2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2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2"/>
      <c r="IB230" s="11"/>
      <c r="IC230" s="11"/>
    </row>
    <row r="231" spans="1:237" s="2" customFormat="1" ht="15" customHeight="1" x14ac:dyDescent="0.2">
      <c r="A231" s="16" t="s">
        <v>229</v>
      </c>
      <c r="B231" s="26">
        <v>140017</v>
      </c>
      <c r="C231" s="26">
        <v>138676</v>
      </c>
      <c r="D231" s="4">
        <f t="shared" si="84"/>
        <v>0.9904225915424556</v>
      </c>
      <c r="E231" s="13">
        <v>10</v>
      </c>
      <c r="F231" s="5" t="s">
        <v>373</v>
      </c>
      <c r="G231" s="5" t="s">
        <v>373</v>
      </c>
      <c r="H231" s="5" t="s">
        <v>373</v>
      </c>
      <c r="I231" s="13" t="s">
        <v>370</v>
      </c>
      <c r="J231" s="5" t="s">
        <v>373</v>
      </c>
      <c r="K231" s="5" t="s">
        <v>373</v>
      </c>
      <c r="L231" s="5" t="s">
        <v>373</v>
      </c>
      <c r="M231" s="13" t="s">
        <v>370</v>
      </c>
      <c r="N231" s="26">
        <v>7295</v>
      </c>
      <c r="O231" s="26">
        <v>3596.7</v>
      </c>
      <c r="P231" s="4">
        <f t="shared" si="92"/>
        <v>0.49303632625085675</v>
      </c>
      <c r="Q231" s="13">
        <v>20</v>
      </c>
      <c r="R231" s="22">
        <v>1</v>
      </c>
      <c r="S231" s="13">
        <v>15</v>
      </c>
      <c r="T231" s="26">
        <v>14.1</v>
      </c>
      <c r="U231" s="26">
        <v>2.1</v>
      </c>
      <c r="V231" s="4">
        <f t="shared" si="93"/>
        <v>0.14893617021276598</v>
      </c>
      <c r="W231" s="13">
        <v>15</v>
      </c>
      <c r="X231" s="26">
        <v>7.0220000000000002</v>
      </c>
      <c r="Y231" s="26">
        <v>10.3</v>
      </c>
      <c r="Z231" s="4">
        <f t="shared" si="94"/>
        <v>1.4668185702079179</v>
      </c>
      <c r="AA231" s="13">
        <v>35</v>
      </c>
      <c r="AB231" s="26" t="s">
        <v>370</v>
      </c>
      <c r="AC231" s="26" t="s">
        <v>370</v>
      </c>
      <c r="AD231" s="4" t="s">
        <v>370</v>
      </c>
      <c r="AE231" s="13" t="s">
        <v>370</v>
      </c>
      <c r="AF231" s="5">
        <v>12000</v>
      </c>
      <c r="AG231" s="5">
        <v>12041</v>
      </c>
      <c r="AH231" s="4">
        <f t="shared" si="98"/>
        <v>1.0034166666666666</v>
      </c>
      <c r="AI231" s="13">
        <v>5</v>
      </c>
      <c r="AJ231" s="5">
        <v>63</v>
      </c>
      <c r="AK231" s="5">
        <v>37</v>
      </c>
      <c r="AL231" s="4">
        <f t="shared" si="85"/>
        <v>0.58730158730158732</v>
      </c>
      <c r="AM231" s="13">
        <v>15</v>
      </c>
      <c r="AN231" s="26">
        <v>22</v>
      </c>
      <c r="AO231" s="26">
        <v>22</v>
      </c>
      <c r="AP231" s="4">
        <f t="shared" si="104"/>
        <v>1</v>
      </c>
      <c r="AQ231" s="13">
        <v>20</v>
      </c>
      <c r="AR231" s="5" t="s">
        <v>373</v>
      </c>
      <c r="AS231" s="5" t="s">
        <v>373</v>
      </c>
      <c r="AT231" s="5" t="s">
        <v>373</v>
      </c>
      <c r="AU231" s="13" t="s">
        <v>370</v>
      </c>
      <c r="AV231" s="13">
        <v>100</v>
      </c>
      <c r="AW231" s="13">
        <v>0</v>
      </c>
      <c r="AX231" s="4">
        <f t="shared" si="86"/>
        <v>0</v>
      </c>
      <c r="AY231" s="13">
        <v>0</v>
      </c>
      <c r="AZ231" s="5" t="s">
        <v>373</v>
      </c>
      <c r="BA231" s="5" t="s">
        <v>373</v>
      </c>
      <c r="BB231" s="5" t="s">
        <v>373</v>
      </c>
      <c r="BC231" s="13" t="s">
        <v>370</v>
      </c>
      <c r="BD231" s="20">
        <f t="shared" si="95"/>
        <v>0.90492038587975887</v>
      </c>
      <c r="BE231" s="20">
        <f t="shared" si="105"/>
        <v>0.90492038587975887</v>
      </c>
      <c r="BF231" s="24">
        <v>37</v>
      </c>
      <c r="BG231" s="21">
        <f t="shared" si="87"/>
        <v>37</v>
      </c>
      <c r="BH231" s="21">
        <f t="shared" si="88"/>
        <v>33.5</v>
      </c>
      <c r="BI231" s="48">
        <f t="shared" si="89"/>
        <v>-3.5</v>
      </c>
      <c r="BJ231" s="21">
        <v>103.3</v>
      </c>
      <c r="BK231" s="21">
        <v>102.5</v>
      </c>
      <c r="BL231" s="21">
        <v>0</v>
      </c>
      <c r="BM231" s="21">
        <v>4.4000000000000004</v>
      </c>
      <c r="BN231" s="21">
        <v>2.8</v>
      </c>
      <c r="BO231" s="21">
        <v>0</v>
      </c>
      <c r="BP231" s="21">
        <v>2.8</v>
      </c>
      <c r="BQ231" s="21">
        <v>2.2999999999999998</v>
      </c>
      <c r="BR231" s="21">
        <v>0</v>
      </c>
      <c r="BS231" s="21">
        <v>3.6</v>
      </c>
      <c r="BT231" s="21">
        <v>2.5</v>
      </c>
      <c r="BU231" s="86">
        <f t="shared" si="90"/>
        <v>-190.70000000000005</v>
      </c>
      <c r="BV231" s="60"/>
      <c r="BW231" s="26">
        <f t="shared" si="91"/>
        <v>0</v>
      </c>
      <c r="BX231" s="92">
        <f t="shared" si="101"/>
        <v>-190.70000000000005</v>
      </c>
      <c r="BY231" s="72"/>
      <c r="BZ231" s="11"/>
      <c r="CA231" s="72"/>
      <c r="CB231" s="72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2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2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2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2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2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2"/>
      <c r="IB231" s="11"/>
      <c r="IC231" s="11"/>
    </row>
    <row r="232" spans="1:237" s="2" customFormat="1" ht="15" customHeight="1" x14ac:dyDescent="0.2">
      <c r="A232" s="16" t="s">
        <v>230</v>
      </c>
      <c r="B232" s="26">
        <v>6719915</v>
      </c>
      <c r="C232" s="26">
        <v>6465612.9000000004</v>
      </c>
      <c r="D232" s="4">
        <f t="shared" si="84"/>
        <v>0.962156946925668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26">
        <v>40975.300000000003</v>
      </c>
      <c r="O232" s="26">
        <v>47995.4</v>
      </c>
      <c r="P232" s="4">
        <f t="shared" si="92"/>
        <v>1.1713251641842768</v>
      </c>
      <c r="Q232" s="13">
        <v>20</v>
      </c>
      <c r="R232" s="22">
        <v>1</v>
      </c>
      <c r="S232" s="13">
        <v>15</v>
      </c>
      <c r="T232" s="26">
        <v>0.5</v>
      </c>
      <c r="U232" s="26">
        <v>0.5</v>
      </c>
      <c r="V232" s="4">
        <f t="shared" si="93"/>
        <v>1</v>
      </c>
      <c r="W232" s="13">
        <v>15</v>
      </c>
      <c r="X232" s="26">
        <v>0</v>
      </c>
      <c r="Y232" s="26">
        <v>1.4</v>
      </c>
      <c r="Z232" s="4">
        <f t="shared" si="94"/>
        <v>1</v>
      </c>
      <c r="AA232" s="13">
        <v>35</v>
      </c>
      <c r="AB232" s="26" t="s">
        <v>370</v>
      </c>
      <c r="AC232" s="26" t="s">
        <v>370</v>
      </c>
      <c r="AD232" s="4" t="s">
        <v>370</v>
      </c>
      <c r="AE232" s="13" t="s">
        <v>370</v>
      </c>
      <c r="AF232" s="5">
        <v>827197</v>
      </c>
      <c r="AG232" s="5">
        <v>1241394</v>
      </c>
      <c r="AH232" s="4">
        <f t="shared" si="98"/>
        <v>1.5007235277690805</v>
      </c>
      <c r="AI232" s="13">
        <v>5</v>
      </c>
      <c r="AJ232" s="5">
        <v>63</v>
      </c>
      <c r="AK232" s="5">
        <v>31.3</v>
      </c>
      <c r="AL232" s="4">
        <f t="shared" si="85"/>
        <v>0.49682539682539684</v>
      </c>
      <c r="AM232" s="13">
        <v>15</v>
      </c>
      <c r="AN232" s="26">
        <v>0</v>
      </c>
      <c r="AO232" s="26">
        <v>0</v>
      </c>
      <c r="AP232" s="4">
        <f t="shared" si="104"/>
        <v>1</v>
      </c>
      <c r="AQ232" s="13">
        <v>20</v>
      </c>
      <c r="AR232" s="5" t="s">
        <v>373</v>
      </c>
      <c r="AS232" s="5" t="s">
        <v>373</v>
      </c>
      <c r="AT232" s="5" t="s">
        <v>373</v>
      </c>
      <c r="AU232" s="13" t="s">
        <v>370</v>
      </c>
      <c r="AV232" s="13">
        <v>68.3</v>
      </c>
      <c r="AW232" s="13">
        <v>42.9</v>
      </c>
      <c r="AX232" s="4">
        <f t="shared" si="86"/>
        <v>0.62811127379209375</v>
      </c>
      <c r="AY232" s="13">
        <v>10</v>
      </c>
      <c r="AZ232" s="5" t="s">
        <v>373</v>
      </c>
      <c r="BA232" s="5" t="s">
        <v>373</v>
      </c>
      <c r="BB232" s="5" t="s">
        <v>373</v>
      </c>
      <c r="BC232" s="13" t="s">
        <v>370</v>
      </c>
      <c r="BD232" s="20">
        <f t="shared" si="95"/>
        <v>0.96058747642820341</v>
      </c>
      <c r="BE232" s="20">
        <f t="shared" si="105"/>
        <v>0.96058747642820341</v>
      </c>
      <c r="BF232" s="24">
        <v>1490</v>
      </c>
      <c r="BG232" s="21">
        <f t="shared" si="87"/>
        <v>1490</v>
      </c>
      <c r="BH232" s="21">
        <f t="shared" si="88"/>
        <v>1431.3</v>
      </c>
      <c r="BI232" s="48">
        <f t="shared" si="89"/>
        <v>-58.700000000000045</v>
      </c>
      <c r="BJ232" s="21">
        <v>135.9</v>
      </c>
      <c r="BK232" s="21">
        <v>50.9</v>
      </c>
      <c r="BL232" s="21">
        <v>50.79999999999999</v>
      </c>
      <c r="BM232" s="21">
        <v>95.6</v>
      </c>
      <c r="BN232" s="21">
        <v>157.19999999999999</v>
      </c>
      <c r="BO232" s="21">
        <v>234.89999999999998</v>
      </c>
      <c r="BP232" s="21">
        <v>136.10000000000008</v>
      </c>
      <c r="BQ232" s="21">
        <v>150.00000000000003</v>
      </c>
      <c r="BR232" s="21">
        <v>285.49999999999989</v>
      </c>
      <c r="BS232" s="21">
        <v>82.399999999999977</v>
      </c>
      <c r="BT232" s="21">
        <v>125.4</v>
      </c>
      <c r="BU232" s="86">
        <f t="shared" si="90"/>
        <v>-73.400000000000006</v>
      </c>
      <c r="BV232" s="60"/>
      <c r="BW232" s="26">
        <f t="shared" si="91"/>
        <v>0</v>
      </c>
      <c r="BX232" s="92">
        <f t="shared" si="101"/>
        <v>-73.400000000000006</v>
      </c>
      <c r="BY232" s="72"/>
      <c r="BZ232" s="11"/>
      <c r="CA232" s="72"/>
      <c r="CB232" s="72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2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2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2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2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2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2"/>
      <c r="IB232" s="11"/>
      <c r="IC232" s="11"/>
    </row>
    <row r="233" spans="1:237" s="2" customFormat="1" ht="15" customHeight="1" x14ac:dyDescent="0.2">
      <c r="A233" s="16" t="s">
        <v>231</v>
      </c>
      <c r="B233" s="26">
        <v>0</v>
      </c>
      <c r="C233" s="26">
        <v>0</v>
      </c>
      <c r="D233" s="4">
        <f t="shared" si="84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26">
        <v>2113.1</v>
      </c>
      <c r="O233" s="26">
        <v>1150.7</v>
      </c>
      <c r="P233" s="4">
        <f t="shared" si="92"/>
        <v>0.54455539255122809</v>
      </c>
      <c r="Q233" s="13">
        <v>20</v>
      </c>
      <c r="R233" s="22">
        <v>1</v>
      </c>
      <c r="S233" s="13">
        <v>15</v>
      </c>
      <c r="T233" s="26">
        <v>1365.7</v>
      </c>
      <c r="U233" s="26">
        <v>1221.0999999999999</v>
      </c>
      <c r="V233" s="4">
        <f t="shared" si="93"/>
        <v>0.89412023138317331</v>
      </c>
      <c r="W233" s="13">
        <v>30</v>
      </c>
      <c r="X233" s="26">
        <v>38.033000000000001</v>
      </c>
      <c r="Y233" s="26">
        <v>32.1</v>
      </c>
      <c r="Z233" s="4">
        <f t="shared" si="94"/>
        <v>0.84400389135750531</v>
      </c>
      <c r="AA233" s="13">
        <v>20</v>
      </c>
      <c r="AB233" s="26" t="s">
        <v>370</v>
      </c>
      <c r="AC233" s="26" t="s">
        <v>370</v>
      </c>
      <c r="AD233" s="4" t="s">
        <v>370</v>
      </c>
      <c r="AE233" s="13" t="s">
        <v>370</v>
      </c>
      <c r="AF233" s="5">
        <v>7500</v>
      </c>
      <c r="AG233" s="5">
        <v>7785</v>
      </c>
      <c r="AH233" s="4">
        <f t="shared" si="98"/>
        <v>1.038</v>
      </c>
      <c r="AI233" s="13">
        <v>5</v>
      </c>
      <c r="AJ233" s="5">
        <v>63</v>
      </c>
      <c r="AK233" s="5">
        <v>24.8</v>
      </c>
      <c r="AL233" s="4">
        <f t="shared" si="85"/>
        <v>0.39365079365079364</v>
      </c>
      <c r="AM233" s="13">
        <v>15</v>
      </c>
      <c r="AN233" s="26">
        <v>450</v>
      </c>
      <c r="AO233" s="26">
        <v>434</v>
      </c>
      <c r="AP233" s="4">
        <f t="shared" si="104"/>
        <v>0.96444444444444444</v>
      </c>
      <c r="AQ233" s="13">
        <v>20</v>
      </c>
      <c r="AR233" s="5" t="s">
        <v>373</v>
      </c>
      <c r="AS233" s="5" t="s">
        <v>373</v>
      </c>
      <c r="AT233" s="5" t="s">
        <v>373</v>
      </c>
      <c r="AU233" s="13" t="s">
        <v>370</v>
      </c>
      <c r="AV233" s="13">
        <v>0</v>
      </c>
      <c r="AW233" s="13">
        <v>0</v>
      </c>
      <c r="AX233" s="4">
        <f t="shared" si="86"/>
        <v>0</v>
      </c>
      <c r="AY233" s="13">
        <v>0</v>
      </c>
      <c r="AZ233" s="5" t="s">
        <v>373</v>
      </c>
      <c r="BA233" s="5" t="s">
        <v>373</v>
      </c>
      <c r="BB233" s="5" t="s">
        <v>373</v>
      </c>
      <c r="BC233" s="13" t="s">
        <v>370</v>
      </c>
      <c r="BD233" s="20">
        <f t="shared" si="95"/>
        <v>0.79982754730656513</v>
      </c>
      <c r="BE233" s="20">
        <f t="shared" si="105"/>
        <v>0.79982754730656513</v>
      </c>
      <c r="BF233" s="24">
        <v>377</v>
      </c>
      <c r="BG233" s="21">
        <f t="shared" si="87"/>
        <v>377</v>
      </c>
      <c r="BH233" s="21">
        <f t="shared" si="88"/>
        <v>301.5</v>
      </c>
      <c r="BI233" s="48">
        <f t="shared" si="89"/>
        <v>-75.5</v>
      </c>
      <c r="BJ233" s="21">
        <v>154.9</v>
      </c>
      <c r="BK233" s="21">
        <v>161.1</v>
      </c>
      <c r="BL233" s="21">
        <v>0</v>
      </c>
      <c r="BM233" s="21">
        <v>42.1</v>
      </c>
      <c r="BN233" s="21">
        <v>36</v>
      </c>
      <c r="BO233" s="21">
        <v>0</v>
      </c>
      <c r="BP233" s="21">
        <v>20.7</v>
      </c>
      <c r="BQ233" s="21">
        <v>37.6</v>
      </c>
      <c r="BR233" s="21">
        <v>0</v>
      </c>
      <c r="BS233" s="21">
        <v>25.2</v>
      </c>
      <c r="BT233" s="21">
        <v>23.7</v>
      </c>
      <c r="BU233" s="86">
        <f t="shared" si="90"/>
        <v>-199.79999999999998</v>
      </c>
      <c r="BV233" s="60"/>
      <c r="BW233" s="26">
        <f t="shared" si="91"/>
        <v>0</v>
      </c>
      <c r="BX233" s="92">
        <f t="shared" si="101"/>
        <v>-199.79999999999998</v>
      </c>
      <c r="BY233" s="72"/>
      <c r="BZ233" s="11"/>
      <c r="CA233" s="72"/>
      <c r="CB233" s="72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2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2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2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2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2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2"/>
      <c r="IB233" s="11"/>
      <c r="IC233" s="11"/>
    </row>
    <row r="234" spans="1:237" s="2" customFormat="1" ht="15" customHeight="1" x14ac:dyDescent="0.2">
      <c r="A234" s="16" t="s">
        <v>232</v>
      </c>
      <c r="B234" s="26">
        <v>0</v>
      </c>
      <c r="C234" s="26">
        <v>0</v>
      </c>
      <c r="D234" s="4">
        <f t="shared" si="84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26">
        <v>5436.4</v>
      </c>
      <c r="O234" s="26">
        <v>14749.7</v>
      </c>
      <c r="P234" s="4">
        <f t="shared" si="92"/>
        <v>2.7131373703185937</v>
      </c>
      <c r="Q234" s="13">
        <v>20</v>
      </c>
      <c r="R234" s="22">
        <v>1</v>
      </c>
      <c r="S234" s="13">
        <v>15</v>
      </c>
      <c r="T234" s="26">
        <v>18</v>
      </c>
      <c r="U234" s="26">
        <v>0</v>
      </c>
      <c r="V234" s="4">
        <f t="shared" si="93"/>
        <v>0</v>
      </c>
      <c r="W234" s="13">
        <v>25</v>
      </c>
      <c r="X234" s="26">
        <v>7.016</v>
      </c>
      <c r="Y234" s="26">
        <v>8.6</v>
      </c>
      <c r="Z234" s="4">
        <f t="shared" si="94"/>
        <v>1.225769669327252</v>
      </c>
      <c r="AA234" s="13">
        <v>25</v>
      </c>
      <c r="AB234" s="26" t="s">
        <v>370</v>
      </c>
      <c r="AC234" s="26" t="s">
        <v>370</v>
      </c>
      <c r="AD234" s="4" t="s">
        <v>370</v>
      </c>
      <c r="AE234" s="13" t="s">
        <v>370</v>
      </c>
      <c r="AF234" s="5">
        <v>7750</v>
      </c>
      <c r="AG234" s="5">
        <v>12216</v>
      </c>
      <c r="AH234" s="4">
        <f t="shared" si="98"/>
        <v>1.576258064516129</v>
      </c>
      <c r="AI234" s="13">
        <v>5</v>
      </c>
      <c r="AJ234" s="5">
        <v>63</v>
      </c>
      <c r="AK234" s="5">
        <v>39</v>
      </c>
      <c r="AL234" s="4">
        <f t="shared" si="85"/>
        <v>0.61904761904761907</v>
      </c>
      <c r="AM234" s="13">
        <v>15</v>
      </c>
      <c r="AN234" s="26">
        <v>74</v>
      </c>
      <c r="AO234" s="26">
        <v>72</v>
      </c>
      <c r="AP234" s="4">
        <f t="shared" si="104"/>
        <v>0.97297297297297303</v>
      </c>
      <c r="AQ234" s="13">
        <v>20</v>
      </c>
      <c r="AR234" s="5" t="s">
        <v>373</v>
      </c>
      <c r="AS234" s="5" t="s">
        <v>373</v>
      </c>
      <c r="AT234" s="5" t="s">
        <v>373</v>
      </c>
      <c r="AU234" s="13" t="s">
        <v>370</v>
      </c>
      <c r="AV234" s="13">
        <v>0</v>
      </c>
      <c r="AW234" s="13">
        <v>0</v>
      </c>
      <c r="AX234" s="4">
        <f t="shared" si="86"/>
        <v>0</v>
      </c>
      <c r="AY234" s="13">
        <v>0</v>
      </c>
      <c r="AZ234" s="5" t="s">
        <v>373</v>
      </c>
      <c r="BA234" s="5" t="s">
        <v>373</v>
      </c>
      <c r="BB234" s="5" t="s">
        <v>373</v>
      </c>
      <c r="BC234" s="13" t="s">
        <v>370</v>
      </c>
      <c r="BD234" s="20">
        <f t="shared" si="95"/>
        <v>1.0922676256584605</v>
      </c>
      <c r="BE234" s="20">
        <f t="shared" si="105"/>
        <v>1.0922676256584605</v>
      </c>
      <c r="BF234" s="24">
        <v>1149</v>
      </c>
      <c r="BG234" s="21">
        <f t="shared" si="87"/>
        <v>1149</v>
      </c>
      <c r="BH234" s="21">
        <f t="shared" si="88"/>
        <v>1255</v>
      </c>
      <c r="BI234" s="48">
        <f t="shared" si="89"/>
        <v>106</v>
      </c>
      <c r="BJ234" s="21">
        <v>102.8</v>
      </c>
      <c r="BK234" s="21">
        <v>108.4</v>
      </c>
      <c r="BL234" s="21">
        <v>196.19999999999996</v>
      </c>
      <c r="BM234" s="21">
        <v>135.80000000000001</v>
      </c>
      <c r="BN234" s="21">
        <v>135.80000000000001</v>
      </c>
      <c r="BO234" s="21">
        <v>135.70000000000016</v>
      </c>
      <c r="BP234" s="21">
        <v>135.80000000000001</v>
      </c>
      <c r="BQ234" s="21">
        <v>135.80000000000001</v>
      </c>
      <c r="BR234" s="21">
        <v>62.699999999999818</v>
      </c>
      <c r="BS234" s="21">
        <v>176.40000000000015</v>
      </c>
      <c r="BT234" s="21">
        <v>53</v>
      </c>
      <c r="BU234" s="86">
        <f t="shared" si="90"/>
        <v>-123.40000000000015</v>
      </c>
      <c r="BV234" s="60"/>
      <c r="BW234" s="26">
        <f t="shared" si="91"/>
        <v>0</v>
      </c>
      <c r="BX234" s="92">
        <f t="shared" si="101"/>
        <v>-123.40000000000015</v>
      </c>
      <c r="BY234" s="72"/>
      <c r="BZ234" s="11"/>
      <c r="CA234" s="72"/>
      <c r="CB234" s="72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2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2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2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2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2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2"/>
      <c r="IB234" s="11"/>
      <c r="IC234" s="11"/>
    </row>
    <row r="235" spans="1:237" s="2" customFormat="1" ht="15" customHeight="1" x14ac:dyDescent="0.2">
      <c r="A235" s="16" t="s">
        <v>233</v>
      </c>
      <c r="B235" s="26">
        <v>111845</v>
      </c>
      <c r="C235" s="26">
        <v>119653</v>
      </c>
      <c r="D235" s="4">
        <f t="shared" si="84"/>
        <v>1.0698108990120256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26">
        <v>6645.2</v>
      </c>
      <c r="O235" s="26">
        <v>7850.6</v>
      </c>
      <c r="P235" s="4">
        <f t="shared" si="92"/>
        <v>1.181394088966472</v>
      </c>
      <c r="Q235" s="13">
        <v>20</v>
      </c>
      <c r="R235" s="22">
        <v>1</v>
      </c>
      <c r="S235" s="13">
        <v>15</v>
      </c>
      <c r="T235" s="26">
        <v>21.29</v>
      </c>
      <c r="U235" s="26">
        <v>9.5</v>
      </c>
      <c r="V235" s="4">
        <f t="shared" si="93"/>
        <v>0.44621888210427435</v>
      </c>
      <c r="W235" s="13">
        <v>20</v>
      </c>
      <c r="X235" s="26">
        <v>26.024999999999999</v>
      </c>
      <c r="Y235" s="26">
        <v>53.4</v>
      </c>
      <c r="Z235" s="4">
        <f t="shared" si="94"/>
        <v>2.0518731988472623</v>
      </c>
      <c r="AA235" s="13">
        <v>30</v>
      </c>
      <c r="AB235" s="26" t="s">
        <v>370</v>
      </c>
      <c r="AC235" s="26" t="s">
        <v>370</v>
      </c>
      <c r="AD235" s="4" t="s">
        <v>370</v>
      </c>
      <c r="AE235" s="13" t="s">
        <v>370</v>
      </c>
      <c r="AF235" s="5">
        <v>83850</v>
      </c>
      <c r="AG235" s="5">
        <v>101263</v>
      </c>
      <c r="AH235" s="4">
        <f t="shared" si="98"/>
        <v>1.2076684555754322</v>
      </c>
      <c r="AI235" s="13">
        <v>5</v>
      </c>
      <c r="AJ235" s="5">
        <v>63</v>
      </c>
      <c r="AK235" s="5">
        <v>37.299999999999997</v>
      </c>
      <c r="AL235" s="4">
        <f t="shared" si="85"/>
        <v>0.59206349206349207</v>
      </c>
      <c r="AM235" s="13">
        <v>15</v>
      </c>
      <c r="AN235" s="26">
        <v>210</v>
      </c>
      <c r="AO235" s="26">
        <v>233</v>
      </c>
      <c r="AP235" s="4">
        <f t="shared" si="104"/>
        <v>1.1095238095238096</v>
      </c>
      <c r="AQ235" s="13">
        <v>20</v>
      </c>
      <c r="AR235" s="5" t="s">
        <v>373</v>
      </c>
      <c r="AS235" s="5" t="s">
        <v>373</v>
      </c>
      <c r="AT235" s="5" t="s">
        <v>373</v>
      </c>
      <c r="AU235" s="13" t="s">
        <v>370</v>
      </c>
      <c r="AV235" s="13">
        <v>78.400000000000006</v>
      </c>
      <c r="AW235" s="13">
        <v>16.920000000000002</v>
      </c>
      <c r="AX235" s="4">
        <f t="shared" si="86"/>
        <v>0.21581632653061225</v>
      </c>
      <c r="AY235" s="13">
        <v>10</v>
      </c>
      <c r="AZ235" s="5" t="s">
        <v>373</v>
      </c>
      <c r="BA235" s="5" t="s">
        <v>373</v>
      </c>
      <c r="BB235" s="5" t="s">
        <v>373</v>
      </c>
      <c r="BC235" s="13" t="s">
        <v>370</v>
      </c>
      <c r="BD235" s="20">
        <f t="shared" si="95"/>
        <v>1.0970655068383788</v>
      </c>
      <c r="BE235" s="20">
        <f t="shared" si="105"/>
        <v>1.0970655068383788</v>
      </c>
      <c r="BF235" s="24">
        <v>2717</v>
      </c>
      <c r="BG235" s="21">
        <f t="shared" si="87"/>
        <v>2717</v>
      </c>
      <c r="BH235" s="21">
        <f t="shared" si="88"/>
        <v>2980.7</v>
      </c>
      <c r="BI235" s="48">
        <f t="shared" si="89"/>
        <v>263.69999999999982</v>
      </c>
      <c r="BJ235" s="21">
        <v>673.3</v>
      </c>
      <c r="BK235" s="21">
        <v>673.3</v>
      </c>
      <c r="BL235" s="21">
        <v>0</v>
      </c>
      <c r="BM235" s="21">
        <v>321.10000000000002</v>
      </c>
      <c r="BN235" s="21">
        <v>312.3</v>
      </c>
      <c r="BO235" s="21">
        <v>0</v>
      </c>
      <c r="BP235" s="21">
        <v>317.10000000000002</v>
      </c>
      <c r="BQ235" s="21">
        <v>310.60000000000002</v>
      </c>
      <c r="BR235" s="21">
        <v>82.499999999999773</v>
      </c>
      <c r="BS235" s="21">
        <v>276.60000000000025</v>
      </c>
      <c r="BT235" s="21">
        <v>299.10000000000002</v>
      </c>
      <c r="BU235" s="86">
        <f t="shared" si="90"/>
        <v>-285.2000000000005</v>
      </c>
      <c r="BV235" s="60"/>
      <c r="BW235" s="26">
        <f t="shared" si="91"/>
        <v>0</v>
      </c>
      <c r="BX235" s="92">
        <f t="shared" si="101"/>
        <v>-285.2000000000005</v>
      </c>
      <c r="BY235" s="72"/>
      <c r="BZ235" s="11"/>
      <c r="CA235" s="72"/>
      <c r="CB235" s="72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2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2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2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2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2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2"/>
      <c r="IB235" s="11"/>
      <c r="IC235" s="11"/>
    </row>
    <row r="236" spans="1:237" s="2" customFormat="1" ht="15" customHeight="1" x14ac:dyDescent="0.2">
      <c r="A236" s="25" t="s">
        <v>234</v>
      </c>
      <c r="B236" s="26"/>
      <c r="C236" s="26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26"/>
      <c r="O236" s="26"/>
      <c r="P236" s="4"/>
      <c r="Q236" s="13"/>
      <c r="R236" s="22"/>
      <c r="S236" s="13"/>
      <c r="T236" s="26"/>
      <c r="U236" s="26"/>
      <c r="V236" s="4"/>
      <c r="W236" s="13"/>
      <c r="X236" s="26"/>
      <c r="Y236" s="26"/>
      <c r="Z236" s="4"/>
      <c r="AA236" s="13"/>
      <c r="AB236" s="26"/>
      <c r="AC236" s="26"/>
      <c r="AD236" s="4"/>
      <c r="AE236" s="13"/>
      <c r="AF236" s="5"/>
      <c r="AG236" s="5"/>
      <c r="AH236" s="4"/>
      <c r="AI236" s="13"/>
      <c r="AJ236" s="5"/>
      <c r="AK236" s="5"/>
      <c r="AL236" s="4"/>
      <c r="AM236" s="13"/>
      <c r="AN236" s="26"/>
      <c r="AO236" s="26"/>
      <c r="AP236" s="4"/>
      <c r="AQ236" s="13"/>
      <c r="AR236" s="5"/>
      <c r="AS236" s="5"/>
      <c r="AT236" s="5"/>
      <c r="AU236" s="13"/>
      <c r="AV236" s="13"/>
      <c r="AW236" s="13"/>
      <c r="AX236" s="4"/>
      <c r="AY236" s="13"/>
      <c r="AZ236" s="5"/>
      <c r="BA236" s="5"/>
      <c r="BB236" s="5"/>
      <c r="BC236" s="13"/>
      <c r="BD236" s="20"/>
      <c r="BE236" s="20"/>
      <c r="BF236" s="24"/>
      <c r="BG236" s="21"/>
      <c r="BH236" s="21"/>
      <c r="BI236" s="48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86"/>
      <c r="BV236" s="60"/>
      <c r="BW236" s="26"/>
      <c r="BX236" s="92"/>
      <c r="BY236" s="72"/>
      <c r="BZ236" s="11"/>
      <c r="CA236" s="72"/>
      <c r="CB236" s="72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2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2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2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2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2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2"/>
      <c r="IB236" s="11"/>
      <c r="IC236" s="11"/>
    </row>
    <row r="237" spans="1:237" s="2" customFormat="1" ht="15" customHeight="1" x14ac:dyDescent="0.2">
      <c r="A237" s="16" t="s">
        <v>235</v>
      </c>
      <c r="B237" s="26">
        <v>0</v>
      </c>
      <c r="C237" s="26">
        <v>0</v>
      </c>
      <c r="D237" s="4">
        <f t="shared" si="84"/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26">
        <v>3503.6</v>
      </c>
      <c r="O237" s="26">
        <v>2257.9</v>
      </c>
      <c r="P237" s="4">
        <f t="shared" si="92"/>
        <v>0.64445142139513645</v>
      </c>
      <c r="Q237" s="13">
        <v>20</v>
      </c>
      <c r="R237" s="22">
        <v>1</v>
      </c>
      <c r="S237" s="13">
        <v>15</v>
      </c>
      <c r="T237" s="26">
        <v>110.6</v>
      </c>
      <c r="U237" s="26">
        <v>44.1</v>
      </c>
      <c r="V237" s="4">
        <f t="shared" si="93"/>
        <v>0.39873417721518989</v>
      </c>
      <c r="W237" s="13">
        <v>20</v>
      </c>
      <c r="X237" s="26">
        <v>31.1</v>
      </c>
      <c r="Y237" s="26">
        <v>45</v>
      </c>
      <c r="Z237" s="4">
        <f t="shared" si="94"/>
        <v>1.4469453376205788</v>
      </c>
      <c r="AA237" s="13">
        <v>30</v>
      </c>
      <c r="AB237" s="26" t="s">
        <v>370</v>
      </c>
      <c r="AC237" s="26" t="s">
        <v>370</v>
      </c>
      <c r="AD237" s="4" t="s">
        <v>370</v>
      </c>
      <c r="AE237" s="13" t="s">
        <v>370</v>
      </c>
      <c r="AF237" s="5">
        <v>2573</v>
      </c>
      <c r="AG237" s="5">
        <v>6999</v>
      </c>
      <c r="AH237" s="4">
        <f t="shared" si="98"/>
        <v>2.7201710066070737</v>
      </c>
      <c r="AI237" s="13">
        <v>5</v>
      </c>
      <c r="AJ237" s="5">
        <v>47</v>
      </c>
      <c r="AK237" s="5">
        <v>17</v>
      </c>
      <c r="AL237" s="4">
        <f t="shared" si="85"/>
        <v>0.36170212765957449</v>
      </c>
      <c r="AM237" s="13">
        <v>15</v>
      </c>
      <c r="AN237" s="26">
        <v>141</v>
      </c>
      <c r="AO237" s="26">
        <v>97</v>
      </c>
      <c r="AP237" s="4">
        <f t="shared" ref="AP237:AP244" si="106">IF((AQ237=0),0,IF(AN237=0,1,IF(AO237&lt;0,0,AO237/AN237)))</f>
        <v>0.68794326241134751</v>
      </c>
      <c r="AQ237" s="13">
        <v>20</v>
      </c>
      <c r="AR237" s="5" t="s">
        <v>373</v>
      </c>
      <c r="AS237" s="5" t="s">
        <v>373</v>
      </c>
      <c r="AT237" s="5" t="s">
        <v>373</v>
      </c>
      <c r="AU237" s="13" t="s">
        <v>370</v>
      </c>
      <c r="AV237" s="13">
        <v>0</v>
      </c>
      <c r="AW237" s="13">
        <v>0</v>
      </c>
      <c r="AX237" s="4">
        <f t="shared" si="86"/>
        <v>0</v>
      </c>
      <c r="AY237" s="13">
        <v>0</v>
      </c>
      <c r="AZ237" s="5" t="s">
        <v>373</v>
      </c>
      <c r="BA237" s="5" t="s">
        <v>373</v>
      </c>
      <c r="BB237" s="5" t="s">
        <v>373</v>
      </c>
      <c r="BC237" s="13" t="s">
        <v>370</v>
      </c>
      <c r="BD237" s="20">
        <f t="shared" si="95"/>
        <v>0.89645859437583864</v>
      </c>
      <c r="BE237" s="20">
        <f t="shared" ref="BE237:BE244" si="107">IF(BD237&gt;1.2,IF((BD237-1.2)*0.1+1.2&gt;1.3,1.3,(BD237-1.2)*0.1+1.2),BD237)</f>
        <v>0.89645859437583864</v>
      </c>
      <c r="BF237" s="24">
        <v>430</v>
      </c>
      <c r="BG237" s="21">
        <f t="shared" si="87"/>
        <v>430</v>
      </c>
      <c r="BH237" s="21">
        <f t="shared" si="88"/>
        <v>385.5</v>
      </c>
      <c r="BI237" s="48">
        <f t="shared" si="89"/>
        <v>-44.5</v>
      </c>
      <c r="BJ237" s="21">
        <v>160</v>
      </c>
      <c r="BK237" s="21">
        <v>67.3</v>
      </c>
      <c r="BL237" s="21">
        <v>0</v>
      </c>
      <c r="BM237" s="21">
        <v>46.4</v>
      </c>
      <c r="BN237" s="21">
        <v>40.1</v>
      </c>
      <c r="BO237" s="21">
        <v>0</v>
      </c>
      <c r="BP237" s="21">
        <v>47</v>
      </c>
      <c r="BQ237" s="21">
        <v>27.7</v>
      </c>
      <c r="BR237" s="21">
        <v>0</v>
      </c>
      <c r="BS237" s="21">
        <v>32.700000000000003</v>
      </c>
      <c r="BT237" s="21">
        <v>29.9</v>
      </c>
      <c r="BU237" s="86">
        <f t="shared" si="90"/>
        <v>-65.600000000000023</v>
      </c>
      <c r="BV237" s="60" t="s">
        <v>411</v>
      </c>
      <c r="BW237" s="26">
        <f t="shared" si="91"/>
        <v>0</v>
      </c>
      <c r="BX237" s="92">
        <f t="shared" si="101"/>
        <v>-65.600000000000023</v>
      </c>
      <c r="BY237" s="72"/>
      <c r="BZ237" s="11"/>
      <c r="CA237" s="72"/>
      <c r="CB237" s="72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2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2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2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2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2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2"/>
      <c r="IB237" s="11"/>
      <c r="IC237" s="11"/>
    </row>
    <row r="238" spans="1:237" s="2" customFormat="1" ht="15" customHeight="1" x14ac:dyDescent="0.2">
      <c r="A238" s="16" t="s">
        <v>236</v>
      </c>
      <c r="B238" s="26">
        <v>0</v>
      </c>
      <c r="C238" s="26">
        <v>0</v>
      </c>
      <c r="D238" s="4">
        <f t="shared" si="84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26">
        <v>2831.4</v>
      </c>
      <c r="O238" s="26">
        <v>2373.1999999999998</v>
      </c>
      <c r="P238" s="4">
        <f t="shared" si="92"/>
        <v>0.8381719290810199</v>
      </c>
      <c r="Q238" s="13">
        <v>20</v>
      </c>
      <c r="R238" s="22">
        <v>1</v>
      </c>
      <c r="S238" s="13">
        <v>15</v>
      </c>
      <c r="T238" s="26">
        <v>231.9</v>
      </c>
      <c r="U238" s="26">
        <v>343</v>
      </c>
      <c r="V238" s="4">
        <f t="shared" si="93"/>
        <v>1.4790858128503666</v>
      </c>
      <c r="W238" s="13">
        <v>25</v>
      </c>
      <c r="X238" s="26">
        <v>35.9</v>
      </c>
      <c r="Y238" s="26">
        <v>28.6</v>
      </c>
      <c r="Z238" s="4">
        <f t="shared" si="94"/>
        <v>0.79665738161559896</v>
      </c>
      <c r="AA238" s="13">
        <v>25</v>
      </c>
      <c r="AB238" s="26" t="s">
        <v>370</v>
      </c>
      <c r="AC238" s="26" t="s">
        <v>370</v>
      </c>
      <c r="AD238" s="4" t="s">
        <v>370</v>
      </c>
      <c r="AE238" s="13" t="s">
        <v>370</v>
      </c>
      <c r="AF238" s="5">
        <v>5869</v>
      </c>
      <c r="AG238" s="5">
        <v>8630</v>
      </c>
      <c r="AH238" s="4">
        <f t="shared" si="98"/>
        <v>1.470437894019424</v>
      </c>
      <c r="AI238" s="13">
        <v>5</v>
      </c>
      <c r="AJ238" s="5">
        <v>15</v>
      </c>
      <c r="AK238" s="5">
        <v>22.7</v>
      </c>
      <c r="AL238" s="4">
        <f t="shared" si="85"/>
        <v>1.5133333333333332</v>
      </c>
      <c r="AM238" s="13">
        <v>15</v>
      </c>
      <c r="AN238" s="26">
        <v>292</v>
      </c>
      <c r="AO238" s="26">
        <v>247</v>
      </c>
      <c r="AP238" s="4">
        <f t="shared" si="106"/>
        <v>0.84589041095890416</v>
      </c>
      <c r="AQ238" s="13">
        <v>20</v>
      </c>
      <c r="AR238" s="5" t="s">
        <v>373</v>
      </c>
      <c r="AS238" s="5" t="s">
        <v>373</v>
      </c>
      <c r="AT238" s="5" t="s">
        <v>373</v>
      </c>
      <c r="AU238" s="13" t="s">
        <v>370</v>
      </c>
      <c r="AV238" s="13">
        <v>0</v>
      </c>
      <c r="AW238" s="13">
        <v>0</v>
      </c>
      <c r="AX238" s="4">
        <f t="shared" si="86"/>
        <v>0</v>
      </c>
      <c r="AY238" s="13">
        <v>0</v>
      </c>
      <c r="AZ238" s="5" t="s">
        <v>373</v>
      </c>
      <c r="BA238" s="5" t="s">
        <v>373</v>
      </c>
      <c r="BB238" s="5" t="s">
        <v>373</v>
      </c>
      <c r="BC238" s="13" t="s">
        <v>370</v>
      </c>
      <c r="BD238" s="20">
        <f t="shared" si="95"/>
        <v>1.0850161290603577</v>
      </c>
      <c r="BE238" s="20">
        <f t="shared" si="107"/>
        <v>1.0850161290603577</v>
      </c>
      <c r="BF238" s="24">
        <v>409</v>
      </c>
      <c r="BG238" s="21">
        <f t="shared" si="87"/>
        <v>409</v>
      </c>
      <c r="BH238" s="21">
        <f t="shared" si="88"/>
        <v>443.8</v>
      </c>
      <c r="BI238" s="48">
        <f t="shared" si="89"/>
        <v>34.800000000000011</v>
      </c>
      <c r="BJ238" s="21">
        <v>75.7</v>
      </c>
      <c r="BK238" s="21">
        <v>83.3</v>
      </c>
      <c r="BL238" s="21">
        <v>0</v>
      </c>
      <c r="BM238" s="21">
        <v>17.399999999999999</v>
      </c>
      <c r="BN238" s="21">
        <v>45.4</v>
      </c>
      <c r="BO238" s="21">
        <v>0</v>
      </c>
      <c r="BP238" s="21">
        <v>27.6</v>
      </c>
      <c r="BQ238" s="21">
        <v>37.6</v>
      </c>
      <c r="BR238" s="21">
        <v>4.6999999999999744</v>
      </c>
      <c r="BS238" s="21">
        <v>114.2</v>
      </c>
      <c r="BT238" s="21">
        <v>43.3</v>
      </c>
      <c r="BU238" s="86">
        <f t="shared" si="90"/>
        <v>-5.3999999999999204</v>
      </c>
      <c r="BV238" s="60" t="s">
        <v>411</v>
      </c>
      <c r="BW238" s="26">
        <f t="shared" si="91"/>
        <v>0</v>
      </c>
      <c r="BX238" s="92">
        <f t="shared" si="101"/>
        <v>-5.3999999999999204</v>
      </c>
      <c r="BY238" s="72"/>
      <c r="BZ238" s="11"/>
      <c r="CA238" s="72"/>
      <c r="CB238" s="72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2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2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2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2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2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2"/>
      <c r="IB238" s="11"/>
      <c r="IC238" s="11"/>
    </row>
    <row r="239" spans="1:237" s="2" customFormat="1" ht="15" customHeight="1" x14ac:dyDescent="0.2">
      <c r="A239" s="16" t="s">
        <v>237</v>
      </c>
      <c r="B239" s="26">
        <v>0</v>
      </c>
      <c r="C239" s="26">
        <v>0</v>
      </c>
      <c r="D239" s="4">
        <f t="shared" ref="D239:D302" si="108">IF((E239=0),0,IF(B239=0,1,IF(C239&lt;0,0,C239/B239)))</f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26">
        <v>6900.2</v>
      </c>
      <c r="O239" s="26">
        <v>6023.9</v>
      </c>
      <c r="P239" s="4">
        <f t="shared" si="92"/>
        <v>0.87300368105272308</v>
      </c>
      <c r="Q239" s="13">
        <v>20</v>
      </c>
      <c r="R239" s="22">
        <v>1</v>
      </c>
      <c r="S239" s="13">
        <v>15</v>
      </c>
      <c r="T239" s="26">
        <v>293.8</v>
      </c>
      <c r="U239" s="26">
        <v>495</v>
      </c>
      <c r="V239" s="4">
        <f t="shared" si="93"/>
        <v>1.6848196051735873</v>
      </c>
      <c r="W239" s="13">
        <v>15</v>
      </c>
      <c r="X239" s="26">
        <v>43.4</v>
      </c>
      <c r="Y239" s="26">
        <v>123.6</v>
      </c>
      <c r="Z239" s="4">
        <f t="shared" si="94"/>
        <v>2.8479262672811059</v>
      </c>
      <c r="AA239" s="13">
        <v>35</v>
      </c>
      <c r="AB239" s="26" t="s">
        <v>370</v>
      </c>
      <c r="AC239" s="26" t="s">
        <v>370</v>
      </c>
      <c r="AD239" s="4" t="s">
        <v>370</v>
      </c>
      <c r="AE239" s="13" t="s">
        <v>370</v>
      </c>
      <c r="AF239" s="5">
        <v>4846</v>
      </c>
      <c r="AG239" s="5">
        <v>10883</v>
      </c>
      <c r="AH239" s="4">
        <f t="shared" si="98"/>
        <v>2.2457697069748246</v>
      </c>
      <c r="AI239" s="13">
        <v>5</v>
      </c>
      <c r="AJ239" s="5">
        <v>15</v>
      </c>
      <c r="AK239" s="5">
        <v>53.4</v>
      </c>
      <c r="AL239" s="4">
        <f t="shared" ref="AL239:AL302" si="109">IF((AM239=0),0,IF(AJ239=0,1,IF(AK239&lt;0,0,AK239/AJ239)))</f>
        <v>3.56</v>
      </c>
      <c r="AM239" s="13">
        <v>15</v>
      </c>
      <c r="AN239" s="26">
        <v>402</v>
      </c>
      <c r="AO239" s="26">
        <v>382</v>
      </c>
      <c r="AP239" s="4">
        <f t="shared" si="106"/>
        <v>0.95024875621890548</v>
      </c>
      <c r="AQ239" s="13">
        <v>20</v>
      </c>
      <c r="AR239" s="5" t="s">
        <v>373</v>
      </c>
      <c r="AS239" s="5" t="s">
        <v>373</v>
      </c>
      <c r="AT239" s="5" t="s">
        <v>373</v>
      </c>
      <c r="AU239" s="13" t="s">
        <v>370</v>
      </c>
      <c r="AV239" s="13">
        <v>0</v>
      </c>
      <c r="AW239" s="13">
        <v>21.05</v>
      </c>
      <c r="AX239" s="4">
        <f t="shared" ref="AX239:AX302" si="110">IF((AY239=0),0,IF(AV239=0,1,IF(AW239&lt;0,0,AW239/AV239)))</f>
        <v>1</v>
      </c>
      <c r="AY239" s="13">
        <v>10</v>
      </c>
      <c r="AZ239" s="5" t="s">
        <v>373</v>
      </c>
      <c r="BA239" s="5" t="s">
        <v>373</v>
      </c>
      <c r="BB239" s="5" t="s">
        <v>373</v>
      </c>
      <c r="BC239" s="13" t="s">
        <v>370</v>
      </c>
      <c r="BD239" s="20">
        <f t="shared" si="95"/>
        <v>1.8595823015759203</v>
      </c>
      <c r="BE239" s="20">
        <f t="shared" si="107"/>
        <v>1.265958230157592</v>
      </c>
      <c r="BF239" s="24">
        <v>1534</v>
      </c>
      <c r="BG239" s="21">
        <f t="shared" ref="BG239:BG302" si="111">BF239</f>
        <v>1534</v>
      </c>
      <c r="BH239" s="21">
        <f t="shared" ref="BH239:BH302" si="112">ROUND(BE239*BG239,1)</f>
        <v>1942</v>
      </c>
      <c r="BI239" s="48">
        <f t="shared" ref="BI239:BI302" si="113">BH239-BG239</f>
        <v>408</v>
      </c>
      <c r="BJ239" s="21">
        <v>363.5</v>
      </c>
      <c r="BK239" s="21">
        <v>404.5</v>
      </c>
      <c r="BL239" s="21">
        <v>0</v>
      </c>
      <c r="BM239" s="21">
        <v>175.7</v>
      </c>
      <c r="BN239" s="21">
        <v>181.3</v>
      </c>
      <c r="BO239" s="21">
        <v>0</v>
      </c>
      <c r="BP239" s="21">
        <v>181.3</v>
      </c>
      <c r="BQ239" s="21">
        <v>180.1</v>
      </c>
      <c r="BR239" s="21">
        <v>47.600000000000136</v>
      </c>
      <c r="BS239" s="21">
        <v>249.49999999999986</v>
      </c>
      <c r="BT239" s="21">
        <v>181.3</v>
      </c>
      <c r="BU239" s="86">
        <f t="shared" ref="BU239:BU302" si="114">BH239-BJ239-BK239-BL239-BM239-BN239-BO239-BP239-BQ239-BR239-BS239-BT239</f>
        <v>-22.799999999999983</v>
      </c>
      <c r="BV239" s="60" t="s">
        <v>411</v>
      </c>
      <c r="BW239" s="26">
        <f t="shared" ref="BW239:BW302" si="115">IF(OR((BU239&lt;0),BV239="+"),0,BU239)</f>
        <v>0</v>
      </c>
      <c r="BX239" s="92">
        <f t="shared" si="101"/>
        <v>-22.799999999999983</v>
      </c>
      <c r="BY239" s="72"/>
      <c r="BZ239" s="11"/>
      <c r="CA239" s="72"/>
      <c r="CB239" s="72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2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2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2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2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2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2"/>
      <c r="IB239" s="11"/>
      <c r="IC239" s="11"/>
    </row>
    <row r="240" spans="1:237" s="2" customFormat="1" ht="15" customHeight="1" x14ac:dyDescent="0.2">
      <c r="A240" s="16" t="s">
        <v>238</v>
      </c>
      <c r="B240" s="26">
        <v>5165</v>
      </c>
      <c r="C240" s="26">
        <v>4745.2</v>
      </c>
      <c r="D240" s="4">
        <f t="shared" si="108"/>
        <v>0.91872216844143273</v>
      </c>
      <c r="E240" s="13">
        <v>10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26">
        <v>2321.1</v>
      </c>
      <c r="O240" s="26">
        <v>2600.1999999999998</v>
      </c>
      <c r="P240" s="4">
        <f t="shared" ref="P240:P303" si="116">IF((Q240=0),0,IF(N240=0,1,IF(O240&lt;0,0,O240/N240)))</f>
        <v>1.1202447115591745</v>
      </c>
      <c r="Q240" s="13">
        <v>20</v>
      </c>
      <c r="R240" s="22">
        <v>1</v>
      </c>
      <c r="S240" s="13">
        <v>15</v>
      </c>
      <c r="T240" s="26">
        <v>179.9</v>
      </c>
      <c r="U240" s="26">
        <v>188</v>
      </c>
      <c r="V240" s="4">
        <f t="shared" ref="V240:V303" si="117">IF((W240=0),0,IF(T240=0,1,IF(U240&lt;0,0,U240/T240)))</f>
        <v>1.0450250138966093</v>
      </c>
      <c r="W240" s="13">
        <v>15</v>
      </c>
      <c r="X240" s="26">
        <v>34.4</v>
      </c>
      <c r="Y240" s="26">
        <v>80.7</v>
      </c>
      <c r="Z240" s="4">
        <f t="shared" ref="Z240:Z303" si="118">IF((AA240=0),0,IF(X240=0,1,IF(Y240&lt;0,0,Y240/X240)))</f>
        <v>2.3459302325581399</v>
      </c>
      <c r="AA240" s="13">
        <v>35</v>
      </c>
      <c r="AB240" s="26" t="s">
        <v>370</v>
      </c>
      <c r="AC240" s="26" t="s">
        <v>370</v>
      </c>
      <c r="AD240" s="4" t="s">
        <v>370</v>
      </c>
      <c r="AE240" s="13" t="s">
        <v>370</v>
      </c>
      <c r="AF240" s="5">
        <v>37346</v>
      </c>
      <c r="AG240" s="5">
        <v>73835</v>
      </c>
      <c r="AH240" s="4">
        <f t="shared" si="98"/>
        <v>1.9770524286402829</v>
      </c>
      <c r="AI240" s="13">
        <v>5</v>
      </c>
      <c r="AJ240" s="5">
        <v>47</v>
      </c>
      <c r="AK240" s="5">
        <v>18.100000000000001</v>
      </c>
      <c r="AL240" s="4">
        <f t="shared" si="109"/>
        <v>0.38510638297872346</v>
      </c>
      <c r="AM240" s="13">
        <v>15</v>
      </c>
      <c r="AN240" s="26">
        <v>224</v>
      </c>
      <c r="AO240" s="26">
        <v>161</v>
      </c>
      <c r="AP240" s="4">
        <f t="shared" si="106"/>
        <v>0.71875</v>
      </c>
      <c r="AQ240" s="13">
        <v>20</v>
      </c>
      <c r="AR240" s="5" t="s">
        <v>373</v>
      </c>
      <c r="AS240" s="5" t="s">
        <v>373</v>
      </c>
      <c r="AT240" s="5" t="s">
        <v>373</v>
      </c>
      <c r="AU240" s="13" t="s">
        <v>370</v>
      </c>
      <c r="AV240" s="13">
        <v>0</v>
      </c>
      <c r="AW240" s="13">
        <v>0</v>
      </c>
      <c r="AX240" s="4">
        <f t="shared" si="110"/>
        <v>0</v>
      </c>
      <c r="AY240" s="13">
        <v>0</v>
      </c>
      <c r="AZ240" s="5" t="s">
        <v>373</v>
      </c>
      <c r="BA240" s="5" t="s">
        <v>373</v>
      </c>
      <c r="BB240" s="5" t="s">
        <v>373</v>
      </c>
      <c r="BC240" s="13" t="s">
        <v>370</v>
      </c>
      <c r="BD240" s="20">
        <f t="shared" ref="BD240:BD303" si="119">((D240*E240)+(P240*Q240)+(R240*S240)+(V240*W240)+(Z240*AA240)+(AH240*AI240)+(AL240*AM240)+(AP240*AQ240)+(AX240*AY240))/(E240+Q240+S240+W240+AA240+AI240+AM240+AQ240+AY240)</f>
        <v>1.2919400529738081</v>
      </c>
      <c r="BE240" s="20">
        <f t="shared" si="107"/>
        <v>1.2091940052973809</v>
      </c>
      <c r="BF240" s="24">
        <v>1083</v>
      </c>
      <c r="BG240" s="21">
        <f t="shared" si="111"/>
        <v>1083</v>
      </c>
      <c r="BH240" s="21">
        <f t="shared" si="112"/>
        <v>1309.5999999999999</v>
      </c>
      <c r="BI240" s="48">
        <f t="shared" si="113"/>
        <v>226.59999999999991</v>
      </c>
      <c r="BJ240" s="21">
        <v>198.5</v>
      </c>
      <c r="BK240" s="21">
        <v>80.099999999999994</v>
      </c>
      <c r="BL240" s="21">
        <v>0</v>
      </c>
      <c r="BM240" s="21">
        <v>105.8</v>
      </c>
      <c r="BN240" s="21">
        <v>61.2</v>
      </c>
      <c r="BO240" s="21">
        <v>179.60000000000002</v>
      </c>
      <c r="BP240" s="21">
        <v>79.799999999999983</v>
      </c>
      <c r="BQ240" s="21">
        <v>146.89999999999998</v>
      </c>
      <c r="BR240" s="21">
        <v>228.10000000000002</v>
      </c>
      <c r="BS240" s="21">
        <v>120.09999999999991</v>
      </c>
      <c r="BT240" s="21">
        <v>121.8</v>
      </c>
      <c r="BU240" s="86">
        <f t="shared" si="114"/>
        <v>-12.299999999999883</v>
      </c>
      <c r="BV240" s="60" t="s">
        <v>411</v>
      </c>
      <c r="BW240" s="26">
        <f t="shared" si="115"/>
        <v>0</v>
      </c>
      <c r="BX240" s="92">
        <f t="shared" si="101"/>
        <v>-12.299999999999883</v>
      </c>
      <c r="BY240" s="72"/>
      <c r="BZ240" s="11"/>
      <c r="CA240" s="72"/>
      <c r="CB240" s="72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2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2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2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2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2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2"/>
      <c r="IB240" s="11"/>
      <c r="IC240" s="11"/>
    </row>
    <row r="241" spans="1:237" s="2" customFormat="1" ht="15" customHeight="1" x14ac:dyDescent="0.2">
      <c r="A241" s="16" t="s">
        <v>239</v>
      </c>
      <c r="B241" s="26">
        <v>0</v>
      </c>
      <c r="C241" s="26">
        <v>0</v>
      </c>
      <c r="D241" s="4">
        <f t="shared" si="108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26">
        <v>689.1</v>
      </c>
      <c r="O241" s="26">
        <v>641.79999999999995</v>
      </c>
      <c r="P241" s="4">
        <f t="shared" si="116"/>
        <v>0.93135974459439841</v>
      </c>
      <c r="Q241" s="13">
        <v>20</v>
      </c>
      <c r="R241" s="22">
        <v>1</v>
      </c>
      <c r="S241" s="13">
        <v>15</v>
      </c>
      <c r="T241" s="26">
        <v>150</v>
      </c>
      <c r="U241" s="26">
        <v>47.2</v>
      </c>
      <c r="V241" s="4">
        <f t="shared" si="117"/>
        <v>0.31466666666666671</v>
      </c>
      <c r="W241" s="13">
        <v>20</v>
      </c>
      <c r="X241" s="26">
        <v>30.5</v>
      </c>
      <c r="Y241" s="26">
        <v>33.1</v>
      </c>
      <c r="Z241" s="4">
        <f t="shared" si="118"/>
        <v>1.0852459016393443</v>
      </c>
      <c r="AA241" s="13">
        <v>30</v>
      </c>
      <c r="AB241" s="26" t="s">
        <v>370</v>
      </c>
      <c r="AC241" s="26" t="s">
        <v>370</v>
      </c>
      <c r="AD241" s="4" t="s">
        <v>370</v>
      </c>
      <c r="AE241" s="13" t="s">
        <v>370</v>
      </c>
      <c r="AF241" s="5">
        <v>1858</v>
      </c>
      <c r="AG241" s="5">
        <v>3489</v>
      </c>
      <c r="AH241" s="4">
        <f t="shared" si="98"/>
        <v>1.8778256189451024</v>
      </c>
      <c r="AI241" s="13">
        <v>5</v>
      </c>
      <c r="AJ241" s="5">
        <v>15</v>
      </c>
      <c r="AK241" s="5">
        <v>69.2</v>
      </c>
      <c r="AL241" s="4">
        <f t="shared" si="109"/>
        <v>4.6133333333333333</v>
      </c>
      <c r="AM241" s="13">
        <v>15</v>
      </c>
      <c r="AN241" s="26">
        <v>184</v>
      </c>
      <c r="AO241" s="26">
        <v>177</v>
      </c>
      <c r="AP241" s="4">
        <f t="shared" si="106"/>
        <v>0.96195652173913049</v>
      </c>
      <c r="AQ241" s="13">
        <v>20</v>
      </c>
      <c r="AR241" s="5" t="s">
        <v>373</v>
      </c>
      <c r="AS241" s="5" t="s">
        <v>373</v>
      </c>
      <c r="AT241" s="5" t="s">
        <v>373</v>
      </c>
      <c r="AU241" s="13" t="s">
        <v>370</v>
      </c>
      <c r="AV241" s="13">
        <v>0</v>
      </c>
      <c r="AW241" s="13">
        <v>0</v>
      </c>
      <c r="AX241" s="4">
        <f t="shared" si="110"/>
        <v>1</v>
      </c>
      <c r="AY241" s="13">
        <v>10</v>
      </c>
      <c r="AZ241" s="5" t="s">
        <v>373</v>
      </c>
      <c r="BA241" s="5" t="s">
        <v>373</v>
      </c>
      <c r="BB241" s="5" t="s">
        <v>373</v>
      </c>
      <c r="BC241" s="13" t="s">
        <v>370</v>
      </c>
      <c r="BD241" s="20">
        <f t="shared" si="119"/>
        <v>1.3356012133622948</v>
      </c>
      <c r="BE241" s="20">
        <f t="shared" si="107"/>
        <v>1.2135601213362295</v>
      </c>
      <c r="BF241" s="24">
        <v>549</v>
      </c>
      <c r="BG241" s="21">
        <f t="shared" si="111"/>
        <v>549</v>
      </c>
      <c r="BH241" s="21">
        <f t="shared" si="112"/>
        <v>666.2</v>
      </c>
      <c r="BI241" s="48">
        <f t="shared" si="113"/>
        <v>117.20000000000005</v>
      </c>
      <c r="BJ241" s="21">
        <v>32.200000000000003</v>
      </c>
      <c r="BK241" s="21">
        <v>34.799999999999997</v>
      </c>
      <c r="BL241" s="21">
        <v>1.0999999999999943</v>
      </c>
      <c r="BM241" s="21">
        <v>23.6</v>
      </c>
      <c r="BN241" s="21">
        <v>16.100000000000001</v>
      </c>
      <c r="BO241" s="21">
        <v>69.700000000000045</v>
      </c>
      <c r="BP241" s="21">
        <v>29.699999999999989</v>
      </c>
      <c r="BQ241" s="21">
        <v>20.900000000000023</v>
      </c>
      <c r="BR241" s="21">
        <v>85.5</v>
      </c>
      <c r="BS241" s="21">
        <v>34.19999999999996</v>
      </c>
      <c r="BT241" s="21">
        <v>64.900000000000006</v>
      </c>
      <c r="BU241" s="86">
        <f t="shared" si="114"/>
        <v>253.49999999999997</v>
      </c>
      <c r="BV241" s="60" t="s">
        <v>411</v>
      </c>
      <c r="BW241" s="26">
        <f t="shared" si="115"/>
        <v>0</v>
      </c>
      <c r="BX241" s="92">
        <f t="shared" si="101"/>
        <v>0</v>
      </c>
      <c r="BY241" s="72"/>
      <c r="BZ241" s="11"/>
      <c r="CA241" s="72"/>
      <c r="CB241" s="72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2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2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2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2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2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2"/>
      <c r="IB241" s="11"/>
      <c r="IC241" s="11"/>
    </row>
    <row r="242" spans="1:237" s="2" customFormat="1" ht="15" customHeight="1" x14ac:dyDescent="0.2">
      <c r="A242" s="16" t="s">
        <v>240</v>
      </c>
      <c r="B242" s="26">
        <v>0</v>
      </c>
      <c r="C242" s="26">
        <v>0</v>
      </c>
      <c r="D242" s="4">
        <f t="shared" si="108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26">
        <v>1723.5</v>
      </c>
      <c r="O242" s="26">
        <v>1512.9</v>
      </c>
      <c r="P242" s="4">
        <f t="shared" si="116"/>
        <v>0.87780678851174943</v>
      </c>
      <c r="Q242" s="13">
        <v>20</v>
      </c>
      <c r="R242" s="22">
        <v>1</v>
      </c>
      <c r="S242" s="13">
        <v>15</v>
      </c>
      <c r="T242" s="26">
        <v>268.2</v>
      </c>
      <c r="U242" s="26">
        <v>252.6</v>
      </c>
      <c r="V242" s="4">
        <f t="shared" si="117"/>
        <v>0.94183445190156601</v>
      </c>
      <c r="W242" s="13">
        <v>20</v>
      </c>
      <c r="X242" s="26">
        <v>45</v>
      </c>
      <c r="Y242" s="26">
        <v>35.799999999999997</v>
      </c>
      <c r="Z242" s="4">
        <f t="shared" si="118"/>
        <v>0.79555555555555546</v>
      </c>
      <c r="AA242" s="13">
        <v>30</v>
      </c>
      <c r="AB242" s="26" t="s">
        <v>370</v>
      </c>
      <c r="AC242" s="26" t="s">
        <v>370</v>
      </c>
      <c r="AD242" s="4" t="s">
        <v>370</v>
      </c>
      <c r="AE242" s="13" t="s">
        <v>370</v>
      </c>
      <c r="AF242" s="5">
        <v>5922</v>
      </c>
      <c r="AG242" s="5">
        <v>10327</v>
      </c>
      <c r="AH242" s="4">
        <f t="shared" si="98"/>
        <v>1.7438365417088821</v>
      </c>
      <c r="AI242" s="13">
        <v>5</v>
      </c>
      <c r="AJ242" s="5">
        <v>47</v>
      </c>
      <c r="AK242" s="5">
        <v>12.7</v>
      </c>
      <c r="AL242" s="4">
        <f t="shared" si="109"/>
        <v>0.27021276595744681</v>
      </c>
      <c r="AM242" s="13">
        <v>15</v>
      </c>
      <c r="AN242" s="26">
        <v>321</v>
      </c>
      <c r="AO242" s="26">
        <v>223</v>
      </c>
      <c r="AP242" s="4">
        <f t="shared" si="106"/>
        <v>0.69470404984423673</v>
      </c>
      <c r="AQ242" s="13">
        <v>20</v>
      </c>
      <c r="AR242" s="5" t="s">
        <v>373</v>
      </c>
      <c r="AS242" s="5" t="s">
        <v>373</v>
      </c>
      <c r="AT242" s="5" t="s">
        <v>373</v>
      </c>
      <c r="AU242" s="13" t="s">
        <v>370</v>
      </c>
      <c r="AV242" s="13">
        <v>0</v>
      </c>
      <c r="AW242" s="13">
        <v>20</v>
      </c>
      <c r="AX242" s="4">
        <f t="shared" si="110"/>
        <v>1</v>
      </c>
      <c r="AY242" s="13">
        <v>10</v>
      </c>
      <c r="AZ242" s="5" t="s">
        <v>373</v>
      </c>
      <c r="BA242" s="5" t="s">
        <v>373</v>
      </c>
      <c r="BB242" s="5" t="s">
        <v>373</v>
      </c>
      <c r="BC242" s="13" t="s">
        <v>370</v>
      </c>
      <c r="BD242" s="20">
        <f t="shared" si="119"/>
        <v>0.82908108644239875</v>
      </c>
      <c r="BE242" s="20">
        <f t="shared" si="107"/>
        <v>0.82908108644239875</v>
      </c>
      <c r="BF242" s="24">
        <v>1147</v>
      </c>
      <c r="BG242" s="21">
        <f t="shared" si="111"/>
        <v>1147</v>
      </c>
      <c r="BH242" s="21">
        <f t="shared" si="112"/>
        <v>951</v>
      </c>
      <c r="BI242" s="48">
        <f t="shared" si="113"/>
        <v>-196</v>
      </c>
      <c r="BJ242" s="21">
        <v>78.8</v>
      </c>
      <c r="BK242" s="21">
        <v>131.1</v>
      </c>
      <c r="BL242" s="21">
        <v>28.599999999999994</v>
      </c>
      <c r="BM242" s="21">
        <v>59.2</v>
      </c>
      <c r="BN242" s="21">
        <v>81.8</v>
      </c>
      <c r="BO242" s="21">
        <v>112.19999999999993</v>
      </c>
      <c r="BP242" s="21">
        <v>4.7000000000000597</v>
      </c>
      <c r="BQ242" s="21">
        <v>54.999999999999986</v>
      </c>
      <c r="BR242" s="21">
        <v>121.39999999999998</v>
      </c>
      <c r="BS242" s="21">
        <v>53.900000000000091</v>
      </c>
      <c r="BT242" s="21">
        <v>135.6</v>
      </c>
      <c r="BU242" s="86">
        <f t="shared" si="114"/>
        <v>88.69999999999996</v>
      </c>
      <c r="BV242" s="60" t="s">
        <v>411</v>
      </c>
      <c r="BW242" s="26">
        <f t="shared" si="115"/>
        <v>0</v>
      </c>
      <c r="BX242" s="92">
        <f t="shared" si="101"/>
        <v>0</v>
      </c>
      <c r="BY242" s="72"/>
      <c r="BZ242" s="11"/>
      <c r="CA242" s="72"/>
      <c r="CB242" s="72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2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2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2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2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2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2"/>
      <c r="IB242" s="11"/>
      <c r="IC242" s="11"/>
    </row>
    <row r="243" spans="1:237" s="2" customFormat="1" ht="15" customHeight="1" x14ac:dyDescent="0.2">
      <c r="A243" s="16" t="s">
        <v>241</v>
      </c>
      <c r="B243" s="26">
        <v>22508</v>
      </c>
      <c r="C243" s="26">
        <v>24357</v>
      </c>
      <c r="D243" s="4">
        <f t="shared" si="108"/>
        <v>1.0821485693975474</v>
      </c>
      <c r="E243" s="13">
        <v>10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26">
        <v>1249.3</v>
      </c>
      <c r="O243" s="26">
        <v>1225.2</v>
      </c>
      <c r="P243" s="4">
        <f t="shared" si="116"/>
        <v>0.98070919715040428</v>
      </c>
      <c r="Q243" s="13">
        <v>20</v>
      </c>
      <c r="R243" s="22">
        <v>1</v>
      </c>
      <c r="S243" s="13">
        <v>15</v>
      </c>
      <c r="T243" s="26">
        <v>212.8</v>
      </c>
      <c r="U243" s="26">
        <v>91.1</v>
      </c>
      <c r="V243" s="4">
        <f t="shared" si="117"/>
        <v>0.42810150375939843</v>
      </c>
      <c r="W243" s="13">
        <v>15</v>
      </c>
      <c r="X243" s="26">
        <v>36.4</v>
      </c>
      <c r="Y243" s="26">
        <v>85.8</v>
      </c>
      <c r="Z243" s="4">
        <f t="shared" si="118"/>
        <v>2.3571428571428572</v>
      </c>
      <c r="AA243" s="13">
        <v>35</v>
      </c>
      <c r="AB243" s="26" t="s">
        <v>370</v>
      </c>
      <c r="AC243" s="26" t="s">
        <v>370</v>
      </c>
      <c r="AD243" s="4" t="s">
        <v>370</v>
      </c>
      <c r="AE243" s="13" t="s">
        <v>370</v>
      </c>
      <c r="AF243" s="5">
        <v>7012</v>
      </c>
      <c r="AG243" s="5">
        <v>14850</v>
      </c>
      <c r="AH243" s="4">
        <f t="shared" si="98"/>
        <v>2.1177980604677695</v>
      </c>
      <c r="AI243" s="13">
        <v>5</v>
      </c>
      <c r="AJ243" s="5">
        <v>47</v>
      </c>
      <c r="AK243" s="5">
        <v>30.4</v>
      </c>
      <c r="AL243" s="4">
        <f t="shared" si="109"/>
        <v>0.64680851063829781</v>
      </c>
      <c r="AM243" s="13">
        <v>15</v>
      </c>
      <c r="AN243" s="26">
        <v>260</v>
      </c>
      <c r="AO243" s="26">
        <v>271</v>
      </c>
      <c r="AP243" s="4">
        <f t="shared" si="106"/>
        <v>1.0423076923076924</v>
      </c>
      <c r="AQ243" s="13">
        <v>20</v>
      </c>
      <c r="AR243" s="5" t="s">
        <v>373</v>
      </c>
      <c r="AS243" s="5" t="s">
        <v>373</v>
      </c>
      <c r="AT243" s="5" t="s">
        <v>373</v>
      </c>
      <c r="AU243" s="13" t="s">
        <v>370</v>
      </c>
      <c r="AV243" s="13">
        <v>0</v>
      </c>
      <c r="AW243" s="13">
        <v>0</v>
      </c>
      <c r="AX243" s="4">
        <f t="shared" si="110"/>
        <v>0</v>
      </c>
      <c r="AY243" s="13">
        <v>0</v>
      </c>
      <c r="AZ243" s="5" t="s">
        <v>373</v>
      </c>
      <c r="BA243" s="5" t="s">
        <v>373</v>
      </c>
      <c r="BB243" s="5" t="s">
        <v>373</v>
      </c>
      <c r="BC243" s="13" t="s">
        <v>370</v>
      </c>
      <c r="BD243" s="20">
        <f t="shared" si="119"/>
        <v>1.299958992603272</v>
      </c>
      <c r="BE243" s="20">
        <f t="shared" si="107"/>
        <v>1.2099958992603272</v>
      </c>
      <c r="BF243" s="24">
        <v>1076</v>
      </c>
      <c r="BG243" s="21">
        <f t="shared" si="111"/>
        <v>1076</v>
      </c>
      <c r="BH243" s="21">
        <f t="shared" si="112"/>
        <v>1302</v>
      </c>
      <c r="BI243" s="48">
        <f t="shared" si="113"/>
        <v>226</v>
      </c>
      <c r="BJ243" s="21">
        <v>192.9</v>
      </c>
      <c r="BK243" s="21">
        <v>232.4</v>
      </c>
      <c r="BL243" s="21">
        <v>0</v>
      </c>
      <c r="BM243" s="21">
        <v>102.9</v>
      </c>
      <c r="BN243" s="21">
        <v>113</v>
      </c>
      <c r="BO243" s="21">
        <v>0</v>
      </c>
      <c r="BP243" s="21">
        <v>123.6</v>
      </c>
      <c r="BQ243" s="21">
        <v>127.2</v>
      </c>
      <c r="BR243" s="21">
        <v>170.3</v>
      </c>
      <c r="BS243" s="21">
        <v>121.3</v>
      </c>
      <c r="BT243" s="21">
        <v>127.2</v>
      </c>
      <c r="BU243" s="86">
        <f t="shared" si="114"/>
        <v>-8.8000000000000682</v>
      </c>
      <c r="BV243" s="60" t="s">
        <v>411</v>
      </c>
      <c r="BW243" s="26">
        <f t="shared" si="115"/>
        <v>0</v>
      </c>
      <c r="BX243" s="92">
        <f t="shared" si="101"/>
        <v>-8.8000000000000682</v>
      </c>
      <c r="BY243" s="72"/>
      <c r="BZ243" s="11"/>
      <c r="CA243" s="72"/>
      <c r="CB243" s="72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2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2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2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2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2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2"/>
      <c r="IB243" s="11"/>
      <c r="IC243" s="11"/>
    </row>
    <row r="244" spans="1:237" s="2" customFormat="1" ht="15" customHeight="1" x14ac:dyDescent="0.2">
      <c r="A244" s="16" t="s">
        <v>242</v>
      </c>
      <c r="B244" s="26">
        <v>1411790</v>
      </c>
      <c r="C244" s="26">
        <v>1721441.1</v>
      </c>
      <c r="D244" s="4">
        <f t="shared" si="108"/>
        <v>1.2193322661302319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26">
        <v>11268.8</v>
      </c>
      <c r="O244" s="26">
        <v>15829.1</v>
      </c>
      <c r="P244" s="4">
        <f t="shared" si="116"/>
        <v>1.4046837285247764</v>
      </c>
      <c r="Q244" s="13">
        <v>20</v>
      </c>
      <c r="R244" s="22">
        <v>1</v>
      </c>
      <c r="S244" s="13">
        <v>15</v>
      </c>
      <c r="T244" s="26">
        <v>138.80000000000001</v>
      </c>
      <c r="U244" s="26">
        <v>5.5</v>
      </c>
      <c r="V244" s="4">
        <f t="shared" si="117"/>
        <v>3.9625360230547545E-2</v>
      </c>
      <c r="W244" s="13">
        <v>10</v>
      </c>
      <c r="X244" s="26">
        <v>39.729999999999997</v>
      </c>
      <c r="Y244" s="26">
        <v>48.2</v>
      </c>
      <c r="Z244" s="4">
        <f t="shared" si="118"/>
        <v>1.2131890259249938</v>
      </c>
      <c r="AA244" s="13">
        <v>40</v>
      </c>
      <c r="AB244" s="26" t="s">
        <v>370</v>
      </c>
      <c r="AC244" s="26" t="s">
        <v>370</v>
      </c>
      <c r="AD244" s="4" t="s">
        <v>370</v>
      </c>
      <c r="AE244" s="13" t="s">
        <v>370</v>
      </c>
      <c r="AF244" s="5">
        <v>224071</v>
      </c>
      <c r="AG244" s="5">
        <v>443987</v>
      </c>
      <c r="AH244" s="4">
        <f t="shared" si="98"/>
        <v>1.9814567703986683</v>
      </c>
      <c r="AI244" s="13">
        <v>5</v>
      </c>
      <c r="AJ244" s="5">
        <v>47</v>
      </c>
      <c r="AK244" s="5">
        <v>9.4</v>
      </c>
      <c r="AL244" s="4">
        <f t="shared" si="109"/>
        <v>0.2</v>
      </c>
      <c r="AM244" s="13">
        <v>15</v>
      </c>
      <c r="AN244" s="26">
        <v>205</v>
      </c>
      <c r="AO244" s="26">
        <v>162</v>
      </c>
      <c r="AP244" s="4">
        <f t="shared" si="106"/>
        <v>0.79024390243902443</v>
      </c>
      <c r="AQ244" s="13">
        <v>20</v>
      </c>
      <c r="AR244" s="5" t="s">
        <v>373</v>
      </c>
      <c r="AS244" s="5" t="s">
        <v>373</v>
      </c>
      <c r="AT244" s="5" t="s">
        <v>373</v>
      </c>
      <c r="AU244" s="13" t="s">
        <v>370</v>
      </c>
      <c r="AV244" s="13">
        <v>4.5</v>
      </c>
      <c r="AW244" s="13">
        <v>22.61</v>
      </c>
      <c r="AX244" s="4">
        <f t="shared" si="110"/>
        <v>5.0244444444444447</v>
      </c>
      <c r="AY244" s="13">
        <v>10</v>
      </c>
      <c r="AZ244" s="5" t="s">
        <v>373</v>
      </c>
      <c r="BA244" s="5" t="s">
        <v>373</v>
      </c>
      <c r="BB244" s="5" t="s">
        <v>373</v>
      </c>
      <c r="BC244" s="13" t="s">
        <v>370</v>
      </c>
      <c r="BD244" s="20">
        <f t="shared" si="119"/>
        <v>1.2632235739056645</v>
      </c>
      <c r="BE244" s="20">
        <f t="shared" si="107"/>
        <v>1.2063223573905664</v>
      </c>
      <c r="BF244" s="24">
        <v>1890</v>
      </c>
      <c r="BG244" s="21">
        <f t="shared" si="111"/>
        <v>1890</v>
      </c>
      <c r="BH244" s="21">
        <f t="shared" si="112"/>
        <v>2279.9</v>
      </c>
      <c r="BI244" s="48">
        <f t="shared" si="113"/>
        <v>389.90000000000009</v>
      </c>
      <c r="BJ244" s="21">
        <v>680.6</v>
      </c>
      <c r="BK244" s="21">
        <v>791.8</v>
      </c>
      <c r="BL244" s="21">
        <v>0</v>
      </c>
      <c r="BM244" s="21">
        <v>180.4</v>
      </c>
      <c r="BN244" s="21">
        <v>212.4</v>
      </c>
      <c r="BO244" s="21">
        <v>0</v>
      </c>
      <c r="BP244" s="21">
        <v>190.2</v>
      </c>
      <c r="BQ244" s="21">
        <v>116.2</v>
      </c>
      <c r="BR244" s="21">
        <v>0</v>
      </c>
      <c r="BS244" s="21">
        <v>208</v>
      </c>
      <c r="BT244" s="21">
        <v>205.8</v>
      </c>
      <c r="BU244" s="86">
        <f t="shared" si="114"/>
        <v>-305.49999999999972</v>
      </c>
      <c r="BV244" s="60" t="s">
        <v>411</v>
      </c>
      <c r="BW244" s="26">
        <f t="shared" si="115"/>
        <v>0</v>
      </c>
      <c r="BX244" s="92">
        <f t="shared" si="101"/>
        <v>-305.49999999999972</v>
      </c>
      <c r="BY244" s="72"/>
      <c r="BZ244" s="11"/>
      <c r="CA244" s="72"/>
      <c r="CB244" s="72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2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2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2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2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2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2"/>
      <c r="IB244" s="11"/>
      <c r="IC244" s="11"/>
    </row>
    <row r="245" spans="1:237" s="2" customFormat="1" ht="15" customHeight="1" x14ac:dyDescent="0.2">
      <c r="A245" s="25" t="s">
        <v>243</v>
      </c>
      <c r="B245" s="26"/>
      <c r="C245" s="26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26"/>
      <c r="O245" s="26"/>
      <c r="P245" s="4"/>
      <c r="Q245" s="13"/>
      <c r="R245" s="22"/>
      <c r="S245" s="13"/>
      <c r="T245" s="26"/>
      <c r="U245" s="26"/>
      <c r="V245" s="4"/>
      <c r="W245" s="13"/>
      <c r="X245" s="26"/>
      <c r="Y245" s="26"/>
      <c r="Z245" s="4"/>
      <c r="AA245" s="13"/>
      <c r="AB245" s="26"/>
      <c r="AC245" s="26"/>
      <c r="AD245" s="4"/>
      <c r="AE245" s="13"/>
      <c r="AF245" s="5"/>
      <c r="AG245" s="5"/>
      <c r="AH245" s="4"/>
      <c r="AI245" s="13"/>
      <c r="AJ245" s="5"/>
      <c r="AK245" s="5"/>
      <c r="AL245" s="4"/>
      <c r="AM245" s="13"/>
      <c r="AN245" s="26"/>
      <c r="AO245" s="26"/>
      <c r="AP245" s="4"/>
      <c r="AQ245" s="13"/>
      <c r="AR245" s="5"/>
      <c r="AS245" s="5"/>
      <c r="AT245" s="5"/>
      <c r="AU245" s="13"/>
      <c r="AV245" s="13"/>
      <c r="AW245" s="13"/>
      <c r="AX245" s="4"/>
      <c r="AY245" s="13"/>
      <c r="AZ245" s="5"/>
      <c r="BA245" s="5"/>
      <c r="BB245" s="5"/>
      <c r="BC245" s="13"/>
      <c r="BD245" s="20"/>
      <c r="BE245" s="20"/>
      <c r="BF245" s="24"/>
      <c r="BG245" s="21"/>
      <c r="BH245" s="21"/>
      <c r="BI245" s="48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86"/>
      <c r="BV245" s="60"/>
      <c r="BW245" s="26"/>
      <c r="BX245" s="92"/>
      <c r="BY245" s="72"/>
      <c r="BZ245" s="11"/>
      <c r="CA245" s="72"/>
      <c r="CB245" s="72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2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2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2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2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2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2"/>
      <c r="IB245" s="11"/>
      <c r="IC245" s="11"/>
    </row>
    <row r="246" spans="1:237" s="2" customFormat="1" ht="15" customHeight="1" x14ac:dyDescent="0.2">
      <c r="A246" s="16" t="s">
        <v>244</v>
      </c>
      <c r="B246" s="26">
        <v>19933</v>
      </c>
      <c r="C246" s="26">
        <v>19138</v>
      </c>
      <c r="D246" s="4">
        <f t="shared" si="108"/>
        <v>0.96011638990618575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26">
        <v>890.6</v>
      </c>
      <c r="O246" s="26">
        <v>870.6</v>
      </c>
      <c r="P246" s="4">
        <f t="shared" si="116"/>
        <v>0.97754322928362902</v>
      </c>
      <c r="Q246" s="13">
        <v>20</v>
      </c>
      <c r="R246" s="22">
        <v>1</v>
      </c>
      <c r="S246" s="13">
        <v>15</v>
      </c>
      <c r="T246" s="26">
        <v>689</v>
      </c>
      <c r="U246" s="26">
        <v>677.5</v>
      </c>
      <c r="V246" s="4">
        <f t="shared" si="117"/>
        <v>0.98330914368650213</v>
      </c>
      <c r="W246" s="13">
        <v>20</v>
      </c>
      <c r="X246" s="26">
        <v>73</v>
      </c>
      <c r="Y246" s="26">
        <v>125.5</v>
      </c>
      <c r="Z246" s="4">
        <f t="shared" si="118"/>
        <v>1.7191780821917808</v>
      </c>
      <c r="AA246" s="13">
        <v>30</v>
      </c>
      <c r="AB246" s="26" t="s">
        <v>370</v>
      </c>
      <c r="AC246" s="26" t="s">
        <v>370</v>
      </c>
      <c r="AD246" s="4" t="s">
        <v>370</v>
      </c>
      <c r="AE246" s="13" t="s">
        <v>370</v>
      </c>
      <c r="AF246" s="5">
        <v>12588</v>
      </c>
      <c r="AG246" s="5">
        <v>13935</v>
      </c>
      <c r="AH246" s="4">
        <f t="shared" si="98"/>
        <v>1.1070066730219257</v>
      </c>
      <c r="AI246" s="13">
        <v>5</v>
      </c>
      <c r="AJ246" s="5">
        <v>54</v>
      </c>
      <c r="AK246" s="5">
        <v>36.200000000000003</v>
      </c>
      <c r="AL246" s="4">
        <f t="shared" si="109"/>
        <v>0.67037037037037039</v>
      </c>
      <c r="AM246" s="13">
        <v>15</v>
      </c>
      <c r="AN246" s="26">
        <v>682</v>
      </c>
      <c r="AO246" s="26">
        <v>710</v>
      </c>
      <c r="AP246" s="4">
        <f t="shared" ref="AP246:AP260" si="120">IF((AQ246=0),0,IF(AN246=0,1,IF(AO246&lt;0,0,AO246/AN246)))</f>
        <v>1.0410557184750733</v>
      </c>
      <c r="AQ246" s="13">
        <v>20</v>
      </c>
      <c r="AR246" s="5" t="s">
        <v>373</v>
      </c>
      <c r="AS246" s="5" t="s">
        <v>373</v>
      </c>
      <c r="AT246" s="5" t="s">
        <v>373</v>
      </c>
      <c r="AU246" s="13" t="s">
        <v>370</v>
      </c>
      <c r="AV246" s="13">
        <v>0</v>
      </c>
      <c r="AW246" s="13">
        <v>0</v>
      </c>
      <c r="AX246" s="4">
        <f t="shared" si="110"/>
        <v>0</v>
      </c>
      <c r="AY246" s="13">
        <v>0</v>
      </c>
      <c r="AZ246" s="5" t="s">
        <v>373</v>
      </c>
      <c r="BA246" s="5" t="s">
        <v>373</v>
      </c>
      <c r="BB246" s="5" t="s">
        <v>373</v>
      </c>
      <c r="BC246" s="13" t="s">
        <v>370</v>
      </c>
      <c r="BD246" s="20">
        <f t="shared" si="119"/>
        <v>1.1244833860324781</v>
      </c>
      <c r="BE246" s="20">
        <f t="shared" ref="BE246:BE260" si="121">IF(BD246&gt;1.2,IF((BD246-1.2)*0.1+1.2&gt;1.3,1.3,(BD246-1.2)*0.1+1.2),BD246)</f>
        <v>1.1244833860324781</v>
      </c>
      <c r="BF246" s="24">
        <v>1476</v>
      </c>
      <c r="BG246" s="21">
        <f t="shared" si="111"/>
        <v>1476</v>
      </c>
      <c r="BH246" s="21">
        <f t="shared" si="112"/>
        <v>1659.7</v>
      </c>
      <c r="BI246" s="48">
        <f t="shared" si="113"/>
        <v>183.70000000000005</v>
      </c>
      <c r="BJ246" s="21">
        <v>171.5</v>
      </c>
      <c r="BK246" s="21">
        <v>112.1</v>
      </c>
      <c r="BL246" s="21">
        <v>63.299999999999983</v>
      </c>
      <c r="BM246" s="21">
        <v>146.4</v>
      </c>
      <c r="BN246" s="21">
        <v>152.30000000000001</v>
      </c>
      <c r="BO246" s="21">
        <v>265</v>
      </c>
      <c r="BP246" s="21">
        <v>160.69999999999996</v>
      </c>
      <c r="BQ246" s="21">
        <v>129</v>
      </c>
      <c r="BR246" s="21">
        <v>163.70000000000016</v>
      </c>
      <c r="BS246" s="21">
        <v>110.10000000000002</v>
      </c>
      <c r="BT246" s="21">
        <v>166.7</v>
      </c>
      <c r="BU246" s="86">
        <f t="shared" si="114"/>
        <v>18.900000000000034</v>
      </c>
      <c r="BV246" s="60"/>
      <c r="BW246" s="26">
        <f t="shared" si="115"/>
        <v>18.900000000000034</v>
      </c>
      <c r="BX246" s="92">
        <f t="shared" si="101"/>
        <v>0</v>
      </c>
      <c r="BY246" s="72"/>
      <c r="BZ246" s="11"/>
      <c r="CA246" s="72"/>
      <c r="CB246" s="72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2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2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2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2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2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2"/>
      <c r="IB246" s="11"/>
      <c r="IC246" s="11"/>
    </row>
    <row r="247" spans="1:237" s="2" customFormat="1" ht="15" customHeight="1" x14ac:dyDescent="0.2">
      <c r="A247" s="16" t="s">
        <v>245</v>
      </c>
      <c r="B247" s="26">
        <v>0</v>
      </c>
      <c r="C247" s="26">
        <v>0</v>
      </c>
      <c r="D247" s="4">
        <f t="shared" si="108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26">
        <v>1555.3</v>
      </c>
      <c r="O247" s="26">
        <v>1613.7</v>
      </c>
      <c r="P247" s="4">
        <f t="shared" si="116"/>
        <v>1.0375490259113997</v>
      </c>
      <c r="Q247" s="13">
        <v>20</v>
      </c>
      <c r="R247" s="22">
        <v>1</v>
      </c>
      <c r="S247" s="13">
        <v>15</v>
      </c>
      <c r="T247" s="26">
        <v>70</v>
      </c>
      <c r="U247" s="26">
        <v>50.2</v>
      </c>
      <c r="V247" s="4">
        <f t="shared" si="117"/>
        <v>0.71714285714285719</v>
      </c>
      <c r="W247" s="13">
        <v>10</v>
      </c>
      <c r="X247" s="26">
        <v>34.6</v>
      </c>
      <c r="Y247" s="26">
        <v>26.5</v>
      </c>
      <c r="Z247" s="4">
        <f t="shared" si="118"/>
        <v>0.76589595375722541</v>
      </c>
      <c r="AA247" s="13">
        <v>40</v>
      </c>
      <c r="AB247" s="26" t="s">
        <v>370</v>
      </c>
      <c r="AC247" s="26" t="s">
        <v>370</v>
      </c>
      <c r="AD247" s="4" t="s">
        <v>370</v>
      </c>
      <c r="AE247" s="13" t="s">
        <v>370</v>
      </c>
      <c r="AF247" s="5">
        <v>12235</v>
      </c>
      <c r="AG247" s="5">
        <v>13499</v>
      </c>
      <c r="AH247" s="4">
        <f t="shared" si="98"/>
        <v>1.103310175725378</v>
      </c>
      <c r="AI247" s="13">
        <v>5</v>
      </c>
      <c r="AJ247" s="5">
        <v>54</v>
      </c>
      <c r="AK247" s="5">
        <v>42.5</v>
      </c>
      <c r="AL247" s="4">
        <f t="shared" si="109"/>
        <v>0.78703703703703709</v>
      </c>
      <c r="AM247" s="13">
        <v>15</v>
      </c>
      <c r="AN247" s="26">
        <v>80</v>
      </c>
      <c r="AO247" s="26">
        <v>80</v>
      </c>
      <c r="AP247" s="4">
        <f t="shared" si="120"/>
        <v>1</v>
      </c>
      <c r="AQ247" s="13">
        <v>20</v>
      </c>
      <c r="AR247" s="5" t="s">
        <v>373</v>
      </c>
      <c r="AS247" s="5" t="s">
        <v>373</v>
      </c>
      <c r="AT247" s="5" t="s">
        <v>373</v>
      </c>
      <c r="AU247" s="13" t="s">
        <v>370</v>
      </c>
      <c r="AV247" s="13">
        <v>0</v>
      </c>
      <c r="AW247" s="13">
        <v>0</v>
      </c>
      <c r="AX247" s="4">
        <f t="shared" si="110"/>
        <v>1</v>
      </c>
      <c r="AY247" s="13">
        <v>10</v>
      </c>
      <c r="AZ247" s="5" t="s">
        <v>373</v>
      </c>
      <c r="BA247" s="5" t="s">
        <v>373</v>
      </c>
      <c r="BB247" s="5" t="s">
        <v>373</v>
      </c>
      <c r="BC247" s="13" t="s">
        <v>370</v>
      </c>
      <c r="BD247" s="20">
        <f t="shared" si="119"/>
        <v>0.89541002721576324</v>
      </c>
      <c r="BE247" s="20">
        <f t="shared" si="121"/>
        <v>0.89541002721576324</v>
      </c>
      <c r="BF247" s="24">
        <v>1108</v>
      </c>
      <c r="BG247" s="21">
        <f t="shared" si="111"/>
        <v>1108</v>
      </c>
      <c r="BH247" s="21">
        <f t="shared" si="112"/>
        <v>992.1</v>
      </c>
      <c r="BI247" s="48">
        <f t="shared" si="113"/>
        <v>-115.89999999999998</v>
      </c>
      <c r="BJ247" s="21">
        <v>53.3</v>
      </c>
      <c r="BK247" s="21">
        <v>64.3</v>
      </c>
      <c r="BL247" s="21">
        <v>65.59999999999998</v>
      </c>
      <c r="BM247" s="21">
        <v>51.7</v>
      </c>
      <c r="BN247" s="21">
        <v>58.8</v>
      </c>
      <c r="BO247" s="21">
        <v>262.59999999999991</v>
      </c>
      <c r="BP247" s="21">
        <v>54.000000000000092</v>
      </c>
      <c r="BQ247" s="21">
        <v>27.799999999999912</v>
      </c>
      <c r="BR247" s="21">
        <v>93.400000000000148</v>
      </c>
      <c r="BS247" s="21">
        <v>129</v>
      </c>
      <c r="BT247" s="21">
        <v>125.8</v>
      </c>
      <c r="BU247" s="86">
        <f t="shared" si="114"/>
        <v>5.8000000000000256</v>
      </c>
      <c r="BV247" s="60"/>
      <c r="BW247" s="26">
        <f t="shared" si="115"/>
        <v>5.8000000000000256</v>
      </c>
      <c r="BX247" s="92">
        <f t="shared" si="101"/>
        <v>0</v>
      </c>
      <c r="BY247" s="72"/>
      <c r="BZ247" s="11"/>
      <c r="CA247" s="72"/>
      <c r="CB247" s="72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2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2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2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2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2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2"/>
      <c r="IB247" s="11"/>
      <c r="IC247" s="11"/>
    </row>
    <row r="248" spans="1:237" s="2" customFormat="1" ht="15" customHeight="1" x14ac:dyDescent="0.2">
      <c r="A248" s="16" t="s">
        <v>246</v>
      </c>
      <c r="B248" s="26">
        <v>7195</v>
      </c>
      <c r="C248" s="26">
        <v>8409</v>
      </c>
      <c r="D248" s="4">
        <f t="shared" si="108"/>
        <v>1.1687282835302293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26">
        <v>1533.7</v>
      </c>
      <c r="O248" s="26">
        <v>1507.6</v>
      </c>
      <c r="P248" s="4">
        <f t="shared" si="116"/>
        <v>0.98298233031231652</v>
      </c>
      <c r="Q248" s="13">
        <v>20</v>
      </c>
      <c r="R248" s="22">
        <v>1</v>
      </c>
      <c r="S248" s="13">
        <v>15</v>
      </c>
      <c r="T248" s="26">
        <v>494</v>
      </c>
      <c r="U248" s="26">
        <v>427.3</v>
      </c>
      <c r="V248" s="4">
        <f t="shared" si="117"/>
        <v>0.86497975708502028</v>
      </c>
      <c r="W248" s="13">
        <v>25</v>
      </c>
      <c r="X248" s="26">
        <v>36.799999999999997</v>
      </c>
      <c r="Y248" s="26">
        <v>5.8</v>
      </c>
      <c r="Z248" s="4">
        <f t="shared" si="118"/>
        <v>0.15760869565217392</v>
      </c>
      <c r="AA248" s="13">
        <v>25</v>
      </c>
      <c r="AB248" s="26" t="s">
        <v>370</v>
      </c>
      <c r="AC248" s="26" t="s">
        <v>370</v>
      </c>
      <c r="AD248" s="4" t="s">
        <v>370</v>
      </c>
      <c r="AE248" s="13" t="s">
        <v>370</v>
      </c>
      <c r="AF248" s="5">
        <v>8057</v>
      </c>
      <c r="AG248" s="5">
        <v>9587</v>
      </c>
      <c r="AH248" s="4">
        <f t="shared" si="98"/>
        <v>1.1898969839890778</v>
      </c>
      <c r="AI248" s="13">
        <v>5</v>
      </c>
      <c r="AJ248" s="5">
        <v>54</v>
      </c>
      <c r="AK248" s="5">
        <v>59.6</v>
      </c>
      <c r="AL248" s="4">
        <f t="shared" si="109"/>
        <v>1.1037037037037036</v>
      </c>
      <c r="AM248" s="13">
        <v>15</v>
      </c>
      <c r="AN248" s="26">
        <v>234</v>
      </c>
      <c r="AO248" s="26">
        <v>245</v>
      </c>
      <c r="AP248" s="4">
        <f t="shared" si="120"/>
        <v>1.0470085470085471</v>
      </c>
      <c r="AQ248" s="13">
        <v>20</v>
      </c>
      <c r="AR248" s="5" t="s">
        <v>373</v>
      </c>
      <c r="AS248" s="5" t="s">
        <v>373</v>
      </c>
      <c r="AT248" s="5" t="s">
        <v>373</v>
      </c>
      <c r="AU248" s="13" t="s">
        <v>370</v>
      </c>
      <c r="AV248" s="13">
        <v>0</v>
      </c>
      <c r="AW248" s="13">
        <v>0</v>
      </c>
      <c r="AX248" s="4">
        <f t="shared" si="110"/>
        <v>0</v>
      </c>
      <c r="AY248" s="13">
        <v>0</v>
      </c>
      <c r="AZ248" s="5" t="s">
        <v>373</v>
      </c>
      <c r="BA248" s="5" t="s">
        <v>373</v>
      </c>
      <c r="BB248" s="5" t="s">
        <v>373</v>
      </c>
      <c r="BC248" s="13" t="s">
        <v>370</v>
      </c>
      <c r="BD248" s="20">
        <f t="shared" si="119"/>
        <v>0.85449520130111378</v>
      </c>
      <c r="BE248" s="20">
        <f t="shared" si="121"/>
        <v>0.85449520130111378</v>
      </c>
      <c r="BF248" s="24">
        <v>727</v>
      </c>
      <c r="BG248" s="21">
        <f t="shared" si="111"/>
        <v>727</v>
      </c>
      <c r="BH248" s="21">
        <f t="shared" si="112"/>
        <v>621.20000000000005</v>
      </c>
      <c r="BI248" s="48">
        <f t="shared" si="113"/>
        <v>-105.79999999999995</v>
      </c>
      <c r="BJ248" s="21">
        <v>72.099999999999994</v>
      </c>
      <c r="BK248" s="21">
        <v>122.4</v>
      </c>
      <c r="BL248" s="21">
        <v>0</v>
      </c>
      <c r="BM248" s="21">
        <v>72.599999999999994</v>
      </c>
      <c r="BN248" s="21">
        <v>84.8</v>
      </c>
      <c r="BO248" s="21">
        <v>8.8000000000000114</v>
      </c>
      <c r="BP248" s="21">
        <v>50.9</v>
      </c>
      <c r="BQ248" s="21">
        <v>36.399999999999935</v>
      </c>
      <c r="BR248" s="21">
        <v>31.200000000000102</v>
      </c>
      <c r="BS248" s="21">
        <v>80.900000000000006</v>
      </c>
      <c r="BT248" s="21">
        <v>74.599999999999994</v>
      </c>
      <c r="BU248" s="86">
        <f t="shared" si="114"/>
        <v>-13.500000000000057</v>
      </c>
      <c r="BV248" s="60"/>
      <c r="BW248" s="26">
        <f t="shared" si="115"/>
        <v>0</v>
      </c>
      <c r="BX248" s="92">
        <f t="shared" si="101"/>
        <v>-13.500000000000057</v>
      </c>
      <c r="BY248" s="72"/>
      <c r="BZ248" s="11"/>
      <c r="CA248" s="72"/>
      <c r="CB248" s="72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2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2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2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2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2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2"/>
      <c r="IB248" s="11"/>
      <c r="IC248" s="11"/>
    </row>
    <row r="249" spans="1:237" s="2" customFormat="1" ht="15" customHeight="1" x14ac:dyDescent="0.2">
      <c r="A249" s="16" t="s">
        <v>247</v>
      </c>
      <c r="B249" s="26">
        <v>0</v>
      </c>
      <c r="C249" s="26">
        <v>0</v>
      </c>
      <c r="D249" s="4">
        <f t="shared" si="108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26">
        <v>2695.6</v>
      </c>
      <c r="O249" s="26">
        <v>2789.3</v>
      </c>
      <c r="P249" s="4">
        <f t="shared" si="116"/>
        <v>1.0347603502003266</v>
      </c>
      <c r="Q249" s="13">
        <v>20</v>
      </c>
      <c r="R249" s="22">
        <v>1</v>
      </c>
      <c r="S249" s="13">
        <v>15</v>
      </c>
      <c r="T249" s="26">
        <v>242</v>
      </c>
      <c r="U249" s="26">
        <v>155.19999999999999</v>
      </c>
      <c r="V249" s="4">
        <f t="shared" si="117"/>
        <v>0.64132231404958673</v>
      </c>
      <c r="W249" s="13">
        <v>20</v>
      </c>
      <c r="X249" s="26">
        <v>77.900000000000006</v>
      </c>
      <c r="Y249" s="26">
        <v>71.3</v>
      </c>
      <c r="Z249" s="4">
        <f t="shared" si="118"/>
        <v>0.91527599486521172</v>
      </c>
      <c r="AA249" s="13">
        <v>30</v>
      </c>
      <c r="AB249" s="26" t="s">
        <v>370</v>
      </c>
      <c r="AC249" s="26" t="s">
        <v>370</v>
      </c>
      <c r="AD249" s="4" t="s">
        <v>370</v>
      </c>
      <c r="AE249" s="13" t="s">
        <v>370</v>
      </c>
      <c r="AF249" s="5">
        <v>8282</v>
      </c>
      <c r="AG249" s="5">
        <v>8388</v>
      </c>
      <c r="AH249" s="4">
        <f t="shared" si="98"/>
        <v>1.0127988408596957</v>
      </c>
      <c r="AI249" s="13">
        <v>5</v>
      </c>
      <c r="AJ249" s="5">
        <v>54</v>
      </c>
      <c r="AK249" s="5">
        <v>40.6</v>
      </c>
      <c r="AL249" s="4">
        <f t="shared" si="109"/>
        <v>0.75185185185185188</v>
      </c>
      <c r="AM249" s="13">
        <v>15</v>
      </c>
      <c r="AN249" s="26">
        <v>371</v>
      </c>
      <c r="AO249" s="26">
        <v>371</v>
      </c>
      <c r="AP249" s="4">
        <f t="shared" si="120"/>
        <v>1</v>
      </c>
      <c r="AQ249" s="13">
        <v>20</v>
      </c>
      <c r="AR249" s="5" t="s">
        <v>373</v>
      </c>
      <c r="AS249" s="5" t="s">
        <v>373</v>
      </c>
      <c r="AT249" s="5" t="s">
        <v>373</v>
      </c>
      <c r="AU249" s="13" t="s">
        <v>370</v>
      </c>
      <c r="AV249" s="13">
        <v>0</v>
      </c>
      <c r="AW249" s="13">
        <v>0</v>
      </c>
      <c r="AX249" s="4">
        <f t="shared" si="110"/>
        <v>1</v>
      </c>
      <c r="AY249" s="13">
        <v>10</v>
      </c>
      <c r="AZ249" s="5" t="s">
        <v>373</v>
      </c>
      <c r="BA249" s="5" t="s">
        <v>373</v>
      </c>
      <c r="BB249" s="5" t="s">
        <v>373</v>
      </c>
      <c r="BC249" s="13" t="s">
        <v>370</v>
      </c>
      <c r="BD249" s="20">
        <f t="shared" si="119"/>
        <v>0.9060867045409694</v>
      </c>
      <c r="BE249" s="20">
        <f t="shared" si="121"/>
        <v>0.9060867045409694</v>
      </c>
      <c r="BF249" s="24">
        <v>981</v>
      </c>
      <c r="BG249" s="21">
        <f t="shared" si="111"/>
        <v>981</v>
      </c>
      <c r="BH249" s="21">
        <f t="shared" si="112"/>
        <v>888.9</v>
      </c>
      <c r="BI249" s="48">
        <f t="shared" si="113"/>
        <v>-92.100000000000023</v>
      </c>
      <c r="BJ249" s="21">
        <v>260.2</v>
      </c>
      <c r="BK249" s="21">
        <v>138</v>
      </c>
      <c r="BL249" s="21">
        <v>0</v>
      </c>
      <c r="BM249" s="21">
        <v>51.2</v>
      </c>
      <c r="BN249" s="21">
        <v>77</v>
      </c>
      <c r="BO249" s="21">
        <v>0</v>
      </c>
      <c r="BP249" s="21">
        <v>115.9</v>
      </c>
      <c r="BQ249" s="21">
        <v>101.8</v>
      </c>
      <c r="BR249" s="21">
        <v>11.199999999999989</v>
      </c>
      <c r="BS249" s="21">
        <v>45.400000000000034</v>
      </c>
      <c r="BT249" s="21">
        <v>76.3</v>
      </c>
      <c r="BU249" s="86">
        <f t="shared" si="114"/>
        <v>11.900000000000048</v>
      </c>
      <c r="BV249" s="60"/>
      <c r="BW249" s="26">
        <f t="shared" si="115"/>
        <v>11.900000000000048</v>
      </c>
      <c r="BX249" s="92">
        <f t="shared" si="101"/>
        <v>0</v>
      </c>
      <c r="BY249" s="72"/>
      <c r="BZ249" s="11"/>
      <c r="CA249" s="72"/>
      <c r="CB249" s="72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2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2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2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2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2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2"/>
      <c r="IB249" s="11"/>
      <c r="IC249" s="11"/>
    </row>
    <row r="250" spans="1:237" s="2" customFormat="1" ht="15" customHeight="1" x14ac:dyDescent="0.2">
      <c r="A250" s="16" t="s">
        <v>248</v>
      </c>
      <c r="B250" s="26">
        <v>0</v>
      </c>
      <c r="C250" s="26">
        <v>0</v>
      </c>
      <c r="D250" s="4">
        <f t="shared" si="108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26">
        <v>1194</v>
      </c>
      <c r="O250" s="26">
        <v>1569.1</v>
      </c>
      <c r="P250" s="4">
        <f t="shared" si="116"/>
        <v>1.3141541038525963</v>
      </c>
      <c r="Q250" s="13">
        <v>20</v>
      </c>
      <c r="R250" s="22">
        <v>1</v>
      </c>
      <c r="S250" s="13">
        <v>15</v>
      </c>
      <c r="T250" s="26">
        <v>164</v>
      </c>
      <c r="U250" s="26">
        <v>45.2</v>
      </c>
      <c r="V250" s="4">
        <f t="shared" si="117"/>
        <v>0.275609756097561</v>
      </c>
      <c r="W250" s="13">
        <v>25</v>
      </c>
      <c r="X250" s="26">
        <v>10</v>
      </c>
      <c r="Y250" s="26">
        <v>0.3</v>
      </c>
      <c r="Z250" s="4">
        <f t="shared" si="118"/>
        <v>0.03</v>
      </c>
      <c r="AA250" s="13">
        <v>25</v>
      </c>
      <c r="AB250" s="26" t="s">
        <v>370</v>
      </c>
      <c r="AC250" s="26" t="s">
        <v>370</v>
      </c>
      <c r="AD250" s="4" t="s">
        <v>370</v>
      </c>
      <c r="AE250" s="13" t="s">
        <v>370</v>
      </c>
      <c r="AF250" s="5">
        <v>9533</v>
      </c>
      <c r="AG250" s="5">
        <v>10674</v>
      </c>
      <c r="AH250" s="4">
        <f t="shared" si="98"/>
        <v>1.1196894996328544</v>
      </c>
      <c r="AI250" s="13">
        <v>5</v>
      </c>
      <c r="AJ250" s="5">
        <v>15</v>
      </c>
      <c r="AK250" s="5">
        <v>55.4</v>
      </c>
      <c r="AL250" s="4">
        <f t="shared" si="109"/>
        <v>3.6933333333333334</v>
      </c>
      <c r="AM250" s="13">
        <v>15</v>
      </c>
      <c r="AN250" s="26">
        <v>100</v>
      </c>
      <c r="AO250" s="26">
        <v>100</v>
      </c>
      <c r="AP250" s="4">
        <f t="shared" si="120"/>
        <v>1</v>
      </c>
      <c r="AQ250" s="13">
        <v>20</v>
      </c>
      <c r="AR250" s="5" t="s">
        <v>373</v>
      </c>
      <c r="AS250" s="5" t="s">
        <v>373</v>
      </c>
      <c r="AT250" s="5" t="s">
        <v>373</v>
      </c>
      <c r="AU250" s="13" t="s">
        <v>370</v>
      </c>
      <c r="AV250" s="13">
        <v>0</v>
      </c>
      <c r="AW250" s="13">
        <v>0</v>
      </c>
      <c r="AX250" s="4">
        <f t="shared" si="110"/>
        <v>0</v>
      </c>
      <c r="AY250" s="13">
        <v>0</v>
      </c>
      <c r="AZ250" s="5" t="s">
        <v>373</v>
      </c>
      <c r="BA250" s="5" t="s">
        <v>373</v>
      </c>
      <c r="BB250" s="5" t="s">
        <v>373</v>
      </c>
      <c r="BC250" s="13" t="s">
        <v>370</v>
      </c>
      <c r="BD250" s="20">
        <f t="shared" si="119"/>
        <v>1.0393741878212417</v>
      </c>
      <c r="BE250" s="20">
        <f t="shared" si="121"/>
        <v>1.0393741878212417</v>
      </c>
      <c r="BF250" s="24">
        <v>1105</v>
      </c>
      <c r="BG250" s="21">
        <f t="shared" si="111"/>
        <v>1105</v>
      </c>
      <c r="BH250" s="21">
        <f t="shared" si="112"/>
        <v>1148.5</v>
      </c>
      <c r="BI250" s="48">
        <f t="shared" si="113"/>
        <v>43.5</v>
      </c>
      <c r="BJ250" s="21">
        <v>207.8</v>
      </c>
      <c r="BK250" s="21">
        <v>90.6</v>
      </c>
      <c r="BL250" s="21">
        <v>0</v>
      </c>
      <c r="BM250" s="21">
        <v>44</v>
      </c>
      <c r="BN250" s="21">
        <v>121.2</v>
      </c>
      <c r="BO250" s="21">
        <v>0</v>
      </c>
      <c r="BP250" s="21">
        <v>54.9</v>
      </c>
      <c r="BQ250" s="21">
        <v>44.8</v>
      </c>
      <c r="BR250" s="21">
        <v>51.300000000000068</v>
      </c>
      <c r="BS250" s="21">
        <v>488.49999999999994</v>
      </c>
      <c r="BT250" s="21">
        <v>84.399999999999949</v>
      </c>
      <c r="BU250" s="86">
        <f t="shared" si="114"/>
        <v>-38.999999999999915</v>
      </c>
      <c r="BV250" s="60"/>
      <c r="BW250" s="26">
        <f t="shared" si="115"/>
        <v>0</v>
      </c>
      <c r="BX250" s="92">
        <f t="shared" si="101"/>
        <v>-38.999999999999915</v>
      </c>
      <c r="BY250" s="72"/>
      <c r="BZ250" s="11"/>
      <c r="CA250" s="72"/>
      <c r="CB250" s="72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2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2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2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2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2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2"/>
      <c r="IB250" s="11"/>
      <c r="IC250" s="11"/>
    </row>
    <row r="251" spans="1:237" s="2" customFormat="1" ht="15" customHeight="1" x14ac:dyDescent="0.2">
      <c r="A251" s="16" t="s">
        <v>249</v>
      </c>
      <c r="B251" s="26">
        <v>0</v>
      </c>
      <c r="C251" s="26">
        <v>0</v>
      </c>
      <c r="D251" s="4">
        <f t="shared" si="108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26">
        <v>1078.4000000000001</v>
      </c>
      <c r="O251" s="26">
        <v>1372.6</v>
      </c>
      <c r="P251" s="4">
        <f t="shared" si="116"/>
        <v>1.2728115727002964</v>
      </c>
      <c r="Q251" s="13">
        <v>20</v>
      </c>
      <c r="R251" s="22">
        <v>1</v>
      </c>
      <c r="S251" s="13">
        <v>15</v>
      </c>
      <c r="T251" s="26">
        <v>455</v>
      </c>
      <c r="U251" s="26">
        <v>435.7</v>
      </c>
      <c r="V251" s="4">
        <f t="shared" si="117"/>
        <v>0.95758241758241758</v>
      </c>
      <c r="W251" s="13">
        <v>40</v>
      </c>
      <c r="X251" s="26">
        <v>20</v>
      </c>
      <c r="Y251" s="26">
        <v>9.4</v>
      </c>
      <c r="Z251" s="4">
        <f t="shared" si="118"/>
        <v>0.47000000000000003</v>
      </c>
      <c r="AA251" s="13">
        <v>10</v>
      </c>
      <c r="AB251" s="26" t="s">
        <v>370</v>
      </c>
      <c r="AC251" s="26" t="s">
        <v>370</v>
      </c>
      <c r="AD251" s="4" t="s">
        <v>370</v>
      </c>
      <c r="AE251" s="13" t="s">
        <v>370</v>
      </c>
      <c r="AF251" s="5">
        <v>426</v>
      </c>
      <c r="AG251" s="5">
        <v>813</v>
      </c>
      <c r="AH251" s="4">
        <f t="shared" si="98"/>
        <v>1.908450704225352</v>
      </c>
      <c r="AI251" s="13">
        <v>5</v>
      </c>
      <c r="AJ251" s="5">
        <v>15</v>
      </c>
      <c r="AK251" s="5">
        <v>94</v>
      </c>
      <c r="AL251" s="4">
        <f t="shared" si="109"/>
        <v>6.2666666666666666</v>
      </c>
      <c r="AM251" s="13">
        <v>15</v>
      </c>
      <c r="AN251" s="26">
        <v>226</v>
      </c>
      <c r="AO251" s="26">
        <v>203</v>
      </c>
      <c r="AP251" s="4">
        <f t="shared" si="120"/>
        <v>0.89823008849557517</v>
      </c>
      <c r="AQ251" s="13">
        <v>20</v>
      </c>
      <c r="AR251" s="5" t="s">
        <v>373</v>
      </c>
      <c r="AS251" s="5" t="s">
        <v>373</v>
      </c>
      <c r="AT251" s="5" t="s">
        <v>373</v>
      </c>
      <c r="AU251" s="13" t="s">
        <v>370</v>
      </c>
      <c r="AV251" s="13">
        <v>0</v>
      </c>
      <c r="AW251" s="13">
        <v>0</v>
      </c>
      <c r="AX251" s="4">
        <f t="shared" si="110"/>
        <v>1</v>
      </c>
      <c r="AY251" s="13">
        <v>10</v>
      </c>
      <c r="AZ251" s="5" t="s">
        <v>373</v>
      </c>
      <c r="BA251" s="5" t="s">
        <v>373</v>
      </c>
      <c r="BB251" s="5" t="s">
        <v>373</v>
      </c>
      <c r="BC251" s="13" t="s">
        <v>370</v>
      </c>
      <c r="BD251" s="20">
        <f t="shared" si="119"/>
        <v>1.5923435810988216</v>
      </c>
      <c r="BE251" s="20">
        <f t="shared" si="121"/>
        <v>1.2392343581098821</v>
      </c>
      <c r="BF251" s="24">
        <v>968</v>
      </c>
      <c r="BG251" s="21">
        <f t="shared" si="111"/>
        <v>968</v>
      </c>
      <c r="BH251" s="21">
        <f t="shared" si="112"/>
        <v>1199.5999999999999</v>
      </c>
      <c r="BI251" s="48">
        <f t="shared" si="113"/>
        <v>231.59999999999991</v>
      </c>
      <c r="BJ251" s="21">
        <v>212.3</v>
      </c>
      <c r="BK251" s="21">
        <v>82.7</v>
      </c>
      <c r="BL251" s="21">
        <v>0</v>
      </c>
      <c r="BM251" s="21">
        <v>76</v>
      </c>
      <c r="BN251" s="21">
        <v>106.4</v>
      </c>
      <c r="BO251" s="21">
        <v>106.10000000000002</v>
      </c>
      <c r="BP251" s="21">
        <v>99.600000000000023</v>
      </c>
      <c r="BQ251" s="21">
        <v>70.799999999999955</v>
      </c>
      <c r="BR251" s="21">
        <v>66.100000000000023</v>
      </c>
      <c r="BS251" s="21">
        <v>245.79999999999995</v>
      </c>
      <c r="BT251" s="21">
        <v>102.3</v>
      </c>
      <c r="BU251" s="86">
        <f t="shared" si="114"/>
        <v>31.499999999999957</v>
      </c>
      <c r="BV251" s="60"/>
      <c r="BW251" s="26">
        <f t="shared" si="115"/>
        <v>31.499999999999957</v>
      </c>
      <c r="BX251" s="92">
        <f t="shared" si="101"/>
        <v>0</v>
      </c>
      <c r="BY251" s="72"/>
      <c r="BZ251" s="11"/>
      <c r="CA251" s="72"/>
      <c r="CB251" s="72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2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2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2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2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2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2"/>
      <c r="IB251" s="11"/>
      <c r="IC251" s="11"/>
    </row>
    <row r="252" spans="1:237" s="2" customFormat="1" ht="15" customHeight="1" x14ac:dyDescent="0.2">
      <c r="A252" s="16" t="s">
        <v>250</v>
      </c>
      <c r="B252" s="26">
        <v>0</v>
      </c>
      <c r="C252" s="26">
        <v>0</v>
      </c>
      <c r="D252" s="4">
        <f t="shared" si="108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26">
        <v>1257.8</v>
      </c>
      <c r="O252" s="26">
        <v>1052.2</v>
      </c>
      <c r="P252" s="4">
        <f t="shared" si="116"/>
        <v>0.83653999045953253</v>
      </c>
      <c r="Q252" s="13">
        <v>20</v>
      </c>
      <c r="R252" s="22">
        <v>1</v>
      </c>
      <c r="S252" s="13">
        <v>15</v>
      </c>
      <c r="T252" s="26">
        <v>159</v>
      </c>
      <c r="U252" s="26">
        <v>100.8</v>
      </c>
      <c r="V252" s="4">
        <f t="shared" si="117"/>
        <v>0.63396226415094337</v>
      </c>
      <c r="W252" s="13">
        <v>25</v>
      </c>
      <c r="X252" s="26">
        <v>24.8</v>
      </c>
      <c r="Y252" s="26">
        <v>37.1</v>
      </c>
      <c r="Z252" s="4">
        <f t="shared" si="118"/>
        <v>1.495967741935484</v>
      </c>
      <c r="AA252" s="13">
        <v>25</v>
      </c>
      <c r="AB252" s="26" t="s">
        <v>370</v>
      </c>
      <c r="AC252" s="26" t="s">
        <v>370</v>
      </c>
      <c r="AD252" s="4" t="s">
        <v>370</v>
      </c>
      <c r="AE252" s="13" t="s">
        <v>370</v>
      </c>
      <c r="AF252" s="5">
        <v>18461</v>
      </c>
      <c r="AG252" s="5">
        <v>22579</v>
      </c>
      <c r="AH252" s="4">
        <f t="shared" si="98"/>
        <v>1.223064839391149</v>
      </c>
      <c r="AI252" s="13">
        <v>5</v>
      </c>
      <c r="AJ252" s="5">
        <v>54</v>
      </c>
      <c r="AK252" s="5">
        <v>42.6</v>
      </c>
      <c r="AL252" s="4">
        <f t="shared" si="109"/>
        <v>0.78888888888888886</v>
      </c>
      <c r="AM252" s="13">
        <v>15</v>
      </c>
      <c r="AN252" s="26">
        <v>180</v>
      </c>
      <c r="AO252" s="26">
        <v>164</v>
      </c>
      <c r="AP252" s="4">
        <f t="shared" si="120"/>
        <v>0.91111111111111109</v>
      </c>
      <c r="AQ252" s="13">
        <v>20</v>
      </c>
      <c r="AR252" s="5" t="s">
        <v>373</v>
      </c>
      <c r="AS252" s="5" t="s">
        <v>373</v>
      </c>
      <c r="AT252" s="5" t="s">
        <v>373</v>
      </c>
      <c r="AU252" s="13" t="s">
        <v>370</v>
      </c>
      <c r="AV252" s="13">
        <v>0</v>
      </c>
      <c r="AW252" s="13">
        <v>0</v>
      </c>
      <c r="AX252" s="4">
        <f t="shared" si="110"/>
        <v>0</v>
      </c>
      <c r="AY252" s="13">
        <v>0</v>
      </c>
      <c r="AZ252" s="5" t="s">
        <v>373</v>
      </c>
      <c r="BA252" s="5" t="s">
        <v>373</v>
      </c>
      <c r="BB252" s="5" t="s">
        <v>373</v>
      </c>
      <c r="BC252" s="13" t="s">
        <v>370</v>
      </c>
      <c r="BD252" s="20">
        <f t="shared" si="119"/>
        <v>0.96919943771090111</v>
      </c>
      <c r="BE252" s="20">
        <f t="shared" si="121"/>
        <v>0.96919943771090111</v>
      </c>
      <c r="BF252" s="24">
        <v>1603</v>
      </c>
      <c r="BG252" s="21">
        <f t="shared" si="111"/>
        <v>1603</v>
      </c>
      <c r="BH252" s="21">
        <f t="shared" si="112"/>
        <v>1553.6</v>
      </c>
      <c r="BI252" s="48">
        <f t="shared" si="113"/>
        <v>-49.400000000000091</v>
      </c>
      <c r="BJ252" s="21">
        <v>263.5</v>
      </c>
      <c r="BK252" s="21">
        <v>284.39999999999998</v>
      </c>
      <c r="BL252" s="21">
        <v>0</v>
      </c>
      <c r="BM252" s="21">
        <v>179.5</v>
      </c>
      <c r="BN252" s="21">
        <v>166.3</v>
      </c>
      <c r="BO252" s="21">
        <v>27.299999999999955</v>
      </c>
      <c r="BP252" s="21">
        <v>139.20000000000005</v>
      </c>
      <c r="BQ252" s="21">
        <v>153.69999999999993</v>
      </c>
      <c r="BR252" s="21">
        <v>62.199999999999989</v>
      </c>
      <c r="BS252" s="21">
        <v>129.4</v>
      </c>
      <c r="BT252" s="21">
        <v>182.70000000000005</v>
      </c>
      <c r="BU252" s="86">
        <f t="shared" si="114"/>
        <v>-34.600000000000108</v>
      </c>
      <c r="BV252" s="60"/>
      <c r="BW252" s="26">
        <f t="shared" si="115"/>
        <v>0</v>
      </c>
      <c r="BX252" s="92">
        <f t="shared" si="101"/>
        <v>-34.600000000000108</v>
      </c>
      <c r="BY252" s="72"/>
      <c r="BZ252" s="11"/>
      <c r="CA252" s="72"/>
      <c r="CB252" s="72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2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2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2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2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2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2"/>
      <c r="IB252" s="11"/>
      <c r="IC252" s="11"/>
    </row>
    <row r="253" spans="1:237" s="2" customFormat="1" ht="15" customHeight="1" x14ac:dyDescent="0.2">
      <c r="A253" s="16" t="s">
        <v>251</v>
      </c>
      <c r="B253" s="26">
        <v>0</v>
      </c>
      <c r="C253" s="26">
        <v>0</v>
      </c>
      <c r="D253" s="4">
        <f t="shared" si="108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26">
        <v>2115.1</v>
      </c>
      <c r="O253" s="26">
        <v>2057.6999999999998</v>
      </c>
      <c r="P253" s="4">
        <f t="shared" si="116"/>
        <v>0.97286180322443383</v>
      </c>
      <c r="Q253" s="13">
        <v>20</v>
      </c>
      <c r="R253" s="22">
        <v>1</v>
      </c>
      <c r="S253" s="13">
        <v>15</v>
      </c>
      <c r="T253" s="26">
        <v>1250</v>
      </c>
      <c r="U253" s="26">
        <v>1431.2</v>
      </c>
      <c r="V253" s="4">
        <f t="shared" si="117"/>
        <v>1.14496</v>
      </c>
      <c r="W253" s="13">
        <v>20</v>
      </c>
      <c r="X253" s="26">
        <v>148.6</v>
      </c>
      <c r="Y253" s="26">
        <v>123.8</v>
      </c>
      <c r="Z253" s="4">
        <f t="shared" si="118"/>
        <v>0.83310901749663524</v>
      </c>
      <c r="AA253" s="13">
        <v>30</v>
      </c>
      <c r="AB253" s="26" t="s">
        <v>370</v>
      </c>
      <c r="AC253" s="26" t="s">
        <v>370</v>
      </c>
      <c r="AD253" s="4" t="s">
        <v>370</v>
      </c>
      <c r="AE253" s="13" t="s">
        <v>370</v>
      </c>
      <c r="AF253" s="5">
        <v>19191</v>
      </c>
      <c r="AG253" s="5">
        <v>17491</v>
      </c>
      <c r="AH253" s="4">
        <f t="shared" si="98"/>
        <v>0.91141680996300345</v>
      </c>
      <c r="AI253" s="13">
        <v>5</v>
      </c>
      <c r="AJ253" s="5">
        <v>54</v>
      </c>
      <c r="AK253" s="5">
        <v>70.7</v>
      </c>
      <c r="AL253" s="4">
        <f t="shared" si="109"/>
        <v>1.3092592592592593</v>
      </c>
      <c r="AM253" s="13">
        <v>15</v>
      </c>
      <c r="AN253" s="26">
        <v>415</v>
      </c>
      <c r="AO253" s="26">
        <v>440</v>
      </c>
      <c r="AP253" s="4">
        <f t="shared" si="120"/>
        <v>1.0602409638554218</v>
      </c>
      <c r="AQ253" s="13">
        <v>20</v>
      </c>
      <c r="AR253" s="5" t="s">
        <v>373</v>
      </c>
      <c r="AS253" s="5" t="s">
        <v>373</v>
      </c>
      <c r="AT253" s="5" t="s">
        <v>373</v>
      </c>
      <c r="AU253" s="13" t="s">
        <v>370</v>
      </c>
      <c r="AV253" s="13">
        <v>0</v>
      </c>
      <c r="AW253" s="13">
        <v>0</v>
      </c>
      <c r="AX253" s="4">
        <f t="shared" si="110"/>
        <v>0</v>
      </c>
      <c r="AY253" s="13">
        <v>0</v>
      </c>
      <c r="AZ253" s="5" t="s">
        <v>373</v>
      </c>
      <c r="BA253" s="5" t="s">
        <v>373</v>
      </c>
      <c r="BB253" s="5" t="s">
        <v>373</v>
      </c>
      <c r="BC253" s="13" t="s">
        <v>370</v>
      </c>
      <c r="BD253" s="20">
        <f t="shared" si="119"/>
        <v>1.0220039904416005</v>
      </c>
      <c r="BE253" s="20">
        <f t="shared" si="121"/>
        <v>1.0220039904416005</v>
      </c>
      <c r="BF253" s="24">
        <v>1163</v>
      </c>
      <c r="BG253" s="21">
        <f t="shared" si="111"/>
        <v>1163</v>
      </c>
      <c r="BH253" s="21">
        <f t="shared" si="112"/>
        <v>1188.5999999999999</v>
      </c>
      <c r="BI253" s="48">
        <f t="shared" si="113"/>
        <v>25.599999999999909</v>
      </c>
      <c r="BJ253" s="21">
        <v>235.1</v>
      </c>
      <c r="BK253" s="21">
        <v>101.8</v>
      </c>
      <c r="BL253" s="21">
        <v>0</v>
      </c>
      <c r="BM253" s="21">
        <v>125.4</v>
      </c>
      <c r="BN253" s="21">
        <v>83.3</v>
      </c>
      <c r="BO253" s="21">
        <v>32.199999999999932</v>
      </c>
      <c r="BP253" s="21">
        <v>136.30000000000004</v>
      </c>
      <c r="BQ253" s="21">
        <v>109.09999999999995</v>
      </c>
      <c r="BR253" s="21">
        <v>121.7000000000001</v>
      </c>
      <c r="BS253" s="21">
        <v>192.40000000000009</v>
      </c>
      <c r="BT253" s="21">
        <v>74.899999999999949</v>
      </c>
      <c r="BU253" s="86">
        <f t="shared" si="114"/>
        <v>-23.600000000000108</v>
      </c>
      <c r="BV253" s="60"/>
      <c r="BW253" s="26">
        <f t="shared" si="115"/>
        <v>0</v>
      </c>
      <c r="BX253" s="92">
        <f t="shared" si="101"/>
        <v>-23.600000000000108</v>
      </c>
      <c r="BY253" s="72"/>
      <c r="BZ253" s="11"/>
      <c r="CA253" s="72"/>
      <c r="CB253" s="72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2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2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2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2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2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2"/>
      <c r="IB253" s="11"/>
      <c r="IC253" s="11"/>
    </row>
    <row r="254" spans="1:237" s="2" customFormat="1" ht="15" customHeight="1" x14ac:dyDescent="0.2">
      <c r="A254" s="16" t="s">
        <v>252</v>
      </c>
      <c r="B254" s="26">
        <v>72115.199999999997</v>
      </c>
      <c r="C254" s="26">
        <v>83892</v>
      </c>
      <c r="D254" s="4">
        <f t="shared" si="108"/>
        <v>1.1633053780617679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26">
        <v>3596.9</v>
      </c>
      <c r="O254" s="26">
        <v>3886.4</v>
      </c>
      <c r="P254" s="4">
        <f t="shared" si="116"/>
        <v>1.0804859740331954</v>
      </c>
      <c r="Q254" s="13">
        <v>20</v>
      </c>
      <c r="R254" s="22">
        <v>1</v>
      </c>
      <c r="S254" s="13">
        <v>15</v>
      </c>
      <c r="T254" s="26">
        <v>282</v>
      </c>
      <c r="U254" s="26">
        <v>225.6</v>
      </c>
      <c r="V254" s="4">
        <f t="shared" si="117"/>
        <v>0.79999999999999993</v>
      </c>
      <c r="W254" s="13">
        <v>25</v>
      </c>
      <c r="X254" s="26">
        <v>22.8</v>
      </c>
      <c r="Y254" s="26">
        <v>7.3</v>
      </c>
      <c r="Z254" s="4">
        <f t="shared" si="118"/>
        <v>0.32017543859649122</v>
      </c>
      <c r="AA254" s="13">
        <v>25</v>
      </c>
      <c r="AB254" s="26" t="s">
        <v>370</v>
      </c>
      <c r="AC254" s="26" t="s">
        <v>370</v>
      </c>
      <c r="AD254" s="4" t="s">
        <v>370</v>
      </c>
      <c r="AE254" s="13" t="s">
        <v>370</v>
      </c>
      <c r="AF254" s="5">
        <v>133684</v>
      </c>
      <c r="AG254" s="5">
        <v>119798</v>
      </c>
      <c r="AH254" s="4">
        <f t="shared" si="98"/>
        <v>0.89612818287902818</v>
      </c>
      <c r="AI254" s="13">
        <v>5</v>
      </c>
      <c r="AJ254" s="5">
        <v>54</v>
      </c>
      <c r="AK254" s="5">
        <v>49.3</v>
      </c>
      <c r="AL254" s="4">
        <f t="shared" si="109"/>
        <v>0.91296296296296287</v>
      </c>
      <c r="AM254" s="13">
        <v>15</v>
      </c>
      <c r="AN254" s="26">
        <v>185</v>
      </c>
      <c r="AO254" s="26">
        <v>175</v>
      </c>
      <c r="AP254" s="4">
        <f t="shared" si="120"/>
        <v>0.94594594594594594</v>
      </c>
      <c r="AQ254" s="13">
        <v>20</v>
      </c>
      <c r="AR254" s="5" t="s">
        <v>373</v>
      </c>
      <c r="AS254" s="5" t="s">
        <v>373</v>
      </c>
      <c r="AT254" s="5" t="s">
        <v>373</v>
      </c>
      <c r="AU254" s="13" t="s">
        <v>370</v>
      </c>
      <c r="AV254" s="13">
        <v>0</v>
      </c>
      <c r="AW254" s="13">
        <v>25</v>
      </c>
      <c r="AX254" s="4">
        <f t="shared" si="110"/>
        <v>1</v>
      </c>
      <c r="AY254" s="13">
        <v>10</v>
      </c>
      <c r="AZ254" s="5" t="s">
        <v>373</v>
      </c>
      <c r="BA254" s="5" t="s">
        <v>373</v>
      </c>
      <c r="BB254" s="5" t="s">
        <v>373</v>
      </c>
      <c r="BC254" s="13" t="s">
        <v>370</v>
      </c>
      <c r="BD254" s="20">
        <f t="shared" si="119"/>
        <v>0.8506287138203612</v>
      </c>
      <c r="BE254" s="20">
        <f t="shared" si="121"/>
        <v>0.8506287138203612</v>
      </c>
      <c r="BF254" s="24">
        <v>1819</v>
      </c>
      <c r="BG254" s="21">
        <f t="shared" si="111"/>
        <v>1819</v>
      </c>
      <c r="BH254" s="21">
        <f t="shared" si="112"/>
        <v>1547.3</v>
      </c>
      <c r="BI254" s="48">
        <f t="shared" si="113"/>
        <v>-271.70000000000005</v>
      </c>
      <c r="BJ254" s="21">
        <v>384.6</v>
      </c>
      <c r="BK254" s="21">
        <v>188.9</v>
      </c>
      <c r="BL254" s="21">
        <v>0</v>
      </c>
      <c r="BM254" s="21">
        <v>128.1</v>
      </c>
      <c r="BN254" s="21">
        <v>125.5</v>
      </c>
      <c r="BO254" s="21">
        <v>129.19999999999993</v>
      </c>
      <c r="BP254" s="21">
        <v>145.30000000000007</v>
      </c>
      <c r="BQ254" s="21">
        <v>163.79999999999993</v>
      </c>
      <c r="BR254" s="21">
        <v>17.100000000000023</v>
      </c>
      <c r="BS254" s="21">
        <v>126</v>
      </c>
      <c r="BT254" s="21">
        <v>153.19999999999999</v>
      </c>
      <c r="BU254" s="86">
        <f t="shared" si="114"/>
        <v>-14.400000000000148</v>
      </c>
      <c r="BV254" s="60"/>
      <c r="BW254" s="26">
        <f t="shared" si="115"/>
        <v>0</v>
      </c>
      <c r="BX254" s="92">
        <f t="shared" si="101"/>
        <v>-14.400000000000148</v>
      </c>
      <c r="BY254" s="72"/>
      <c r="BZ254" s="11"/>
      <c r="CA254" s="72"/>
      <c r="CB254" s="72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2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2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2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2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2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2"/>
      <c r="IB254" s="11"/>
      <c r="IC254" s="11"/>
    </row>
    <row r="255" spans="1:237" s="2" customFormat="1" ht="15" customHeight="1" x14ac:dyDescent="0.2">
      <c r="A255" s="16" t="s">
        <v>253</v>
      </c>
      <c r="B255" s="26">
        <v>0</v>
      </c>
      <c r="C255" s="26">
        <v>0</v>
      </c>
      <c r="D255" s="4">
        <f t="shared" si="108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26">
        <v>1264</v>
      </c>
      <c r="O255" s="26">
        <v>1072.9000000000001</v>
      </c>
      <c r="P255" s="4">
        <f t="shared" si="116"/>
        <v>0.84881329113924053</v>
      </c>
      <c r="Q255" s="13">
        <v>20</v>
      </c>
      <c r="R255" s="22">
        <v>1</v>
      </c>
      <c r="S255" s="13">
        <v>15</v>
      </c>
      <c r="T255" s="26">
        <v>101</v>
      </c>
      <c r="U255" s="26">
        <v>39.299999999999997</v>
      </c>
      <c r="V255" s="4">
        <f t="shared" si="117"/>
        <v>0.38910891089108907</v>
      </c>
      <c r="W255" s="13">
        <v>20</v>
      </c>
      <c r="X255" s="26">
        <v>20.9</v>
      </c>
      <c r="Y255" s="26">
        <v>7.1</v>
      </c>
      <c r="Z255" s="4">
        <f t="shared" si="118"/>
        <v>0.33971291866028708</v>
      </c>
      <c r="AA255" s="13">
        <v>30</v>
      </c>
      <c r="AB255" s="26" t="s">
        <v>370</v>
      </c>
      <c r="AC255" s="26" t="s">
        <v>370</v>
      </c>
      <c r="AD255" s="4" t="s">
        <v>370</v>
      </c>
      <c r="AE255" s="13" t="s">
        <v>370</v>
      </c>
      <c r="AF255" s="5">
        <v>26136</v>
      </c>
      <c r="AG255" s="5">
        <v>27118</v>
      </c>
      <c r="AH255" s="4">
        <f t="shared" si="98"/>
        <v>1.0375726966636059</v>
      </c>
      <c r="AI255" s="13">
        <v>5</v>
      </c>
      <c r="AJ255" s="5">
        <v>54</v>
      </c>
      <c r="AK255" s="5">
        <v>25</v>
      </c>
      <c r="AL255" s="4">
        <f t="shared" si="109"/>
        <v>0.46296296296296297</v>
      </c>
      <c r="AM255" s="13">
        <v>15</v>
      </c>
      <c r="AN255" s="26">
        <v>130</v>
      </c>
      <c r="AO255" s="26">
        <v>136</v>
      </c>
      <c r="AP255" s="4">
        <f t="shared" si="120"/>
        <v>1.0461538461538462</v>
      </c>
      <c r="AQ255" s="13">
        <v>20</v>
      </c>
      <c r="AR255" s="5" t="s">
        <v>373</v>
      </c>
      <c r="AS255" s="5" t="s">
        <v>373</v>
      </c>
      <c r="AT255" s="5" t="s">
        <v>373</v>
      </c>
      <c r="AU255" s="13" t="s">
        <v>370</v>
      </c>
      <c r="AV255" s="13">
        <v>0</v>
      </c>
      <c r="AW255" s="13">
        <v>0</v>
      </c>
      <c r="AX255" s="4">
        <f t="shared" si="110"/>
        <v>0</v>
      </c>
      <c r="AY255" s="13">
        <v>0</v>
      </c>
      <c r="AZ255" s="5" t="s">
        <v>373</v>
      </c>
      <c r="BA255" s="5" t="s">
        <v>373</v>
      </c>
      <c r="BB255" s="5" t="s">
        <v>373</v>
      </c>
      <c r="BC255" s="13" t="s">
        <v>370</v>
      </c>
      <c r="BD255" s="20">
        <f t="shared" si="119"/>
        <v>0.66404173161003677</v>
      </c>
      <c r="BE255" s="20">
        <f t="shared" si="121"/>
        <v>0.66404173161003677</v>
      </c>
      <c r="BF255" s="24">
        <v>1160</v>
      </c>
      <c r="BG255" s="21">
        <f t="shared" si="111"/>
        <v>1160</v>
      </c>
      <c r="BH255" s="21">
        <f t="shared" si="112"/>
        <v>770.3</v>
      </c>
      <c r="BI255" s="48">
        <f t="shared" si="113"/>
        <v>-389.70000000000005</v>
      </c>
      <c r="BJ255" s="21">
        <v>128</v>
      </c>
      <c r="BK255" s="21">
        <v>104</v>
      </c>
      <c r="BL255" s="21">
        <v>5.3000000000000114</v>
      </c>
      <c r="BM255" s="21">
        <v>47.7</v>
      </c>
      <c r="BN255" s="21">
        <v>69.7</v>
      </c>
      <c r="BO255" s="21">
        <v>142.79999999999995</v>
      </c>
      <c r="BP255" s="21">
        <v>58.399999999999977</v>
      </c>
      <c r="BQ255" s="21">
        <v>32.90000000000002</v>
      </c>
      <c r="BR255" s="21">
        <v>18.5</v>
      </c>
      <c r="BS255" s="21">
        <v>32.300000000000068</v>
      </c>
      <c r="BT255" s="21">
        <v>80.900000000000006</v>
      </c>
      <c r="BU255" s="86">
        <f t="shared" si="114"/>
        <v>49.799999999999983</v>
      </c>
      <c r="BV255" s="60"/>
      <c r="BW255" s="26">
        <f t="shared" si="115"/>
        <v>49.799999999999983</v>
      </c>
      <c r="BX255" s="92">
        <f t="shared" si="101"/>
        <v>0</v>
      </c>
      <c r="BY255" s="72"/>
      <c r="BZ255" s="11"/>
      <c r="CA255" s="72"/>
      <c r="CB255" s="72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2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2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2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2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2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2"/>
      <c r="IB255" s="11"/>
      <c r="IC255" s="11"/>
    </row>
    <row r="256" spans="1:237" s="2" customFormat="1" ht="15" customHeight="1" x14ac:dyDescent="0.2">
      <c r="A256" s="16" t="s">
        <v>254</v>
      </c>
      <c r="B256" s="26">
        <v>6519</v>
      </c>
      <c r="C256" s="26">
        <v>9912</v>
      </c>
      <c r="D256" s="4">
        <f t="shared" si="108"/>
        <v>1.5204786010124252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26">
        <v>4866</v>
      </c>
      <c r="O256" s="26">
        <v>7914.2</v>
      </c>
      <c r="P256" s="4">
        <f t="shared" si="116"/>
        <v>1.6264282778462802</v>
      </c>
      <c r="Q256" s="13">
        <v>20</v>
      </c>
      <c r="R256" s="22">
        <v>1</v>
      </c>
      <c r="S256" s="13">
        <v>15</v>
      </c>
      <c r="T256" s="26">
        <v>5287</v>
      </c>
      <c r="U256" s="26">
        <v>5498.9</v>
      </c>
      <c r="V256" s="4">
        <f t="shared" si="117"/>
        <v>1.040079440136183</v>
      </c>
      <c r="W256" s="13">
        <v>10</v>
      </c>
      <c r="X256" s="26">
        <v>4316.1000000000004</v>
      </c>
      <c r="Y256" s="26">
        <v>4661.3</v>
      </c>
      <c r="Z256" s="4">
        <f t="shared" si="118"/>
        <v>1.0799796112230948</v>
      </c>
      <c r="AA256" s="13">
        <v>40</v>
      </c>
      <c r="AB256" s="26" t="s">
        <v>370</v>
      </c>
      <c r="AC256" s="26" t="s">
        <v>370</v>
      </c>
      <c r="AD256" s="4" t="s">
        <v>370</v>
      </c>
      <c r="AE256" s="13" t="s">
        <v>370</v>
      </c>
      <c r="AF256" s="5">
        <v>197999</v>
      </c>
      <c r="AG256" s="5">
        <v>165695</v>
      </c>
      <c r="AH256" s="4">
        <f t="shared" si="98"/>
        <v>0.83684766084677198</v>
      </c>
      <c r="AI256" s="13">
        <v>5</v>
      </c>
      <c r="AJ256" s="5">
        <v>54</v>
      </c>
      <c r="AK256" s="5">
        <v>51.2</v>
      </c>
      <c r="AL256" s="4">
        <f t="shared" si="109"/>
        <v>0.94814814814814818</v>
      </c>
      <c r="AM256" s="13">
        <v>15</v>
      </c>
      <c r="AN256" s="26">
        <v>989</v>
      </c>
      <c r="AO256" s="26">
        <v>1037</v>
      </c>
      <c r="AP256" s="4">
        <f t="shared" si="120"/>
        <v>1.0485338725985844</v>
      </c>
      <c r="AQ256" s="13">
        <v>20</v>
      </c>
      <c r="AR256" s="5" t="s">
        <v>373</v>
      </c>
      <c r="AS256" s="5" t="s">
        <v>373</v>
      </c>
      <c r="AT256" s="5" t="s">
        <v>373</v>
      </c>
      <c r="AU256" s="13" t="s">
        <v>370</v>
      </c>
      <c r="AV256" s="13">
        <v>10</v>
      </c>
      <c r="AW256" s="13">
        <v>0</v>
      </c>
      <c r="AX256" s="4">
        <f t="shared" si="110"/>
        <v>0</v>
      </c>
      <c r="AY256" s="13">
        <v>10</v>
      </c>
      <c r="AZ256" s="5" t="s">
        <v>373</v>
      </c>
      <c r="BA256" s="5" t="s">
        <v>373</v>
      </c>
      <c r="BB256" s="5" t="s">
        <v>373</v>
      </c>
      <c r="BC256" s="13" t="s">
        <v>370</v>
      </c>
      <c r="BD256" s="20">
        <f t="shared" si="119"/>
        <v>1.0738652992811257</v>
      </c>
      <c r="BE256" s="20">
        <f t="shared" si="121"/>
        <v>1.0738652992811257</v>
      </c>
      <c r="BF256" s="24">
        <v>1537</v>
      </c>
      <c r="BG256" s="21">
        <f t="shared" si="111"/>
        <v>1537</v>
      </c>
      <c r="BH256" s="21">
        <f t="shared" si="112"/>
        <v>1650.5</v>
      </c>
      <c r="BI256" s="48">
        <f t="shared" si="113"/>
        <v>113.5</v>
      </c>
      <c r="BJ256" s="21">
        <v>349.6</v>
      </c>
      <c r="BK256" s="21">
        <v>270.89999999999998</v>
      </c>
      <c r="BL256" s="21">
        <v>0</v>
      </c>
      <c r="BM256" s="21">
        <v>176.4</v>
      </c>
      <c r="BN256" s="21">
        <v>181.3</v>
      </c>
      <c r="BO256" s="21">
        <v>29.299999999999955</v>
      </c>
      <c r="BP256" s="21">
        <v>153.39999999999995</v>
      </c>
      <c r="BQ256" s="21">
        <v>183.40000000000009</v>
      </c>
      <c r="BR256" s="21">
        <v>139.30000000000007</v>
      </c>
      <c r="BS256" s="21">
        <v>108.19999999999999</v>
      </c>
      <c r="BT256" s="21">
        <v>172</v>
      </c>
      <c r="BU256" s="86">
        <f t="shared" si="114"/>
        <v>-113.30000000000013</v>
      </c>
      <c r="BV256" s="60"/>
      <c r="BW256" s="26">
        <f t="shared" si="115"/>
        <v>0</v>
      </c>
      <c r="BX256" s="92">
        <f t="shared" si="101"/>
        <v>-113.30000000000013</v>
      </c>
      <c r="BY256" s="72"/>
      <c r="BZ256" s="11"/>
      <c r="CA256" s="72"/>
      <c r="CB256" s="72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2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2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2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2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2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2"/>
      <c r="IB256" s="11"/>
      <c r="IC256" s="11"/>
    </row>
    <row r="257" spans="1:237" s="2" customFormat="1" ht="15" customHeight="1" x14ac:dyDescent="0.2">
      <c r="A257" s="16" t="s">
        <v>255</v>
      </c>
      <c r="B257" s="26">
        <v>0</v>
      </c>
      <c r="C257" s="26">
        <v>0</v>
      </c>
      <c r="D257" s="4">
        <f t="shared" si="108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26">
        <v>2216.5</v>
      </c>
      <c r="O257" s="26">
        <v>2124.4</v>
      </c>
      <c r="P257" s="4">
        <f t="shared" si="116"/>
        <v>0.95844800360929394</v>
      </c>
      <c r="Q257" s="13">
        <v>20</v>
      </c>
      <c r="R257" s="22">
        <v>1</v>
      </c>
      <c r="S257" s="13">
        <v>15</v>
      </c>
      <c r="T257" s="26">
        <v>1170</v>
      </c>
      <c r="U257" s="26">
        <v>1018.6</v>
      </c>
      <c r="V257" s="4">
        <f t="shared" si="117"/>
        <v>0.87059829059829064</v>
      </c>
      <c r="W257" s="13">
        <v>30</v>
      </c>
      <c r="X257" s="26">
        <v>66.8</v>
      </c>
      <c r="Y257" s="26">
        <v>41.5</v>
      </c>
      <c r="Z257" s="4">
        <f t="shared" si="118"/>
        <v>0.62125748502994016</v>
      </c>
      <c r="AA257" s="13">
        <v>20</v>
      </c>
      <c r="AB257" s="26" t="s">
        <v>370</v>
      </c>
      <c r="AC257" s="26" t="s">
        <v>370</v>
      </c>
      <c r="AD257" s="4" t="s">
        <v>370</v>
      </c>
      <c r="AE257" s="13" t="s">
        <v>370</v>
      </c>
      <c r="AF257" s="5">
        <v>49085</v>
      </c>
      <c r="AG257" s="5">
        <v>56938</v>
      </c>
      <c r="AH257" s="4">
        <f t="shared" si="98"/>
        <v>1.1599877763064073</v>
      </c>
      <c r="AI257" s="13">
        <v>5</v>
      </c>
      <c r="AJ257" s="5">
        <v>54</v>
      </c>
      <c r="AK257" s="5">
        <v>36.4</v>
      </c>
      <c r="AL257" s="4">
        <f t="shared" si="109"/>
        <v>0.67407407407407405</v>
      </c>
      <c r="AM257" s="13">
        <v>15</v>
      </c>
      <c r="AN257" s="26">
        <v>600</v>
      </c>
      <c r="AO257" s="26">
        <v>573</v>
      </c>
      <c r="AP257" s="4">
        <f t="shared" si="120"/>
        <v>0.95499999999999996</v>
      </c>
      <c r="AQ257" s="13">
        <v>20</v>
      </c>
      <c r="AR257" s="5" t="s">
        <v>373</v>
      </c>
      <c r="AS257" s="5" t="s">
        <v>373</v>
      </c>
      <c r="AT257" s="5" t="s">
        <v>373</v>
      </c>
      <c r="AU257" s="13" t="s">
        <v>370</v>
      </c>
      <c r="AV257" s="13">
        <v>0</v>
      </c>
      <c r="AW257" s="13">
        <v>0</v>
      </c>
      <c r="AX257" s="4">
        <f t="shared" si="110"/>
        <v>1</v>
      </c>
      <c r="AY257" s="13">
        <v>10</v>
      </c>
      <c r="AZ257" s="5" t="s">
        <v>373</v>
      </c>
      <c r="BA257" s="5" t="s">
        <v>373</v>
      </c>
      <c r="BB257" s="5" t="s">
        <v>373</v>
      </c>
      <c r="BC257" s="13" t="s">
        <v>370</v>
      </c>
      <c r="BD257" s="20">
        <f t="shared" si="119"/>
        <v>0.87202302580278934</v>
      </c>
      <c r="BE257" s="20">
        <f t="shared" si="121"/>
        <v>0.87202302580278934</v>
      </c>
      <c r="BF257" s="24">
        <v>1703</v>
      </c>
      <c r="BG257" s="21">
        <f t="shared" si="111"/>
        <v>1703</v>
      </c>
      <c r="BH257" s="21">
        <f t="shared" si="112"/>
        <v>1485.1</v>
      </c>
      <c r="BI257" s="48">
        <f t="shared" si="113"/>
        <v>-217.90000000000009</v>
      </c>
      <c r="BJ257" s="21">
        <v>395.2</v>
      </c>
      <c r="BK257" s="21">
        <v>146.19999999999999</v>
      </c>
      <c r="BL257" s="21">
        <v>0</v>
      </c>
      <c r="BM257" s="21">
        <v>86</v>
      </c>
      <c r="BN257" s="21">
        <v>121.2</v>
      </c>
      <c r="BO257" s="21">
        <v>44.199999999999932</v>
      </c>
      <c r="BP257" s="21">
        <v>147.70000000000002</v>
      </c>
      <c r="BQ257" s="21">
        <v>149.20000000000007</v>
      </c>
      <c r="BR257" s="21">
        <v>123.09999999999991</v>
      </c>
      <c r="BS257" s="21">
        <v>102</v>
      </c>
      <c r="BT257" s="21">
        <v>139.30000000000001</v>
      </c>
      <c r="BU257" s="86">
        <f t="shared" si="114"/>
        <v>30.999999999999829</v>
      </c>
      <c r="BV257" s="60"/>
      <c r="BW257" s="26">
        <f t="shared" si="115"/>
        <v>30.999999999999829</v>
      </c>
      <c r="BX257" s="92">
        <f t="shared" si="101"/>
        <v>0</v>
      </c>
      <c r="BY257" s="72"/>
      <c r="BZ257" s="11"/>
      <c r="CA257" s="72"/>
      <c r="CB257" s="72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2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2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2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2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2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2"/>
      <c r="IB257" s="11"/>
      <c r="IC257" s="11"/>
    </row>
    <row r="258" spans="1:237" s="2" customFormat="1" ht="15" customHeight="1" x14ac:dyDescent="0.2">
      <c r="A258" s="16" t="s">
        <v>256</v>
      </c>
      <c r="B258" s="26">
        <v>0</v>
      </c>
      <c r="C258" s="26">
        <v>0</v>
      </c>
      <c r="D258" s="4">
        <f t="shared" si="108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26">
        <v>1449.3</v>
      </c>
      <c r="O258" s="26">
        <v>2036.1</v>
      </c>
      <c r="P258" s="4">
        <f t="shared" si="116"/>
        <v>1.4048851169530119</v>
      </c>
      <c r="Q258" s="13">
        <v>20</v>
      </c>
      <c r="R258" s="22">
        <v>1</v>
      </c>
      <c r="S258" s="13">
        <v>15</v>
      </c>
      <c r="T258" s="26">
        <v>151</v>
      </c>
      <c r="U258" s="26">
        <v>50.6</v>
      </c>
      <c r="V258" s="4">
        <f t="shared" si="117"/>
        <v>0.33509933774834438</v>
      </c>
      <c r="W258" s="13">
        <v>20</v>
      </c>
      <c r="X258" s="26">
        <v>24.5</v>
      </c>
      <c r="Y258" s="26">
        <v>0.8</v>
      </c>
      <c r="Z258" s="4">
        <f t="shared" si="118"/>
        <v>3.2653061224489799E-2</v>
      </c>
      <c r="AA258" s="13">
        <v>30</v>
      </c>
      <c r="AB258" s="26" t="s">
        <v>370</v>
      </c>
      <c r="AC258" s="26" t="s">
        <v>370</v>
      </c>
      <c r="AD258" s="4" t="s">
        <v>370</v>
      </c>
      <c r="AE258" s="13" t="s">
        <v>370</v>
      </c>
      <c r="AF258" s="5">
        <v>4373</v>
      </c>
      <c r="AG258" s="5">
        <v>5593</v>
      </c>
      <c r="AH258" s="4">
        <f t="shared" si="98"/>
        <v>1.2789846787102674</v>
      </c>
      <c r="AI258" s="13">
        <v>5</v>
      </c>
      <c r="AJ258" s="5">
        <v>54</v>
      </c>
      <c r="AK258" s="5">
        <v>66.400000000000006</v>
      </c>
      <c r="AL258" s="4">
        <f t="shared" si="109"/>
        <v>1.2296296296296296</v>
      </c>
      <c r="AM258" s="13">
        <v>15</v>
      </c>
      <c r="AN258" s="26">
        <v>150</v>
      </c>
      <c r="AO258" s="26">
        <v>155</v>
      </c>
      <c r="AP258" s="4">
        <f t="shared" si="120"/>
        <v>1.0333333333333334</v>
      </c>
      <c r="AQ258" s="13">
        <v>20</v>
      </c>
      <c r="AR258" s="5" t="s">
        <v>373</v>
      </c>
      <c r="AS258" s="5" t="s">
        <v>373</v>
      </c>
      <c r="AT258" s="5" t="s">
        <v>373</v>
      </c>
      <c r="AU258" s="13" t="s">
        <v>370</v>
      </c>
      <c r="AV258" s="13">
        <v>0</v>
      </c>
      <c r="AW258" s="13">
        <v>0</v>
      </c>
      <c r="AX258" s="4">
        <f t="shared" si="110"/>
        <v>0</v>
      </c>
      <c r="AY258" s="13">
        <v>0</v>
      </c>
      <c r="AZ258" s="5" t="s">
        <v>373</v>
      </c>
      <c r="BA258" s="5" t="s">
        <v>373</v>
      </c>
      <c r="BB258" s="5" t="s">
        <v>373</v>
      </c>
      <c r="BC258" s="13" t="s">
        <v>370</v>
      </c>
      <c r="BD258" s="20">
        <f t="shared" si="119"/>
        <v>0.7702825234833941</v>
      </c>
      <c r="BE258" s="20">
        <f t="shared" si="121"/>
        <v>0.7702825234833941</v>
      </c>
      <c r="BF258" s="24">
        <v>1055</v>
      </c>
      <c r="BG258" s="21">
        <f t="shared" si="111"/>
        <v>1055</v>
      </c>
      <c r="BH258" s="21">
        <f t="shared" si="112"/>
        <v>812.6</v>
      </c>
      <c r="BI258" s="48">
        <f t="shared" si="113"/>
        <v>-242.39999999999998</v>
      </c>
      <c r="BJ258" s="21">
        <v>277.39999999999998</v>
      </c>
      <c r="BK258" s="21">
        <v>229.1</v>
      </c>
      <c r="BL258" s="21">
        <v>0</v>
      </c>
      <c r="BM258" s="21">
        <v>87.6</v>
      </c>
      <c r="BN258" s="21">
        <v>76</v>
      </c>
      <c r="BO258" s="21">
        <v>0</v>
      </c>
      <c r="BP258" s="21">
        <v>43.1</v>
      </c>
      <c r="BQ258" s="21">
        <v>23</v>
      </c>
      <c r="BR258" s="21">
        <v>0</v>
      </c>
      <c r="BS258" s="21">
        <v>70.300000000000011</v>
      </c>
      <c r="BT258" s="21">
        <v>57.1</v>
      </c>
      <c r="BU258" s="86">
        <f t="shared" si="114"/>
        <v>-50.999999999999979</v>
      </c>
      <c r="BV258" s="60"/>
      <c r="BW258" s="26">
        <f t="shared" si="115"/>
        <v>0</v>
      </c>
      <c r="BX258" s="92">
        <f t="shared" si="101"/>
        <v>-50.999999999999979</v>
      </c>
      <c r="BY258" s="72"/>
      <c r="BZ258" s="11"/>
      <c r="CA258" s="72"/>
      <c r="CB258" s="72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2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2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2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2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2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2"/>
      <c r="IB258" s="11"/>
      <c r="IC258" s="11"/>
    </row>
    <row r="259" spans="1:237" s="2" customFormat="1" ht="15" customHeight="1" x14ac:dyDescent="0.2">
      <c r="A259" s="16" t="s">
        <v>257</v>
      </c>
      <c r="B259" s="26">
        <v>0</v>
      </c>
      <c r="C259" s="26">
        <v>0</v>
      </c>
      <c r="D259" s="4">
        <f t="shared" si="108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26">
        <v>882.5</v>
      </c>
      <c r="O259" s="26">
        <v>1350.9</v>
      </c>
      <c r="P259" s="4">
        <f t="shared" si="116"/>
        <v>1.5307648725212466</v>
      </c>
      <c r="Q259" s="13">
        <v>20</v>
      </c>
      <c r="R259" s="22">
        <v>1</v>
      </c>
      <c r="S259" s="13">
        <v>15</v>
      </c>
      <c r="T259" s="26">
        <v>32</v>
      </c>
      <c r="U259" s="26">
        <v>14.7</v>
      </c>
      <c r="V259" s="4">
        <f t="shared" si="117"/>
        <v>0.45937499999999998</v>
      </c>
      <c r="W259" s="13">
        <v>25</v>
      </c>
      <c r="X259" s="26">
        <v>5.2</v>
      </c>
      <c r="Y259" s="26">
        <v>16</v>
      </c>
      <c r="Z259" s="4">
        <f t="shared" si="118"/>
        <v>3.0769230769230766</v>
      </c>
      <c r="AA259" s="13">
        <v>25</v>
      </c>
      <c r="AB259" s="26" t="s">
        <v>370</v>
      </c>
      <c r="AC259" s="26" t="s">
        <v>370</v>
      </c>
      <c r="AD259" s="4" t="s">
        <v>370</v>
      </c>
      <c r="AE259" s="13" t="s">
        <v>370</v>
      </c>
      <c r="AF259" s="5">
        <v>28568</v>
      </c>
      <c r="AG259" s="5">
        <v>32463</v>
      </c>
      <c r="AH259" s="4">
        <f t="shared" si="98"/>
        <v>1.1363413609633155</v>
      </c>
      <c r="AI259" s="13">
        <v>5</v>
      </c>
      <c r="AJ259" s="5">
        <v>54</v>
      </c>
      <c r="AK259" s="5">
        <v>36.299999999999997</v>
      </c>
      <c r="AL259" s="4">
        <f t="shared" si="109"/>
        <v>0.67222222222222217</v>
      </c>
      <c r="AM259" s="13">
        <v>15</v>
      </c>
      <c r="AN259" s="26">
        <v>35</v>
      </c>
      <c r="AO259" s="26">
        <v>35</v>
      </c>
      <c r="AP259" s="4">
        <f t="shared" si="120"/>
        <v>1</v>
      </c>
      <c r="AQ259" s="13">
        <v>20</v>
      </c>
      <c r="AR259" s="5" t="s">
        <v>373</v>
      </c>
      <c r="AS259" s="5" t="s">
        <v>373</v>
      </c>
      <c r="AT259" s="5" t="s">
        <v>373</v>
      </c>
      <c r="AU259" s="13" t="s">
        <v>370</v>
      </c>
      <c r="AV259" s="13">
        <v>0</v>
      </c>
      <c r="AW259" s="13">
        <v>25</v>
      </c>
      <c r="AX259" s="4">
        <f t="shared" si="110"/>
        <v>1</v>
      </c>
      <c r="AY259" s="13">
        <v>10</v>
      </c>
      <c r="AZ259" s="5" t="s">
        <v>373</v>
      </c>
      <c r="BA259" s="5" t="s">
        <v>373</v>
      </c>
      <c r="BB259" s="5" t="s">
        <v>373</v>
      </c>
      <c r="BC259" s="13" t="s">
        <v>370</v>
      </c>
      <c r="BD259" s="20">
        <f t="shared" si="119"/>
        <v>1.3317614037900132</v>
      </c>
      <c r="BE259" s="20">
        <f t="shared" si="121"/>
        <v>1.2131761403790013</v>
      </c>
      <c r="BF259" s="24">
        <v>1253</v>
      </c>
      <c r="BG259" s="21">
        <f t="shared" si="111"/>
        <v>1253</v>
      </c>
      <c r="BH259" s="21">
        <f t="shared" si="112"/>
        <v>1520.1</v>
      </c>
      <c r="BI259" s="48">
        <f t="shared" si="113"/>
        <v>267.09999999999991</v>
      </c>
      <c r="BJ259" s="21">
        <v>213.7</v>
      </c>
      <c r="BK259" s="21">
        <v>77.3</v>
      </c>
      <c r="BL259" s="21">
        <v>98.500000000000014</v>
      </c>
      <c r="BM259" s="21">
        <v>109.6</v>
      </c>
      <c r="BN259" s="21">
        <v>148.1</v>
      </c>
      <c r="BO259" s="21">
        <v>194.09999999999991</v>
      </c>
      <c r="BP259" s="21">
        <v>141.2000000000001</v>
      </c>
      <c r="BQ259" s="21">
        <v>136.6</v>
      </c>
      <c r="BR259" s="21">
        <v>128.49999999999986</v>
      </c>
      <c r="BS259" s="21">
        <v>53.000000000000043</v>
      </c>
      <c r="BT259" s="21">
        <v>142.80000000000001</v>
      </c>
      <c r="BU259" s="86">
        <f t="shared" si="114"/>
        <v>76.699999999999932</v>
      </c>
      <c r="BV259" s="60"/>
      <c r="BW259" s="26">
        <f t="shared" si="115"/>
        <v>76.699999999999932</v>
      </c>
      <c r="BX259" s="92">
        <f t="shared" si="101"/>
        <v>0</v>
      </c>
      <c r="BY259" s="72"/>
      <c r="BZ259" s="11"/>
      <c r="CA259" s="72"/>
      <c r="CB259" s="72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2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2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2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2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2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2"/>
      <c r="IB259" s="11"/>
      <c r="IC259" s="11"/>
    </row>
    <row r="260" spans="1:237" s="2" customFormat="1" ht="15" customHeight="1" x14ac:dyDescent="0.2">
      <c r="A260" s="16" t="s">
        <v>258</v>
      </c>
      <c r="B260" s="26">
        <v>18370</v>
      </c>
      <c r="C260" s="26">
        <v>14937.2</v>
      </c>
      <c r="D260" s="4">
        <f t="shared" si="108"/>
        <v>0.81313010342950465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26">
        <v>1954.4</v>
      </c>
      <c r="O260" s="26">
        <v>2413.8000000000002</v>
      </c>
      <c r="P260" s="4">
        <f t="shared" si="116"/>
        <v>1.2350593532541958</v>
      </c>
      <c r="Q260" s="13">
        <v>20</v>
      </c>
      <c r="R260" s="22">
        <v>1</v>
      </c>
      <c r="S260" s="13">
        <v>15</v>
      </c>
      <c r="T260" s="26">
        <v>1142</v>
      </c>
      <c r="U260" s="26">
        <v>1907.5</v>
      </c>
      <c r="V260" s="4">
        <f t="shared" si="117"/>
        <v>1.6703152364273204</v>
      </c>
      <c r="W260" s="13">
        <v>30</v>
      </c>
      <c r="X260" s="26">
        <v>135</v>
      </c>
      <c r="Y260" s="26">
        <v>173.5</v>
      </c>
      <c r="Z260" s="4">
        <f t="shared" si="118"/>
        <v>1.2851851851851852</v>
      </c>
      <c r="AA260" s="13">
        <v>20</v>
      </c>
      <c r="AB260" s="26" t="s">
        <v>370</v>
      </c>
      <c r="AC260" s="26" t="s">
        <v>370</v>
      </c>
      <c r="AD260" s="4" t="s">
        <v>370</v>
      </c>
      <c r="AE260" s="13" t="s">
        <v>370</v>
      </c>
      <c r="AF260" s="5">
        <v>17231</v>
      </c>
      <c r="AG260" s="5">
        <v>18429</v>
      </c>
      <c r="AH260" s="4">
        <f t="shared" si="98"/>
        <v>1.0695258545644477</v>
      </c>
      <c r="AI260" s="13">
        <v>5</v>
      </c>
      <c r="AJ260" s="5">
        <v>54</v>
      </c>
      <c r="AK260" s="5">
        <v>33.5</v>
      </c>
      <c r="AL260" s="4">
        <f t="shared" si="109"/>
        <v>0.62037037037037035</v>
      </c>
      <c r="AM260" s="13">
        <v>15</v>
      </c>
      <c r="AN260" s="26">
        <v>550</v>
      </c>
      <c r="AO260" s="26">
        <v>597</v>
      </c>
      <c r="AP260" s="4">
        <f t="shared" si="120"/>
        <v>1.0854545454545454</v>
      </c>
      <c r="AQ260" s="13">
        <v>20</v>
      </c>
      <c r="AR260" s="5" t="s">
        <v>373</v>
      </c>
      <c r="AS260" s="5" t="s">
        <v>373</v>
      </c>
      <c r="AT260" s="5" t="s">
        <v>373</v>
      </c>
      <c r="AU260" s="13" t="s">
        <v>370</v>
      </c>
      <c r="AV260" s="13">
        <v>0</v>
      </c>
      <c r="AW260" s="13">
        <v>0</v>
      </c>
      <c r="AX260" s="4">
        <f t="shared" si="110"/>
        <v>1</v>
      </c>
      <c r="AY260" s="13">
        <v>10</v>
      </c>
      <c r="AZ260" s="5" t="s">
        <v>373</v>
      </c>
      <c r="BA260" s="5" t="s">
        <v>373</v>
      </c>
      <c r="BB260" s="5" t="s">
        <v>373</v>
      </c>
      <c r="BC260" s="13" t="s">
        <v>370</v>
      </c>
      <c r="BD260" s="20">
        <f t="shared" si="119"/>
        <v>1.172468445747386</v>
      </c>
      <c r="BE260" s="20">
        <f t="shared" si="121"/>
        <v>1.172468445747386</v>
      </c>
      <c r="BF260" s="24">
        <v>1495</v>
      </c>
      <c r="BG260" s="21">
        <f t="shared" si="111"/>
        <v>1495</v>
      </c>
      <c r="BH260" s="21">
        <f t="shared" si="112"/>
        <v>1752.8</v>
      </c>
      <c r="BI260" s="48">
        <f t="shared" si="113"/>
        <v>257.79999999999995</v>
      </c>
      <c r="BJ260" s="21">
        <v>278.39999999999998</v>
      </c>
      <c r="BK260" s="21">
        <v>131.80000000000001</v>
      </c>
      <c r="BL260" s="21">
        <v>119.80000000000001</v>
      </c>
      <c r="BM260" s="21">
        <v>176.7</v>
      </c>
      <c r="BN260" s="21">
        <v>119.2</v>
      </c>
      <c r="BO260" s="21">
        <v>29.300000000000068</v>
      </c>
      <c r="BP260" s="21">
        <v>154.59999999999991</v>
      </c>
      <c r="BQ260" s="21">
        <v>110.80000000000007</v>
      </c>
      <c r="BR260" s="21">
        <v>282.39999999999986</v>
      </c>
      <c r="BS260" s="21">
        <v>112.59999999999991</v>
      </c>
      <c r="BT260" s="21">
        <v>173.4</v>
      </c>
      <c r="BU260" s="86">
        <f t="shared" si="114"/>
        <v>63.800000000000267</v>
      </c>
      <c r="BV260" s="60"/>
      <c r="BW260" s="26">
        <f t="shared" si="115"/>
        <v>63.800000000000267</v>
      </c>
      <c r="BX260" s="92">
        <f t="shared" si="101"/>
        <v>0</v>
      </c>
      <c r="BY260" s="72"/>
      <c r="BZ260" s="11"/>
      <c r="CA260" s="72"/>
      <c r="CB260" s="72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2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2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2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2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2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2"/>
      <c r="IB260" s="11"/>
      <c r="IC260" s="11"/>
    </row>
    <row r="261" spans="1:237" s="2" customFormat="1" ht="15" customHeight="1" x14ac:dyDescent="0.2">
      <c r="A261" s="25" t="s">
        <v>259</v>
      </c>
      <c r="B261" s="26"/>
      <c r="C261" s="26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26"/>
      <c r="O261" s="26"/>
      <c r="P261" s="4"/>
      <c r="Q261" s="13"/>
      <c r="R261" s="22"/>
      <c r="S261" s="13"/>
      <c r="T261" s="26"/>
      <c r="U261" s="26"/>
      <c r="V261" s="4"/>
      <c r="W261" s="13"/>
      <c r="X261" s="26"/>
      <c r="Y261" s="26"/>
      <c r="Z261" s="4"/>
      <c r="AA261" s="13"/>
      <c r="AB261" s="26"/>
      <c r="AC261" s="26"/>
      <c r="AD261" s="4"/>
      <c r="AE261" s="13"/>
      <c r="AF261" s="5"/>
      <c r="AG261" s="5"/>
      <c r="AH261" s="4"/>
      <c r="AI261" s="13"/>
      <c r="AJ261" s="5"/>
      <c r="AK261" s="5"/>
      <c r="AL261" s="4"/>
      <c r="AM261" s="13"/>
      <c r="AN261" s="26"/>
      <c r="AO261" s="26"/>
      <c r="AP261" s="4"/>
      <c r="AQ261" s="13"/>
      <c r="AR261" s="5"/>
      <c r="AS261" s="5"/>
      <c r="AT261" s="5"/>
      <c r="AU261" s="13"/>
      <c r="AV261" s="13"/>
      <c r="AW261" s="13"/>
      <c r="AX261" s="4"/>
      <c r="AY261" s="13"/>
      <c r="AZ261" s="5"/>
      <c r="BA261" s="5"/>
      <c r="BB261" s="5"/>
      <c r="BC261" s="13"/>
      <c r="BD261" s="20"/>
      <c r="BE261" s="20"/>
      <c r="BF261" s="24"/>
      <c r="BG261" s="21"/>
      <c r="BH261" s="21"/>
      <c r="BI261" s="48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86"/>
      <c r="BV261" s="60"/>
      <c r="BW261" s="26"/>
      <c r="BX261" s="92"/>
      <c r="BY261" s="72"/>
      <c r="BZ261" s="11"/>
      <c r="CA261" s="72"/>
      <c r="CB261" s="72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2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2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2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2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2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2"/>
      <c r="IB261" s="11"/>
      <c r="IC261" s="11"/>
    </row>
    <row r="262" spans="1:237" s="2" customFormat="1" ht="15" customHeight="1" x14ac:dyDescent="0.2">
      <c r="A262" s="16" t="s">
        <v>260</v>
      </c>
      <c r="B262" s="26">
        <v>0</v>
      </c>
      <c r="C262" s="26">
        <v>0</v>
      </c>
      <c r="D262" s="4">
        <f t="shared" si="108"/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26">
        <v>1101.9000000000001</v>
      </c>
      <c r="O262" s="26">
        <v>907.7</v>
      </c>
      <c r="P262" s="4">
        <f t="shared" si="116"/>
        <v>0.82375896179326613</v>
      </c>
      <c r="Q262" s="13">
        <v>20</v>
      </c>
      <c r="R262" s="22">
        <v>1</v>
      </c>
      <c r="S262" s="13">
        <v>15</v>
      </c>
      <c r="T262" s="26">
        <v>227</v>
      </c>
      <c r="U262" s="26">
        <v>95.1</v>
      </c>
      <c r="V262" s="4">
        <f t="shared" si="117"/>
        <v>0.41894273127753301</v>
      </c>
      <c r="W262" s="13">
        <v>25</v>
      </c>
      <c r="X262" s="26">
        <v>18.3</v>
      </c>
      <c r="Y262" s="26">
        <v>22.6</v>
      </c>
      <c r="Z262" s="4">
        <f t="shared" si="118"/>
        <v>1.2349726775956285</v>
      </c>
      <c r="AA262" s="13">
        <v>25</v>
      </c>
      <c r="AB262" s="26" t="s">
        <v>370</v>
      </c>
      <c r="AC262" s="26" t="s">
        <v>370</v>
      </c>
      <c r="AD262" s="4" t="s">
        <v>370</v>
      </c>
      <c r="AE262" s="13" t="s">
        <v>370</v>
      </c>
      <c r="AF262" s="5">
        <v>6364</v>
      </c>
      <c r="AG262" s="5">
        <v>7213</v>
      </c>
      <c r="AH262" s="4">
        <f t="shared" si="98"/>
        <v>1.1334066624764298</v>
      </c>
      <c r="AI262" s="13">
        <v>5</v>
      </c>
      <c r="AJ262" s="5">
        <v>15</v>
      </c>
      <c r="AK262" s="5">
        <v>60.3</v>
      </c>
      <c r="AL262" s="4">
        <f t="shared" si="109"/>
        <v>4.0199999999999996</v>
      </c>
      <c r="AM262" s="13">
        <v>15</v>
      </c>
      <c r="AN262" s="26">
        <v>398</v>
      </c>
      <c r="AO262" s="26">
        <v>401</v>
      </c>
      <c r="AP262" s="4">
        <f t="shared" ref="AP262:AP268" si="122">IF((AQ262=0),0,IF(AN262=0,1,IF(AO262&lt;0,0,AO262/AN262)))</f>
        <v>1.0075376884422111</v>
      </c>
      <c r="AQ262" s="13">
        <v>20</v>
      </c>
      <c r="AR262" s="5" t="s">
        <v>373</v>
      </c>
      <c r="AS262" s="5" t="s">
        <v>373</v>
      </c>
      <c r="AT262" s="5" t="s">
        <v>373</v>
      </c>
      <c r="AU262" s="13" t="s">
        <v>370</v>
      </c>
      <c r="AV262" s="13">
        <v>0</v>
      </c>
      <c r="AW262" s="13">
        <v>0</v>
      </c>
      <c r="AX262" s="4">
        <f t="shared" si="110"/>
        <v>0</v>
      </c>
      <c r="AY262" s="13">
        <v>0</v>
      </c>
      <c r="AZ262" s="5" t="s">
        <v>373</v>
      </c>
      <c r="BA262" s="5" t="s">
        <v>373</v>
      </c>
      <c r="BB262" s="5" t="s">
        <v>373</v>
      </c>
      <c r="BC262" s="13" t="s">
        <v>370</v>
      </c>
      <c r="BD262" s="20">
        <f t="shared" si="119"/>
        <v>1.2715268123113659</v>
      </c>
      <c r="BE262" s="20">
        <f t="shared" ref="BE262:BE268" si="123">IF(BD262&gt;1.2,IF((BD262-1.2)*0.1+1.2&gt;1.3,1.3,(BD262-1.2)*0.1+1.2),BD262)</f>
        <v>1.2071526812311366</v>
      </c>
      <c r="BF262" s="24">
        <v>1333</v>
      </c>
      <c r="BG262" s="21">
        <f t="shared" si="111"/>
        <v>1333</v>
      </c>
      <c r="BH262" s="21">
        <f t="shared" si="112"/>
        <v>1609.1</v>
      </c>
      <c r="BI262" s="48">
        <f t="shared" si="113"/>
        <v>276.09999999999991</v>
      </c>
      <c r="BJ262" s="21">
        <v>176.6</v>
      </c>
      <c r="BK262" s="21">
        <v>85.6</v>
      </c>
      <c r="BL262" s="21">
        <v>51.199999999999989</v>
      </c>
      <c r="BM262" s="21">
        <v>110.6</v>
      </c>
      <c r="BN262" s="21">
        <v>125.3</v>
      </c>
      <c r="BO262" s="21">
        <v>114.99999999999989</v>
      </c>
      <c r="BP262" s="21">
        <v>147.7000000000001</v>
      </c>
      <c r="BQ262" s="21">
        <v>75.59999999999998</v>
      </c>
      <c r="BR262" s="21">
        <v>113.39999999999992</v>
      </c>
      <c r="BS262" s="21">
        <v>490.10000000000031</v>
      </c>
      <c r="BT262" s="21">
        <v>82.7</v>
      </c>
      <c r="BU262" s="86">
        <f t="shared" si="114"/>
        <v>35.299999999999827</v>
      </c>
      <c r="BV262" s="60"/>
      <c r="BW262" s="26">
        <f t="shared" si="115"/>
        <v>35.299999999999827</v>
      </c>
      <c r="BX262" s="92">
        <f t="shared" si="101"/>
        <v>0</v>
      </c>
      <c r="BY262" s="72"/>
      <c r="BZ262" s="11"/>
      <c r="CA262" s="72"/>
      <c r="CB262" s="72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2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2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2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2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2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2"/>
      <c r="IB262" s="11"/>
      <c r="IC262" s="11"/>
    </row>
    <row r="263" spans="1:237" s="2" customFormat="1" ht="15" customHeight="1" x14ac:dyDescent="0.2">
      <c r="A263" s="16" t="s">
        <v>261</v>
      </c>
      <c r="B263" s="26">
        <v>0</v>
      </c>
      <c r="C263" s="26">
        <v>0</v>
      </c>
      <c r="D263" s="4">
        <f t="shared" si="108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26">
        <v>641</v>
      </c>
      <c r="O263" s="26">
        <v>598</v>
      </c>
      <c r="P263" s="4">
        <f t="shared" si="116"/>
        <v>0.93291731669266775</v>
      </c>
      <c r="Q263" s="13">
        <v>20</v>
      </c>
      <c r="R263" s="22">
        <v>1</v>
      </c>
      <c r="S263" s="13">
        <v>15</v>
      </c>
      <c r="T263" s="26">
        <v>30</v>
      </c>
      <c r="U263" s="26">
        <v>35.6</v>
      </c>
      <c r="V263" s="4">
        <f t="shared" si="117"/>
        <v>1.1866666666666668</v>
      </c>
      <c r="W263" s="13">
        <v>15</v>
      </c>
      <c r="X263" s="26">
        <v>6</v>
      </c>
      <c r="Y263" s="26">
        <v>11.3</v>
      </c>
      <c r="Z263" s="4">
        <f t="shared" si="118"/>
        <v>1.8833333333333335</v>
      </c>
      <c r="AA263" s="13">
        <v>35</v>
      </c>
      <c r="AB263" s="26" t="s">
        <v>370</v>
      </c>
      <c r="AC263" s="26" t="s">
        <v>370</v>
      </c>
      <c r="AD263" s="4" t="s">
        <v>370</v>
      </c>
      <c r="AE263" s="13" t="s">
        <v>370</v>
      </c>
      <c r="AF263" s="5">
        <v>10909</v>
      </c>
      <c r="AG263" s="5">
        <v>29347</v>
      </c>
      <c r="AH263" s="4">
        <f t="shared" ref="AH263:AH326" si="124">IF((AI263=0),0,IF(AF263=0,1,IF(AG263&lt;0,0,AG263/AF263)))</f>
        <v>2.6901640847007058</v>
      </c>
      <c r="AI263" s="13">
        <v>5</v>
      </c>
      <c r="AJ263" s="5">
        <v>59</v>
      </c>
      <c r="AK263" s="5">
        <v>55.6</v>
      </c>
      <c r="AL263" s="4">
        <f t="shared" si="109"/>
        <v>0.94237288135593222</v>
      </c>
      <c r="AM263" s="13">
        <v>15</v>
      </c>
      <c r="AN263" s="26">
        <v>40</v>
      </c>
      <c r="AO263" s="26">
        <v>44</v>
      </c>
      <c r="AP263" s="4">
        <f t="shared" si="122"/>
        <v>1.1000000000000001</v>
      </c>
      <c r="AQ263" s="13">
        <v>20</v>
      </c>
      <c r="AR263" s="5" t="s">
        <v>373</v>
      </c>
      <c r="AS263" s="5" t="s">
        <v>373</v>
      </c>
      <c r="AT263" s="5" t="s">
        <v>373</v>
      </c>
      <c r="AU263" s="13" t="s">
        <v>370</v>
      </c>
      <c r="AV263" s="13">
        <v>0</v>
      </c>
      <c r="AW263" s="13">
        <v>0</v>
      </c>
      <c r="AX263" s="4">
        <f t="shared" si="110"/>
        <v>0</v>
      </c>
      <c r="AY263" s="13">
        <v>0</v>
      </c>
      <c r="AZ263" s="5" t="s">
        <v>373</v>
      </c>
      <c r="BA263" s="5" t="s">
        <v>373</v>
      </c>
      <c r="BB263" s="5" t="s">
        <v>373</v>
      </c>
      <c r="BC263" s="13" t="s">
        <v>370</v>
      </c>
      <c r="BD263" s="20">
        <f t="shared" si="119"/>
        <v>1.3356914131549005</v>
      </c>
      <c r="BE263" s="20">
        <f t="shared" si="123"/>
        <v>1.2135691413154901</v>
      </c>
      <c r="BF263" s="24">
        <v>501</v>
      </c>
      <c r="BG263" s="21">
        <f t="shared" si="111"/>
        <v>501</v>
      </c>
      <c r="BH263" s="21">
        <f t="shared" si="112"/>
        <v>608</v>
      </c>
      <c r="BI263" s="48">
        <f t="shared" si="113"/>
        <v>107</v>
      </c>
      <c r="BJ263" s="21">
        <v>84.8</v>
      </c>
      <c r="BK263" s="21">
        <v>56.5</v>
      </c>
      <c r="BL263" s="21">
        <v>0</v>
      </c>
      <c r="BM263" s="21">
        <v>42.1</v>
      </c>
      <c r="BN263" s="21">
        <v>46.2</v>
      </c>
      <c r="BO263" s="21">
        <v>69.899999999999977</v>
      </c>
      <c r="BP263" s="21">
        <v>29.899999999999977</v>
      </c>
      <c r="BQ263" s="21">
        <v>52.200000000000024</v>
      </c>
      <c r="BR263" s="21">
        <v>113.9</v>
      </c>
      <c r="BS263" s="21">
        <v>60.300000000000026</v>
      </c>
      <c r="BT263" s="21">
        <v>55.1</v>
      </c>
      <c r="BU263" s="86">
        <f t="shared" si="114"/>
        <v>-2.8999999999999702</v>
      </c>
      <c r="BV263" s="60"/>
      <c r="BW263" s="26">
        <f t="shared" si="115"/>
        <v>0</v>
      </c>
      <c r="BX263" s="92">
        <f t="shared" si="101"/>
        <v>-2.8999999999999702</v>
      </c>
      <c r="BY263" s="72"/>
      <c r="BZ263" s="11"/>
      <c r="CA263" s="72"/>
      <c r="CB263" s="72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2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2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2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2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2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2"/>
      <c r="IB263" s="11"/>
      <c r="IC263" s="11"/>
    </row>
    <row r="264" spans="1:237" s="2" customFormat="1" ht="15" customHeight="1" x14ac:dyDescent="0.2">
      <c r="A264" s="16" t="s">
        <v>262</v>
      </c>
      <c r="B264" s="26">
        <v>0</v>
      </c>
      <c r="C264" s="26">
        <v>0</v>
      </c>
      <c r="D264" s="4">
        <f t="shared" si="108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26">
        <v>2234.6</v>
      </c>
      <c r="O264" s="26">
        <v>1475.8</v>
      </c>
      <c r="P264" s="4">
        <f t="shared" si="116"/>
        <v>0.66043139711805243</v>
      </c>
      <c r="Q264" s="13">
        <v>20</v>
      </c>
      <c r="R264" s="22">
        <v>1</v>
      </c>
      <c r="S264" s="13">
        <v>15</v>
      </c>
      <c r="T264" s="26">
        <v>175</v>
      </c>
      <c r="U264" s="26">
        <v>178.4</v>
      </c>
      <c r="V264" s="4">
        <f t="shared" si="117"/>
        <v>1.0194285714285714</v>
      </c>
      <c r="W264" s="13">
        <v>25</v>
      </c>
      <c r="X264" s="26">
        <v>35.1</v>
      </c>
      <c r="Y264" s="26">
        <v>47.7</v>
      </c>
      <c r="Z264" s="4">
        <f t="shared" si="118"/>
        <v>1.358974358974359</v>
      </c>
      <c r="AA264" s="13">
        <v>25</v>
      </c>
      <c r="AB264" s="26" t="s">
        <v>370</v>
      </c>
      <c r="AC264" s="26" t="s">
        <v>370</v>
      </c>
      <c r="AD264" s="4" t="s">
        <v>370</v>
      </c>
      <c r="AE264" s="13" t="s">
        <v>370</v>
      </c>
      <c r="AF264" s="5">
        <v>11818</v>
      </c>
      <c r="AG264" s="5">
        <v>11979</v>
      </c>
      <c r="AH264" s="4">
        <f t="shared" si="124"/>
        <v>1.0136232865121002</v>
      </c>
      <c r="AI264" s="13">
        <v>5</v>
      </c>
      <c r="AJ264" s="5">
        <v>15</v>
      </c>
      <c r="AK264" s="5">
        <v>88.9</v>
      </c>
      <c r="AL264" s="4">
        <f t="shared" si="109"/>
        <v>5.9266666666666667</v>
      </c>
      <c r="AM264" s="13">
        <v>15</v>
      </c>
      <c r="AN264" s="26">
        <v>293</v>
      </c>
      <c r="AO264" s="26">
        <v>434</v>
      </c>
      <c r="AP264" s="4">
        <f t="shared" si="122"/>
        <v>1.4812286689419796</v>
      </c>
      <c r="AQ264" s="13">
        <v>20</v>
      </c>
      <c r="AR264" s="5" t="s">
        <v>373</v>
      </c>
      <c r="AS264" s="5" t="s">
        <v>373</v>
      </c>
      <c r="AT264" s="5" t="s">
        <v>373</v>
      </c>
      <c r="AU264" s="13" t="s">
        <v>370</v>
      </c>
      <c r="AV264" s="13">
        <v>25</v>
      </c>
      <c r="AW264" s="13">
        <v>50</v>
      </c>
      <c r="AX264" s="4">
        <f t="shared" si="110"/>
        <v>2</v>
      </c>
      <c r="AY264" s="13">
        <v>10</v>
      </c>
      <c r="AZ264" s="5" t="s">
        <v>373</v>
      </c>
      <c r="BA264" s="5" t="s">
        <v>373</v>
      </c>
      <c r="BB264" s="5" t="s">
        <v>373</v>
      </c>
      <c r="BC264" s="13" t="s">
        <v>370</v>
      </c>
      <c r="BD264" s="20">
        <f t="shared" si="119"/>
        <v>1.7130473408432179</v>
      </c>
      <c r="BE264" s="20">
        <f t="shared" si="123"/>
        <v>1.2513047340843217</v>
      </c>
      <c r="BF264" s="24">
        <v>1703</v>
      </c>
      <c r="BG264" s="21">
        <f t="shared" si="111"/>
        <v>1703</v>
      </c>
      <c r="BH264" s="21">
        <f t="shared" si="112"/>
        <v>2131</v>
      </c>
      <c r="BI264" s="48">
        <f t="shared" si="113"/>
        <v>428</v>
      </c>
      <c r="BJ264" s="21">
        <v>260</v>
      </c>
      <c r="BK264" s="21">
        <v>204.2</v>
      </c>
      <c r="BL264" s="21">
        <v>139.59999999999997</v>
      </c>
      <c r="BM264" s="21">
        <v>196.8</v>
      </c>
      <c r="BN264" s="21">
        <v>160.80000000000001</v>
      </c>
      <c r="BO264" s="21">
        <v>87.299999999999955</v>
      </c>
      <c r="BP264" s="21">
        <v>149.4</v>
      </c>
      <c r="BQ264" s="21">
        <v>135.99999999999994</v>
      </c>
      <c r="BR264" s="21">
        <v>240.40000000000026</v>
      </c>
      <c r="BS264" s="21">
        <v>359.1</v>
      </c>
      <c r="BT264" s="21">
        <v>147.6</v>
      </c>
      <c r="BU264" s="86">
        <f t="shared" si="114"/>
        <v>49.799999999999983</v>
      </c>
      <c r="BV264" s="60"/>
      <c r="BW264" s="26">
        <f t="shared" si="115"/>
        <v>49.799999999999983</v>
      </c>
      <c r="BX264" s="92">
        <f t="shared" ref="BX264:BX327" si="125">IF(BU264&lt;0,BU264,0)</f>
        <v>0</v>
      </c>
      <c r="BY264" s="72"/>
      <c r="BZ264" s="11"/>
      <c r="CA264" s="72"/>
      <c r="CB264" s="72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2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2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2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2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2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2"/>
      <c r="IB264" s="11"/>
      <c r="IC264" s="11"/>
    </row>
    <row r="265" spans="1:237" s="2" customFormat="1" ht="15" customHeight="1" x14ac:dyDescent="0.2">
      <c r="A265" s="16" t="s">
        <v>263</v>
      </c>
      <c r="B265" s="26">
        <v>32626</v>
      </c>
      <c r="C265" s="26">
        <v>36532</v>
      </c>
      <c r="D265" s="4">
        <f t="shared" si="108"/>
        <v>1.1197204683381352</v>
      </c>
      <c r="E265" s="13">
        <v>10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26">
        <v>3295.9</v>
      </c>
      <c r="O265" s="26">
        <v>2516.6999999999998</v>
      </c>
      <c r="P265" s="4">
        <f t="shared" si="116"/>
        <v>0.76358506022634176</v>
      </c>
      <c r="Q265" s="13">
        <v>20</v>
      </c>
      <c r="R265" s="22">
        <v>1</v>
      </c>
      <c r="S265" s="13">
        <v>15</v>
      </c>
      <c r="T265" s="26">
        <v>1852.8</v>
      </c>
      <c r="U265" s="26">
        <v>1687.8</v>
      </c>
      <c r="V265" s="4">
        <f t="shared" si="117"/>
        <v>0.9109455958549223</v>
      </c>
      <c r="W265" s="13">
        <v>10</v>
      </c>
      <c r="X265" s="26">
        <v>124.7</v>
      </c>
      <c r="Y265" s="26">
        <v>130.1</v>
      </c>
      <c r="Z265" s="4">
        <f t="shared" si="118"/>
        <v>1.0433039294306334</v>
      </c>
      <c r="AA265" s="13">
        <v>40</v>
      </c>
      <c r="AB265" s="26" t="s">
        <v>370</v>
      </c>
      <c r="AC265" s="26" t="s">
        <v>370</v>
      </c>
      <c r="AD265" s="4" t="s">
        <v>370</v>
      </c>
      <c r="AE265" s="13" t="s">
        <v>370</v>
      </c>
      <c r="AF265" s="5">
        <v>72726</v>
      </c>
      <c r="AG265" s="5">
        <v>78931</v>
      </c>
      <c r="AH265" s="4">
        <f t="shared" si="124"/>
        <v>1.0853202431042543</v>
      </c>
      <c r="AI265" s="13">
        <v>5</v>
      </c>
      <c r="AJ265" s="5">
        <v>59</v>
      </c>
      <c r="AK265" s="5">
        <v>35.1</v>
      </c>
      <c r="AL265" s="4">
        <f t="shared" si="109"/>
        <v>0.59491525423728819</v>
      </c>
      <c r="AM265" s="13">
        <v>15</v>
      </c>
      <c r="AN265" s="26">
        <v>963</v>
      </c>
      <c r="AO265" s="26">
        <v>1057</v>
      </c>
      <c r="AP265" s="4">
        <f t="shared" si="122"/>
        <v>1.0976116303219108</v>
      </c>
      <c r="AQ265" s="13">
        <v>20</v>
      </c>
      <c r="AR265" s="5" t="s">
        <v>373</v>
      </c>
      <c r="AS265" s="5" t="s">
        <v>373</v>
      </c>
      <c r="AT265" s="5" t="s">
        <v>373</v>
      </c>
      <c r="AU265" s="13" t="s">
        <v>370</v>
      </c>
      <c r="AV265" s="13">
        <v>24</v>
      </c>
      <c r="AW265" s="13">
        <v>50</v>
      </c>
      <c r="AX265" s="4">
        <f t="shared" si="110"/>
        <v>2.0833333333333335</v>
      </c>
      <c r="AY265" s="13">
        <v>10</v>
      </c>
      <c r="AZ265" s="5" t="s">
        <v>373</v>
      </c>
      <c r="BA265" s="5" t="s">
        <v>373</v>
      </c>
      <c r="BB265" s="5" t="s">
        <v>373</v>
      </c>
      <c r="BC265" s="13" t="s">
        <v>370</v>
      </c>
      <c r="BD265" s="20">
        <f t="shared" si="119"/>
        <v>1.0306649309829994</v>
      </c>
      <c r="BE265" s="20">
        <f t="shared" si="123"/>
        <v>1.0306649309829994</v>
      </c>
      <c r="BF265" s="24">
        <v>3378</v>
      </c>
      <c r="BG265" s="21">
        <f t="shared" si="111"/>
        <v>3378</v>
      </c>
      <c r="BH265" s="21">
        <f t="shared" si="112"/>
        <v>3481.6</v>
      </c>
      <c r="BI265" s="48">
        <f t="shared" si="113"/>
        <v>103.59999999999991</v>
      </c>
      <c r="BJ265" s="21">
        <v>353.9</v>
      </c>
      <c r="BK265" s="21">
        <v>195.8</v>
      </c>
      <c r="BL265" s="21">
        <v>175.59999999999997</v>
      </c>
      <c r="BM265" s="21">
        <v>246.7</v>
      </c>
      <c r="BN265" s="21">
        <v>279.60000000000002</v>
      </c>
      <c r="BO265" s="21">
        <v>532.70000000000027</v>
      </c>
      <c r="BP265" s="21">
        <v>146.9</v>
      </c>
      <c r="BQ265" s="21">
        <v>350.29999999999973</v>
      </c>
      <c r="BR265" s="21">
        <v>449.29999999999984</v>
      </c>
      <c r="BS265" s="21">
        <v>279.69999999999982</v>
      </c>
      <c r="BT265" s="21">
        <v>292.8</v>
      </c>
      <c r="BU265" s="86">
        <f t="shared" si="114"/>
        <v>178.30000000000024</v>
      </c>
      <c r="BV265" s="60"/>
      <c r="BW265" s="26">
        <f t="shared" si="115"/>
        <v>178.30000000000024</v>
      </c>
      <c r="BX265" s="92">
        <f t="shared" si="125"/>
        <v>0</v>
      </c>
      <c r="BY265" s="72"/>
      <c r="BZ265" s="11"/>
      <c r="CA265" s="72"/>
      <c r="CB265" s="72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2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2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2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2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2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2"/>
      <c r="IB265" s="11"/>
      <c r="IC265" s="11"/>
    </row>
    <row r="266" spans="1:237" s="2" customFormat="1" ht="15" customHeight="1" x14ac:dyDescent="0.2">
      <c r="A266" s="16" t="s">
        <v>264</v>
      </c>
      <c r="B266" s="26">
        <v>937258</v>
      </c>
      <c r="C266" s="26">
        <v>1023383.7</v>
      </c>
      <c r="D266" s="4">
        <f t="shared" si="108"/>
        <v>1.0918911334979269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26">
        <v>3554.6</v>
      </c>
      <c r="O266" s="26">
        <v>6364.1</v>
      </c>
      <c r="P266" s="4">
        <f t="shared" si="116"/>
        <v>1.7903842907781469</v>
      </c>
      <c r="Q266" s="13">
        <v>20</v>
      </c>
      <c r="R266" s="22">
        <v>1</v>
      </c>
      <c r="S266" s="13">
        <v>15</v>
      </c>
      <c r="T266" s="26">
        <v>261</v>
      </c>
      <c r="U266" s="26">
        <v>280</v>
      </c>
      <c r="V266" s="4">
        <f t="shared" si="117"/>
        <v>1.0727969348659003</v>
      </c>
      <c r="W266" s="13">
        <v>10</v>
      </c>
      <c r="X266" s="26">
        <v>12796.2</v>
      </c>
      <c r="Y266" s="26">
        <v>12231.5</v>
      </c>
      <c r="Z266" s="4">
        <f t="shared" si="118"/>
        <v>0.95586971132054821</v>
      </c>
      <c r="AA266" s="13">
        <v>40</v>
      </c>
      <c r="AB266" s="26" t="s">
        <v>370</v>
      </c>
      <c r="AC266" s="26" t="s">
        <v>370</v>
      </c>
      <c r="AD266" s="4" t="s">
        <v>370</v>
      </c>
      <c r="AE266" s="13" t="s">
        <v>370</v>
      </c>
      <c r="AF266" s="5">
        <v>199996</v>
      </c>
      <c r="AG266" s="5">
        <v>217003</v>
      </c>
      <c r="AH266" s="4">
        <f t="shared" si="124"/>
        <v>1.0850367007340147</v>
      </c>
      <c r="AI266" s="13">
        <v>5</v>
      </c>
      <c r="AJ266" s="5">
        <v>59</v>
      </c>
      <c r="AK266" s="5">
        <v>30.6</v>
      </c>
      <c r="AL266" s="4">
        <f t="shared" si="109"/>
        <v>0.51864406779661021</v>
      </c>
      <c r="AM266" s="13">
        <v>15</v>
      </c>
      <c r="AN266" s="26">
        <v>343</v>
      </c>
      <c r="AO266" s="26">
        <v>412</v>
      </c>
      <c r="AP266" s="4">
        <f t="shared" si="122"/>
        <v>1.2011661807580174</v>
      </c>
      <c r="AQ266" s="13">
        <v>20</v>
      </c>
      <c r="AR266" s="5" t="s">
        <v>373</v>
      </c>
      <c r="AS266" s="5" t="s">
        <v>373</v>
      </c>
      <c r="AT266" s="5" t="s">
        <v>373</v>
      </c>
      <c r="AU266" s="13" t="s">
        <v>370</v>
      </c>
      <c r="AV266" s="13">
        <v>16.600000000000001</v>
      </c>
      <c r="AW266" s="13">
        <v>50</v>
      </c>
      <c r="AX266" s="4">
        <f t="shared" si="110"/>
        <v>3.012048192771084</v>
      </c>
      <c r="AY266" s="13">
        <v>10</v>
      </c>
      <c r="AZ266" s="5" t="s">
        <v>373</v>
      </c>
      <c r="BA266" s="5" t="s">
        <v>373</v>
      </c>
      <c r="BB266" s="5" t="s">
        <v>373</v>
      </c>
      <c r="BC266" s="13" t="s">
        <v>370</v>
      </c>
      <c r="BD266" s="20">
        <f t="shared" si="119"/>
        <v>1.2278483104518174</v>
      </c>
      <c r="BE266" s="20">
        <f t="shared" si="123"/>
        <v>1.2027848310451816</v>
      </c>
      <c r="BF266" s="24">
        <v>3087</v>
      </c>
      <c r="BG266" s="21">
        <f t="shared" si="111"/>
        <v>3087</v>
      </c>
      <c r="BH266" s="21">
        <f t="shared" si="112"/>
        <v>3713</v>
      </c>
      <c r="BI266" s="48">
        <f t="shared" si="113"/>
        <v>626</v>
      </c>
      <c r="BJ266" s="21">
        <v>451.5</v>
      </c>
      <c r="BK266" s="21">
        <v>306.10000000000002</v>
      </c>
      <c r="BL266" s="21">
        <v>170.29999999999995</v>
      </c>
      <c r="BM266" s="21">
        <v>334.9</v>
      </c>
      <c r="BN266" s="21">
        <v>331.7</v>
      </c>
      <c r="BO266" s="21">
        <v>427.40000000000032</v>
      </c>
      <c r="BP266" s="21">
        <v>224.49999999999966</v>
      </c>
      <c r="BQ266" s="21">
        <v>244.8</v>
      </c>
      <c r="BR266" s="21">
        <v>545.19999999999982</v>
      </c>
      <c r="BS266" s="21">
        <v>228.10000000000025</v>
      </c>
      <c r="BT266" s="21">
        <v>202.6</v>
      </c>
      <c r="BU266" s="86">
        <f t="shared" si="114"/>
        <v>245.90000000000035</v>
      </c>
      <c r="BV266" s="60"/>
      <c r="BW266" s="26">
        <f t="shared" si="115"/>
        <v>245.90000000000035</v>
      </c>
      <c r="BX266" s="92">
        <f t="shared" si="125"/>
        <v>0</v>
      </c>
      <c r="BY266" s="72"/>
      <c r="BZ266" s="11"/>
      <c r="CA266" s="72"/>
      <c r="CB266" s="72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2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2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2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2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2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2"/>
      <c r="IB266" s="11"/>
      <c r="IC266" s="11"/>
    </row>
    <row r="267" spans="1:237" s="2" customFormat="1" ht="15" customHeight="1" x14ac:dyDescent="0.2">
      <c r="A267" s="16" t="s">
        <v>265</v>
      </c>
      <c r="B267" s="26">
        <v>24475</v>
      </c>
      <c r="C267" s="26">
        <v>35664.400000000001</v>
      </c>
      <c r="D267" s="4">
        <f t="shared" si="108"/>
        <v>1.4571767109295199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26">
        <v>8893.1</v>
      </c>
      <c r="O267" s="26">
        <v>8218.1</v>
      </c>
      <c r="P267" s="4">
        <f t="shared" si="116"/>
        <v>0.9240984583553542</v>
      </c>
      <c r="Q267" s="13">
        <v>20</v>
      </c>
      <c r="R267" s="22">
        <v>1</v>
      </c>
      <c r="S267" s="13">
        <v>15</v>
      </c>
      <c r="T267" s="26">
        <v>254</v>
      </c>
      <c r="U267" s="26">
        <v>63.3</v>
      </c>
      <c r="V267" s="4">
        <f t="shared" si="117"/>
        <v>0.24921259842519683</v>
      </c>
      <c r="W267" s="13">
        <v>25</v>
      </c>
      <c r="X267" s="26">
        <v>129.4</v>
      </c>
      <c r="Y267" s="26">
        <v>193.6</v>
      </c>
      <c r="Z267" s="4">
        <f t="shared" si="118"/>
        <v>1.4961360123647602</v>
      </c>
      <c r="AA267" s="13">
        <v>25</v>
      </c>
      <c r="AB267" s="26" t="s">
        <v>370</v>
      </c>
      <c r="AC267" s="26" t="s">
        <v>370</v>
      </c>
      <c r="AD267" s="4" t="s">
        <v>370</v>
      </c>
      <c r="AE267" s="13" t="s">
        <v>370</v>
      </c>
      <c r="AF267" s="5">
        <v>549989</v>
      </c>
      <c r="AG267" s="5">
        <v>612113</v>
      </c>
      <c r="AH267" s="4">
        <f t="shared" si="124"/>
        <v>1.1129549863724548</v>
      </c>
      <c r="AI267" s="13">
        <v>5</v>
      </c>
      <c r="AJ267" s="5">
        <v>59</v>
      </c>
      <c r="AK267" s="5">
        <v>37.4</v>
      </c>
      <c r="AL267" s="4">
        <f t="shared" si="109"/>
        <v>0.63389830508474576</v>
      </c>
      <c r="AM267" s="13">
        <v>15</v>
      </c>
      <c r="AN267" s="26">
        <v>643</v>
      </c>
      <c r="AO267" s="26">
        <v>630</v>
      </c>
      <c r="AP267" s="4">
        <f t="shared" si="122"/>
        <v>0.97978227060653189</v>
      </c>
      <c r="AQ267" s="13">
        <v>20</v>
      </c>
      <c r="AR267" s="5" t="s">
        <v>373</v>
      </c>
      <c r="AS267" s="5" t="s">
        <v>373</v>
      </c>
      <c r="AT267" s="5" t="s">
        <v>373</v>
      </c>
      <c r="AU267" s="13" t="s">
        <v>370</v>
      </c>
      <c r="AV267" s="13">
        <v>35.6</v>
      </c>
      <c r="AW267" s="13">
        <v>52.38</v>
      </c>
      <c r="AX267" s="4">
        <f t="shared" si="110"/>
        <v>1.4713483146067416</v>
      </c>
      <c r="AY267" s="13">
        <v>10</v>
      </c>
      <c r="AZ267" s="5" t="s">
        <v>373</v>
      </c>
      <c r="BA267" s="5" t="s">
        <v>373</v>
      </c>
      <c r="BB267" s="5" t="s">
        <v>373</v>
      </c>
      <c r="BC267" s="13" t="s">
        <v>370</v>
      </c>
      <c r="BD267" s="20">
        <f t="shared" si="119"/>
        <v>0.97289537663781189</v>
      </c>
      <c r="BE267" s="20">
        <f t="shared" si="123"/>
        <v>0.97289537663781189</v>
      </c>
      <c r="BF267" s="24">
        <v>3286</v>
      </c>
      <c r="BG267" s="21">
        <f t="shared" si="111"/>
        <v>3286</v>
      </c>
      <c r="BH267" s="21">
        <f t="shared" si="112"/>
        <v>3196.9</v>
      </c>
      <c r="BI267" s="48">
        <f t="shared" si="113"/>
        <v>-89.099999999999909</v>
      </c>
      <c r="BJ267" s="21">
        <v>382.3</v>
      </c>
      <c r="BK267" s="21">
        <v>406.1</v>
      </c>
      <c r="BL267" s="21">
        <v>285.69999999999993</v>
      </c>
      <c r="BM267" s="21">
        <v>240.1</v>
      </c>
      <c r="BN267" s="21">
        <v>375.4</v>
      </c>
      <c r="BO267" s="21">
        <v>128</v>
      </c>
      <c r="BP267" s="21">
        <v>216.40000000000026</v>
      </c>
      <c r="BQ267" s="21">
        <v>333.39999999999986</v>
      </c>
      <c r="BR267" s="21">
        <v>273.60000000000014</v>
      </c>
      <c r="BS267" s="21">
        <v>241.09999999999991</v>
      </c>
      <c r="BT267" s="21">
        <v>265.10000000000002</v>
      </c>
      <c r="BU267" s="86">
        <f t="shared" si="114"/>
        <v>49.699999999999932</v>
      </c>
      <c r="BV267" s="60"/>
      <c r="BW267" s="26">
        <f t="shared" si="115"/>
        <v>49.699999999999932</v>
      </c>
      <c r="BX267" s="92">
        <f t="shared" si="125"/>
        <v>0</v>
      </c>
      <c r="BY267" s="72"/>
      <c r="BZ267" s="11"/>
      <c r="CA267" s="72"/>
      <c r="CB267" s="72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2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2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2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2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2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2"/>
      <c r="IB267" s="11"/>
      <c r="IC267" s="11"/>
    </row>
    <row r="268" spans="1:237" s="2" customFormat="1" ht="15" customHeight="1" x14ac:dyDescent="0.2">
      <c r="A268" s="16" t="s">
        <v>266</v>
      </c>
      <c r="B268" s="26">
        <v>66688</v>
      </c>
      <c r="C268" s="26">
        <v>59339</v>
      </c>
      <c r="D268" s="4">
        <f t="shared" si="108"/>
        <v>0.88980026391554701</v>
      </c>
      <c r="E268" s="13">
        <v>10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26">
        <v>4833</v>
      </c>
      <c r="O268" s="26">
        <v>4683.8</v>
      </c>
      <c r="P268" s="4">
        <f t="shared" si="116"/>
        <v>0.96912890544175467</v>
      </c>
      <c r="Q268" s="13">
        <v>20</v>
      </c>
      <c r="R268" s="22">
        <v>1</v>
      </c>
      <c r="S268" s="13">
        <v>15</v>
      </c>
      <c r="T268" s="26">
        <v>81</v>
      </c>
      <c r="U268" s="26">
        <v>100.1</v>
      </c>
      <c r="V268" s="4">
        <f t="shared" si="117"/>
        <v>1.2358024691358025</v>
      </c>
      <c r="W268" s="13">
        <v>15</v>
      </c>
      <c r="X268" s="26">
        <v>43.3</v>
      </c>
      <c r="Y268" s="26">
        <v>65.099999999999994</v>
      </c>
      <c r="Z268" s="4">
        <f t="shared" si="118"/>
        <v>1.5034642032332564</v>
      </c>
      <c r="AA268" s="13">
        <v>35</v>
      </c>
      <c r="AB268" s="26" t="s">
        <v>370</v>
      </c>
      <c r="AC268" s="26" t="s">
        <v>370</v>
      </c>
      <c r="AD268" s="4" t="s">
        <v>370</v>
      </c>
      <c r="AE268" s="13" t="s">
        <v>370</v>
      </c>
      <c r="AF268" s="5">
        <v>57272</v>
      </c>
      <c r="AG268" s="5">
        <v>95414</v>
      </c>
      <c r="AH268" s="4">
        <f t="shared" si="124"/>
        <v>1.665979885458863</v>
      </c>
      <c r="AI268" s="13">
        <v>5</v>
      </c>
      <c r="AJ268" s="5">
        <v>59</v>
      </c>
      <c r="AK268" s="5">
        <v>32.6</v>
      </c>
      <c r="AL268" s="4">
        <f t="shared" si="109"/>
        <v>0.55254237288135599</v>
      </c>
      <c r="AM268" s="13">
        <v>15</v>
      </c>
      <c r="AN268" s="26">
        <v>131</v>
      </c>
      <c r="AO268" s="26">
        <v>130</v>
      </c>
      <c r="AP268" s="4">
        <f t="shared" si="122"/>
        <v>0.99236641221374045</v>
      </c>
      <c r="AQ268" s="13">
        <v>20</v>
      </c>
      <c r="AR268" s="5" t="s">
        <v>373</v>
      </c>
      <c r="AS268" s="5" t="s">
        <v>373</v>
      </c>
      <c r="AT268" s="5" t="s">
        <v>373</v>
      </c>
      <c r="AU268" s="13" t="s">
        <v>370</v>
      </c>
      <c r="AV268" s="13">
        <v>29.2</v>
      </c>
      <c r="AW268" s="13">
        <v>37.5</v>
      </c>
      <c r="AX268" s="4">
        <f t="shared" si="110"/>
        <v>1.2842465753424659</v>
      </c>
      <c r="AY268" s="13">
        <v>10</v>
      </c>
      <c r="AZ268" s="5" t="s">
        <v>373</v>
      </c>
      <c r="BA268" s="5" t="s">
        <v>373</v>
      </c>
      <c r="BB268" s="5" t="s">
        <v>373</v>
      </c>
      <c r="BC268" s="13" t="s">
        <v>370</v>
      </c>
      <c r="BD268" s="20">
        <f t="shared" si="119"/>
        <v>1.1292875442510739</v>
      </c>
      <c r="BE268" s="20">
        <f t="shared" si="123"/>
        <v>1.1292875442510739</v>
      </c>
      <c r="BF268" s="24">
        <v>463</v>
      </c>
      <c r="BG268" s="21">
        <f t="shared" si="111"/>
        <v>463</v>
      </c>
      <c r="BH268" s="21">
        <f t="shared" si="112"/>
        <v>522.9</v>
      </c>
      <c r="BI268" s="48">
        <f t="shared" si="113"/>
        <v>59.899999999999977</v>
      </c>
      <c r="BJ268" s="21">
        <v>122.9</v>
      </c>
      <c r="BK268" s="21">
        <v>81.400000000000006</v>
      </c>
      <c r="BL268" s="21">
        <v>0</v>
      </c>
      <c r="BM268" s="21">
        <v>53.3</v>
      </c>
      <c r="BN268" s="21">
        <v>41</v>
      </c>
      <c r="BO268" s="21">
        <v>0</v>
      </c>
      <c r="BP268" s="21">
        <v>51.6</v>
      </c>
      <c r="BQ268" s="21">
        <v>51.6</v>
      </c>
      <c r="BR268" s="21">
        <v>12.399999999999963</v>
      </c>
      <c r="BS268" s="21">
        <v>40.100000000000037</v>
      </c>
      <c r="BT268" s="21">
        <v>51.3</v>
      </c>
      <c r="BU268" s="86">
        <f t="shared" si="114"/>
        <v>17.300000000000026</v>
      </c>
      <c r="BV268" s="60"/>
      <c r="BW268" s="26">
        <f t="shared" si="115"/>
        <v>17.300000000000026</v>
      </c>
      <c r="BX268" s="92">
        <f t="shared" si="125"/>
        <v>0</v>
      </c>
      <c r="BY268" s="72"/>
      <c r="BZ268" s="11"/>
      <c r="CA268" s="72"/>
      <c r="CB268" s="72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2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2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2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2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2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2"/>
      <c r="IB268" s="11"/>
      <c r="IC268" s="11"/>
    </row>
    <row r="269" spans="1:237" s="2" customFormat="1" ht="15" customHeight="1" x14ac:dyDescent="0.2">
      <c r="A269" s="25" t="s">
        <v>267</v>
      </c>
      <c r="B269" s="26"/>
      <c r="C269" s="26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26"/>
      <c r="O269" s="26"/>
      <c r="P269" s="4"/>
      <c r="Q269" s="13"/>
      <c r="R269" s="22"/>
      <c r="S269" s="13"/>
      <c r="T269" s="26"/>
      <c r="U269" s="26"/>
      <c r="V269" s="4"/>
      <c r="W269" s="13"/>
      <c r="X269" s="26"/>
      <c r="Y269" s="26"/>
      <c r="Z269" s="4"/>
      <c r="AA269" s="13"/>
      <c r="AB269" s="26"/>
      <c r="AC269" s="26"/>
      <c r="AD269" s="4"/>
      <c r="AE269" s="13"/>
      <c r="AF269" s="5"/>
      <c r="AG269" s="5"/>
      <c r="AH269" s="4"/>
      <c r="AI269" s="13"/>
      <c r="AJ269" s="5"/>
      <c r="AK269" s="5"/>
      <c r="AL269" s="4"/>
      <c r="AM269" s="13"/>
      <c r="AN269" s="26"/>
      <c r="AO269" s="26"/>
      <c r="AP269" s="4"/>
      <c r="AQ269" s="13"/>
      <c r="AR269" s="5"/>
      <c r="AS269" s="5"/>
      <c r="AT269" s="5"/>
      <c r="AU269" s="13"/>
      <c r="AV269" s="13"/>
      <c r="AW269" s="13"/>
      <c r="AX269" s="4"/>
      <c r="AY269" s="13"/>
      <c r="AZ269" s="5"/>
      <c r="BA269" s="5"/>
      <c r="BB269" s="5"/>
      <c r="BC269" s="13"/>
      <c r="BD269" s="20"/>
      <c r="BE269" s="20"/>
      <c r="BF269" s="24"/>
      <c r="BG269" s="21"/>
      <c r="BH269" s="21"/>
      <c r="BI269" s="48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86"/>
      <c r="BV269" s="60"/>
      <c r="BW269" s="26"/>
      <c r="BX269" s="92"/>
      <c r="BY269" s="72"/>
      <c r="BZ269" s="11"/>
      <c r="CA269" s="72"/>
      <c r="CB269" s="72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2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2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2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2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2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2"/>
      <c r="IB269" s="11"/>
      <c r="IC269" s="11"/>
    </row>
    <row r="270" spans="1:237" s="2" customFormat="1" ht="15" customHeight="1" x14ac:dyDescent="0.2">
      <c r="A270" s="16" t="s">
        <v>268</v>
      </c>
      <c r="B270" s="26">
        <v>0</v>
      </c>
      <c r="C270" s="26">
        <v>0</v>
      </c>
      <c r="D270" s="4">
        <f t="shared" si="108"/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26">
        <v>661.4</v>
      </c>
      <c r="O270" s="26">
        <v>695.2</v>
      </c>
      <c r="P270" s="4">
        <f t="shared" si="116"/>
        <v>1.0511037193831267</v>
      </c>
      <c r="Q270" s="13">
        <v>20</v>
      </c>
      <c r="R270" s="22">
        <v>1</v>
      </c>
      <c r="S270" s="13">
        <v>15</v>
      </c>
      <c r="T270" s="26">
        <v>3.1</v>
      </c>
      <c r="U270" s="26">
        <v>0</v>
      </c>
      <c r="V270" s="4">
        <f t="shared" si="117"/>
        <v>0</v>
      </c>
      <c r="W270" s="13">
        <v>10</v>
      </c>
      <c r="X270" s="26">
        <v>0.85</v>
      </c>
      <c r="Y270" s="26">
        <v>0.9</v>
      </c>
      <c r="Z270" s="4">
        <f t="shared" si="118"/>
        <v>1.0588235294117647</v>
      </c>
      <c r="AA270" s="13">
        <v>40</v>
      </c>
      <c r="AB270" s="26" t="s">
        <v>370</v>
      </c>
      <c r="AC270" s="26" t="s">
        <v>370</v>
      </c>
      <c r="AD270" s="4" t="s">
        <v>370</v>
      </c>
      <c r="AE270" s="13" t="s">
        <v>370</v>
      </c>
      <c r="AF270" s="5">
        <v>2160</v>
      </c>
      <c r="AG270" s="5">
        <v>3429</v>
      </c>
      <c r="AH270" s="4">
        <f t="shared" si="124"/>
        <v>1.5874999999999999</v>
      </c>
      <c r="AI270" s="13">
        <v>5</v>
      </c>
      <c r="AJ270" s="5">
        <v>47</v>
      </c>
      <c r="AK270" s="5">
        <v>89</v>
      </c>
      <c r="AL270" s="4">
        <f t="shared" si="109"/>
        <v>1.8936170212765957</v>
      </c>
      <c r="AM270" s="13">
        <v>15</v>
      </c>
      <c r="AN270" s="26">
        <v>5</v>
      </c>
      <c r="AO270" s="26">
        <v>6</v>
      </c>
      <c r="AP270" s="4">
        <f t="shared" ref="AP270:AP286" si="126">IF((AQ270=0),0,IF(AN270=0,1,IF(AO270&lt;0,0,AO270/AN270)))</f>
        <v>1.2</v>
      </c>
      <c r="AQ270" s="13">
        <v>20</v>
      </c>
      <c r="AR270" s="5" t="s">
        <v>373</v>
      </c>
      <c r="AS270" s="5" t="s">
        <v>373</v>
      </c>
      <c r="AT270" s="5" t="s">
        <v>373</v>
      </c>
      <c r="AU270" s="13" t="s">
        <v>370</v>
      </c>
      <c r="AV270" s="13">
        <v>0</v>
      </c>
      <c r="AW270" s="13">
        <v>0</v>
      </c>
      <c r="AX270" s="4">
        <f t="shared" si="110"/>
        <v>1</v>
      </c>
      <c r="AY270" s="13">
        <v>10</v>
      </c>
      <c r="AZ270" s="5" t="s">
        <v>373</v>
      </c>
      <c r="BA270" s="5" t="s">
        <v>373</v>
      </c>
      <c r="BB270" s="5" t="s">
        <v>373</v>
      </c>
      <c r="BC270" s="13" t="s">
        <v>370</v>
      </c>
      <c r="BD270" s="20">
        <f t="shared" si="119"/>
        <v>1.1016057102465335</v>
      </c>
      <c r="BE270" s="20">
        <f t="shared" ref="BE270:BE286" si="127">IF(BD270&gt;1.2,IF((BD270-1.2)*0.1+1.2&gt;1.3,1.3,(BD270-1.2)*0.1+1.2),BD270)</f>
        <v>1.1016057102465335</v>
      </c>
      <c r="BF270" s="24">
        <v>374</v>
      </c>
      <c r="BG270" s="21">
        <f t="shared" si="111"/>
        <v>374</v>
      </c>
      <c r="BH270" s="21">
        <f t="shared" si="112"/>
        <v>412</v>
      </c>
      <c r="BI270" s="48">
        <f t="shared" si="113"/>
        <v>38</v>
      </c>
      <c r="BJ270" s="21">
        <v>48.4</v>
      </c>
      <c r="BK270" s="21">
        <v>76.400000000000006</v>
      </c>
      <c r="BL270" s="21">
        <v>0</v>
      </c>
      <c r="BM270" s="21">
        <v>35.1</v>
      </c>
      <c r="BN270" s="21">
        <v>23.2</v>
      </c>
      <c r="BO270" s="21">
        <v>0</v>
      </c>
      <c r="BP270" s="21">
        <v>11.9</v>
      </c>
      <c r="BQ270" s="21">
        <v>42.2</v>
      </c>
      <c r="BR270" s="21">
        <v>17.999999999999972</v>
      </c>
      <c r="BS270" s="21">
        <v>88.900000000000034</v>
      </c>
      <c r="BT270" s="21">
        <v>44.2</v>
      </c>
      <c r="BU270" s="86">
        <f t="shared" si="114"/>
        <v>23.70000000000006</v>
      </c>
      <c r="BV270" s="60"/>
      <c r="BW270" s="26">
        <f t="shared" si="115"/>
        <v>23.70000000000006</v>
      </c>
      <c r="BX270" s="92">
        <f t="shared" si="125"/>
        <v>0</v>
      </c>
      <c r="BY270" s="72"/>
      <c r="BZ270" s="11"/>
      <c r="CA270" s="72"/>
      <c r="CB270" s="72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2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2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2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2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2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2"/>
      <c r="IB270" s="11"/>
      <c r="IC270" s="11"/>
    </row>
    <row r="271" spans="1:237" s="2" customFormat="1" ht="15" customHeight="1" x14ac:dyDescent="0.2">
      <c r="A271" s="16" t="s">
        <v>269</v>
      </c>
      <c r="B271" s="26">
        <v>0</v>
      </c>
      <c r="C271" s="26">
        <v>0</v>
      </c>
      <c r="D271" s="4">
        <f t="shared" si="108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26">
        <v>1898.6</v>
      </c>
      <c r="O271" s="26">
        <v>2119</v>
      </c>
      <c r="P271" s="4">
        <f t="shared" si="116"/>
        <v>1.116085536711261</v>
      </c>
      <c r="Q271" s="13">
        <v>20</v>
      </c>
      <c r="R271" s="22">
        <v>1</v>
      </c>
      <c r="S271" s="13">
        <v>15</v>
      </c>
      <c r="T271" s="26">
        <v>36.6</v>
      </c>
      <c r="U271" s="26">
        <v>0</v>
      </c>
      <c r="V271" s="4">
        <f t="shared" si="117"/>
        <v>0</v>
      </c>
      <c r="W271" s="13">
        <v>20</v>
      </c>
      <c r="X271" s="26">
        <v>6.16</v>
      </c>
      <c r="Y271" s="26">
        <v>4.7</v>
      </c>
      <c r="Z271" s="4">
        <f t="shared" si="118"/>
        <v>0.76298701298701299</v>
      </c>
      <c r="AA271" s="13">
        <v>30</v>
      </c>
      <c r="AB271" s="26" t="s">
        <v>370</v>
      </c>
      <c r="AC271" s="26" t="s">
        <v>370</v>
      </c>
      <c r="AD271" s="4" t="s">
        <v>370</v>
      </c>
      <c r="AE271" s="13" t="s">
        <v>370</v>
      </c>
      <c r="AF271" s="5">
        <v>17261</v>
      </c>
      <c r="AG271" s="5">
        <v>21652</v>
      </c>
      <c r="AH271" s="4">
        <f t="shared" si="124"/>
        <v>1.2543885058803081</v>
      </c>
      <c r="AI271" s="13">
        <v>5</v>
      </c>
      <c r="AJ271" s="5">
        <v>47</v>
      </c>
      <c r="AK271" s="5">
        <v>34.799999999999997</v>
      </c>
      <c r="AL271" s="4">
        <f t="shared" si="109"/>
        <v>0.74042553191489358</v>
      </c>
      <c r="AM271" s="13">
        <v>15</v>
      </c>
      <c r="AN271" s="26">
        <v>59</v>
      </c>
      <c r="AO271" s="26">
        <v>63</v>
      </c>
      <c r="AP271" s="4">
        <f t="shared" si="126"/>
        <v>1.0677966101694916</v>
      </c>
      <c r="AQ271" s="13">
        <v>20</v>
      </c>
      <c r="AR271" s="5" t="s">
        <v>373</v>
      </c>
      <c r="AS271" s="5" t="s">
        <v>373</v>
      </c>
      <c r="AT271" s="5" t="s">
        <v>373</v>
      </c>
      <c r="AU271" s="13" t="s">
        <v>370</v>
      </c>
      <c r="AV271" s="13">
        <v>41</v>
      </c>
      <c r="AW271" s="13">
        <v>44.44</v>
      </c>
      <c r="AX271" s="4">
        <f t="shared" si="110"/>
        <v>0</v>
      </c>
      <c r="AY271" s="13">
        <v>0</v>
      </c>
      <c r="AZ271" s="5" t="s">
        <v>373</v>
      </c>
      <c r="BA271" s="5" t="s">
        <v>373</v>
      </c>
      <c r="BB271" s="5" t="s">
        <v>373</v>
      </c>
      <c r="BC271" s="13" t="s">
        <v>370</v>
      </c>
      <c r="BD271" s="20">
        <f t="shared" si="119"/>
        <v>0.79156463068280303</v>
      </c>
      <c r="BE271" s="20">
        <f t="shared" si="127"/>
        <v>0.79156463068280303</v>
      </c>
      <c r="BF271" s="24">
        <v>321</v>
      </c>
      <c r="BG271" s="21">
        <f t="shared" si="111"/>
        <v>321</v>
      </c>
      <c r="BH271" s="21">
        <f t="shared" si="112"/>
        <v>254.1</v>
      </c>
      <c r="BI271" s="48">
        <f t="shared" si="113"/>
        <v>-66.900000000000006</v>
      </c>
      <c r="BJ271" s="21">
        <v>33.200000000000003</v>
      </c>
      <c r="BK271" s="21">
        <v>32.200000000000003</v>
      </c>
      <c r="BL271" s="21">
        <v>46.199999999999989</v>
      </c>
      <c r="BM271" s="21">
        <v>20.6</v>
      </c>
      <c r="BN271" s="21">
        <v>23.1</v>
      </c>
      <c r="BO271" s="21">
        <v>0</v>
      </c>
      <c r="BP271" s="21">
        <v>23.6</v>
      </c>
      <c r="BQ271" s="21">
        <v>32.9</v>
      </c>
      <c r="BR271" s="21">
        <v>2.6000000000000227</v>
      </c>
      <c r="BS271" s="21">
        <v>24.300000000000011</v>
      </c>
      <c r="BT271" s="21">
        <v>19.399999999999999</v>
      </c>
      <c r="BU271" s="86">
        <f t="shared" si="114"/>
        <v>-4.0000000000000142</v>
      </c>
      <c r="BV271" s="60"/>
      <c r="BW271" s="26">
        <f t="shared" si="115"/>
        <v>0</v>
      </c>
      <c r="BX271" s="92">
        <f t="shared" si="125"/>
        <v>-4.0000000000000142</v>
      </c>
      <c r="BY271" s="72"/>
      <c r="BZ271" s="11"/>
      <c r="CA271" s="72"/>
      <c r="CB271" s="72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2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2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2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2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2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2"/>
      <c r="IB271" s="11"/>
      <c r="IC271" s="11"/>
    </row>
    <row r="272" spans="1:237" s="2" customFormat="1" ht="15" customHeight="1" x14ac:dyDescent="0.2">
      <c r="A272" s="16" t="s">
        <v>270</v>
      </c>
      <c r="B272" s="26">
        <v>0</v>
      </c>
      <c r="C272" s="26">
        <v>0</v>
      </c>
      <c r="D272" s="4">
        <f t="shared" si="108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26">
        <v>3301.5</v>
      </c>
      <c r="O272" s="26">
        <v>1820.3</v>
      </c>
      <c r="P272" s="4">
        <f t="shared" si="116"/>
        <v>0.55135544449492657</v>
      </c>
      <c r="Q272" s="13">
        <v>20</v>
      </c>
      <c r="R272" s="22">
        <v>1</v>
      </c>
      <c r="S272" s="13">
        <v>15</v>
      </c>
      <c r="T272" s="26">
        <v>84</v>
      </c>
      <c r="U272" s="26">
        <v>0</v>
      </c>
      <c r="V272" s="4">
        <f t="shared" si="117"/>
        <v>0</v>
      </c>
      <c r="W272" s="13">
        <v>10</v>
      </c>
      <c r="X272" s="26">
        <v>13.54</v>
      </c>
      <c r="Y272" s="26">
        <v>15.2</v>
      </c>
      <c r="Z272" s="4">
        <f t="shared" si="118"/>
        <v>1.122599704579025</v>
      </c>
      <c r="AA272" s="13">
        <v>40</v>
      </c>
      <c r="AB272" s="26" t="s">
        <v>370</v>
      </c>
      <c r="AC272" s="26" t="s">
        <v>370</v>
      </c>
      <c r="AD272" s="4" t="s">
        <v>370</v>
      </c>
      <c r="AE272" s="13" t="s">
        <v>370</v>
      </c>
      <c r="AF272" s="5">
        <v>14154</v>
      </c>
      <c r="AG272" s="5">
        <v>16030</v>
      </c>
      <c r="AH272" s="4">
        <f t="shared" si="124"/>
        <v>1.132542037586548</v>
      </c>
      <c r="AI272" s="13">
        <v>5</v>
      </c>
      <c r="AJ272" s="5">
        <v>15</v>
      </c>
      <c r="AK272" s="5">
        <v>40.6</v>
      </c>
      <c r="AL272" s="4">
        <f t="shared" si="109"/>
        <v>2.7066666666666666</v>
      </c>
      <c r="AM272" s="13">
        <v>15</v>
      </c>
      <c r="AN272" s="26">
        <v>135</v>
      </c>
      <c r="AO272" s="26">
        <v>188</v>
      </c>
      <c r="AP272" s="4">
        <f t="shared" si="126"/>
        <v>1.3925925925925926</v>
      </c>
      <c r="AQ272" s="13">
        <v>20</v>
      </c>
      <c r="AR272" s="5" t="s">
        <v>373</v>
      </c>
      <c r="AS272" s="5" t="s">
        <v>373</v>
      </c>
      <c r="AT272" s="5" t="s">
        <v>373</v>
      </c>
      <c r="AU272" s="13" t="s">
        <v>370</v>
      </c>
      <c r="AV272" s="13">
        <v>0</v>
      </c>
      <c r="AW272" s="13">
        <v>0</v>
      </c>
      <c r="AX272" s="4">
        <f t="shared" si="110"/>
        <v>0</v>
      </c>
      <c r="AY272" s="13">
        <v>0</v>
      </c>
      <c r="AZ272" s="5" t="s">
        <v>373</v>
      </c>
      <c r="BA272" s="5" t="s">
        <v>373</v>
      </c>
      <c r="BB272" s="5" t="s">
        <v>373</v>
      </c>
      <c r="BC272" s="13" t="s">
        <v>370</v>
      </c>
      <c r="BD272" s="20">
        <f t="shared" si="119"/>
        <v>1.1603652729027532</v>
      </c>
      <c r="BE272" s="20">
        <f t="shared" si="127"/>
        <v>1.1603652729027532</v>
      </c>
      <c r="BF272" s="24">
        <v>355</v>
      </c>
      <c r="BG272" s="21">
        <f t="shared" si="111"/>
        <v>355</v>
      </c>
      <c r="BH272" s="21">
        <f t="shared" si="112"/>
        <v>411.9</v>
      </c>
      <c r="BI272" s="48">
        <f t="shared" si="113"/>
        <v>56.899999999999977</v>
      </c>
      <c r="BJ272" s="21">
        <v>71.400000000000006</v>
      </c>
      <c r="BK272" s="21">
        <v>63.2</v>
      </c>
      <c r="BL272" s="21">
        <v>0</v>
      </c>
      <c r="BM272" s="21">
        <v>32.1</v>
      </c>
      <c r="BN272" s="21">
        <v>36.299999999999997</v>
      </c>
      <c r="BO272" s="21">
        <v>0</v>
      </c>
      <c r="BP272" s="21">
        <v>39.1</v>
      </c>
      <c r="BQ272" s="21">
        <v>35.299999999999997</v>
      </c>
      <c r="BR272" s="21">
        <v>13.799999999999976</v>
      </c>
      <c r="BS272" s="21">
        <v>18.900000000000027</v>
      </c>
      <c r="BT272" s="21">
        <v>7.6</v>
      </c>
      <c r="BU272" s="86">
        <f t="shared" si="114"/>
        <v>94.200000000000045</v>
      </c>
      <c r="BV272" s="60"/>
      <c r="BW272" s="26">
        <f t="shared" si="115"/>
        <v>94.200000000000045</v>
      </c>
      <c r="BX272" s="92">
        <f t="shared" si="125"/>
        <v>0</v>
      </c>
      <c r="BY272" s="72"/>
      <c r="BZ272" s="11"/>
      <c r="CA272" s="72"/>
      <c r="CB272" s="72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2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2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2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2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2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2"/>
      <c r="IB272" s="11"/>
      <c r="IC272" s="11"/>
    </row>
    <row r="273" spans="1:237" s="2" customFormat="1" ht="15" customHeight="1" x14ac:dyDescent="0.2">
      <c r="A273" s="16" t="s">
        <v>271</v>
      </c>
      <c r="B273" s="26">
        <v>0</v>
      </c>
      <c r="C273" s="26">
        <v>0</v>
      </c>
      <c r="D273" s="4">
        <f t="shared" si="108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26">
        <v>1166.3</v>
      </c>
      <c r="O273" s="26">
        <v>1288.5999999999999</v>
      </c>
      <c r="P273" s="4">
        <f t="shared" si="116"/>
        <v>1.1048615279087712</v>
      </c>
      <c r="Q273" s="13">
        <v>20</v>
      </c>
      <c r="R273" s="22">
        <v>1</v>
      </c>
      <c r="S273" s="13">
        <v>15</v>
      </c>
      <c r="T273" s="26">
        <v>113.9</v>
      </c>
      <c r="U273" s="26">
        <v>114.8</v>
      </c>
      <c r="V273" s="4">
        <f t="shared" si="117"/>
        <v>1.0079016681299384</v>
      </c>
      <c r="W273" s="13">
        <v>20</v>
      </c>
      <c r="X273" s="26">
        <v>15.25</v>
      </c>
      <c r="Y273" s="26">
        <v>15.5</v>
      </c>
      <c r="Z273" s="4">
        <f t="shared" si="118"/>
        <v>1.0163934426229508</v>
      </c>
      <c r="AA273" s="13">
        <v>30</v>
      </c>
      <c r="AB273" s="26" t="s">
        <v>370</v>
      </c>
      <c r="AC273" s="26" t="s">
        <v>370</v>
      </c>
      <c r="AD273" s="4" t="s">
        <v>370</v>
      </c>
      <c r="AE273" s="13" t="s">
        <v>370</v>
      </c>
      <c r="AF273" s="5">
        <v>32522</v>
      </c>
      <c r="AG273" s="5">
        <v>40979</v>
      </c>
      <c r="AH273" s="4">
        <f t="shared" si="124"/>
        <v>1.2600393579730644</v>
      </c>
      <c r="AI273" s="13">
        <v>5</v>
      </c>
      <c r="AJ273" s="5">
        <v>47</v>
      </c>
      <c r="AK273" s="5">
        <v>52.6</v>
      </c>
      <c r="AL273" s="4">
        <f t="shared" si="109"/>
        <v>1.1191489361702127</v>
      </c>
      <c r="AM273" s="13">
        <v>15</v>
      </c>
      <c r="AN273" s="26">
        <v>164</v>
      </c>
      <c r="AO273" s="26">
        <v>189</v>
      </c>
      <c r="AP273" s="4">
        <f t="shared" si="126"/>
        <v>1.1524390243902438</v>
      </c>
      <c r="AQ273" s="13">
        <v>20</v>
      </c>
      <c r="AR273" s="5" t="s">
        <v>373</v>
      </c>
      <c r="AS273" s="5" t="s">
        <v>373</v>
      </c>
      <c r="AT273" s="5" t="s">
        <v>373</v>
      </c>
      <c r="AU273" s="13" t="s">
        <v>370</v>
      </c>
      <c r="AV273" s="13">
        <v>0</v>
      </c>
      <c r="AW273" s="13">
        <v>0</v>
      </c>
      <c r="AX273" s="4">
        <f t="shared" si="110"/>
        <v>0</v>
      </c>
      <c r="AY273" s="13">
        <v>0</v>
      </c>
      <c r="AZ273" s="5" t="s">
        <v>373</v>
      </c>
      <c r="BA273" s="5" t="s">
        <v>373</v>
      </c>
      <c r="BB273" s="5" t="s">
        <v>373</v>
      </c>
      <c r="BC273" s="13" t="s">
        <v>370</v>
      </c>
      <c r="BD273" s="20">
        <f t="shared" si="119"/>
        <v>1.071066228157489</v>
      </c>
      <c r="BE273" s="20">
        <f t="shared" si="127"/>
        <v>1.071066228157489</v>
      </c>
      <c r="BF273" s="24">
        <v>1330</v>
      </c>
      <c r="BG273" s="21">
        <f t="shared" si="111"/>
        <v>1330</v>
      </c>
      <c r="BH273" s="21">
        <f t="shared" si="112"/>
        <v>1424.5</v>
      </c>
      <c r="BI273" s="48">
        <f t="shared" si="113"/>
        <v>94.5</v>
      </c>
      <c r="BJ273" s="21">
        <v>190.6</v>
      </c>
      <c r="BK273" s="21">
        <v>274.60000000000002</v>
      </c>
      <c r="BL273" s="21">
        <v>0</v>
      </c>
      <c r="BM273" s="21">
        <v>50.8</v>
      </c>
      <c r="BN273" s="21">
        <v>59.6</v>
      </c>
      <c r="BO273" s="21">
        <v>0</v>
      </c>
      <c r="BP273" s="21">
        <v>84.4</v>
      </c>
      <c r="BQ273" s="21">
        <v>72.8</v>
      </c>
      <c r="BR273" s="21">
        <v>128.69999999999993</v>
      </c>
      <c r="BS273" s="21">
        <v>260.99999999999989</v>
      </c>
      <c r="BT273" s="21">
        <v>136.5</v>
      </c>
      <c r="BU273" s="86">
        <f t="shared" si="114"/>
        <v>165.50000000000034</v>
      </c>
      <c r="BV273" s="60"/>
      <c r="BW273" s="26">
        <f t="shared" si="115"/>
        <v>165.50000000000034</v>
      </c>
      <c r="BX273" s="92">
        <f t="shared" si="125"/>
        <v>0</v>
      </c>
      <c r="BY273" s="72"/>
      <c r="BZ273" s="11"/>
      <c r="CA273" s="72"/>
      <c r="CB273" s="72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2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2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2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2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2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2"/>
      <c r="IB273" s="11"/>
      <c r="IC273" s="11"/>
    </row>
    <row r="274" spans="1:237" s="2" customFormat="1" ht="15" customHeight="1" x14ac:dyDescent="0.2">
      <c r="A274" s="16" t="s">
        <v>272</v>
      </c>
      <c r="B274" s="26">
        <v>1762</v>
      </c>
      <c r="C274" s="26">
        <v>2034</v>
      </c>
      <c r="D274" s="4">
        <f t="shared" si="108"/>
        <v>1.1543700340522134</v>
      </c>
      <c r="E274" s="13">
        <v>10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26">
        <v>3309.4</v>
      </c>
      <c r="O274" s="26">
        <v>3076.3</v>
      </c>
      <c r="P274" s="4">
        <f t="shared" si="116"/>
        <v>0.92956427146914855</v>
      </c>
      <c r="Q274" s="13">
        <v>20</v>
      </c>
      <c r="R274" s="22">
        <v>1</v>
      </c>
      <c r="S274" s="13">
        <v>15</v>
      </c>
      <c r="T274" s="26">
        <v>47.8</v>
      </c>
      <c r="U274" s="26">
        <v>0.9</v>
      </c>
      <c r="V274" s="4">
        <f t="shared" si="117"/>
        <v>1.8828451882845189E-2</v>
      </c>
      <c r="W274" s="13">
        <v>20</v>
      </c>
      <c r="X274" s="26">
        <v>7.57</v>
      </c>
      <c r="Y274" s="26">
        <v>8.5</v>
      </c>
      <c r="Z274" s="4">
        <f t="shared" si="118"/>
        <v>1.1228533685601056</v>
      </c>
      <c r="AA274" s="13">
        <v>30</v>
      </c>
      <c r="AB274" s="26" t="s">
        <v>370</v>
      </c>
      <c r="AC274" s="26" t="s">
        <v>370</v>
      </c>
      <c r="AD274" s="4" t="s">
        <v>370</v>
      </c>
      <c r="AE274" s="13" t="s">
        <v>370</v>
      </c>
      <c r="AF274" s="5">
        <v>5754</v>
      </c>
      <c r="AG274" s="5">
        <v>8068</v>
      </c>
      <c r="AH274" s="4">
        <f t="shared" si="124"/>
        <v>1.4021550225929789</v>
      </c>
      <c r="AI274" s="13">
        <v>5</v>
      </c>
      <c r="AJ274" s="5">
        <v>47</v>
      </c>
      <c r="AK274" s="5">
        <v>55.2</v>
      </c>
      <c r="AL274" s="4">
        <f t="shared" si="109"/>
        <v>1.1744680851063831</v>
      </c>
      <c r="AM274" s="13">
        <v>15</v>
      </c>
      <c r="AN274" s="26">
        <v>77</v>
      </c>
      <c r="AO274" s="26">
        <v>78</v>
      </c>
      <c r="AP274" s="4">
        <f t="shared" si="126"/>
        <v>1.0129870129870129</v>
      </c>
      <c r="AQ274" s="13">
        <v>20</v>
      </c>
      <c r="AR274" s="5" t="s">
        <v>373</v>
      </c>
      <c r="AS274" s="5" t="s">
        <v>373</v>
      </c>
      <c r="AT274" s="5" t="s">
        <v>373</v>
      </c>
      <c r="AU274" s="13" t="s">
        <v>370</v>
      </c>
      <c r="AV274" s="13">
        <v>0</v>
      </c>
      <c r="AW274" s="13">
        <v>0</v>
      </c>
      <c r="AX274" s="4">
        <f t="shared" si="110"/>
        <v>0</v>
      </c>
      <c r="AY274" s="13">
        <v>0</v>
      </c>
      <c r="AZ274" s="5" t="s">
        <v>373</v>
      </c>
      <c r="BA274" s="5" t="s">
        <v>373</v>
      </c>
      <c r="BB274" s="5" t="s">
        <v>373</v>
      </c>
      <c r="BC274" s="13" t="s">
        <v>370</v>
      </c>
      <c r="BD274" s="20">
        <f t="shared" si="119"/>
        <v>0.91914587047160068</v>
      </c>
      <c r="BE274" s="20">
        <f t="shared" si="127"/>
        <v>0.91914587047160068</v>
      </c>
      <c r="BF274" s="24">
        <v>300</v>
      </c>
      <c r="BG274" s="21">
        <f t="shared" si="111"/>
        <v>300</v>
      </c>
      <c r="BH274" s="21">
        <f t="shared" si="112"/>
        <v>275.7</v>
      </c>
      <c r="BI274" s="48">
        <f t="shared" si="113"/>
        <v>-24.300000000000011</v>
      </c>
      <c r="BJ274" s="21">
        <v>65.599999999999994</v>
      </c>
      <c r="BK274" s="21">
        <v>35.299999999999997</v>
      </c>
      <c r="BL274" s="21">
        <v>0</v>
      </c>
      <c r="BM274" s="21">
        <v>22</v>
      </c>
      <c r="BN274" s="21">
        <v>32.700000000000003</v>
      </c>
      <c r="BO274" s="21">
        <v>0</v>
      </c>
      <c r="BP274" s="21">
        <v>19.100000000000001</v>
      </c>
      <c r="BQ274" s="21">
        <v>31.8</v>
      </c>
      <c r="BR274" s="21">
        <v>12.300000000000011</v>
      </c>
      <c r="BS274" s="21">
        <v>43.599999999999966</v>
      </c>
      <c r="BT274" s="21">
        <v>15.8</v>
      </c>
      <c r="BU274" s="86">
        <f t="shared" si="114"/>
        <v>-2.4999999999999751</v>
      </c>
      <c r="BV274" s="60"/>
      <c r="BW274" s="26">
        <f t="shared" si="115"/>
        <v>0</v>
      </c>
      <c r="BX274" s="92">
        <f t="shared" si="125"/>
        <v>-2.4999999999999751</v>
      </c>
      <c r="BY274" s="72"/>
      <c r="BZ274" s="11"/>
      <c r="CA274" s="72"/>
      <c r="CB274" s="72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2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2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2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2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2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2"/>
      <c r="IB274" s="11"/>
      <c r="IC274" s="11"/>
    </row>
    <row r="275" spans="1:237" s="2" customFormat="1" ht="15" customHeight="1" x14ac:dyDescent="0.2">
      <c r="A275" s="16" t="s">
        <v>273</v>
      </c>
      <c r="B275" s="26">
        <v>0</v>
      </c>
      <c r="C275" s="26">
        <v>0</v>
      </c>
      <c r="D275" s="4">
        <f t="shared" si="108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26">
        <v>2041.8</v>
      </c>
      <c r="O275" s="26">
        <v>2263.5</v>
      </c>
      <c r="P275" s="4">
        <f t="shared" si="116"/>
        <v>1.1085806641198943</v>
      </c>
      <c r="Q275" s="13">
        <v>20</v>
      </c>
      <c r="R275" s="22">
        <v>1</v>
      </c>
      <c r="S275" s="13">
        <v>15</v>
      </c>
      <c r="T275" s="26">
        <v>60.9</v>
      </c>
      <c r="U275" s="26">
        <v>54.8</v>
      </c>
      <c r="V275" s="4">
        <f t="shared" si="117"/>
        <v>0.89983579638752054</v>
      </c>
      <c r="W275" s="13">
        <v>15</v>
      </c>
      <c r="X275" s="26">
        <v>10.88</v>
      </c>
      <c r="Y275" s="26">
        <v>12.9</v>
      </c>
      <c r="Z275" s="4">
        <f t="shared" si="118"/>
        <v>1.1856617647058822</v>
      </c>
      <c r="AA275" s="13">
        <v>35</v>
      </c>
      <c r="AB275" s="26" t="s">
        <v>370</v>
      </c>
      <c r="AC275" s="26" t="s">
        <v>370</v>
      </c>
      <c r="AD275" s="4" t="s">
        <v>370</v>
      </c>
      <c r="AE275" s="13" t="s">
        <v>370</v>
      </c>
      <c r="AF275" s="5">
        <v>16316</v>
      </c>
      <c r="AG275" s="5">
        <v>19479</v>
      </c>
      <c r="AH275" s="4">
        <f t="shared" si="124"/>
        <v>1.1938587889188526</v>
      </c>
      <c r="AI275" s="13">
        <v>5</v>
      </c>
      <c r="AJ275" s="5">
        <v>47</v>
      </c>
      <c r="AK275" s="5">
        <v>40.799999999999997</v>
      </c>
      <c r="AL275" s="4">
        <f t="shared" si="109"/>
        <v>0.86808510638297864</v>
      </c>
      <c r="AM275" s="13">
        <v>15</v>
      </c>
      <c r="AN275" s="26">
        <v>98</v>
      </c>
      <c r="AO275" s="26">
        <v>114</v>
      </c>
      <c r="AP275" s="4">
        <f t="shared" si="126"/>
        <v>1.1632653061224489</v>
      </c>
      <c r="AQ275" s="13">
        <v>20</v>
      </c>
      <c r="AR275" s="5" t="s">
        <v>373</v>
      </c>
      <c r="AS275" s="5" t="s">
        <v>373</v>
      </c>
      <c r="AT275" s="5" t="s">
        <v>373</v>
      </c>
      <c r="AU275" s="13" t="s">
        <v>370</v>
      </c>
      <c r="AV275" s="13">
        <v>0</v>
      </c>
      <c r="AW275" s="13">
        <v>0</v>
      </c>
      <c r="AX275" s="4">
        <f t="shared" si="110"/>
        <v>1</v>
      </c>
      <c r="AY275" s="13">
        <v>10</v>
      </c>
      <c r="AZ275" s="5" t="s">
        <v>373</v>
      </c>
      <c r="BA275" s="5" t="s">
        <v>373</v>
      </c>
      <c r="BB275" s="5" t="s">
        <v>373</v>
      </c>
      <c r="BC275" s="13" t="s">
        <v>370</v>
      </c>
      <c r="BD275" s="20">
        <f t="shared" si="119"/>
        <v>1.069801397449663</v>
      </c>
      <c r="BE275" s="20">
        <f t="shared" si="127"/>
        <v>1.069801397449663</v>
      </c>
      <c r="BF275" s="24">
        <v>801</v>
      </c>
      <c r="BG275" s="21">
        <f t="shared" si="111"/>
        <v>801</v>
      </c>
      <c r="BH275" s="21">
        <f t="shared" si="112"/>
        <v>856.9</v>
      </c>
      <c r="BI275" s="48">
        <f t="shared" si="113"/>
        <v>55.899999999999977</v>
      </c>
      <c r="BJ275" s="21">
        <v>145.1</v>
      </c>
      <c r="BK275" s="21">
        <v>144.69999999999999</v>
      </c>
      <c r="BL275" s="21">
        <v>0</v>
      </c>
      <c r="BM275" s="21">
        <v>69.900000000000006</v>
      </c>
      <c r="BN275" s="21">
        <v>70.8</v>
      </c>
      <c r="BO275" s="21">
        <v>0</v>
      </c>
      <c r="BP275" s="21">
        <v>67.2</v>
      </c>
      <c r="BQ275" s="21">
        <v>61.4</v>
      </c>
      <c r="BR275" s="21">
        <v>61.199999999999903</v>
      </c>
      <c r="BS275" s="21">
        <v>58.100000000000151</v>
      </c>
      <c r="BT275" s="21">
        <v>89.1</v>
      </c>
      <c r="BU275" s="86">
        <f t="shared" si="114"/>
        <v>89.399999999999892</v>
      </c>
      <c r="BV275" s="60"/>
      <c r="BW275" s="26">
        <f t="shared" si="115"/>
        <v>89.399999999999892</v>
      </c>
      <c r="BX275" s="92">
        <f t="shared" si="125"/>
        <v>0</v>
      </c>
      <c r="BY275" s="72"/>
      <c r="BZ275" s="11"/>
      <c r="CA275" s="72"/>
      <c r="CB275" s="72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2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2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2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2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2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2"/>
      <c r="IB275" s="11"/>
      <c r="IC275" s="11"/>
    </row>
    <row r="276" spans="1:237" s="2" customFormat="1" ht="15" customHeight="1" x14ac:dyDescent="0.2">
      <c r="A276" s="16" t="s">
        <v>274</v>
      </c>
      <c r="B276" s="26">
        <v>0</v>
      </c>
      <c r="C276" s="26">
        <v>0</v>
      </c>
      <c r="D276" s="4">
        <f t="shared" si="108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26">
        <v>939.1</v>
      </c>
      <c r="O276" s="26">
        <v>1329.2</v>
      </c>
      <c r="P276" s="4">
        <f t="shared" si="116"/>
        <v>1.4153977212224471</v>
      </c>
      <c r="Q276" s="13">
        <v>20</v>
      </c>
      <c r="R276" s="22">
        <v>1</v>
      </c>
      <c r="S276" s="13">
        <v>15</v>
      </c>
      <c r="T276" s="26">
        <v>101.9</v>
      </c>
      <c r="U276" s="26">
        <v>42.1</v>
      </c>
      <c r="V276" s="4">
        <f t="shared" si="117"/>
        <v>0.41315014720314031</v>
      </c>
      <c r="W276" s="13">
        <v>20</v>
      </c>
      <c r="X276" s="26">
        <v>14.52</v>
      </c>
      <c r="Y276" s="26">
        <v>13.1</v>
      </c>
      <c r="Z276" s="4">
        <f t="shared" si="118"/>
        <v>0.90220385674931125</v>
      </c>
      <c r="AA276" s="13">
        <v>30</v>
      </c>
      <c r="AB276" s="26" t="s">
        <v>370</v>
      </c>
      <c r="AC276" s="26" t="s">
        <v>370</v>
      </c>
      <c r="AD276" s="4" t="s">
        <v>370</v>
      </c>
      <c r="AE276" s="13" t="s">
        <v>370</v>
      </c>
      <c r="AF276" s="5">
        <v>14179</v>
      </c>
      <c r="AG276" s="5">
        <v>17307</v>
      </c>
      <c r="AH276" s="4">
        <f t="shared" si="124"/>
        <v>1.2206079413216728</v>
      </c>
      <c r="AI276" s="13">
        <v>5</v>
      </c>
      <c r="AJ276" s="5">
        <v>47</v>
      </c>
      <c r="AK276" s="5">
        <v>47.4</v>
      </c>
      <c r="AL276" s="4">
        <f t="shared" si="109"/>
        <v>1.0085106382978724</v>
      </c>
      <c r="AM276" s="13">
        <v>15</v>
      </c>
      <c r="AN276" s="26">
        <v>164</v>
      </c>
      <c r="AO276" s="26">
        <v>155</v>
      </c>
      <c r="AP276" s="4">
        <f t="shared" si="126"/>
        <v>0.94512195121951215</v>
      </c>
      <c r="AQ276" s="13">
        <v>20</v>
      </c>
      <c r="AR276" s="5" t="s">
        <v>373</v>
      </c>
      <c r="AS276" s="5" t="s">
        <v>373</v>
      </c>
      <c r="AT276" s="5" t="s">
        <v>373</v>
      </c>
      <c r="AU276" s="13" t="s">
        <v>370</v>
      </c>
      <c r="AV276" s="13">
        <v>0</v>
      </c>
      <c r="AW276" s="13">
        <v>0</v>
      </c>
      <c r="AX276" s="4">
        <f t="shared" si="110"/>
        <v>0</v>
      </c>
      <c r="AY276" s="13">
        <v>0</v>
      </c>
      <c r="AZ276" s="5" t="s">
        <v>373</v>
      </c>
      <c r="BA276" s="5" t="s">
        <v>373</v>
      </c>
      <c r="BB276" s="5" t="s">
        <v>373</v>
      </c>
      <c r="BC276" s="13" t="s">
        <v>370</v>
      </c>
      <c r="BD276" s="20">
        <f t="shared" si="119"/>
        <v>0.95016169101166226</v>
      </c>
      <c r="BE276" s="20">
        <f t="shared" si="127"/>
        <v>0.95016169101166226</v>
      </c>
      <c r="BF276" s="24">
        <v>1087</v>
      </c>
      <c r="BG276" s="21">
        <f t="shared" si="111"/>
        <v>1087</v>
      </c>
      <c r="BH276" s="21">
        <f t="shared" si="112"/>
        <v>1032.8</v>
      </c>
      <c r="BI276" s="48">
        <f t="shared" si="113"/>
        <v>-54.200000000000045</v>
      </c>
      <c r="BJ276" s="21">
        <v>212.9</v>
      </c>
      <c r="BK276" s="21">
        <v>135.69999999999999</v>
      </c>
      <c r="BL276" s="21">
        <v>0</v>
      </c>
      <c r="BM276" s="21">
        <v>69.3</v>
      </c>
      <c r="BN276" s="21">
        <v>63.1</v>
      </c>
      <c r="BO276" s="21">
        <v>0</v>
      </c>
      <c r="BP276" s="21">
        <v>68.7</v>
      </c>
      <c r="BQ276" s="21">
        <v>90.1</v>
      </c>
      <c r="BR276" s="21">
        <v>96.400000000000091</v>
      </c>
      <c r="BS276" s="21">
        <v>175.89999999999992</v>
      </c>
      <c r="BT276" s="21">
        <v>121.7</v>
      </c>
      <c r="BU276" s="86">
        <f t="shared" si="114"/>
        <v>-0.99999999999990052</v>
      </c>
      <c r="BV276" s="60"/>
      <c r="BW276" s="26">
        <f t="shared" si="115"/>
        <v>0</v>
      </c>
      <c r="BX276" s="92">
        <f t="shared" si="125"/>
        <v>-0.99999999999990052</v>
      </c>
      <c r="BY276" s="72"/>
      <c r="BZ276" s="11"/>
      <c r="CA276" s="72"/>
      <c r="CB276" s="72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2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2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2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2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2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2"/>
      <c r="IB276" s="11"/>
      <c r="IC276" s="11"/>
    </row>
    <row r="277" spans="1:237" s="2" customFormat="1" ht="15" customHeight="1" x14ac:dyDescent="0.2">
      <c r="A277" s="16" t="s">
        <v>275</v>
      </c>
      <c r="B277" s="26">
        <v>0</v>
      </c>
      <c r="C277" s="26">
        <v>0</v>
      </c>
      <c r="D277" s="4">
        <f t="shared" si="108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26">
        <v>895.7</v>
      </c>
      <c r="O277" s="26">
        <v>629.20000000000005</v>
      </c>
      <c r="P277" s="4">
        <f t="shared" si="116"/>
        <v>0.7024673439767779</v>
      </c>
      <c r="Q277" s="13">
        <v>20</v>
      </c>
      <c r="R277" s="22">
        <v>1</v>
      </c>
      <c r="S277" s="13">
        <v>15</v>
      </c>
      <c r="T277" s="26">
        <v>93.4</v>
      </c>
      <c r="U277" s="26">
        <v>0</v>
      </c>
      <c r="V277" s="4">
        <f t="shared" si="117"/>
        <v>0</v>
      </c>
      <c r="W277" s="13">
        <v>30</v>
      </c>
      <c r="X277" s="26">
        <v>12.43</v>
      </c>
      <c r="Y277" s="26">
        <v>12.6</v>
      </c>
      <c r="Z277" s="4">
        <f t="shared" si="118"/>
        <v>1.0136765888978279</v>
      </c>
      <c r="AA277" s="13">
        <v>20</v>
      </c>
      <c r="AB277" s="26" t="s">
        <v>370</v>
      </c>
      <c r="AC277" s="26" t="s">
        <v>370</v>
      </c>
      <c r="AD277" s="4" t="s">
        <v>370</v>
      </c>
      <c r="AE277" s="13" t="s">
        <v>370</v>
      </c>
      <c r="AF277" s="5">
        <v>26286</v>
      </c>
      <c r="AG277" s="5">
        <v>62898</v>
      </c>
      <c r="AH277" s="4">
        <f t="shared" si="124"/>
        <v>2.3928326866012326</v>
      </c>
      <c r="AI277" s="13">
        <v>5</v>
      </c>
      <c r="AJ277" s="5">
        <v>47</v>
      </c>
      <c r="AK277" s="5">
        <v>59.5</v>
      </c>
      <c r="AL277" s="4">
        <f t="shared" si="109"/>
        <v>1.2659574468085106</v>
      </c>
      <c r="AM277" s="13">
        <v>15</v>
      </c>
      <c r="AN277" s="26">
        <v>150</v>
      </c>
      <c r="AO277" s="26">
        <v>247</v>
      </c>
      <c r="AP277" s="4">
        <f t="shared" si="126"/>
        <v>1.6466666666666667</v>
      </c>
      <c r="AQ277" s="13">
        <v>20</v>
      </c>
      <c r="AR277" s="5" t="s">
        <v>373</v>
      </c>
      <c r="AS277" s="5" t="s">
        <v>373</v>
      </c>
      <c r="AT277" s="5" t="s">
        <v>373</v>
      </c>
      <c r="AU277" s="13" t="s">
        <v>370</v>
      </c>
      <c r="AV277" s="13">
        <v>0</v>
      </c>
      <c r="AW277" s="13">
        <v>0</v>
      </c>
      <c r="AX277" s="4">
        <f t="shared" si="110"/>
        <v>0</v>
      </c>
      <c r="AY277" s="13">
        <v>0</v>
      </c>
      <c r="AZ277" s="5" t="s">
        <v>373</v>
      </c>
      <c r="BA277" s="5" t="s">
        <v>373</v>
      </c>
      <c r="BB277" s="5" t="s">
        <v>373</v>
      </c>
      <c r="BC277" s="13" t="s">
        <v>370</v>
      </c>
      <c r="BD277" s="20">
        <f t="shared" si="119"/>
        <v>0.90567789700767409</v>
      </c>
      <c r="BE277" s="20">
        <f t="shared" si="127"/>
        <v>0.90567789700767409</v>
      </c>
      <c r="BF277" s="24">
        <v>1027</v>
      </c>
      <c r="BG277" s="21">
        <f t="shared" si="111"/>
        <v>1027</v>
      </c>
      <c r="BH277" s="21">
        <f t="shared" si="112"/>
        <v>930.1</v>
      </c>
      <c r="BI277" s="48">
        <f t="shared" si="113"/>
        <v>-96.899999999999977</v>
      </c>
      <c r="BJ277" s="21">
        <v>83.3</v>
      </c>
      <c r="BK277" s="21">
        <v>114.6</v>
      </c>
      <c r="BL277" s="21">
        <v>53.799999999999983</v>
      </c>
      <c r="BM277" s="21">
        <v>93.3</v>
      </c>
      <c r="BN277" s="21">
        <v>55.9</v>
      </c>
      <c r="BO277" s="21">
        <v>40.299999999999955</v>
      </c>
      <c r="BP277" s="21">
        <v>88.900000000000034</v>
      </c>
      <c r="BQ277" s="21">
        <v>37.500000000000043</v>
      </c>
      <c r="BR277" s="21">
        <v>74.000000000000057</v>
      </c>
      <c r="BS277" s="21">
        <v>188.8</v>
      </c>
      <c r="BT277" s="21">
        <v>59.2</v>
      </c>
      <c r="BU277" s="86">
        <f t="shared" si="114"/>
        <v>40.500000000000043</v>
      </c>
      <c r="BV277" s="60"/>
      <c r="BW277" s="26">
        <f t="shared" si="115"/>
        <v>40.500000000000043</v>
      </c>
      <c r="BX277" s="92">
        <f t="shared" si="125"/>
        <v>0</v>
      </c>
      <c r="BY277" s="72"/>
      <c r="BZ277" s="11"/>
      <c r="CA277" s="72"/>
      <c r="CB277" s="72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2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2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2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2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1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2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1"/>
      <c r="HQ277" s="11"/>
      <c r="HR277" s="11"/>
      <c r="HS277" s="11"/>
      <c r="HT277" s="11"/>
      <c r="HU277" s="11"/>
      <c r="HV277" s="11"/>
      <c r="HW277" s="11"/>
      <c r="HX277" s="11"/>
      <c r="HY277" s="11"/>
      <c r="HZ277" s="11"/>
      <c r="IA277" s="12"/>
      <c r="IB277" s="11"/>
      <c r="IC277" s="11"/>
    </row>
    <row r="278" spans="1:237" s="2" customFormat="1" ht="15" customHeight="1" x14ac:dyDescent="0.2">
      <c r="A278" s="16" t="s">
        <v>276</v>
      </c>
      <c r="B278" s="26">
        <v>0</v>
      </c>
      <c r="C278" s="26">
        <v>0</v>
      </c>
      <c r="D278" s="4">
        <f t="shared" si="108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26">
        <v>535.79999999999995</v>
      </c>
      <c r="O278" s="26">
        <v>763.2</v>
      </c>
      <c r="P278" s="4">
        <f t="shared" si="116"/>
        <v>1.4244120940649498</v>
      </c>
      <c r="Q278" s="13">
        <v>20</v>
      </c>
      <c r="R278" s="22">
        <v>1</v>
      </c>
      <c r="S278" s="13">
        <v>15</v>
      </c>
      <c r="T278" s="26">
        <v>58.5</v>
      </c>
      <c r="U278" s="26">
        <v>25.3</v>
      </c>
      <c r="V278" s="4">
        <f t="shared" si="117"/>
        <v>0.4324786324786325</v>
      </c>
      <c r="W278" s="13">
        <v>20</v>
      </c>
      <c r="X278" s="26">
        <v>9.98</v>
      </c>
      <c r="Y278" s="26">
        <v>9.6999999999999993</v>
      </c>
      <c r="Z278" s="4">
        <f t="shared" si="118"/>
        <v>0.97194388777555096</v>
      </c>
      <c r="AA278" s="13">
        <v>30</v>
      </c>
      <c r="AB278" s="26" t="s">
        <v>370</v>
      </c>
      <c r="AC278" s="26" t="s">
        <v>370</v>
      </c>
      <c r="AD278" s="4" t="s">
        <v>370</v>
      </c>
      <c r="AE278" s="13" t="s">
        <v>370</v>
      </c>
      <c r="AF278" s="5">
        <v>10940</v>
      </c>
      <c r="AG278" s="5">
        <v>14640</v>
      </c>
      <c r="AH278" s="4">
        <f t="shared" si="124"/>
        <v>1.3382084095063986</v>
      </c>
      <c r="AI278" s="13">
        <v>5</v>
      </c>
      <c r="AJ278" s="5">
        <v>47</v>
      </c>
      <c r="AK278" s="5">
        <v>41.2</v>
      </c>
      <c r="AL278" s="4">
        <f t="shared" si="109"/>
        <v>0.87659574468085111</v>
      </c>
      <c r="AM278" s="13">
        <v>15</v>
      </c>
      <c r="AN278" s="26">
        <v>94</v>
      </c>
      <c r="AO278" s="26">
        <v>94</v>
      </c>
      <c r="AP278" s="4">
        <f t="shared" si="126"/>
        <v>1</v>
      </c>
      <c r="AQ278" s="13">
        <v>20</v>
      </c>
      <c r="AR278" s="5" t="s">
        <v>373</v>
      </c>
      <c r="AS278" s="5" t="s">
        <v>373</v>
      </c>
      <c r="AT278" s="5" t="s">
        <v>373</v>
      </c>
      <c r="AU278" s="13" t="s">
        <v>370</v>
      </c>
      <c r="AV278" s="13">
        <v>0</v>
      </c>
      <c r="AW278" s="13">
        <v>0</v>
      </c>
      <c r="AX278" s="4">
        <f t="shared" si="110"/>
        <v>1</v>
      </c>
      <c r="AY278" s="13">
        <v>10</v>
      </c>
      <c r="AZ278" s="5" t="s">
        <v>373</v>
      </c>
      <c r="BA278" s="5" t="s">
        <v>373</v>
      </c>
      <c r="BB278" s="5" t="s">
        <v>373</v>
      </c>
      <c r="BC278" s="13" t="s">
        <v>370</v>
      </c>
      <c r="BD278" s="20">
        <f t="shared" si="119"/>
        <v>0.97137858801394761</v>
      </c>
      <c r="BE278" s="20">
        <f t="shared" si="127"/>
        <v>0.97137858801394761</v>
      </c>
      <c r="BF278" s="24">
        <v>766</v>
      </c>
      <c r="BG278" s="21">
        <f t="shared" si="111"/>
        <v>766</v>
      </c>
      <c r="BH278" s="21">
        <f t="shared" si="112"/>
        <v>744.1</v>
      </c>
      <c r="BI278" s="48">
        <f t="shared" si="113"/>
        <v>-21.899999999999977</v>
      </c>
      <c r="BJ278" s="21">
        <v>76.400000000000006</v>
      </c>
      <c r="BK278" s="21">
        <v>130.4</v>
      </c>
      <c r="BL278" s="21">
        <v>11</v>
      </c>
      <c r="BM278" s="21">
        <v>25.1</v>
      </c>
      <c r="BN278" s="21">
        <v>59</v>
      </c>
      <c r="BO278" s="21">
        <v>70.399999999999977</v>
      </c>
      <c r="BP278" s="21">
        <v>106.70000000000007</v>
      </c>
      <c r="BQ278" s="21">
        <v>55.699999999999903</v>
      </c>
      <c r="BR278" s="21">
        <v>78.700000000000045</v>
      </c>
      <c r="BS278" s="21">
        <v>111.30000000000007</v>
      </c>
      <c r="BT278" s="21">
        <v>64</v>
      </c>
      <c r="BU278" s="86">
        <f t="shared" si="114"/>
        <v>-44.599999999999994</v>
      </c>
      <c r="BV278" s="60"/>
      <c r="BW278" s="26">
        <f t="shared" si="115"/>
        <v>0</v>
      </c>
      <c r="BX278" s="92">
        <f t="shared" si="125"/>
        <v>-44.599999999999994</v>
      </c>
      <c r="BY278" s="72"/>
      <c r="BZ278" s="11"/>
      <c r="CA278" s="72"/>
      <c r="CB278" s="72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2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2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2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2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2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2"/>
      <c r="IB278" s="11"/>
      <c r="IC278" s="11"/>
    </row>
    <row r="279" spans="1:237" s="2" customFormat="1" ht="15" customHeight="1" x14ac:dyDescent="0.2">
      <c r="A279" s="16" t="s">
        <v>277</v>
      </c>
      <c r="B279" s="26">
        <v>0</v>
      </c>
      <c r="C279" s="26">
        <v>0</v>
      </c>
      <c r="D279" s="4">
        <f t="shared" si="108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26">
        <v>3281.5</v>
      </c>
      <c r="O279" s="26">
        <v>3604.5</v>
      </c>
      <c r="P279" s="4">
        <f t="shared" si="116"/>
        <v>1.0984305957641323</v>
      </c>
      <c r="Q279" s="13">
        <v>20</v>
      </c>
      <c r="R279" s="22">
        <v>1</v>
      </c>
      <c r="S279" s="13">
        <v>15</v>
      </c>
      <c r="T279" s="26">
        <v>47.2</v>
      </c>
      <c r="U279" s="26">
        <v>65.5</v>
      </c>
      <c r="V279" s="4">
        <f t="shared" si="117"/>
        <v>1.3877118644067796</v>
      </c>
      <c r="W279" s="13">
        <v>15</v>
      </c>
      <c r="X279" s="26">
        <v>9.4</v>
      </c>
      <c r="Y279" s="26">
        <v>11.5</v>
      </c>
      <c r="Z279" s="4">
        <f t="shared" si="118"/>
        <v>1.2234042553191489</v>
      </c>
      <c r="AA279" s="13">
        <v>35</v>
      </c>
      <c r="AB279" s="26" t="s">
        <v>370</v>
      </c>
      <c r="AC279" s="26" t="s">
        <v>370</v>
      </c>
      <c r="AD279" s="4" t="s">
        <v>370</v>
      </c>
      <c r="AE279" s="13" t="s">
        <v>370</v>
      </c>
      <c r="AF279" s="5">
        <v>13612</v>
      </c>
      <c r="AG279" s="5">
        <v>19370</v>
      </c>
      <c r="AH279" s="4">
        <f t="shared" si="124"/>
        <v>1.4230091096091684</v>
      </c>
      <c r="AI279" s="13">
        <v>5</v>
      </c>
      <c r="AJ279" s="5">
        <v>47</v>
      </c>
      <c r="AK279" s="5">
        <v>56.6</v>
      </c>
      <c r="AL279" s="4">
        <f t="shared" si="109"/>
        <v>1.2042553191489362</v>
      </c>
      <c r="AM279" s="13">
        <v>15</v>
      </c>
      <c r="AN279" s="26">
        <v>76</v>
      </c>
      <c r="AO279" s="26">
        <v>92</v>
      </c>
      <c r="AP279" s="4">
        <f t="shared" si="126"/>
        <v>1.2105263157894737</v>
      </c>
      <c r="AQ279" s="13">
        <v>20</v>
      </c>
      <c r="AR279" s="5" t="s">
        <v>373</v>
      </c>
      <c r="AS279" s="5" t="s">
        <v>373</v>
      </c>
      <c r="AT279" s="5" t="s">
        <v>373</v>
      </c>
      <c r="AU279" s="13" t="s">
        <v>370</v>
      </c>
      <c r="AV279" s="13">
        <v>0</v>
      </c>
      <c r="AW279" s="13">
        <v>0</v>
      </c>
      <c r="AX279" s="4">
        <f t="shared" si="110"/>
        <v>1</v>
      </c>
      <c r="AY279" s="13">
        <v>10</v>
      </c>
      <c r="AZ279" s="5" t="s">
        <v>373</v>
      </c>
      <c r="BA279" s="5" t="s">
        <v>373</v>
      </c>
      <c r="BB279" s="5" t="s">
        <v>373</v>
      </c>
      <c r="BC279" s="13" t="s">
        <v>370</v>
      </c>
      <c r="BD279" s="20">
        <f t="shared" si="119"/>
        <v>1.1851321516194364</v>
      </c>
      <c r="BE279" s="20">
        <f t="shared" si="127"/>
        <v>1.1851321516194364</v>
      </c>
      <c r="BF279" s="24">
        <v>552</v>
      </c>
      <c r="BG279" s="21">
        <f t="shared" si="111"/>
        <v>552</v>
      </c>
      <c r="BH279" s="21">
        <f t="shared" si="112"/>
        <v>654.20000000000005</v>
      </c>
      <c r="BI279" s="48">
        <f t="shared" si="113"/>
        <v>102.20000000000005</v>
      </c>
      <c r="BJ279" s="21">
        <v>95.3</v>
      </c>
      <c r="BK279" s="21">
        <v>86.2</v>
      </c>
      <c r="BL279" s="21">
        <v>0</v>
      </c>
      <c r="BM279" s="21">
        <v>17.100000000000001</v>
      </c>
      <c r="BN279" s="21">
        <v>18.8</v>
      </c>
      <c r="BO279" s="21">
        <v>95.900000000000034</v>
      </c>
      <c r="BP279" s="21">
        <v>33.799999999999947</v>
      </c>
      <c r="BQ279" s="21">
        <v>46.600000000000037</v>
      </c>
      <c r="BR279" s="21">
        <v>116.49999999999993</v>
      </c>
      <c r="BS279" s="21">
        <v>91.100000000000051</v>
      </c>
      <c r="BT279" s="21">
        <v>56.2</v>
      </c>
      <c r="BU279" s="86">
        <f t="shared" si="114"/>
        <v>-3.2999999999999403</v>
      </c>
      <c r="BV279" s="60"/>
      <c r="BW279" s="26">
        <f t="shared" si="115"/>
        <v>0</v>
      </c>
      <c r="BX279" s="92">
        <f t="shared" si="125"/>
        <v>-3.2999999999999403</v>
      </c>
      <c r="BY279" s="72"/>
      <c r="BZ279" s="11"/>
      <c r="CA279" s="72"/>
      <c r="CB279" s="72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2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2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2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2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2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2"/>
      <c r="IB279" s="11"/>
      <c r="IC279" s="11"/>
    </row>
    <row r="280" spans="1:237" s="2" customFormat="1" ht="15" customHeight="1" x14ac:dyDescent="0.2">
      <c r="A280" s="16" t="s">
        <v>278</v>
      </c>
      <c r="B280" s="26">
        <v>0</v>
      </c>
      <c r="C280" s="26">
        <v>0</v>
      </c>
      <c r="D280" s="4">
        <f t="shared" si="108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26">
        <v>1287.0999999999999</v>
      </c>
      <c r="O280" s="26">
        <v>427.6</v>
      </c>
      <c r="P280" s="4">
        <f t="shared" si="116"/>
        <v>0.33221971874757211</v>
      </c>
      <c r="Q280" s="13">
        <v>20</v>
      </c>
      <c r="R280" s="22">
        <v>1</v>
      </c>
      <c r="S280" s="13">
        <v>15</v>
      </c>
      <c r="T280" s="26">
        <v>183.1</v>
      </c>
      <c r="U280" s="26">
        <v>292</v>
      </c>
      <c r="V280" s="4">
        <f t="shared" si="117"/>
        <v>1.5947569634079739</v>
      </c>
      <c r="W280" s="13">
        <v>25</v>
      </c>
      <c r="X280" s="26">
        <v>19.2</v>
      </c>
      <c r="Y280" s="26">
        <v>19.3</v>
      </c>
      <c r="Z280" s="4">
        <f t="shared" si="118"/>
        <v>1.0052083333333335</v>
      </c>
      <c r="AA280" s="13">
        <v>25</v>
      </c>
      <c r="AB280" s="26" t="s">
        <v>370</v>
      </c>
      <c r="AC280" s="26" t="s">
        <v>370</v>
      </c>
      <c r="AD280" s="4" t="s">
        <v>370</v>
      </c>
      <c r="AE280" s="13" t="s">
        <v>370</v>
      </c>
      <c r="AF280" s="5">
        <v>9909</v>
      </c>
      <c r="AG280" s="5">
        <v>12701</v>
      </c>
      <c r="AH280" s="4">
        <f t="shared" si="124"/>
        <v>1.2817640528812191</v>
      </c>
      <c r="AI280" s="13">
        <v>5</v>
      </c>
      <c r="AJ280" s="5">
        <v>47</v>
      </c>
      <c r="AK280" s="5">
        <v>55</v>
      </c>
      <c r="AL280" s="4">
        <f t="shared" si="109"/>
        <v>1.1702127659574468</v>
      </c>
      <c r="AM280" s="13">
        <v>15</v>
      </c>
      <c r="AN280" s="26">
        <v>238</v>
      </c>
      <c r="AO280" s="26">
        <v>240</v>
      </c>
      <c r="AP280" s="4">
        <f t="shared" si="126"/>
        <v>1.0084033613445378</v>
      </c>
      <c r="AQ280" s="13">
        <v>20</v>
      </c>
      <c r="AR280" s="5" t="s">
        <v>373</v>
      </c>
      <c r="AS280" s="5" t="s">
        <v>373</v>
      </c>
      <c r="AT280" s="5" t="s">
        <v>373</v>
      </c>
      <c r="AU280" s="13" t="s">
        <v>370</v>
      </c>
      <c r="AV280" s="13">
        <v>0</v>
      </c>
      <c r="AW280" s="13">
        <v>0</v>
      </c>
      <c r="AX280" s="4">
        <f t="shared" si="110"/>
        <v>0</v>
      </c>
      <c r="AY280" s="13">
        <v>0</v>
      </c>
      <c r="AZ280" s="5" t="s">
        <v>373</v>
      </c>
      <c r="BA280" s="5" t="s">
        <v>373</v>
      </c>
      <c r="BB280" s="5" t="s">
        <v>373</v>
      </c>
      <c r="BC280" s="13" t="s">
        <v>370</v>
      </c>
      <c r="BD280" s="20">
        <f t="shared" si="119"/>
        <v>1.0461888461931412</v>
      </c>
      <c r="BE280" s="20">
        <f t="shared" si="127"/>
        <v>1.0461888461931412</v>
      </c>
      <c r="BF280" s="24">
        <v>584</v>
      </c>
      <c r="BG280" s="21">
        <f t="shared" si="111"/>
        <v>584</v>
      </c>
      <c r="BH280" s="21">
        <f t="shared" si="112"/>
        <v>611</v>
      </c>
      <c r="BI280" s="48">
        <f t="shared" si="113"/>
        <v>27</v>
      </c>
      <c r="BJ280" s="21">
        <v>128.1</v>
      </c>
      <c r="BK280" s="21">
        <v>93.8</v>
      </c>
      <c r="BL280" s="21">
        <v>0</v>
      </c>
      <c r="BM280" s="21">
        <v>33</v>
      </c>
      <c r="BN280" s="21">
        <v>51.6</v>
      </c>
      <c r="BO280" s="21">
        <v>0</v>
      </c>
      <c r="BP280" s="21">
        <v>59.4</v>
      </c>
      <c r="BQ280" s="21">
        <v>61.4</v>
      </c>
      <c r="BR280" s="21">
        <v>29.599999999999937</v>
      </c>
      <c r="BS280" s="21">
        <v>103.30000000000008</v>
      </c>
      <c r="BT280" s="21">
        <v>64.7</v>
      </c>
      <c r="BU280" s="86">
        <f t="shared" si="114"/>
        <v>-13.900000000000091</v>
      </c>
      <c r="BV280" s="60"/>
      <c r="BW280" s="26">
        <f t="shared" si="115"/>
        <v>0</v>
      </c>
      <c r="BX280" s="92">
        <f t="shared" si="125"/>
        <v>-13.900000000000091</v>
      </c>
      <c r="BY280" s="72"/>
      <c r="BZ280" s="11"/>
      <c r="CA280" s="72"/>
      <c r="CB280" s="72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2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2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2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2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2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2"/>
      <c r="IB280" s="11"/>
      <c r="IC280" s="11"/>
    </row>
    <row r="281" spans="1:237" s="2" customFormat="1" ht="15" customHeight="1" x14ac:dyDescent="0.2">
      <c r="A281" s="16" t="s">
        <v>279</v>
      </c>
      <c r="B281" s="26">
        <v>0</v>
      </c>
      <c r="C281" s="26">
        <v>0</v>
      </c>
      <c r="D281" s="4">
        <f t="shared" si="108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26">
        <v>1541</v>
      </c>
      <c r="O281" s="26">
        <v>1539.3</v>
      </c>
      <c r="P281" s="4">
        <f t="shared" si="116"/>
        <v>0.9988968202465931</v>
      </c>
      <c r="Q281" s="13">
        <v>20</v>
      </c>
      <c r="R281" s="22">
        <v>1</v>
      </c>
      <c r="S281" s="13">
        <v>15</v>
      </c>
      <c r="T281" s="26">
        <v>58.5</v>
      </c>
      <c r="U281" s="26">
        <v>74.900000000000006</v>
      </c>
      <c r="V281" s="4">
        <f t="shared" si="117"/>
        <v>1.2803418803418805</v>
      </c>
      <c r="W281" s="13">
        <v>20</v>
      </c>
      <c r="X281" s="26">
        <v>8.1300000000000008</v>
      </c>
      <c r="Y281" s="26">
        <v>8.9</v>
      </c>
      <c r="Z281" s="4">
        <f t="shared" si="118"/>
        <v>1.0947109471094709</v>
      </c>
      <c r="AA281" s="13">
        <v>30</v>
      </c>
      <c r="AB281" s="26" t="s">
        <v>370</v>
      </c>
      <c r="AC281" s="26" t="s">
        <v>370</v>
      </c>
      <c r="AD281" s="4" t="s">
        <v>370</v>
      </c>
      <c r="AE281" s="13" t="s">
        <v>370</v>
      </c>
      <c r="AF281" s="5">
        <v>20498</v>
      </c>
      <c r="AG281" s="5">
        <v>27936</v>
      </c>
      <c r="AH281" s="4">
        <f t="shared" si="124"/>
        <v>1.3628646697238755</v>
      </c>
      <c r="AI281" s="13">
        <v>5</v>
      </c>
      <c r="AJ281" s="5">
        <v>47</v>
      </c>
      <c r="AK281" s="5">
        <v>55.3</v>
      </c>
      <c r="AL281" s="4">
        <f t="shared" si="109"/>
        <v>1.176595744680851</v>
      </c>
      <c r="AM281" s="13">
        <v>15</v>
      </c>
      <c r="AN281" s="26">
        <v>94</v>
      </c>
      <c r="AO281" s="26">
        <v>95</v>
      </c>
      <c r="AP281" s="4">
        <f t="shared" si="126"/>
        <v>1.0106382978723405</v>
      </c>
      <c r="AQ281" s="13">
        <v>20</v>
      </c>
      <c r="AR281" s="5" t="s">
        <v>373</v>
      </c>
      <c r="AS281" s="5" t="s">
        <v>373</v>
      </c>
      <c r="AT281" s="5" t="s">
        <v>373</v>
      </c>
      <c r="AU281" s="13" t="s">
        <v>370</v>
      </c>
      <c r="AV281" s="13">
        <v>0</v>
      </c>
      <c r="AW281" s="13">
        <v>0</v>
      </c>
      <c r="AX281" s="4">
        <f t="shared" si="110"/>
        <v>0</v>
      </c>
      <c r="AY281" s="13">
        <v>0</v>
      </c>
      <c r="AZ281" s="5" t="s">
        <v>373</v>
      </c>
      <c r="BA281" s="5" t="s">
        <v>373</v>
      </c>
      <c r="BB281" s="5" t="s">
        <v>373</v>
      </c>
      <c r="BC281" s="13" t="s">
        <v>370</v>
      </c>
      <c r="BD281" s="20">
        <f t="shared" si="119"/>
        <v>1.1048170232106604</v>
      </c>
      <c r="BE281" s="20">
        <f t="shared" si="127"/>
        <v>1.1048170232106604</v>
      </c>
      <c r="BF281" s="24">
        <v>1064</v>
      </c>
      <c r="BG281" s="21">
        <f t="shared" si="111"/>
        <v>1064</v>
      </c>
      <c r="BH281" s="21">
        <f t="shared" si="112"/>
        <v>1175.5</v>
      </c>
      <c r="BI281" s="48">
        <f t="shared" si="113"/>
        <v>111.5</v>
      </c>
      <c r="BJ281" s="21">
        <v>83.9</v>
      </c>
      <c r="BK281" s="21">
        <v>107.2</v>
      </c>
      <c r="BL281" s="21">
        <v>48.3</v>
      </c>
      <c r="BM281" s="21">
        <v>87.8</v>
      </c>
      <c r="BN281" s="21">
        <v>103.6</v>
      </c>
      <c r="BO281" s="21">
        <v>5.7000000000000455</v>
      </c>
      <c r="BP281" s="21">
        <v>129.49999999999997</v>
      </c>
      <c r="BQ281" s="21">
        <v>73.90000000000002</v>
      </c>
      <c r="BR281" s="21">
        <v>190.2</v>
      </c>
      <c r="BS281" s="21">
        <v>193.89999999999992</v>
      </c>
      <c r="BT281" s="21">
        <v>82.2</v>
      </c>
      <c r="BU281" s="86">
        <f t="shared" si="114"/>
        <v>69.3</v>
      </c>
      <c r="BV281" s="60"/>
      <c r="BW281" s="26">
        <f t="shared" si="115"/>
        <v>69.3</v>
      </c>
      <c r="BX281" s="92">
        <f t="shared" si="125"/>
        <v>0</v>
      </c>
      <c r="BY281" s="72"/>
      <c r="BZ281" s="11"/>
      <c r="CA281" s="72"/>
      <c r="CB281" s="72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2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2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2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2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1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2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1"/>
      <c r="HQ281" s="11"/>
      <c r="HR281" s="11"/>
      <c r="HS281" s="11"/>
      <c r="HT281" s="11"/>
      <c r="HU281" s="11"/>
      <c r="HV281" s="11"/>
      <c r="HW281" s="11"/>
      <c r="HX281" s="11"/>
      <c r="HY281" s="11"/>
      <c r="HZ281" s="11"/>
      <c r="IA281" s="12"/>
      <c r="IB281" s="11"/>
      <c r="IC281" s="11"/>
    </row>
    <row r="282" spans="1:237" s="2" customFormat="1" ht="15" customHeight="1" x14ac:dyDescent="0.2">
      <c r="A282" s="16" t="s">
        <v>280</v>
      </c>
      <c r="B282" s="26">
        <v>62437.5</v>
      </c>
      <c r="C282" s="26">
        <v>73659.3</v>
      </c>
      <c r="D282" s="4">
        <f t="shared" si="108"/>
        <v>1.1797285285285286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26">
        <v>21908.799999999999</v>
      </c>
      <c r="O282" s="26">
        <v>20790.5</v>
      </c>
      <c r="P282" s="4">
        <f t="shared" si="116"/>
        <v>0.94895658365588265</v>
      </c>
      <c r="Q282" s="13">
        <v>20</v>
      </c>
      <c r="R282" s="22">
        <v>1</v>
      </c>
      <c r="S282" s="13">
        <v>15</v>
      </c>
      <c r="T282" s="26">
        <v>197.58</v>
      </c>
      <c r="U282" s="26">
        <v>1.1000000000000001</v>
      </c>
      <c r="V282" s="4">
        <f t="shared" si="117"/>
        <v>5.567365117926916E-3</v>
      </c>
      <c r="W282" s="13">
        <v>15</v>
      </c>
      <c r="X282" s="26">
        <v>24.28</v>
      </c>
      <c r="Y282" s="26">
        <v>21.4</v>
      </c>
      <c r="Z282" s="4">
        <f t="shared" si="118"/>
        <v>0.88138385502471162</v>
      </c>
      <c r="AA282" s="13">
        <v>35</v>
      </c>
      <c r="AB282" s="26" t="s">
        <v>370</v>
      </c>
      <c r="AC282" s="26" t="s">
        <v>370</v>
      </c>
      <c r="AD282" s="4" t="s">
        <v>370</v>
      </c>
      <c r="AE282" s="13" t="s">
        <v>370</v>
      </c>
      <c r="AF282" s="5">
        <v>388974</v>
      </c>
      <c r="AG282" s="5">
        <v>484954</v>
      </c>
      <c r="AH282" s="4">
        <f t="shared" si="124"/>
        <v>1.2467517109112691</v>
      </c>
      <c r="AI282" s="13">
        <v>5</v>
      </c>
      <c r="AJ282" s="5">
        <v>47</v>
      </c>
      <c r="AK282" s="5">
        <v>28.7</v>
      </c>
      <c r="AL282" s="4">
        <f t="shared" si="109"/>
        <v>0.61063829787234036</v>
      </c>
      <c r="AM282" s="13">
        <v>15</v>
      </c>
      <c r="AN282" s="26">
        <v>319</v>
      </c>
      <c r="AO282" s="26">
        <v>127</v>
      </c>
      <c r="AP282" s="4">
        <f t="shared" si="126"/>
        <v>0.39811912225705332</v>
      </c>
      <c r="AQ282" s="13">
        <v>20</v>
      </c>
      <c r="AR282" s="5" t="s">
        <v>373</v>
      </c>
      <c r="AS282" s="5" t="s">
        <v>373</v>
      </c>
      <c r="AT282" s="5" t="s">
        <v>373</v>
      </c>
      <c r="AU282" s="13" t="s">
        <v>370</v>
      </c>
      <c r="AV282" s="13">
        <v>36</v>
      </c>
      <c r="AW282" s="13">
        <v>37.25</v>
      </c>
      <c r="AX282" s="4">
        <f t="shared" si="110"/>
        <v>1.0347222222222223</v>
      </c>
      <c r="AY282" s="13">
        <v>10</v>
      </c>
      <c r="AZ282" s="5" t="s">
        <v>373</v>
      </c>
      <c r="BA282" s="5" t="s">
        <v>373</v>
      </c>
      <c r="BB282" s="5" t="s">
        <v>373</v>
      </c>
      <c r="BC282" s="13" t="s">
        <v>370</v>
      </c>
      <c r="BD282" s="20">
        <f t="shared" si="119"/>
        <v>0.76145724173132068</v>
      </c>
      <c r="BE282" s="20">
        <f t="shared" si="127"/>
        <v>0.76145724173132068</v>
      </c>
      <c r="BF282" s="24">
        <v>1017</v>
      </c>
      <c r="BG282" s="21">
        <f t="shared" si="111"/>
        <v>1017</v>
      </c>
      <c r="BH282" s="21">
        <f t="shared" si="112"/>
        <v>774.4</v>
      </c>
      <c r="BI282" s="48">
        <f t="shared" si="113"/>
        <v>-242.60000000000002</v>
      </c>
      <c r="BJ282" s="21">
        <v>425.6</v>
      </c>
      <c r="BK282" s="21">
        <v>394.2</v>
      </c>
      <c r="BL282" s="21">
        <v>0</v>
      </c>
      <c r="BM282" s="21">
        <v>111.2</v>
      </c>
      <c r="BN282" s="21">
        <v>47</v>
      </c>
      <c r="BO282" s="21">
        <v>0</v>
      </c>
      <c r="BP282" s="21">
        <v>72.3</v>
      </c>
      <c r="BQ282" s="21">
        <v>60.5</v>
      </c>
      <c r="BR282" s="21">
        <v>0</v>
      </c>
      <c r="BS282" s="21">
        <v>90.5</v>
      </c>
      <c r="BT282" s="21">
        <v>111.6</v>
      </c>
      <c r="BU282" s="86">
        <f t="shared" si="114"/>
        <v>-538.5</v>
      </c>
      <c r="BV282" s="60"/>
      <c r="BW282" s="26">
        <f t="shared" si="115"/>
        <v>0</v>
      </c>
      <c r="BX282" s="92">
        <f t="shared" si="125"/>
        <v>-538.5</v>
      </c>
      <c r="BY282" s="72"/>
      <c r="BZ282" s="11"/>
      <c r="CA282" s="72"/>
      <c r="CB282" s="72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2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2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2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2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2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2"/>
      <c r="IB282" s="11"/>
      <c r="IC282" s="11"/>
    </row>
    <row r="283" spans="1:237" s="2" customFormat="1" ht="15" customHeight="1" x14ac:dyDescent="0.2">
      <c r="A283" s="16" t="s">
        <v>281</v>
      </c>
      <c r="B283" s="26">
        <v>8428</v>
      </c>
      <c r="C283" s="26">
        <v>9765</v>
      </c>
      <c r="D283" s="4">
        <f t="shared" si="108"/>
        <v>1.1586378737541527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26">
        <v>4403.5</v>
      </c>
      <c r="O283" s="26">
        <v>4983.1000000000004</v>
      </c>
      <c r="P283" s="4">
        <f t="shared" si="116"/>
        <v>1.1316225729533327</v>
      </c>
      <c r="Q283" s="13">
        <v>20</v>
      </c>
      <c r="R283" s="22">
        <v>1</v>
      </c>
      <c r="S283" s="13">
        <v>15</v>
      </c>
      <c r="T283" s="26">
        <v>27.9</v>
      </c>
      <c r="U283" s="26">
        <v>0</v>
      </c>
      <c r="V283" s="4">
        <f t="shared" si="117"/>
        <v>0</v>
      </c>
      <c r="W283" s="13">
        <v>25</v>
      </c>
      <c r="X283" s="26">
        <v>3.85</v>
      </c>
      <c r="Y283" s="26">
        <v>3.3</v>
      </c>
      <c r="Z283" s="4">
        <f t="shared" si="118"/>
        <v>0.8571428571428571</v>
      </c>
      <c r="AA283" s="13">
        <v>25</v>
      </c>
      <c r="AB283" s="26" t="s">
        <v>370</v>
      </c>
      <c r="AC283" s="26" t="s">
        <v>370</v>
      </c>
      <c r="AD283" s="4" t="s">
        <v>370</v>
      </c>
      <c r="AE283" s="13" t="s">
        <v>370</v>
      </c>
      <c r="AF283" s="5">
        <v>203610</v>
      </c>
      <c r="AG283" s="5">
        <v>339240</v>
      </c>
      <c r="AH283" s="4">
        <f t="shared" si="124"/>
        <v>1.6661264181523501</v>
      </c>
      <c r="AI283" s="13">
        <v>5</v>
      </c>
      <c r="AJ283" s="5">
        <v>47</v>
      </c>
      <c r="AK283" s="5">
        <v>35.5</v>
      </c>
      <c r="AL283" s="4">
        <f t="shared" si="109"/>
        <v>0.75531914893617025</v>
      </c>
      <c r="AM283" s="13">
        <v>15</v>
      </c>
      <c r="AN283" s="26">
        <v>45</v>
      </c>
      <c r="AO283" s="26">
        <v>45</v>
      </c>
      <c r="AP283" s="4">
        <f t="shared" si="126"/>
        <v>1</v>
      </c>
      <c r="AQ283" s="13">
        <v>20</v>
      </c>
      <c r="AR283" s="5" t="s">
        <v>373</v>
      </c>
      <c r="AS283" s="5" t="s">
        <v>373</v>
      </c>
      <c r="AT283" s="5" t="s">
        <v>373</v>
      </c>
      <c r="AU283" s="13" t="s">
        <v>370</v>
      </c>
      <c r="AV283" s="13">
        <v>55</v>
      </c>
      <c r="AW283" s="13">
        <v>8.7100000000000009</v>
      </c>
      <c r="AX283" s="4">
        <f t="shared" si="110"/>
        <v>0.15836363636363637</v>
      </c>
      <c r="AY283" s="13">
        <v>10</v>
      </c>
      <c r="AZ283" s="5" t="s">
        <v>373</v>
      </c>
      <c r="BA283" s="5" t="s">
        <v>373</v>
      </c>
      <c r="BB283" s="5" t="s">
        <v>373</v>
      </c>
      <c r="BC283" s="13" t="s">
        <v>370</v>
      </c>
      <c r="BD283" s="20">
        <f t="shared" si="119"/>
        <v>0.77166522285255368</v>
      </c>
      <c r="BE283" s="20">
        <f t="shared" si="127"/>
        <v>0.77166522285255368</v>
      </c>
      <c r="BF283" s="24">
        <v>1463</v>
      </c>
      <c r="BG283" s="21">
        <f t="shared" si="111"/>
        <v>1463</v>
      </c>
      <c r="BH283" s="21">
        <f t="shared" si="112"/>
        <v>1128.9000000000001</v>
      </c>
      <c r="BI283" s="48">
        <f t="shared" si="113"/>
        <v>-334.09999999999991</v>
      </c>
      <c r="BJ283" s="21">
        <v>301.5</v>
      </c>
      <c r="BK283" s="21">
        <v>280.2</v>
      </c>
      <c r="BL283" s="21">
        <v>0</v>
      </c>
      <c r="BM283" s="21">
        <v>114.1</v>
      </c>
      <c r="BN283" s="21">
        <v>98.5</v>
      </c>
      <c r="BO283" s="21">
        <v>0</v>
      </c>
      <c r="BP283" s="21">
        <v>116.5</v>
      </c>
      <c r="BQ283" s="21">
        <v>88.7</v>
      </c>
      <c r="BR283" s="21">
        <v>18.900000000000034</v>
      </c>
      <c r="BS283" s="21">
        <v>127.49999999999994</v>
      </c>
      <c r="BT283" s="21">
        <v>51.1</v>
      </c>
      <c r="BU283" s="86">
        <f t="shared" si="114"/>
        <v>-68.099999999999937</v>
      </c>
      <c r="BV283" s="60"/>
      <c r="BW283" s="26">
        <f t="shared" si="115"/>
        <v>0</v>
      </c>
      <c r="BX283" s="92">
        <f t="shared" si="125"/>
        <v>-68.099999999999937</v>
      </c>
      <c r="BY283" s="72"/>
      <c r="BZ283" s="11"/>
      <c r="CA283" s="72"/>
      <c r="CB283" s="72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2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2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2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2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2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2"/>
      <c r="IB283" s="11"/>
      <c r="IC283" s="11"/>
    </row>
    <row r="284" spans="1:237" s="2" customFormat="1" ht="15" customHeight="1" x14ac:dyDescent="0.2">
      <c r="A284" s="16" t="s">
        <v>282</v>
      </c>
      <c r="B284" s="26">
        <v>867337</v>
      </c>
      <c r="C284" s="26">
        <v>908410</v>
      </c>
      <c r="D284" s="4">
        <f t="shared" si="108"/>
        <v>1.0473552955771517</v>
      </c>
      <c r="E284" s="13">
        <v>10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26">
        <v>5795.7</v>
      </c>
      <c r="O284" s="26">
        <v>5569.1</v>
      </c>
      <c r="P284" s="4">
        <f t="shared" si="116"/>
        <v>0.96090204807012103</v>
      </c>
      <c r="Q284" s="13">
        <v>20</v>
      </c>
      <c r="R284" s="22">
        <v>1</v>
      </c>
      <c r="S284" s="13">
        <v>15</v>
      </c>
      <c r="T284" s="26">
        <v>16.8</v>
      </c>
      <c r="U284" s="26">
        <v>29.9</v>
      </c>
      <c r="V284" s="4">
        <f t="shared" si="117"/>
        <v>1.7797619047619047</v>
      </c>
      <c r="W284" s="13">
        <v>5</v>
      </c>
      <c r="X284" s="26">
        <v>5.99</v>
      </c>
      <c r="Y284" s="26">
        <v>8</v>
      </c>
      <c r="Z284" s="4">
        <f t="shared" si="118"/>
        <v>1.335559265442404</v>
      </c>
      <c r="AA284" s="13">
        <v>45</v>
      </c>
      <c r="AB284" s="26" t="s">
        <v>370</v>
      </c>
      <c r="AC284" s="26" t="s">
        <v>370</v>
      </c>
      <c r="AD284" s="4" t="s">
        <v>370</v>
      </c>
      <c r="AE284" s="13" t="s">
        <v>370</v>
      </c>
      <c r="AF284" s="5">
        <v>531737</v>
      </c>
      <c r="AG284" s="5">
        <v>698715</v>
      </c>
      <c r="AH284" s="4">
        <f t="shared" si="124"/>
        <v>1.3140236620735439</v>
      </c>
      <c r="AI284" s="13">
        <v>5</v>
      </c>
      <c r="AJ284" s="5">
        <v>47</v>
      </c>
      <c r="AK284" s="5">
        <v>52.1</v>
      </c>
      <c r="AL284" s="4">
        <f t="shared" si="109"/>
        <v>1.1085106382978724</v>
      </c>
      <c r="AM284" s="13">
        <v>15</v>
      </c>
      <c r="AN284" s="26">
        <v>27</v>
      </c>
      <c r="AO284" s="26">
        <v>171</v>
      </c>
      <c r="AP284" s="4">
        <f t="shared" si="126"/>
        <v>6.333333333333333</v>
      </c>
      <c r="AQ284" s="13">
        <v>20</v>
      </c>
      <c r="AR284" s="5" t="s">
        <v>373</v>
      </c>
      <c r="AS284" s="5" t="s">
        <v>373</v>
      </c>
      <c r="AT284" s="5" t="s">
        <v>373</v>
      </c>
      <c r="AU284" s="13" t="s">
        <v>370</v>
      </c>
      <c r="AV284" s="13">
        <v>42</v>
      </c>
      <c r="AW284" s="13">
        <v>67.540000000000006</v>
      </c>
      <c r="AX284" s="4">
        <f t="shared" si="110"/>
        <v>1.6080952380952382</v>
      </c>
      <c r="AY284" s="13">
        <v>10</v>
      </c>
      <c r="AZ284" s="5" t="s">
        <v>373</v>
      </c>
      <c r="BA284" s="5" t="s">
        <v>373</v>
      </c>
      <c r="BB284" s="5" t="s">
        <v>373</v>
      </c>
      <c r="BC284" s="13" t="s">
        <v>370</v>
      </c>
      <c r="BD284" s="20">
        <f t="shared" si="119"/>
        <v>1.9285239125403206</v>
      </c>
      <c r="BE284" s="20">
        <f t="shared" si="127"/>
        <v>1.2728523912540319</v>
      </c>
      <c r="BF284" s="24">
        <v>1807</v>
      </c>
      <c r="BG284" s="21">
        <f t="shared" si="111"/>
        <v>1807</v>
      </c>
      <c r="BH284" s="21">
        <f t="shared" si="112"/>
        <v>2300</v>
      </c>
      <c r="BI284" s="48">
        <f t="shared" si="113"/>
        <v>493</v>
      </c>
      <c r="BJ284" s="21">
        <v>300.8</v>
      </c>
      <c r="BK284" s="21">
        <v>296.3</v>
      </c>
      <c r="BL284" s="21">
        <v>9.7999999999999545</v>
      </c>
      <c r="BM284" s="21">
        <v>132.6</v>
      </c>
      <c r="BN284" s="21">
        <v>213.6</v>
      </c>
      <c r="BO284" s="21">
        <v>282.60000000000014</v>
      </c>
      <c r="BP284" s="21">
        <v>213.80000000000004</v>
      </c>
      <c r="BQ284" s="21">
        <v>206.79999999999981</v>
      </c>
      <c r="BR284" s="21">
        <v>150.70000000000005</v>
      </c>
      <c r="BS284" s="21">
        <v>290.20000000000027</v>
      </c>
      <c r="BT284" s="21">
        <v>74.599999999999994</v>
      </c>
      <c r="BU284" s="86">
        <f t="shared" si="114"/>
        <v>128.19999999999996</v>
      </c>
      <c r="BV284" s="60"/>
      <c r="BW284" s="26">
        <f t="shared" si="115"/>
        <v>128.19999999999996</v>
      </c>
      <c r="BX284" s="92">
        <f t="shared" si="125"/>
        <v>0</v>
      </c>
      <c r="BY284" s="72"/>
      <c r="BZ284" s="11"/>
      <c r="CA284" s="72"/>
      <c r="CB284" s="72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2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2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2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2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2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2"/>
      <c r="IB284" s="11"/>
      <c r="IC284" s="11"/>
    </row>
    <row r="285" spans="1:237" s="2" customFormat="1" ht="15" customHeight="1" x14ac:dyDescent="0.2">
      <c r="A285" s="16" t="s">
        <v>283</v>
      </c>
      <c r="B285" s="26">
        <v>1188426</v>
      </c>
      <c r="C285" s="26">
        <v>1225079.6000000001</v>
      </c>
      <c r="D285" s="4">
        <f t="shared" si="108"/>
        <v>1.0308421390982696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26">
        <v>31883.8</v>
      </c>
      <c r="O285" s="26">
        <v>33758</v>
      </c>
      <c r="P285" s="4">
        <f t="shared" si="116"/>
        <v>1.0587822028741869</v>
      </c>
      <c r="Q285" s="13">
        <v>20</v>
      </c>
      <c r="R285" s="22">
        <v>1</v>
      </c>
      <c r="S285" s="13">
        <v>15</v>
      </c>
      <c r="T285" s="26">
        <v>12.4</v>
      </c>
      <c r="U285" s="26">
        <v>0</v>
      </c>
      <c r="V285" s="4">
        <f t="shared" si="117"/>
        <v>0</v>
      </c>
      <c r="W285" s="13">
        <v>10</v>
      </c>
      <c r="X285" s="26">
        <v>4.1900000000000004</v>
      </c>
      <c r="Y285" s="26">
        <v>9.5</v>
      </c>
      <c r="Z285" s="4">
        <f t="shared" si="118"/>
        <v>2.2673031026252981</v>
      </c>
      <c r="AA285" s="13">
        <v>40</v>
      </c>
      <c r="AB285" s="26" t="s">
        <v>370</v>
      </c>
      <c r="AC285" s="26" t="s">
        <v>370</v>
      </c>
      <c r="AD285" s="4" t="s">
        <v>370</v>
      </c>
      <c r="AE285" s="13" t="s">
        <v>370</v>
      </c>
      <c r="AF285" s="5">
        <v>554220</v>
      </c>
      <c r="AG285" s="5">
        <v>806159</v>
      </c>
      <c r="AH285" s="4">
        <f t="shared" si="124"/>
        <v>1.4545830175742485</v>
      </c>
      <c r="AI285" s="13">
        <v>5</v>
      </c>
      <c r="AJ285" s="5">
        <v>47</v>
      </c>
      <c r="AK285" s="5">
        <v>26.4</v>
      </c>
      <c r="AL285" s="4">
        <f t="shared" si="109"/>
        <v>0.56170212765957439</v>
      </c>
      <c r="AM285" s="13">
        <v>15</v>
      </c>
      <c r="AN285" s="26">
        <v>20</v>
      </c>
      <c r="AO285" s="26">
        <v>25</v>
      </c>
      <c r="AP285" s="4">
        <f t="shared" si="126"/>
        <v>1.25</v>
      </c>
      <c r="AQ285" s="13">
        <v>20</v>
      </c>
      <c r="AR285" s="5" t="s">
        <v>373</v>
      </c>
      <c r="AS285" s="5" t="s">
        <v>373</v>
      </c>
      <c r="AT285" s="5" t="s">
        <v>373</v>
      </c>
      <c r="AU285" s="13" t="s">
        <v>370</v>
      </c>
      <c r="AV285" s="13">
        <v>50</v>
      </c>
      <c r="AW285" s="13">
        <v>49.04</v>
      </c>
      <c r="AX285" s="4">
        <f t="shared" si="110"/>
        <v>0.98080000000000001</v>
      </c>
      <c r="AY285" s="13">
        <v>10</v>
      </c>
      <c r="AZ285" s="5" t="s">
        <v>373</v>
      </c>
      <c r="BA285" s="5" t="s">
        <v>373</v>
      </c>
      <c r="BB285" s="5" t="s">
        <v>373</v>
      </c>
      <c r="BC285" s="13" t="s">
        <v>370</v>
      </c>
      <c r="BD285" s="20">
        <f t="shared" si="119"/>
        <v>1.2943630107327118</v>
      </c>
      <c r="BE285" s="20">
        <f t="shared" si="127"/>
        <v>1.2094363010732712</v>
      </c>
      <c r="BF285" s="24">
        <v>716</v>
      </c>
      <c r="BG285" s="21">
        <f t="shared" si="111"/>
        <v>716</v>
      </c>
      <c r="BH285" s="21">
        <f t="shared" si="112"/>
        <v>866</v>
      </c>
      <c r="BI285" s="48">
        <f t="shared" si="113"/>
        <v>150</v>
      </c>
      <c r="BJ285" s="21">
        <v>147.80000000000001</v>
      </c>
      <c r="BK285" s="21">
        <v>138.6</v>
      </c>
      <c r="BL285" s="21">
        <v>0</v>
      </c>
      <c r="BM285" s="21">
        <v>72.900000000000006</v>
      </c>
      <c r="BN285" s="21">
        <v>84.6</v>
      </c>
      <c r="BO285" s="21">
        <v>47.799999999999983</v>
      </c>
      <c r="BP285" s="21">
        <v>56.800000000000026</v>
      </c>
      <c r="BQ285" s="21">
        <v>83.69999999999996</v>
      </c>
      <c r="BR285" s="21">
        <v>83.800000000000068</v>
      </c>
      <c r="BS285" s="21">
        <v>99.899999999999935</v>
      </c>
      <c r="BT285" s="21">
        <v>0</v>
      </c>
      <c r="BU285" s="86">
        <f t="shared" si="114"/>
        <v>50.100000000000094</v>
      </c>
      <c r="BV285" s="60"/>
      <c r="BW285" s="26">
        <f t="shared" si="115"/>
        <v>50.100000000000094</v>
      </c>
      <c r="BX285" s="92">
        <f t="shared" si="125"/>
        <v>0</v>
      </c>
      <c r="BY285" s="72"/>
      <c r="BZ285" s="11"/>
      <c r="CA285" s="72"/>
      <c r="CB285" s="72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2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2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2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2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2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2"/>
      <c r="IB285" s="11"/>
      <c r="IC285" s="11"/>
    </row>
    <row r="286" spans="1:237" s="2" customFormat="1" ht="15" customHeight="1" x14ac:dyDescent="0.2">
      <c r="A286" s="16" t="s">
        <v>171</v>
      </c>
      <c r="B286" s="26">
        <v>0</v>
      </c>
      <c r="C286" s="26">
        <v>0</v>
      </c>
      <c r="D286" s="4">
        <f t="shared" si="108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26">
        <v>3932.4</v>
      </c>
      <c r="O286" s="26">
        <v>2811.8</v>
      </c>
      <c r="P286" s="4">
        <f t="shared" si="116"/>
        <v>0.71503407588241286</v>
      </c>
      <c r="Q286" s="13">
        <v>20</v>
      </c>
      <c r="R286" s="22">
        <v>1</v>
      </c>
      <c r="S286" s="13">
        <v>15</v>
      </c>
      <c r="T286" s="26">
        <v>465.4</v>
      </c>
      <c r="U286" s="26">
        <v>925.2</v>
      </c>
      <c r="V286" s="4">
        <f t="shared" si="117"/>
        <v>1.9879673399226474</v>
      </c>
      <c r="W286" s="13">
        <v>25</v>
      </c>
      <c r="X286" s="26">
        <v>32.78</v>
      </c>
      <c r="Y286" s="26">
        <v>33.700000000000003</v>
      </c>
      <c r="Z286" s="4">
        <f t="shared" si="118"/>
        <v>1.0280658938377061</v>
      </c>
      <c r="AA286" s="13">
        <v>25</v>
      </c>
      <c r="AB286" s="26" t="s">
        <v>370</v>
      </c>
      <c r="AC286" s="26" t="s">
        <v>370</v>
      </c>
      <c r="AD286" s="4" t="s">
        <v>370</v>
      </c>
      <c r="AE286" s="13" t="s">
        <v>370</v>
      </c>
      <c r="AF286" s="5">
        <v>27870</v>
      </c>
      <c r="AG286" s="5">
        <v>35443</v>
      </c>
      <c r="AH286" s="4">
        <f t="shared" si="124"/>
        <v>1.2717258701112306</v>
      </c>
      <c r="AI286" s="13">
        <v>5</v>
      </c>
      <c r="AJ286" s="5">
        <v>47</v>
      </c>
      <c r="AK286" s="5">
        <v>43.3</v>
      </c>
      <c r="AL286" s="4">
        <f t="shared" si="109"/>
        <v>0.92127659574468079</v>
      </c>
      <c r="AM286" s="13">
        <v>15</v>
      </c>
      <c r="AN286" s="26">
        <v>436</v>
      </c>
      <c r="AO286" s="26">
        <v>482</v>
      </c>
      <c r="AP286" s="4">
        <f t="shared" si="126"/>
        <v>1.1055045871559632</v>
      </c>
      <c r="AQ286" s="13">
        <v>20</v>
      </c>
      <c r="AR286" s="5" t="s">
        <v>373</v>
      </c>
      <c r="AS286" s="5" t="s">
        <v>373</v>
      </c>
      <c r="AT286" s="5" t="s">
        <v>373</v>
      </c>
      <c r="AU286" s="13" t="s">
        <v>370</v>
      </c>
      <c r="AV286" s="13">
        <v>0</v>
      </c>
      <c r="AW286" s="13">
        <v>0</v>
      </c>
      <c r="AX286" s="4">
        <f t="shared" si="110"/>
        <v>1</v>
      </c>
      <c r="AY286" s="13">
        <v>10</v>
      </c>
      <c r="AZ286" s="5" t="s">
        <v>373</v>
      </c>
      <c r="BA286" s="5" t="s">
        <v>373</v>
      </c>
      <c r="BB286" s="5" t="s">
        <v>373</v>
      </c>
      <c r="BC286" s="13" t="s">
        <v>370</v>
      </c>
      <c r="BD286" s="20">
        <f t="shared" si="119"/>
        <v>1.1628843140111313</v>
      </c>
      <c r="BE286" s="20">
        <f t="shared" si="127"/>
        <v>1.1628843140111313</v>
      </c>
      <c r="BF286" s="24">
        <v>519</v>
      </c>
      <c r="BG286" s="21">
        <f t="shared" si="111"/>
        <v>519</v>
      </c>
      <c r="BH286" s="21">
        <f t="shared" si="112"/>
        <v>603.5</v>
      </c>
      <c r="BI286" s="48">
        <f t="shared" si="113"/>
        <v>84.5</v>
      </c>
      <c r="BJ286" s="21">
        <v>117.9</v>
      </c>
      <c r="BK286" s="21">
        <v>51.3</v>
      </c>
      <c r="BL286" s="21">
        <v>0</v>
      </c>
      <c r="BM286" s="21">
        <v>31.4</v>
      </c>
      <c r="BN286" s="21">
        <v>32.799999999999997</v>
      </c>
      <c r="BO286" s="21">
        <v>0</v>
      </c>
      <c r="BP286" s="21">
        <v>29.8</v>
      </c>
      <c r="BQ286" s="21">
        <v>31.3</v>
      </c>
      <c r="BR286" s="21">
        <v>0</v>
      </c>
      <c r="BS286" s="21">
        <v>221.3</v>
      </c>
      <c r="BT286" s="21">
        <v>62.300000000000026</v>
      </c>
      <c r="BU286" s="86">
        <f t="shared" si="114"/>
        <v>25.399999999999963</v>
      </c>
      <c r="BV286" s="60"/>
      <c r="BW286" s="26">
        <f t="shared" si="115"/>
        <v>25.399999999999963</v>
      </c>
      <c r="BX286" s="92">
        <f t="shared" si="125"/>
        <v>0</v>
      </c>
      <c r="BY286" s="72"/>
      <c r="BZ286" s="11"/>
      <c r="CA286" s="72"/>
      <c r="CB286" s="72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2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2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2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2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2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2"/>
      <c r="IB286" s="11"/>
      <c r="IC286" s="11"/>
    </row>
    <row r="287" spans="1:237" s="2" customFormat="1" ht="15" customHeight="1" x14ac:dyDescent="0.2">
      <c r="A287" s="25" t="s">
        <v>284</v>
      </c>
      <c r="B287" s="26"/>
      <c r="C287" s="26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26"/>
      <c r="O287" s="26"/>
      <c r="P287" s="4"/>
      <c r="Q287" s="13"/>
      <c r="R287" s="22"/>
      <c r="S287" s="13"/>
      <c r="T287" s="26"/>
      <c r="U287" s="26"/>
      <c r="V287" s="4"/>
      <c r="W287" s="13"/>
      <c r="X287" s="26"/>
      <c r="Y287" s="26"/>
      <c r="Z287" s="4"/>
      <c r="AA287" s="13"/>
      <c r="AB287" s="26"/>
      <c r="AC287" s="26"/>
      <c r="AD287" s="4"/>
      <c r="AE287" s="13"/>
      <c r="AF287" s="5"/>
      <c r="AG287" s="5"/>
      <c r="AH287" s="4"/>
      <c r="AI287" s="13"/>
      <c r="AJ287" s="5"/>
      <c r="AK287" s="5"/>
      <c r="AL287" s="4"/>
      <c r="AM287" s="13"/>
      <c r="AN287" s="26"/>
      <c r="AO287" s="26"/>
      <c r="AP287" s="4"/>
      <c r="AQ287" s="13"/>
      <c r="AR287" s="5"/>
      <c r="AS287" s="5"/>
      <c r="AT287" s="5"/>
      <c r="AU287" s="13"/>
      <c r="AV287" s="13"/>
      <c r="AW287" s="13"/>
      <c r="AX287" s="4"/>
      <c r="AY287" s="13"/>
      <c r="AZ287" s="5"/>
      <c r="BA287" s="5"/>
      <c r="BB287" s="5"/>
      <c r="BC287" s="13"/>
      <c r="BD287" s="20"/>
      <c r="BE287" s="20"/>
      <c r="BF287" s="24"/>
      <c r="BG287" s="21"/>
      <c r="BH287" s="21"/>
      <c r="BI287" s="48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86"/>
      <c r="BV287" s="60"/>
      <c r="BW287" s="26"/>
      <c r="BX287" s="92"/>
      <c r="BY287" s="72"/>
      <c r="BZ287" s="11"/>
      <c r="CA287" s="72"/>
      <c r="CB287" s="72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2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2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2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2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2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2"/>
      <c r="IB287" s="11"/>
      <c r="IC287" s="11"/>
    </row>
    <row r="288" spans="1:237" s="2" customFormat="1" ht="15" customHeight="1" x14ac:dyDescent="0.2">
      <c r="A288" s="16" t="s">
        <v>74</v>
      </c>
      <c r="B288" s="26">
        <v>653863</v>
      </c>
      <c r="C288" s="26">
        <v>790292</v>
      </c>
      <c r="D288" s="4">
        <f t="shared" si="108"/>
        <v>1.2086507418220636</v>
      </c>
      <c r="E288" s="13">
        <v>10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26">
        <v>7026.7</v>
      </c>
      <c r="O288" s="26">
        <v>2855.5</v>
      </c>
      <c r="P288" s="4">
        <f t="shared" si="116"/>
        <v>0.40637852761609289</v>
      </c>
      <c r="Q288" s="13">
        <v>20</v>
      </c>
      <c r="R288" s="22">
        <v>1</v>
      </c>
      <c r="S288" s="13">
        <v>15</v>
      </c>
      <c r="T288" s="26">
        <v>0</v>
      </c>
      <c r="U288" s="26">
        <v>0</v>
      </c>
      <c r="V288" s="4">
        <f t="shared" si="117"/>
        <v>1</v>
      </c>
      <c r="W288" s="13">
        <v>5</v>
      </c>
      <c r="X288" s="26">
        <v>11492.2</v>
      </c>
      <c r="Y288" s="26">
        <v>13045.5</v>
      </c>
      <c r="Z288" s="4">
        <f t="shared" si="118"/>
        <v>1.1351612397974278</v>
      </c>
      <c r="AA288" s="13">
        <v>45</v>
      </c>
      <c r="AB288" s="26" t="s">
        <v>370</v>
      </c>
      <c r="AC288" s="26" t="s">
        <v>370</v>
      </c>
      <c r="AD288" s="4" t="s">
        <v>370</v>
      </c>
      <c r="AE288" s="13" t="s">
        <v>370</v>
      </c>
      <c r="AF288" s="5">
        <v>570395</v>
      </c>
      <c r="AG288" s="5">
        <v>620912</v>
      </c>
      <c r="AH288" s="4">
        <f t="shared" si="124"/>
        <v>1.0885649418385506</v>
      </c>
      <c r="AI288" s="13">
        <v>10</v>
      </c>
      <c r="AJ288" s="5">
        <v>53</v>
      </c>
      <c r="AK288" s="5">
        <v>27.1</v>
      </c>
      <c r="AL288" s="4">
        <f t="shared" si="109"/>
        <v>0.51132075471698113</v>
      </c>
      <c r="AM288" s="13">
        <v>15</v>
      </c>
      <c r="AN288" s="26">
        <v>28</v>
      </c>
      <c r="AO288" s="26">
        <v>26</v>
      </c>
      <c r="AP288" s="4">
        <f t="shared" ref="AP288:AP311" si="128">IF((AQ288=0),0,IF(AN288=0,1,IF(AO288&lt;0,0,AO288/AN288)))</f>
        <v>0.9285714285714286</v>
      </c>
      <c r="AQ288" s="13">
        <v>20</v>
      </c>
      <c r="AR288" s="5" t="s">
        <v>373</v>
      </c>
      <c r="AS288" s="5" t="s">
        <v>373</v>
      </c>
      <c r="AT288" s="5" t="s">
        <v>373</v>
      </c>
      <c r="AU288" s="13" t="s">
        <v>370</v>
      </c>
      <c r="AV288" s="13">
        <v>17</v>
      </c>
      <c r="AW288" s="13">
        <v>40</v>
      </c>
      <c r="AX288" s="4">
        <f t="shared" si="110"/>
        <v>2.3529411764705883</v>
      </c>
      <c r="AY288" s="13">
        <v>10</v>
      </c>
      <c r="AZ288" s="5" t="s">
        <v>373</v>
      </c>
      <c r="BA288" s="5" t="s">
        <v>373</v>
      </c>
      <c r="BB288" s="5" t="s">
        <v>373</v>
      </c>
      <c r="BC288" s="13" t="s">
        <v>370</v>
      </c>
      <c r="BD288" s="20">
        <f t="shared" si="119"/>
        <v>1.0130175655780096</v>
      </c>
      <c r="BE288" s="20">
        <f t="shared" ref="BE288:BE311" si="129">IF(BD288&gt;1.2,IF((BD288-1.2)*0.1+1.2&gt;1.3,1.3,(BD288-1.2)*0.1+1.2),BD288)</f>
        <v>1.0130175655780096</v>
      </c>
      <c r="BF288" s="24">
        <v>379</v>
      </c>
      <c r="BG288" s="21">
        <f t="shared" si="111"/>
        <v>379</v>
      </c>
      <c r="BH288" s="21">
        <f t="shared" si="112"/>
        <v>383.9</v>
      </c>
      <c r="BI288" s="48">
        <f t="shared" si="113"/>
        <v>4.8999999999999773</v>
      </c>
      <c r="BJ288" s="21">
        <v>70.7</v>
      </c>
      <c r="BK288" s="21">
        <v>92</v>
      </c>
      <c r="BL288" s="21">
        <v>0</v>
      </c>
      <c r="BM288" s="21">
        <v>33.200000000000003</v>
      </c>
      <c r="BN288" s="21">
        <v>35.4</v>
      </c>
      <c r="BO288" s="21">
        <v>0</v>
      </c>
      <c r="BP288" s="21">
        <v>31.9</v>
      </c>
      <c r="BQ288" s="21">
        <v>34.5</v>
      </c>
      <c r="BR288" s="21">
        <v>0</v>
      </c>
      <c r="BS288" s="21">
        <v>41.8</v>
      </c>
      <c r="BT288" s="21">
        <v>30.1</v>
      </c>
      <c r="BU288" s="86">
        <f t="shared" si="114"/>
        <v>14.29999999999999</v>
      </c>
      <c r="BV288" s="60"/>
      <c r="BW288" s="26">
        <f t="shared" si="115"/>
        <v>14.29999999999999</v>
      </c>
      <c r="BX288" s="92">
        <f t="shared" si="125"/>
        <v>0</v>
      </c>
      <c r="BY288" s="72"/>
      <c r="BZ288" s="11"/>
      <c r="CA288" s="72"/>
      <c r="CB288" s="72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2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2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2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2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2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2"/>
      <c r="IB288" s="11"/>
      <c r="IC288" s="11"/>
    </row>
    <row r="289" spans="1:237" s="2" customFormat="1" ht="15" customHeight="1" x14ac:dyDescent="0.2">
      <c r="A289" s="16" t="s">
        <v>285</v>
      </c>
      <c r="B289" s="26">
        <v>999.3</v>
      </c>
      <c r="C289" s="26">
        <v>931.8</v>
      </c>
      <c r="D289" s="4">
        <f t="shared" si="108"/>
        <v>0.93245271690183129</v>
      </c>
      <c r="E289" s="13">
        <v>10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26">
        <v>1403.1</v>
      </c>
      <c r="O289" s="26">
        <v>880.1</v>
      </c>
      <c r="P289" s="4">
        <f t="shared" si="116"/>
        <v>0.62725393770935789</v>
      </c>
      <c r="Q289" s="13">
        <v>20</v>
      </c>
      <c r="R289" s="22">
        <v>1</v>
      </c>
      <c r="S289" s="13">
        <v>15</v>
      </c>
      <c r="T289" s="26">
        <v>0</v>
      </c>
      <c r="U289" s="26">
        <v>0</v>
      </c>
      <c r="V289" s="4">
        <f t="shared" si="117"/>
        <v>1</v>
      </c>
      <c r="W289" s="13">
        <v>20</v>
      </c>
      <c r="X289" s="26">
        <v>0</v>
      </c>
      <c r="Y289" s="26">
        <v>0</v>
      </c>
      <c r="Z289" s="4">
        <f t="shared" si="118"/>
        <v>1</v>
      </c>
      <c r="AA289" s="13">
        <v>30</v>
      </c>
      <c r="AB289" s="26" t="s">
        <v>370</v>
      </c>
      <c r="AC289" s="26" t="s">
        <v>370</v>
      </c>
      <c r="AD289" s="4" t="s">
        <v>370</v>
      </c>
      <c r="AE289" s="13" t="s">
        <v>370</v>
      </c>
      <c r="AF289" s="5">
        <v>7676</v>
      </c>
      <c r="AG289" s="5">
        <v>11181</v>
      </c>
      <c r="AH289" s="4">
        <f t="shared" si="124"/>
        <v>1.456618030224075</v>
      </c>
      <c r="AI289" s="13">
        <v>10</v>
      </c>
      <c r="AJ289" s="5">
        <v>15</v>
      </c>
      <c r="AK289" s="5">
        <v>2.6</v>
      </c>
      <c r="AL289" s="4">
        <f t="shared" si="109"/>
        <v>0.17333333333333334</v>
      </c>
      <c r="AM289" s="13">
        <v>15</v>
      </c>
      <c r="AN289" s="26">
        <v>55</v>
      </c>
      <c r="AO289" s="26">
        <v>48</v>
      </c>
      <c r="AP289" s="4">
        <f t="shared" si="128"/>
        <v>0.87272727272727268</v>
      </c>
      <c r="AQ289" s="13">
        <v>20</v>
      </c>
      <c r="AR289" s="5" t="s">
        <v>373</v>
      </c>
      <c r="AS289" s="5" t="s">
        <v>373</v>
      </c>
      <c r="AT289" s="5" t="s">
        <v>373</v>
      </c>
      <c r="AU289" s="13" t="s">
        <v>370</v>
      </c>
      <c r="AV289" s="13">
        <v>0</v>
      </c>
      <c r="AW289" s="13">
        <v>40</v>
      </c>
      <c r="AX289" s="4">
        <f t="shared" si="110"/>
        <v>0</v>
      </c>
      <c r="AY289" s="13">
        <v>0</v>
      </c>
      <c r="AZ289" s="5" t="s">
        <v>373</v>
      </c>
      <c r="BA289" s="5" t="s">
        <v>373</v>
      </c>
      <c r="BB289" s="5" t="s">
        <v>373</v>
      </c>
      <c r="BC289" s="13" t="s">
        <v>370</v>
      </c>
      <c r="BD289" s="20">
        <f t="shared" si="119"/>
        <v>0.86778808342851188</v>
      </c>
      <c r="BE289" s="20">
        <f t="shared" si="129"/>
        <v>0.86778808342851188</v>
      </c>
      <c r="BF289" s="24">
        <v>482</v>
      </c>
      <c r="BG289" s="21">
        <f t="shared" si="111"/>
        <v>482</v>
      </c>
      <c r="BH289" s="21">
        <f t="shared" si="112"/>
        <v>418.3</v>
      </c>
      <c r="BI289" s="48">
        <f t="shared" si="113"/>
        <v>-63.699999999999989</v>
      </c>
      <c r="BJ289" s="21">
        <v>127.2</v>
      </c>
      <c r="BK289" s="21">
        <v>51.8</v>
      </c>
      <c r="BL289" s="21">
        <v>0</v>
      </c>
      <c r="BM289" s="21">
        <v>28.2</v>
      </c>
      <c r="BN289" s="21">
        <v>37.799999999999997</v>
      </c>
      <c r="BO289" s="21">
        <v>0</v>
      </c>
      <c r="BP289" s="21">
        <v>39.799999999999997</v>
      </c>
      <c r="BQ289" s="21">
        <v>41</v>
      </c>
      <c r="BR289" s="21">
        <v>20.099999999999994</v>
      </c>
      <c r="BS289" s="21">
        <v>26.700000000000031</v>
      </c>
      <c r="BT289" s="21">
        <v>42.9</v>
      </c>
      <c r="BU289" s="86">
        <f t="shared" si="114"/>
        <v>2.7999999999999758</v>
      </c>
      <c r="BV289" s="60"/>
      <c r="BW289" s="26">
        <f t="shared" si="115"/>
        <v>2.7999999999999758</v>
      </c>
      <c r="BX289" s="92">
        <f t="shared" si="125"/>
        <v>0</v>
      </c>
      <c r="BY289" s="72"/>
      <c r="BZ289" s="11"/>
      <c r="CA289" s="72"/>
      <c r="CB289" s="72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2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2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2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2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1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2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1"/>
      <c r="HR289" s="11"/>
      <c r="HS289" s="11"/>
      <c r="HT289" s="11"/>
      <c r="HU289" s="11"/>
      <c r="HV289" s="11"/>
      <c r="HW289" s="11"/>
      <c r="HX289" s="11"/>
      <c r="HY289" s="11"/>
      <c r="HZ289" s="11"/>
      <c r="IA289" s="12"/>
      <c r="IB289" s="11"/>
      <c r="IC289" s="11"/>
    </row>
    <row r="290" spans="1:237" s="2" customFormat="1" ht="15" customHeight="1" x14ac:dyDescent="0.2">
      <c r="A290" s="16" t="s">
        <v>286</v>
      </c>
      <c r="B290" s="26">
        <v>37831</v>
      </c>
      <c r="C290" s="26">
        <v>33600.699999999997</v>
      </c>
      <c r="D290" s="4">
        <f t="shared" si="108"/>
        <v>0.88817900663477034</v>
      </c>
      <c r="E290" s="13">
        <v>10</v>
      </c>
      <c r="F290" s="5" t="s">
        <v>373</v>
      </c>
      <c r="G290" s="5" t="s">
        <v>373</v>
      </c>
      <c r="H290" s="5" t="s">
        <v>373</v>
      </c>
      <c r="I290" s="13" t="s">
        <v>370</v>
      </c>
      <c r="J290" s="5" t="s">
        <v>373</v>
      </c>
      <c r="K290" s="5" t="s">
        <v>373</v>
      </c>
      <c r="L290" s="5" t="s">
        <v>373</v>
      </c>
      <c r="M290" s="13" t="s">
        <v>370</v>
      </c>
      <c r="N290" s="26">
        <v>2840.4</v>
      </c>
      <c r="O290" s="26">
        <v>1699.7</v>
      </c>
      <c r="P290" s="4">
        <f t="shared" si="116"/>
        <v>0.59840163357273624</v>
      </c>
      <c r="Q290" s="13">
        <v>20</v>
      </c>
      <c r="R290" s="22">
        <v>1</v>
      </c>
      <c r="S290" s="13">
        <v>15</v>
      </c>
      <c r="T290" s="26">
        <v>0</v>
      </c>
      <c r="U290" s="26">
        <v>0</v>
      </c>
      <c r="V290" s="4">
        <f t="shared" si="117"/>
        <v>1</v>
      </c>
      <c r="W290" s="13">
        <v>25</v>
      </c>
      <c r="X290" s="26">
        <v>0</v>
      </c>
      <c r="Y290" s="26">
        <v>0</v>
      </c>
      <c r="Z290" s="4">
        <f t="shared" si="118"/>
        <v>1</v>
      </c>
      <c r="AA290" s="13">
        <v>25</v>
      </c>
      <c r="AB290" s="26" t="s">
        <v>370</v>
      </c>
      <c r="AC290" s="26" t="s">
        <v>370</v>
      </c>
      <c r="AD290" s="4" t="s">
        <v>370</v>
      </c>
      <c r="AE290" s="13" t="s">
        <v>370</v>
      </c>
      <c r="AF290" s="5">
        <v>524790</v>
      </c>
      <c r="AG290" s="5">
        <v>622996</v>
      </c>
      <c r="AH290" s="4">
        <f t="shared" si="124"/>
        <v>1.1871339011795194</v>
      </c>
      <c r="AI290" s="13">
        <v>10</v>
      </c>
      <c r="AJ290" s="5">
        <v>53</v>
      </c>
      <c r="AK290" s="5">
        <v>15.9</v>
      </c>
      <c r="AL290" s="4">
        <f t="shared" si="109"/>
        <v>0.3</v>
      </c>
      <c r="AM290" s="13">
        <v>15</v>
      </c>
      <c r="AN290" s="26">
        <v>287</v>
      </c>
      <c r="AO290" s="26">
        <v>133</v>
      </c>
      <c r="AP290" s="4">
        <f t="shared" si="128"/>
        <v>0.46341463414634149</v>
      </c>
      <c r="AQ290" s="13">
        <v>20</v>
      </c>
      <c r="AR290" s="5" t="s">
        <v>373</v>
      </c>
      <c r="AS290" s="5" t="s">
        <v>373</v>
      </c>
      <c r="AT290" s="5" t="s">
        <v>373</v>
      </c>
      <c r="AU290" s="13" t="s">
        <v>370</v>
      </c>
      <c r="AV290" s="13">
        <v>0</v>
      </c>
      <c r="AW290" s="13">
        <v>0</v>
      </c>
      <c r="AX290" s="4">
        <f t="shared" si="110"/>
        <v>0</v>
      </c>
      <c r="AY290" s="13">
        <v>0</v>
      </c>
      <c r="AZ290" s="5" t="s">
        <v>373</v>
      </c>
      <c r="BA290" s="5" t="s">
        <v>373</v>
      </c>
      <c r="BB290" s="5" t="s">
        <v>373</v>
      </c>
      <c r="BC290" s="13" t="s">
        <v>370</v>
      </c>
      <c r="BD290" s="20">
        <f t="shared" si="119"/>
        <v>0.79635324594660328</v>
      </c>
      <c r="BE290" s="20">
        <f t="shared" si="129"/>
        <v>0.79635324594660328</v>
      </c>
      <c r="BF290" s="24">
        <v>526</v>
      </c>
      <c r="BG290" s="21">
        <f t="shared" si="111"/>
        <v>526</v>
      </c>
      <c r="BH290" s="21">
        <f t="shared" si="112"/>
        <v>418.9</v>
      </c>
      <c r="BI290" s="48">
        <f t="shared" si="113"/>
        <v>-107.10000000000002</v>
      </c>
      <c r="BJ290" s="21">
        <v>28.6</v>
      </c>
      <c r="BK290" s="21">
        <v>24.4</v>
      </c>
      <c r="BL290" s="21">
        <v>4.3999999999999986</v>
      </c>
      <c r="BM290" s="21">
        <v>11.6</v>
      </c>
      <c r="BN290" s="21">
        <v>42.1</v>
      </c>
      <c r="BO290" s="21">
        <v>112.39999999999998</v>
      </c>
      <c r="BP290" s="21">
        <v>42.8</v>
      </c>
      <c r="BQ290" s="21">
        <v>168.20000000000002</v>
      </c>
      <c r="BR290" s="21">
        <v>0</v>
      </c>
      <c r="BS290" s="21">
        <v>57.4</v>
      </c>
      <c r="BT290" s="21">
        <v>44.6</v>
      </c>
      <c r="BU290" s="86">
        <f t="shared" si="114"/>
        <v>-117.60000000000005</v>
      </c>
      <c r="BV290" s="60"/>
      <c r="BW290" s="26">
        <f t="shared" si="115"/>
        <v>0</v>
      </c>
      <c r="BX290" s="92">
        <f t="shared" si="125"/>
        <v>-117.60000000000005</v>
      </c>
      <c r="BY290" s="72"/>
      <c r="BZ290" s="11"/>
      <c r="CA290" s="72"/>
      <c r="CB290" s="72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2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2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2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2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2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2"/>
      <c r="IB290" s="11"/>
      <c r="IC290" s="11"/>
    </row>
    <row r="291" spans="1:237" s="2" customFormat="1" ht="15" customHeight="1" x14ac:dyDescent="0.2">
      <c r="A291" s="16" t="s">
        <v>55</v>
      </c>
      <c r="B291" s="26">
        <v>7616071.0999999996</v>
      </c>
      <c r="C291" s="26">
        <v>8364773.5999999996</v>
      </c>
      <c r="D291" s="4">
        <f t="shared" si="108"/>
        <v>1.0983056079925515</v>
      </c>
      <c r="E291" s="13">
        <v>10</v>
      </c>
      <c r="F291" s="5" t="s">
        <v>373</v>
      </c>
      <c r="G291" s="5" t="s">
        <v>373</v>
      </c>
      <c r="H291" s="5" t="s">
        <v>373</v>
      </c>
      <c r="I291" s="13" t="s">
        <v>370</v>
      </c>
      <c r="J291" s="5" t="s">
        <v>373</v>
      </c>
      <c r="K291" s="5" t="s">
        <v>373</v>
      </c>
      <c r="L291" s="5" t="s">
        <v>373</v>
      </c>
      <c r="M291" s="13" t="s">
        <v>370</v>
      </c>
      <c r="N291" s="26">
        <v>24008.1</v>
      </c>
      <c r="O291" s="26">
        <v>25385.5</v>
      </c>
      <c r="P291" s="4">
        <f t="shared" si="116"/>
        <v>1.0573723035142306</v>
      </c>
      <c r="Q291" s="13">
        <v>20</v>
      </c>
      <c r="R291" s="22">
        <v>1</v>
      </c>
      <c r="S291" s="13">
        <v>15</v>
      </c>
      <c r="T291" s="26">
        <v>4061.9</v>
      </c>
      <c r="U291" s="26">
        <v>4104.3999999999996</v>
      </c>
      <c r="V291" s="4">
        <f t="shared" si="117"/>
        <v>1.0104630837785271</v>
      </c>
      <c r="W291" s="13">
        <v>35</v>
      </c>
      <c r="X291" s="26">
        <v>33.700000000000003</v>
      </c>
      <c r="Y291" s="26">
        <v>38.700000000000003</v>
      </c>
      <c r="Z291" s="4">
        <f t="shared" si="118"/>
        <v>1.1483679525222552</v>
      </c>
      <c r="AA291" s="13">
        <v>15</v>
      </c>
      <c r="AB291" s="26" t="s">
        <v>370</v>
      </c>
      <c r="AC291" s="26" t="s">
        <v>370</v>
      </c>
      <c r="AD291" s="4" t="s">
        <v>370</v>
      </c>
      <c r="AE291" s="13" t="s">
        <v>370</v>
      </c>
      <c r="AF291" s="5">
        <v>1020393</v>
      </c>
      <c r="AG291" s="5">
        <v>1338956</v>
      </c>
      <c r="AH291" s="4">
        <f t="shared" si="124"/>
        <v>1.3121963792381954</v>
      </c>
      <c r="AI291" s="13">
        <v>10</v>
      </c>
      <c r="AJ291" s="5">
        <v>53</v>
      </c>
      <c r="AK291" s="5">
        <v>19.100000000000001</v>
      </c>
      <c r="AL291" s="4">
        <f t="shared" si="109"/>
        <v>0.36037735849056607</v>
      </c>
      <c r="AM291" s="13">
        <v>15</v>
      </c>
      <c r="AN291" s="26">
        <v>730</v>
      </c>
      <c r="AO291" s="26">
        <v>863</v>
      </c>
      <c r="AP291" s="4">
        <f t="shared" si="128"/>
        <v>1.1821917808219178</v>
      </c>
      <c r="AQ291" s="13">
        <v>20</v>
      </c>
      <c r="AR291" s="5" t="s">
        <v>373</v>
      </c>
      <c r="AS291" s="5" t="s">
        <v>373</v>
      </c>
      <c r="AT291" s="5" t="s">
        <v>373</v>
      </c>
      <c r="AU291" s="13" t="s">
        <v>370</v>
      </c>
      <c r="AV291" s="13">
        <v>58</v>
      </c>
      <c r="AW291" s="13">
        <v>40</v>
      </c>
      <c r="AX291" s="4">
        <f t="shared" si="110"/>
        <v>0.68965517241379315</v>
      </c>
      <c r="AY291" s="13">
        <v>10</v>
      </c>
      <c r="AZ291" s="5" t="s">
        <v>373</v>
      </c>
      <c r="BA291" s="5" t="s">
        <v>373</v>
      </c>
      <c r="BB291" s="5" t="s">
        <v>373</v>
      </c>
      <c r="BC291" s="13" t="s">
        <v>370</v>
      </c>
      <c r="BD291" s="20">
        <f t="shared" si="119"/>
        <v>0.99193493920406106</v>
      </c>
      <c r="BE291" s="20">
        <f t="shared" si="129"/>
        <v>0.99193493920406106</v>
      </c>
      <c r="BF291" s="24">
        <v>65</v>
      </c>
      <c r="BG291" s="21">
        <f t="shared" si="111"/>
        <v>65</v>
      </c>
      <c r="BH291" s="21">
        <f t="shared" si="112"/>
        <v>64.5</v>
      </c>
      <c r="BI291" s="48">
        <f t="shared" si="113"/>
        <v>-0.5</v>
      </c>
      <c r="BJ291" s="21">
        <v>118.7</v>
      </c>
      <c r="BK291" s="21">
        <v>118.7</v>
      </c>
      <c r="BL291" s="21">
        <v>0</v>
      </c>
      <c r="BM291" s="21">
        <v>6.3</v>
      </c>
      <c r="BN291" s="21">
        <v>6.3</v>
      </c>
      <c r="BO291" s="21">
        <v>0</v>
      </c>
      <c r="BP291" s="21">
        <v>6.3</v>
      </c>
      <c r="BQ291" s="21">
        <v>6.1</v>
      </c>
      <c r="BR291" s="21">
        <v>0</v>
      </c>
      <c r="BS291" s="21">
        <v>6.3</v>
      </c>
      <c r="BT291" s="21">
        <v>6.5</v>
      </c>
      <c r="BU291" s="86">
        <f t="shared" si="114"/>
        <v>-210.70000000000005</v>
      </c>
      <c r="BV291" s="60"/>
      <c r="BW291" s="26">
        <f t="shared" si="115"/>
        <v>0</v>
      </c>
      <c r="BX291" s="92">
        <f t="shared" si="125"/>
        <v>-210.70000000000005</v>
      </c>
      <c r="BY291" s="72"/>
      <c r="BZ291" s="11"/>
      <c r="CA291" s="72"/>
      <c r="CB291" s="72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2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2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2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2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1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2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1"/>
      <c r="HQ291" s="11"/>
      <c r="HR291" s="11"/>
      <c r="HS291" s="11"/>
      <c r="HT291" s="11"/>
      <c r="HU291" s="11"/>
      <c r="HV291" s="11"/>
      <c r="HW291" s="11"/>
      <c r="HX291" s="11"/>
      <c r="HY291" s="11"/>
      <c r="HZ291" s="11"/>
      <c r="IA291" s="12"/>
      <c r="IB291" s="11"/>
      <c r="IC291" s="11"/>
    </row>
    <row r="292" spans="1:237" s="2" customFormat="1" ht="15" customHeight="1" x14ac:dyDescent="0.2">
      <c r="A292" s="16" t="s">
        <v>287</v>
      </c>
      <c r="B292" s="26">
        <v>3234.7</v>
      </c>
      <c r="C292" s="26">
        <v>3090.7</v>
      </c>
      <c r="D292" s="4">
        <f t="shared" si="108"/>
        <v>0.95548273410208051</v>
      </c>
      <c r="E292" s="13">
        <v>10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26">
        <v>3783.9</v>
      </c>
      <c r="O292" s="26">
        <v>2593</v>
      </c>
      <c r="P292" s="4">
        <f t="shared" si="116"/>
        <v>0.68527180950870792</v>
      </c>
      <c r="Q292" s="13">
        <v>20</v>
      </c>
      <c r="R292" s="22">
        <v>1</v>
      </c>
      <c r="S292" s="13">
        <v>15</v>
      </c>
      <c r="T292" s="26">
        <v>94.5</v>
      </c>
      <c r="U292" s="26">
        <v>120.5</v>
      </c>
      <c r="V292" s="4">
        <f t="shared" si="117"/>
        <v>1.2751322751322751</v>
      </c>
      <c r="W292" s="13">
        <v>35</v>
      </c>
      <c r="X292" s="26">
        <v>0</v>
      </c>
      <c r="Y292" s="26">
        <v>0</v>
      </c>
      <c r="Z292" s="4">
        <f t="shared" si="118"/>
        <v>1</v>
      </c>
      <c r="AA292" s="13">
        <v>15</v>
      </c>
      <c r="AB292" s="26" t="s">
        <v>370</v>
      </c>
      <c r="AC292" s="26" t="s">
        <v>370</v>
      </c>
      <c r="AD292" s="4" t="s">
        <v>370</v>
      </c>
      <c r="AE292" s="13" t="s">
        <v>370</v>
      </c>
      <c r="AF292" s="5">
        <v>5199</v>
      </c>
      <c r="AG292" s="5">
        <v>6332</v>
      </c>
      <c r="AH292" s="4">
        <f t="shared" si="124"/>
        <v>1.2179265243316022</v>
      </c>
      <c r="AI292" s="13">
        <v>10</v>
      </c>
      <c r="AJ292" s="5">
        <v>53</v>
      </c>
      <c r="AK292" s="5">
        <v>28.6</v>
      </c>
      <c r="AL292" s="4">
        <f t="shared" si="109"/>
        <v>0.53962264150943395</v>
      </c>
      <c r="AM292" s="13">
        <v>15</v>
      </c>
      <c r="AN292" s="26">
        <v>186</v>
      </c>
      <c r="AO292" s="26">
        <v>190</v>
      </c>
      <c r="AP292" s="4">
        <f t="shared" si="128"/>
        <v>1.021505376344086</v>
      </c>
      <c r="AQ292" s="13">
        <v>20</v>
      </c>
      <c r="AR292" s="5" t="s">
        <v>373</v>
      </c>
      <c r="AS292" s="5" t="s">
        <v>373</v>
      </c>
      <c r="AT292" s="5" t="s">
        <v>373</v>
      </c>
      <c r="AU292" s="13" t="s">
        <v>370</v>
      </c>
      <c r="AV292" s="13">
        <v>37.5</v>
      </c>
      <c r="AW292" s="13">
        <v>40</v>
      </c>
      <c r="AX292" s="4">
        <f t="shared" si="110"/>
        <v>1.0666666666666667</v>
      </c>
      <c r="AY292" s="13">
        <v>10</v>
      </c>
      <c r="AZ292" s="5" t="s">
        <v>373</v>
      </c>
      <c r="BA292" s="5" t="s">
        <v>373</v>
      </c>
      <c r="BB292" s="5" t="s">
        <v>373</v>
      </c>
      <c r="BC292" s="13" t="s">
        <v>370</v>
      </c>
      <c r="BD292" s="20">
        <f t="shared" si="119"/>
        <v>0.99506848146887006</v>
      </c>
      <c r="BE292" s="20">
        <f t="shared" si="129"/>
        <v>0.99506848146887006</v>
      </c>
      <c r="BF292" s="24">
        <v>754</v>
      </c>
      <c r="BG292" s="21">
        <f t="shared" si="111"/>
        <v>754</v>
      </c>
      <c r="BH292" s="21">
        <f t="shared" si="112"/>
        <v>750.3</v>
      </c>
      <c r="BI292" s="48">
        <f t="shared" si="113"/>
        <v>-3.7000000000000455</v>
      </c>
      <c r="BJ292" s="21">
        <v>127.9</v>
      </c>
      <c r="BK292" s="21">
        <v>148.5</v>
      </c>
      <c r="BL292" s="21">
        <v>0</v>
      </c>
      <c r="BM292" s="21">
        <v>52.7</v>
      </c>
      <c r="BN292" s="21">
        <v>71.400000000000006</v>
      </c>
      <c r="BO292" s="21">
        <v>0</v>
      </c>
      <c r="BP292" s="21">
        <v>71.000000000000043</v>
      </c>
      <c r="BQ292" s="21">
        <v>72.999999999999957</v>
      </c>
      <c r="BR292" s="21">
        <v>72.200000000000102</v>
      </c>
      <c r="BS292" s="21">
        <v>63.900000000000006</v>
      </c>
      <c r="BT292" s="21">
        <v>81.3</v>
      </c>
      <c r="BU292" s="86">
        <f t="shared" si="114"/>
        <v>-11.600000000000151</v>
      </c>
      <c r="BV292" s="60"/>
      <c r="BW292" s="26">
        <f t="shared" si="115"/>
        <v>0</v>
      </c>
      <c r="BX292" s="92">
        <f t="shared" si="125"/>
        <v>-11.600000000000151</v>
      </c>
      <c r="BY292" s="72"/>
      <c r="BZ292" s="11"/>
      <c r="CA292" s="72"/>
      <c r="CB292" s="72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2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2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2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2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2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2"/>
      <c r="IB292" s="11"/>
      <c r="IC292" s="11"/>
    </row>
    <row r="293" spans="1:237" s="2" customFormat="1" ht="15" customHeight="1" x14ac:dyDescent="0.2">
      <c r="A293" s="16" t="s">
        <v>288</v>
      </c>
      <c r="B293" s="26">
        <v>0</v>
      </c>
      <c r="C293" s="26">
        <v>0</v>
      </c>
      <c r="D293" s="4">
        <f t="shared" si="108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26">
        <v>5135.6000000000004</v>
      </c>
      <c r="O293" s="26">
        <v>1880.5</v>
      </c>
      <c r="P293" s="4">
        <f t="shared" si="116"/>
        <v>0.36616948360464208</v>
      </c>
      <c r="Q293" s="13">
        <v>20</v>
      </c>
      <c r="R293" s="22">
        <v>1</v>
      </c>
      <c r="S293" s="13">
        <v>15</v>
      </c>
      <c r="T293" s="26">
        <v>1116.2</v>
      </c>
      <c r="U293" s="26">
        <v>1304.7</v>
      </c>
      <c r="V293" s="4">
        <f t="shared" si="117"/>
        <v>1.1688765454219674</v>
      </c>
      <c r="W293" s="13">
        <v>30</v>
      </c>
      <c r="X293" s="26">
        <v>0</v>
      </c>
      <c r="Y293" s="26">
        <v>0</v>
      </c>
      <c r="Z293" s="4">
        <f t="shared" si="118"/>
        <v>1</v>
      </c>
      <c r="AA293" s="13">
        <v>20</v>
      </c>
      <c r="AB293" s="26" t="s">
        <v>370</v>
      </c>
      <c r="AC293" s="26" t="s">
        <v>370</v>
      </c>
      <c r="AD293" s="4" t="s">
        <v>370</v>
      </c>
      <c r="AE293" s="13" t="s">
        <v>370</v>
      </c>
      <c r="AF293" s="5">
        <v>8936</v>
      </c>
      <c r="AG293" s="5">
        <v>13014</v>
      </c>
      <c r="AH293" s="4">
        <f t="shared" si="124"/>
        <v>1.4563563115487914</v>
      </c>
      <c r="AI293" s="13">
        <v>10</v>
      </c>
      <c r="AJ293" s="5">
        <v>53</v>
      </c>
      <c r="AK293" s="5">
        <v>25.5</v>
      </c>
      <c r="AL293" s="4">
        <f t="shared" si="109"/>
        <v>0.48113207547169812</v>
      </c>
      <c r="AM293" s="13">
        <v>15</v>
      </c>
      <c r="AN293" s="26">
        <v>431</v>
      </c>
      <c r="AO293" s="26">
        <v>431</v>
      </c>
      <c r="AP293" s="4">
        <f t="shared" si="128"/>
        <v>1</v>
      </c>
      <c r="AQ293" s="13">
        <v>20</v>
      </c>
      <c r="AR293" s="5" t="s">
        <v>373</v>
      </c>
      <c r="AS293" s="5" t="s">
        <v>373</v>
      </c>
      <c r="AT293" s="5" t="s">
        <v>373</v>
      </c>
      <c r="AU293" s="13" t="s">
        <v>370</v>
      </c>
      <c r="AV293" s="13">
        <v>20</v>
      </c>
      <c r="AW293" s="13">
        <v>27.69</v>
      </c>
      <c r="AX293" s="4">
        <f t="shared" si="110"/>
        <v>1.3845000000000001</v>
      </c>
      <c r="AY293" s="13">
        <v>10</v>
      </c>
      <c r="AZ293" s="5" t="s">
        <v>373</v>
      </c>
      <c r="BA293" s="5" t="s">
        <v>373</v>
      </c>
      <c r="BB293" s="5" t="s">
        <v>373</v>
      </c>
      <c r="BC293" s="13" t="s">
        <v>370</v>
      </c>
      <c r="BD293" s="20">
        <f t="shared" si="119"/>
        <v>0.9501087877308233</v>
      </c>
      <c r="BE293" s="20">
        <f t="shared" si="129"/>
        <v>0.9501087877308233</v>
      </c>
      <c r="BF293" s="24">
        <v>540</v>
      </c>
      <c r="BG293" s="21">
        <f t="shared" si="111"/>
        <v>540</v>
      </c>
      <c r="BH293" s="21">
        <f t="shared" si="112"/>
        <v>513.1</v>
      </c>
      <c r="BI293" s="48">
        <f t="shared" si="113"/>
        <v>-26.899999999999977</v>
      </c>
      <c r="BJ293" s="21">
        <v>79.7</v>
      </c>
      <c r="BK293" s="21">
        <v>80.3</v>
      </c>
      <c r="BL293" s="21">
        <v>0</v>
      </c>
      <c r="BM293" s="21">
        <v>37.799999999999997</v>
      </c>
      <c r="BN293" s="21">
        <v>43.5</v>
      </c>
      <c r="BO293" s="21">
        <v>16.900000000000034</v>
      </c>
      <c r="BP293" s="21">
        <v>67.90000000000002</v>
      </c>
      <c r="BQ293" s="21">
        <v>31.299999999999997</v>
      </c>
      <c r="BR293" s="21">
        <v>46.19999999999996</v>
      </c>
      <c r="BS293" s="21">
        <v>49.399999999999977</v>
      </c>
      <c r="BT293" s="21">
        <v>48.8</v>
      </c>
      <c r="BU293" s="86">
        <f t="shared" si="114"/>
        <v>11.299999999999997</v>
      </c>
      <c r="BV293" s="60"/>
      <c r="BW293" s="26">
        <f t="shared" si="115"/>
        <v>11.299999999999997</v>
      </c>
      <c r="BX293" s="92">
        <f t="shared" si="125"/>
        <v>0</v>
      </c>
      <c r="BY293" s="72"/>
      <c r="BZ293" s="11"/>
      <c r="CA293" s="72"/>
      <c r="CB293" s="72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2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2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2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2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1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2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1"/>
      <c r="HQ293" s="11"/>
      <c r="HR293" s="11"/>
      <c r="HS293" s="11"/>
      <c r="HT293" s="11"/>
      <c r="HU293" s="11"/>
      <c r="HV293" s="11"/>
      <c r="HW293" s="11"/>
      <c r="HX293" s="11"/>
      <c r="HY293" s="11"/>
      <c r="HZ293" s="11"/>
      <c r="IA293" s="12"/>
      <c r="IB293" s="11"/>
      <c r="IC293" s="11"/>
    </row>
    <row r="294" spans="1:237" s="2" customFormat="1" ht="15" customHeight="1" x14ac:dyDescent="0.2">
      <c r="A294" s="16" t="s">
        <v>289</v>
      </c>
      <c r="B294" s="26">
        <v>0</v>
      </c>
      <c r="C294" s="26">
        <v>298</v>
      </c>
      <c r="D294" s="4">
        <f t="shared" si="108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26">
        <v>8293.9</v>
      </c>
      <c r="O294" s="26">
        <v>7289.6</v>
      </c>
      <c r="P294" s="4">
        <f t="shared" si="116"/>
        <v>0.87891100688457791</v>
      </c>
      <c r="Q294" s="13">
        <v>20</v>
      </c>
      <c r="R294" s="22">
        <v>1</v>
      </c>
      <c r="S294" s="13">
        <v>15</v>
      </c>
      <c r="T294" s="26">
        <v>0</v>
      </c>
      <c r="U294" s="26">
        <v>0</v>
      </c>
      <c r="V294" s="4">
        <f t="shared" si="117"/>
        <v>1</v>
      </c>
      <c r="W294" s="13">
        <v>35</v>
      </c>
      <c r="X294" s="26">
        <v>0</v>
      </c>
      <c r="Y294" s="26">
        <v>0</v>
      </c>
      <c r="Z294" s="4">
        <f t="shared" si="118"/>
        <v>1</v>
      </c>
      <c r="AA294" s="13">
        <v>15</v>
      </c>
      <c r="AB294" s="26" t="s">
        <v>370</v>
      </c>
      <c r="AC294" s="26" t="s">
        <v>370</v>
      </c>
      <c r="AD294" s="4" t="s">
        <v>370</v>
      </c>
      <c r="AE294" s="13" t="s">
        <v>370</v>
      </c>
      <c r="AF294" s="5">
        <v>42872</v>
      </c>
      <c r="AG294" s="5">
        <v>77153</v>
      </c>
      <c r="AH294" s="4">
        <f t="shared" si="124"/>
        <v>1.7996128008956895</v>
      </c>
      <c r="AI294" s="13">
        <v>10</v>
      </c>
      <c r="AJ294" s="5">
        <v>53</v>
      </c>
      <c r="AK294" s="5">
        <v>40.1</v>
      </c>
      <c r="AL294" s="4">
        <f t="shared" si="109"/>
        <v>0.75660377358490571</v>
      </c>
      <c r="AM294" s="13">
        <v>15</v>
      </c>
      <c r="AN294" s="26">
        <v>253</v>
      </c>
      <c r="AO294" s="26">
        <v>161</v>
      </c>
      <c r="AP294" s="4">
        <f t="shared" si="128"/>
        <v>0.63636363636363635</v>
      </c>
      <c r="AQ294" s="13">
        <v>20</v>
      </c>
      <c r="AR294" s="5" t="s">
        <v>373</v>
      </c>
      <c r="AS294" s="5" t="s">
        <v>373</v>
      </c>
      <c r="AT294" s="5" t="s">
        <v>373</v>
      </c>
      <c r="AU294" s="13" t="s">
        <v>370</v>
      </c>
      <c r="AV294" s="13">
        <v>20</v>
      </c>
      <c r="AW294" s="13">
        <v>40</v>
      </c>
      <c r="AX294" s="4">
        <f t="shared" si="110"/>
        <v>2</v>
      </c>
      <c r="AY294" s="13">
        <v>10</v>
      </c>
      <c r="AZ294" s="5" t="s">
        <v>373</v>
      </c>
      <c r="BA294" s="5" t="s">
        <v>373</v>
      </c>
      <c r="BB294" s="5" t="s">
        <v>373</v>
      </c>
      <c r="BC294" s="13" t="s">
        <v>370</v>
      </c>
      <c r="BD294" s="20">
        <f t="shared" si="119"/>
        <v>1.0332191248406768</v>
      </c>
      <c r="BE294" s="20">
        <f t="shared" si="129"/>
        <v>1.0332191248406768</v>
      </c>
      <c r="BF294" s="24">
        <v>170</v>
      </c>
      <c r="BG294" s="21">
        <f t="shared" si="111"/>
        <v>170</v>
      </c>
      <c r="BH294" s="21">
        <f t="shared" si="112"/>
        <v>175.6</v>
      </c>
      <c r="BI294" s="48">
        <f t="shared" si="113"/>
        <v>5.5999999999999943</v>
      </c>
      <c r="BJ294" s="21">
        <v>33.799999999999997</v>
      </c>
      <c r="BK294" s="21">
        <v>56.6</v>
      </c>
      <c r="BL294" s="21">
        <v>0</v>
      </c>
      <c r="BM294" s="21">
        <v>5.8</v>
      </c>
      <c r="BN294" s="21">
        <v>14.4</v>
      </c>
      <c r="BO294" s="21">
        <v>0</v>
      </c>
      <c r="BP294" s="21">
        <v>14.4</v>
      </c>
      <c r="BQ294" s="21">
        <v>13.6</v>
      </c>
      <c r="BR294" s="21">
        <v>0</v>
      </c>
      <c r="BS294" s="21">
        <v>14.2</v>
      </c>
      <c r="BT294" s="21">
        <v>17</v>
      </c>
      <c r="BU294" s="86">
        <f t="shared" si="114"/>
        <v>5.8000000000000149</v>
      </c>
      <c r="BV294" s="60"/>
      <c r="BW294" s="26">
        <f t="shared" si="115"/>
        <v>5.8000000000000149</v>
      </c>
      <c r="BX294" s="92">
        <f t="shared" si="125"/>
        <v>0</v>
      </c>
      <c r="BY294" s="72"/>
      <c r="BZ294" s="11"/>
      <c r="CA294" s="72"/>
      <c r="CB294" s="72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2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2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2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2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1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2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1"/>
      <c r="HQ294" s="11"/>
      <c r="HR294" s="11"/>
      <c r="HS294" s="11"/>
      <c r="HT294" s="11"/>
      <c r="HU294" s="11"/>
      <c r="HV294" s="11"/>
      <c r="HW294" s="11"/>
      <c r="HX294" s="11"/>
      <c r="HY294" s="11"/>
      <c r="HZ294" s="11"/>
      <c r="IA294" s="12"/>
      <c r="IB294" s="11"/>
      <c r="IC294" s="11"/>
    </row>
    <row r="295" spans="1:237" s="2" customFormat="1" ht="15" customHeight="1" x14ac:dyDescent="0.2">
      <c r="A295" s="16" t="s">
        <v>290</v>
      </c>
      <c r="B295" s="26">
        <v>0</v>
      </c>
      <c r="C295" s="26">
        <v>0</v>
      </c>
      <c r="D295" s="4">
        <f t="shared" si="108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26">
        <v>3729</v>
      </c>
      <c r="O295" s="26">
        <v>2632.4</v>
      </c>
      <c r="P295" s="4">
        <f t="shared" si="116"/>
        <v>0.70592652185572546</v>
      </c>
      <c r="Q295" s="13">
        <v>20</v>
      </c>
      <c r="R295" s="22">
        <v>1</v>
      </c>
      <c r="S295" s="13">
        <v>15</v>
      </c>
      <c r="T295" s="26">
        <v>1290.7</v>
      </c>
      <c r="U295" s="26">
        <v>1574</v>
      </c>
      <c r="V295" s="4">
        <f t="shared" si="117"/>
        <v>1.2194932982102735</v>
      </c>
      <c r="W295" s="13">
        <v>40</v>
      </c>
      <c r="X295" s="26">
        <v>0</v>
      </c>
      <c r="Y295" s="26">
        <v>0</v>
      </c>
      <c r="Z295" s="4">
        <f t="shared" si="118"/>
        <v>1</v>
      </c>
      <c r="AA295" s="13">
        <v>10</v>
      </c>
      <c r="AB295" s="26" t="s">
        <v>370</v>
      </c>
      <c r="AC295" s="26" t="s">
        <v>370</v>
      </c>
      <c r="AD295" s="4" t="s">
        <v>370</v>
      </c>
      <c r="AE295" s="13" t="s">
        <v>370</v>
      </c>
      <c r="AF295" s="5">
        <v>5865</v>
      </c>
      <c r="AG295" s="5">
        <v>30137</v>
      </c>
      <c r="AH295" s="4">
        <f t="shared" si="124"/>
        <v>5.1384484228474001</v>
      </c>
      <c r="AI295" s="13">
        <v>10</v>
      </c>
      <c r="AJ295" s="5">
        <v>53</v>
      </c>
      <c r="AK295" s="5">
        <v>24.8</v>
      </c>
      <c r="AL295" s="4">
        <f t="shared" si="109"/>
        <v>0.4679245283018868</v>
      </c>
      <c r="AM295" s="13">
        <v>15</v>
      </c>
      <c r="AN295" s="26">
        <v>450</v>
      </c>
      <c r="AO295" s="26">
        <v>491</v>
      </c>
      <c r="AP295" s="4">
        <f t="shared" si="128"/>
        <v>1.0911111111111111</v>
      </c>
      <c r="AQ295" s="13">
        <v>20</v>
      </c>
      <c r="AR295" s="5" t="s">
        <v>373</v>
      </c>
      <c r="AS295" s="5" t="s">
        <v>373</v>
      </c>
      <c r="AT295" s="5" t="s">
        <v>373</v>
      </c>
      <c r="AU295" s="13" t="s">
        <v>370</v>
      </c>
      <c r="AV295" s="13">
        <v>35</v>
      </c>
      <c r="AW295" s="13">
        <v>40</v>
      </c>
      <c r="AX295" s="4">
        <f t="shared" si="110"/>
        <v>1.1428571428571428</v>
      </c>
      <c r="AY295" s="13">
        <v>10</v>
      </c>
      <c r="AZ295" s="5" t="s">
        <v>373</v>
      </c>
      <c r="BA295" s="5" t="s">
        <v>373</v>
      </c>
      <c r="BB295" s="5" t="s">
        <v>373</v>
      </c>
      <c r="BC295" s="13" t="s">
        <v>370</v>
      </c>
      <c r="BD295" s="20">
        <f t="shared" si="119"/>
        <v>1.2825172012094386</v>
      </c>
      <c r="BE295" s="20">
        <f t="shared" si="129"/>
        <v>1.2082517201209437</v>
      </c>
      <c r="BF295" s="24">
        <v>950</v>
      </c>
      <c r="BG295" s="21">
        <f t="shared" si="111"/>
        <v>950</v>
      </c>
      <c r="BH295" s="21">
        <f t="shared" si="112"/>
        <v>1147.8</v>
      </c>
      <c r="BI295" s="48">
        <f t="shared" si="113"/>
        <v>197.79999999999995</v>
      </c>
      <c r="BJ295" s="21">
        <v>118.8</v>
      </c>
      <c r="BK295" s="21">
        <v>128.6</v>
      </c>
      <c r="BL295" s="21">
        <v>0</v>
      </c>
      <c r="BM295" s="21">
        <v>94.1</v>
      </c>
      <c r="BN295" s="21">
        <v>82.4</v>
      </c>
      <c r="BO295" s="21">
        <v>68.700000000000045</v>
      </c>
      <c r="BP295" s="21">
        <v>93.599999999999952</v>
      </c>
      <c r="BQ295" s="21">
        <v>52.200000000000017</v>
      </c>
      <c r="BR295" s="21">
        <v>134.99999999999997</v>
      </c>
      <c r="BS295" s="21">
        <v>167.9</v>
      </c>
      <c r="BT295" s="21">
        <v>99.5</v>
      </c>
      <c r="BU295" s="86">
        <f t="shared" si="114"/>
        <v>106.99999999999997</v>
      </c>
      <c r="BV295" s="60"/>
      <c r="BW295" s="26">
        <f t="shared" si="115"/>
        <v>106.99999999999997</v>
      </c>
      <c r="BX295" s="92">
        <f t="shared" si="125"/>
        <v>0</v>
      </c>
      <c r="BY295" s="72"/>
      <c r="BZ295" s="11"/>
      <c r="CA295" s="72"/>
      <c r="CB295" s="72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2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2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2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2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2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2"/>
      <c r="IB295" s="11"/>
      <c r="IC295" s="11"/>
    </row>
    <row r="296" spans="1:237" s="2" customFormat="1" ht="15" customHeight="1" x14ac:dyDescent="0.2">
      <c r="A296" s="16" t="s">
        <v>291</v>
      </c>
      <c r="B296" s="26">
        <v>0</v>
      </c>
      <c r="C296" s="26">
        <v>0</v>
      </c>
      <c r="D296" s="4">
        <f t="shared" si="108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26">
        <v>986.3</v>
      </c>
      <c r="O296" s="26">
        <v>812</v>
      </c>
      <c r="P296" s="4">
        <f t="shared" si="116"/>
        <v>0.82327892122072399</v>
      </c>
      <c r="Q296" s="13">
        <v>20</v>
      </c>
      <c r="R296" s="22">
        <v>1</v>
      </c>
      <c r="S296" s="13">
        <v>15</v>
      </c>
      <c r="T296" s="26">
        <v>0</v>
      </c>
      <c r="U296" s="26">
        <v>0</v>
      </c>
      <c r="V296" s="4">
        <f t="shared" si="117"/>
        <v>1</v>
      </c>
      <c r="W296" s="13">
        <v>40</v>
      </c>
      <c r="X296" s="26">
        <v>0</v>
      </c>
      <c r="Y296" s="26">
        <v>0</v>
      </c>
      <c r="Z296" s="4">
        <f t="shared" si="118"/>
        <v>1</v>
      </c>
      <c r="AA296" s="13">
        <v>10</v>
      </c>
      <c r="AB296" s="26" t="s">
        <v>370</v>
      </c>
      <c r="AC296" s="26" t="s">
        <v>370</v>
      </c>
      <c r="AD296" s="4" t="s">
        <v>370</v>
      </c>
      <c r="AE296" s="13" t="s">
        <v>370</v>
      </c>
      <c r="AF296" s="5">
        <v>2211</v>
      </c>
      <c r="AG296" s="5">
        <v>3274</v>
      </c>
      <c r="AH296" s="4">
        <f t="shared" si="124"/>
        <v>1.4807779285391225</v>
      </c>
      <c r="AI296" s="13">
        <v>10</v>
      </c>
      <c r="AJ296" s="5">
        <v>53</v>
      </c>
      <c r="AK296" s="5">
        <v>29</v>
      </c>
      <c r="AL296" s="4">
        <f t="shared" si="109"/>
        <v>0.54716981132075471</v>
      </c>
      <c r="AM296" s="13">
        <v>15</v>
      </c>
      <c r="AN296" s="26">
        <v>144</v>
      </c>
      <c r="AO296" s="26">
        <v>144</v>
      </c>
      <c r="AP296" s="4">
        <f t="shared" si="128"/>
        <v>1</v>
      </c>
      <c r="AQ296" s="13">
        <v>20</v>
      </c>
      <c r="AR296" s="5" t="s">
        <v>373</v>
      </c>
      <c r="AS296" s="5" t="s">
        <v>373</v>
      </c>
      <c r="AT296" s="5" t="s">
        <v>373</v>
      </c>
      <c r="AU296" s="13" t="s">
        <v>370</v>
      </c>
      <c r="AV296" s="13">
        <v>0</v>
      </c>
      <c r="AW296" s="13">
        <v>40</v>
      </c>
      <c r="AX296" s="4">
        <f t="shared" si="110"/>
        <v>0</v>
      </c>
      <c r="AY296" s="13">
        <v>0</v>
      </c>
      <c r="AZ296" s="5" t="s">
        <v>373</v>
      </c>
      <c r="BA296" s="5" t="s">
        <v>373</v>
      </c>
      <c r="BB296" s="5" t="s">
        <v>373</v>
      </c>
      <c r="BC296" s="13" t="s">
        <v>370</v>
      </c>
      <c r="BD296" s="20">
        <f t="shared" si="119"/>
        <v>0.95754542215090011</v>
      </c>
      <c r="BE296" s="20">
        <f t="shared" si="129"/>
        <v>0.95754542215090011</v>
      </c>
      <c r="BF296" s="24">
        <v>319</v>
      </c>
      <c r="BG296" s="21">
        <f t="shared" si="111"/>
        <v>319</v>
      </c>
      <c r="BH296" s="21">
        <f t="shared" si="112"/>
        <v>305.5</v>
      </c>
      <c r="BI296" s="48">
        <f t="shared" si="113"/>
        <v>-13.5</v>
      </c>
      <c r="BJ296" s="21">
        <v>29.3</v>
      </c>
      <c r="BK296" s="21">
        <v>15.9</v>
      </c>
      <c r="BL296" s="21">
        <v>0.19999999999999751</v>
      </c>
      <c r="BM296" s="21">
        <v>10</v>
      </c>
      <c r="BN296" s="21">
        <v>24.6</v>
      </c>
      <c r="BO296" s="21">
        <v>67.099999999999994</v>
      </c>
      <c r="BP296" s="21">
        <v>33.700000000000017</v>
      </c>
      <c r="BQ296" s="21">
        <v>13.699999999999974</v>
      </c>
      <c r="BR296" s="21">
        <v>35.90000000000002</v>
      </c>
      <c r="BS296" s="21">
        <v>39.29999999999999</v>
      </c>
      <c r="BT296" s="21">
        <v>37.200000000000003</v>
      </c>
      <c r="BU296" s="86">
        <f t="shared" si="114"/>
        <v>-1.3999999999999702</v>
      </c>
      <c r="BV296" s="60"/>
      <c r="BW296" s="26">
        <f t="shared" si="115"/>
        <v>0</v>
      </c>
      <c r="BX296" s="92">
        <f t="shared" si="125"/>
        <v>-1.3999999999999702</v>
      </c>
      <c r="BY296" s="72"/>
      <c r="BZ296" s="11"/>
      <c r="CA296" s="72"/>
      <c r="CB296" s="72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2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2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2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2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1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2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1"/>
      <c r="HQ296" s="11"/>
      <c r="HR296" s="11"/>
      <c r="HS296" s="11"/>
      <c r="HT296" s="11"/>
      <c r="HU296" s="11"/>
      <c r="HV296" s="11"/>
      <c r="HW296" s="11"/>
      <c r="HX296" s="11"/>
      <c r="HY296" s="11"/>
      <c r="HZ296" s="11"/>
      <c r="IA296" s="12"/>
      <c r="IB296" s="11"/>
      <c r="IC296" s="11"/>
    </row>
    <row r="297" spans="1:237" s="2" customFormat="1" ht="15" customHeight="1" x14ac:dyDescent="0.2">
      <c r="A297" s="16" t="s">
        <v>292</v>
      </c>
      <c r="B297" s="26">
        <v>3727</v>
      </c>
      <c r="C297" s="26">
        <v>5947.7</v>
      </c>
      <c r="D297" s="4">
        <f t="shared" si="108"/>
        <v>1.595841159109203</v>
      </c>
      <c r="E297" s="13">
        <v>10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26">
        <v>5218.3999999999996</v>
      </c>
      <c r="O297" s="26">
        <v>5427.2</v>
      </c>
      <c r="P297" s="4">
        <f t="shared" si="116"/>
        <v>1.0400122642955696</v>
      </c>
      <c r="Q297" s="13">
        <v>20</v>
      </c>
      <c r="R297" s="22">
        <v>1</v>
      </c>
      <c r="S297" s="13">
        <v>15</v>
      </c>
      <c r="T297" s="26">
        <v>3059.8</v>
      </c>
      <c r="U297" s="26">
        <v>3189.3</v>
      </c>
      <c r="V297" s="4">
        <f t="shared" si="117"/>
        <v>1.042323027648866</v>
      </c>
      <c r="W297" s="13">
        <v>35</v>
      </c>
      <c r="X297" s="26">
        <v>0</v>
      </c>
      <c r="Y297" s="26">
        <v>0</v>
      </c>
      <c r="Z297" s="4">
        <f t="shared" si="118"/>
        <v>1</v>
      </c>
      <c r="AA297" s="13">
        <v>15</v>
      </c>
      <c r="AB297" s="26" t="s">
        <v>370</v>
      </c>
      <c r="AC297" s="26" t="s">
        <v>370</v>
      </c>
      <c r="AD297" s="4" t="s">
        <v>370</v>
      </c>
      <c r="AE297" s="13" t="s">
        <v>370</v>
      </c>
      <c r="AF297" s="5">
        <v>35746</v>
      </c>
      <c r="AG297" s="5">
        <v>51150</v>
      </c>
      <c r="AH297" s="4">
        <f t="shared" si="124"/>
        <v>1.4309293347507412</v>
      </c>
      <c r="AI297" s="13">
        <v>10</v>
      </c>
      <c r="AJ297" s="5">
        <v>53</v>
      </c>
      <c r="AK297" s="5">
        <v>25</v>
      </c>
      <c r="AL297" s="4">
        <f t="shared" si="109"/>
        <v>0.47169811320754718</v>
      </c>
      <c r="AM297" s="13">
        <v>15</v>
      </c>
      <c r="AN297" s="26">
        <v>746</v>
      </c>
      <c r="AO297" s="26">
        <v>684</v>
      </c>
      <c r="AP297" s="4">
        <f t="shared" si="128"/>
        <v>0.91689008042895437</v>
      </c>
      <c r="AQ297" s="13">
        <v>20</v>
      </c>
      <c r="AR297" s="5" t="s">
        <v>373</v>
      </c>
      <c r="AS297" s="5" t="s">
        <v>373</v>
      </c>
      <c r="AT297" s="5" t="s">
        <v>373</v>
      </c>
      <c r="AU297" s="13" t="s">
        <v>370</v>
      </c>
      <c r="AV297" s="13">
        <v>0</v>
      </c>
      <c r="AW297" s="13">
        <v>20</v>
      </c>
      <c r="AX297" s="4">
        <f t="shared" si="110"/>
        <v>0</v>
      </c>
      <c r="AY297" s="13">
        <v>0</v>
      </c>
      <c r="AZ297" s="5" t="s">
        <v>373</v>
      </c>
      <c r="BA297" s="5" t="s">
        <v>373</v>
      </c>
      <c r="BB297" s="5" t="s">
        <v>373</v>
      </c>
      <c r="BC297" s="13" t="s">
        <v>370</v>
      </c>
      <c r="BD297" s="20">
        <f t="shared" si="119"/>
        <v>1.0211609249922389</v>
      </c>
      <c r="BE297" s="20">
        <f t="shared" si="129"/>
        <v>1.0211609249922389</v>
      </c>
      <c r="BF297" s="24">
        <v>739</v>
      </c>
      <c r="BG297" s="21">
        <f t="shared" si="111"/>
        <v>739</v>
      </c>
      <c r="BH297" s="21">
        <f t="shared" si="112"/>
        <v>754.6</v>
      </c>
      <c r="BI297" s="48">
        <f t="shared" si="113"/>
        <v>15.600000000000023</v>
      </c>
      <c r="BJ297" s="21">
        <v>123.1</v>
      </c>
      <c r="BK297" s="21">
        <v>119.5</v>
      </c>
      <c r="BL297" s="21">
        <v>0</v>
      </c>
      <c r="BM297" s="21">
        <v>55.9</v>
      </c>
      <c r="BN297" s="21">
        <v>65</v>
      </c>
      <c r="BO297" s="21">
        <v>63.600000000000023</v>
      </c>
      <c r="BP297" s="21">
        <v>34.300000000000026</v>
      </c>
      <c r="BQ297" s="21">
        <v>61.300000000000011</v>
      </c>
      <c r="BR297" s="21">
        <v>53.699999999999932</v>
      </c>
      <c r="BS297" s="21">
        <v>69.300000000000068</v>
      </c>
      <c r="BT297" s="21">
        <v>87.3</v>
      </c>
      <c r="BU297" s="86">
        <f t="shared" si="114"/>
        <v>21.59999999999998</v>
      </c>
      <c r="BV297" s="60"/>
      <c r="BW297" s="26">
        <f t="shared" si="115"/>
        <v>21.59999999999998</v>
      </c>
      <c r="BX297" s="92">
        <f t="shared" si="125"/>
        <v>0</v>
      </c>
      <c r="BY297" s="72"/>
      <c r="BZ297" s="11"/>
      <c r="CA297" s="72"/>
      <c r="CB297" s="72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2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2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2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2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2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2"/>
      <c r="IB297" s="11"/>
      <c r="IC297" s="11"/>
    </row>
    <row r="298" spans="1:237" s="2" customFormat="1" ht="15" customHeight="1" x14ac:dyDescent="0.2">
      <c r="A298" s="16" t="s">
        <v>293</v>
      </c>
      <c r="B298" s="26">
        <v>0</v>
      </c>
      <c r="C298" s="26">
        <v>0</v>
      </c>
      <c r="D298" s="4">
        <f t="shared" si="108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26">
        <v>4261.3</v>
      </c>
      <c r="O298" s="26">
        <v>2467.1</v>
      </c>
      <c r="P298" s="4">
        <f t="shared" si="116"/>
        <v>0.57895477905803394</v>
      </c>
      <c r="Q298" s="13">
        <v>20</v>
      </c>
      <c r="R298" s="22">
        <v>1</v>
      </c>
      <c r="S298" s="13">
        <v>15</v>
      </c>
      <c r="T298" s="26">
        <v>0</v>
      </c>
      <c r="U298" s="26">
        <v>0</v>
      </c>
      <c r="V298" s="4">
        <f t="shared" si="117"/>
        <v>1</v>
      </c>
      <c r="W298" s="13">
        <v>40</v>
      </c>
      <c r="X298" s="26">
        <v>0</v>
      </c>
      <c r="Y298" s="26">
        <v>0</v>
      </c>
      <c r="Z298" s="4">
        <f t="shared" si="118"/>
        <v>1</v>
      </c>
      <c r="AA298" s="13">
        <v>10</v>
      </c>
      <c r="AB298" s="26" t="s">
        <v>370</v>
      </c>
      <c r="AC298" s="26" t="s">
        <v>370</v>
      </c>
      <c r="AD298" s="4" t="s">
        <v>370</v>
      </c>
      <c r="AE298" s="13" t="s">
        <v>370</v>
      </c>
      <c r="AF298" s="5">
        <v>12956</v>
      </c>
      <c r="AG298" s="5">
        <v>18784</v>
      </c>
      <c r="AH298" s="4">
        <f t="shared" si="124"/>
        <v>1.4498301945044767</v>
      </c>
      <c r="AI298" s="13">
        <v>10</v>
      </c>
      <c r="AJ298" s="5">
        <v>53</v>
      </c>
      <c r="AK298" s="5">
        <v>24.5</v>
      </c>
      <c r="AL298" s="4">
        <f t="shared" si="109"/>
        <v>0.46226415094339623</v>
      </c>
      <c r="AM298" s="13">
        <v>15</v>
      </c>
      <c r="AN298" s="26">
        <v>215</v>
      </c>
      <c r="AO298" s="26">
        <v>188</v>
      </c>
      <c r="AP298" s="4">
        <f t="shared" si="128"/>
        <v>0.87441860465116283</v>
      </c>
      <c r="AQ298" s="13">
        <v>20</v>
      </c>
      <c r="AR298" s="5" t="s">
        <v>373</v>
      </c>
      <c r="AS298" s="5" t="s">
        <v>373</v>
      </c>
      <c r="AT298" s="5" t="s">
        <v>373</v>
      </c>
      <c r="AU298" s="13" t="s">
        <v>370</v>
      </c>
      <c r="AV298" s="13">
        <v>17</v>
      </c>
      <c r="AW298" s="13">
        <v>40</v>
      </c>
      <c r="AX298" s="4">
        <f t="shared" si="110"/>
        <v>2.3529411764705883</v>
      </c>
      <c r="AY298" s="13">
        <v>10</v>
      </c>
      <c r="AZ298" s="5" t="s">
        <v>373</v>
      </c>
      <c r="BA298" s="5" t="s">
        <v>373</v>
      </c>
      <c r="BB298" s="5" t="s">
        <v>373</v>
      </c>
      <c r="BC298" s="13" t="s">
        <v>370</v>
      </c>
      <c r="BD298" s="20">
        <f t="shared" si="119"/>
        <v>0.99306531177203961</v>
      </c>
      <c r="BE298" s="20">
        <f t="shared" si="129"/>
        <v>0.99306531177203961</v>
      </c>
      <c r="BF298" s="24">
        <v>935</v>
      </c>
      <c r="BG298" s="21">
        <f t="shared" si="111"/>
        <v>935</v>
      </c>
      <c r="BH298" s="21">
        <f t="shared" si="112"/>
        <v>928.5</v>
      </c>
      <c r="BI298" s="48">
        <f t="shared" si="113"/>
        <v>-6.5</v>
      </c>
      <c r="BJ298" s="21">
        <v>69.599999999999994</v>
      </c>
      <c r="BK298" s="21">
        <v>73.099999999999994</v>
      </c>
      <c r="BL298" s="21">
        <v>0</v>
      </c>
      <c r="BM298" s="21">
        <v>31.5</v>
      </c>
      <c r="BN298" s="21">
        <v>72.599999999999994</v>
      </c>
      <c r="BO298" s="21">
        <v>171.79999999999995</v>
      </c>
      <c r="BP298" s="21">
        <v>71.40000000000002</v>
      </c>
      <c r="BQ298" s="21">
        <v>51.799999999999983</v>
      </c>
      <c r="BR298" s="21">
        <v>108.59999999999991</v>
      </c>
      <c r="BS298" s="21">
        <v>90.100000000000023</v>
      </c>
      <c r="BT298" s="21">
        <v>72.099999999999994</v>
      </c>
      <c r="BU298" s="86">
        <f t="shared" si="114"/>
        <v>115.9</v>
      </c>
      <c r="BV298" s="60"/>
      <c r="BW298" s="26">
        <f t="shared" si="115"/>
        <v>115.9</v>
      </c>
      <c r="BX298" s="92">
        <f t="shared" si="125"/>
        <v>0</v>
      </c>
      <c r="BY298" s="72"/>
      <c r="BZ298" s="11"/>
      <c r="CA298" s="72"/>
      <c r="CB298" s="72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2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2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2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2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2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2"/>
      <c r="IB298" s="11"/>
      <c r="IC298" s="11"/>
    </row>
    <row r="299" spans="1:237" s="2" customFormat="1" ht="15" customHeight="1" x14ac:dyDescent="0.2">
      <c r="A299" s="16" t="s">
        <v>294</v>
      </c>
      <c r="B299" s="26">
        <v>13630</v>
      </c>
      <c r="C299" s="26">
        <v>12934.6</v>
      </c>
      <c r="D299" s="4">
        <f t="shared" si="108"/>
        <v>0.94898019075568596</v>
      </c>
      <c r="E299" s="13">
        <v>10</v>
      </c>
      <c r="F299" s="5" t="s">
        <v>373</v>
      </c>
      <c r="G299" s="5" t="s">
        <v>373</v>
      </c>
      <c r="H299" s="5" t="s">
        <v>373</v>
      </c>
      <c r="I299" s="13" t="s">
        <v>370</v>
      </c>
      <c r="J299" s="5" t="s">
        <v>373</v>
      </c>
      <c r="K299" s="5" t="s">
        <v>373</v>
      </c>
      <c r="L299" s="5" t="s">
        <v>373</v>
      </c>
      <c r="M299" s="13" t="s">
        <v>370</v>
      </c>
      <c r="N299" s="26">
        <v>8041.3</v>
      </c>
      <c r="O299" s="26">
        <v>5691.9</v>
      </c>
      <c r="P299" s="4">
        <f t="shared" si="116"/>
        <v>0.70783331053436627</v>
      </c>
      <c r="Q299" s="13">
        <v>20</v>
      </c>
      <c r="R299" s="22">
        <v>1</v>
      </c>
      <c r="S299" s="13">
        <v>15</v>
      </c>
      <c r="T299" s="26">
        <v>0</v>
      </c>
      <c r="U299" s="26">
        <v>0</v>
      </c>
      <c r="V299" s="4">
        <f t="shared" si="117"/>
        <v>1</v>
      </c>
      <c r="W299" s="13">
        <v>30</v>
      </c>
      <c r="X299" s="26">
        <v>0</v>
      </c>
      <c r="Y299" s="26">
        <v>0</v>
      </c>
      <c r="Z299" s="4">
        <f t="shared" si="118"/>
        <v>1</v>
      </c>
      <c r="AA299" s="13">
        <v>20</v>
      </c>
      <c r="AB299" s="26" t="s">
        <v>370</v>
      </c>
      <c r="AC299" s="26" t="s">
        <v>370</v>
      </c>
      <c r="AD299" s="4" t="s">
        <v>370</v>
      </c>
      <c r="AE299" s="13" t="s">
        <v>370</v>
      </c>
      <c r="AF299" s="5">
        <v>57047</v>
      </c>
      <c r="AG299" s="5">
        <v>67547</v>
      </c>
      <c r="AH299" s="4">
        <f t="shared" si="124"/>
        <v>1.1840587585674969</v>
      </c>
      <c r="AI299" s="13">
        <v>10</v>
      </c>
      <c r="AJ299" s="5">
        <v>53</v>
      </c>
      <c r="AK299" s="5">
        <v>33.5</v>
      </c>
      <c r="AL299" s="4">
        <f t="shared" si="109"/>
        <v>0.63207547169811318</v>
      </c>
      <c r="AM299" s="13">
        <v>15</v>
      </c>
      <c r="AN299" s="26">
        <v>68</v>
      </c>
      <c r="AO299" s="26">
        <v>60</v>
      </c>
      <c r="AP299" s="4">
        <f t="shared" si="128"/>
        <v>0.88235294117647056</v>
      </c>
      <c r="AQ299" s="13">
        <v>20</v>
      </c>
      <c r="AR299" s="5" t="s">
        <v>373</v>
      </c>
      <c r="AS299" s="5" t="s">
        <v>373</v>
      </c>
      <c r="AT299" s="5" t="s">
        <v>373</v>
      </c>
      <c r="AU299" s="13" t="s">
        <v>370</v>
      </c>
      <c r="AV299" s="13">
        <v>90</v>
      </c>
      <c r="AW299" s="13">
        <v>40</v>
      </c>
      <c r="AX299" s="4">
        <f t="shared" si="110"/>
        <v>0.44444444444444442</v>
      </c>
      <c r="AY299" s="13">
        <v>10</v>
      </c>
      <c r="AZ299" s="5" t="s">
        <v>373</v>
      </c>
      <c r="BA299" s="5" t="s">
        <v>373</v>
      </c>
      <c r="BB299" s="5" t="s">
        <v>373</v>
      </c>
      <c r="BC299" s="13" t="s">
        <v>370</v>
      </c>
      <c r="BD299" s="20">
        <f t="shared" si="119"/>
        <v>0.88039794031576468</v>
      </c>
      <c r="BE299" s="20">
        <f t="shared" si="129"/>
        <v>0.88039794031576468</v>
      </c>
      <c r="BF299" s="24">
        <v>53</v>
      </c>
      <c r="BG299" s="21">
        <f t="shared" si="111"/>
        <v>53</v>
      </c>
      <c r="BH299" s="21">
        <f t="shared" si="112"/>
        <v>46.7</v>
      </c>
      <c r="BI299" s="48">
        <f t="shared" si="113"/>
        <v>-6.2999999999999972</v>
      </c>
      <c r="BJ299" s="21">
        <v>43.9</v>
      </c>
      <c r="BK299" s="21">
        <v>34.6</v>
      </c>
      <c r="BL299" s="21">
        <v>0</v>
      </c>
      <c r="BM299" s="21">
        <v>2.6</v>
      </c>
      <c r="BN299" s="21">
        <v>4.3</v>
      </c>
      <c r="BO299" s="21">
        <v>0</v>
      </c>
      <c r="BP299" s="21">
        <v>4.9000000000000004</v>
      </c>
      <c r="BQ299" s="21">
        <v>4.2</v>
      </c>
      <c r="BR299" s="21">
        <v>0</v>
      </c>
      <c r="BS299" s="21">
        <v>5.4</v>
      </c>
      <c r="BT299" s="21">
        <v>4.4000000000000004</v>
      </c>
      <c r="BU299" s="86">
        <f t="shared" si="114"/>
        <v>-57.599999999999994</v>
      </c>
      <c r="BV299" s="60"/>
      <c r="BW299" s="26">
        <f t="shared" si="115"/>
        <v>0</v>
      </c>
      <c r="BX299" s="92">
        <f t="shared" si="125"/>
        <v>-57.599999999999994</v>
      </c>
      <c r="BY299" s="72"/>
      <c r="BZ299" s="11"/>
      <c r="CA299" s="72"/>
      <c r="CB299" s="72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2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2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2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2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2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2"/>
      <c r="IB299" s="11"/>
      <c r="IC299" s="11"/>
    </row>
    <row r="300" spans="1:237" s="2" customFormat="1" ht="15" customHeight="1" x14ac:dyDescent="0.2">
      <c r="A300" s="16" t="s">
        <v>295</v>
      </c>
      <c r="B300" s="26">
        <v>0</v>
      </c>
      <c r="C300" s="26">
        <v>4059</v>
      </c>
      <c r="D300" s="4">
        <f t="shared" si="108"/>
        <v>0</v>
      </c>
      <c r="E300" s="13">
        <v>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26">
        <v>2055.5</v>
      </c>
      <c r="O300" s="26">
        <v>1289</v>
      </c>
      <c r="P300" s="4">
        <f t="shared" si="116"/>
        <v>0.62709802967647776</v>
      </c>
      <c r="Q300" s="13">
        <v>20</v>
      </c>
      <c r="R300" s="22">
        <v>1</v>
      </c>
      <c r="S300" s="13">
        <v>15</v>
      </c>
      <c r="T300" s="26">
        <v>0</v>
      </c>
      <c r="U300" s="26">
        <v>0</v>
      </c>
      <c r="V300" s="4">
        <f t="shared" si="117"/>
        <v>1</v>
      </c>
      <c r="W300" s="13">
        <v>30</v>
      </c>
      <c r="X300" s="26">
        <v>0</v>
      </c>
      <c r="Y300" s="26">
        <v>0</v>
      </c>
      <c r="Z300" s="4">
        <f t="shared" si="118"/>
        <v>1</v>
      </c>
      <c r="AA300" s="13">
        <v>20</v>
      </c>
      <c r="AB300" s="26" t="s">
        <v>370</v>
      </c>
      <c r="AC300" s="26" t="s">
        <v>370</v>
      </c>
      <c r="AD300" s="4" t="s">
        <v>370</v>
      </c>
      <c r="AE300" s="13" t="s">
        <v>370</v>
      </c>
      <c r="AF300" s="5">
        <v>2589</v>
      </c>
      <c r="AG300" s="5">
        <v>5281</v>
      </c>
      <c r="AH300" s="4">
        <f t="shared" si="124"/>
        <v>2.0397837002703745</v>
      </c>
      <c r="AI300" s="13">
        <v>10</v>
      </c>
      <c r="AJ300" s="5">
        <v>53</v>
      </c>
      <c r="AK300" s="5">
        <v>38.700000000000003</v>
      </c>
      <c r="AL300" s="4">
        <f t="shared" si="109"/>
        <v>0.73018867924528308</v>
      </c>
      <c r="AM300" s="13">
        <v>15</v>
      </c>
      <c r="AN300" s="26">
        <v>131</v>
      </c>
      <c r="AO300" s="26">
        <v>144</v>
      </c>
      <c r="AP300" s="4">
        <f t="shared" si="128"/>
        <v>1.0992366412213741</v>
      </c>
      <c r="AQ300" s="13">
        <v>20</v>
      </c>
      <c r="AR300" s="5" t="s">
        <v>373</v>
      </c>
      <c r="AS300" s="5" t="s">
        <v>373</v>
      </c>
      <c r="AT300" s="5" t="s">
        <v>373</v>
      </c>
      <c r="AU300" s="13" t="s">
        <v>370</v>
      </c>
      <c r="AV300" s="13">
        <v>0</v>
      </c>
      <c r="AW300" s="13">
        <v>0</v>
      </c>
      <c r="AX300" s="4">
        <f t="shared" si="110"/>
        <v>0</v>
      </c>
      <c r="AY300" s="13">
        <v>0</v>
      </c>
      <c r="AZ300" s="5" t="s">
        <v>373</v>
      </c>
      <c r="BA300" s="5" t="s">
        <v>373</v>
      </c>
      <c r="BB300" s="5" t="s">
        <v>373</v>
      </c>
      <c r="BC300" s="13" t="s">
        <v>370</v>
      </c>
      <c r="BD300" s="20">
        <f t="shared" si="119"/>
        <v>1.0067489277641541</v>
      </c>
      <c r="BE300" s="20">
        <f t="shared" si="129"/>
        <v>1.0067489277641541</v>
      </c>
      <c r="BF300" s="24">
        <v>383</v>
      </c>
      <c r="BG300" s="21">
        <f t="shared" si="111"/>
        <v>383</v>
      </c>
      <c r="BH300" s="21">
        <f t="shared" si="112"/>
        <v>385.6</v>
      </c>
      <c r="BI300" s="48">
        <f t="shared" si="113"/>
        <v>2.6000000000000227</v>
      </c>
      <c r="BJ300" s="21">
        <v>22.6</v>
      </c>
      <c r="BK300" s="21">
        <v>47.1</v>
      </c>
      <c r="BL300" s="21">
        <v>0</v>
      </c>
      <c r="BM300" s="21">
        <v>19.8</v>
      </c>
      <c r="BN300" s="21">
        <v>29.3</v>
      </c>
      <c r="BO300" s="21">
        <v>60.300000000000011</v>
      </c>
      <c r="BP300" s="21">
        <v>45.500000000000014</v>
      </c>
      <c r="BQ300" s="21">
        <v>16.600000000000001</v>
      </c>
      <c r="BR300" s="21">
        <v>31.999999999999943</v>
      </c>
      <c r="BS300" s="21">
        <v>64.399999999999963</v>
      </c>
      <c r="BT300" s="21">
        <v>39.6</v>
      </c>
      <c r="BU300" s="86">
        <f t="shared" si="114"/>
        <v>8.4000000000000412</v>
      </c>
      <c r="BV300" s="60"/>
      <c r="BW300" s="26">
        <f t="shared" si="115"/>
        <v>8.4000000000000412</v>
      </c>
      <c r="BX300" s="92">
        <f t="shared" si="125"/>
        <v>0</v>
      </c>
      <c r="BY300" s="72"/>
      <c r="BZ300" s="11"/>
      <c r="CA300" s="72"/>
      <c r="CB300" s="72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2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2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2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2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2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2"/>
      <c r="IB300" s="11"/>
      <c r="IC300" s="11"/>
    </row>
    <row r="301" spans="1:237" s="2" customFormat="1" ht="15" customHeight="1" x14ac:dyDescent="0.2">
      <c r="A301" s="16" t="s">
        <v>296</v>
      </c>
      <c r="B301" s="26">
        <v>0</v>
      </c>
      <c r="C301" s="26">
        <v>0</v>
      </c>
      <c r="D301" s="4">
        <f t="shared" si="108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26">
        <v>2634.7</v>
      </c>
      <c r="O301" s="26">
        <v>2606.8000000000002</v>
      </c>
      <c r="P301" s="4">
        <f t="shared" si="116"/>
        <v>0.98941055907693487</v>
      </c>
      <c r="Q301" s="13">
        <v>20</v>
      </c>
      <c r="R301" s="22">
        <v>1</v>
      </c>
      <c r="S301" s="13">
        <v>15</v>
      </c>
      <c r="T301" s="26">
        <v>0</v>
      </c>
      <c r="U301" s="26">
        <v>0</v>
      </c>
      <c r="V301" s="4">
        <f t="shared" si="117"/>
        <v>1</v>
      </c>
      <c r="W301" s="13">
        <v>20</v>
      </c>
      <c r="X301" s="26">
        <v>0</v>
      </c>
      <c r="Y301" s="26">
        <v>0</v>
      </c>
      <c r="Z301" s="4">
        <f t="shared" si="118"/>
        <v>1</v>
      </c>
      <c r="AA301" s="13">
        <v>30</v>
      </c>
      <c r="AB301" s="26" t="s">
        <v>370</v>
      </c>
      <c r="AC301" s="26" t="s">
        <v>370</v>
      </c>
      <c r="AD301" s="4" t="s">
        <v>370</v>
      </c>
      <c r="AE301" s="13" t="s">
        <v>370</v>
      </c>
      <c r="AF301" s="5">
        <v>1857</v>
      </c>
      <c r="AG301" s="5">
        <v>1416</v>
      </c>
      <c r="AH301" s="4">
        <f t="shared" si="124"/>
        <v>0.76252019386106629</v>
      </c>
      <c r="AI301" s="13">
        <v>10</v>
      </c>
      <c r="AJ301" s="5">
        <v>53</v>
      </c>
      <c r="AK301" s="5">
        <v>0</v>
      </c>
      <c r="AL301" s="4">
        <f t="shared" si="109"/>
        <v>0</v>
      </c>
      <c r="AM301" s="13">
        <v>15</v>
      </c>
      <c r="AN301" s="26">
        <v>90</v>
      </c>
      <c r="AO301" s="26">
        <v>85</v>
      </c>
      <c r="AP301" s="4">
        <f t="shared" si="128"/>
        <v>0.94444444444444442</v>
      </c>
      <c r="AQ301" s="13">
        <v>20</v>
      </c>
      <c r="AR301" s="5" t="s">
        <v>373</v>
      </c>
      <c r="AS301" s="5" t="s">
        <v>373</v>
      </c>
      <c r="AT301" s="5" t="s">
        <v>373</v>
      </c>
      <c r="AU301" s="13" t="s">
        <v>370</v>
      </c>
      <c r="AV301" s="13">
        <v>0</v>
      </c>
      <c r="AW301" s="13">
        <v>0</v>
      </c>
      <c r="AX301" s="4">
        <f t="shared" si="110"/>
        <v>1</v>
      </c>
      <c r="AY301" s="13">
        <v>10</v>
      </c>
      <c r="AZ301" s="5" t="s">
        <v>373</v>
      </c>
      <c r="BA301" s="5" t="s">
        <v>373</v>
      </c>
      <c r="BB301" s="5" t="s">
        <v>373</v>
      </c>
      <c r="BC301" s="13" t="s">
        <v>370</v>
      </c>
      <c r="BD301" s="20">
        <f t="shared" si="119"/>
        <v>0.86644501435027321</v>
      </c>
      <c r="BE301" s="20">
        <f t="shared" si="129"/>
        <v>0.86644501435027321</v>
      </c>
      <c r="BF301" s="24">
        <v>50</v>
      </c>
      <c r="BG301" s="21">
        <f t="shared" si="111"/>
        <v>50</v>
      </c>
      <c r="BH301" s="21">
        <f t="shared" si="112"/>
        <v>43.3</v>
      </c>
      <c r="BI301" s="48">
        <f t="shared" si="113"/>
        <v>-6.7000000000000028</v>
      </c>
      <c r="BJ301" s="21">
        <v>12.3</v>
      </c>
      <c r="BK301" s="21">
        <v>9.8000000000000007</v>
      </c>
      <c r="BL301" s="21">
        <v>0</v>
      </c>
      <c r="BM301" s="21">
        <v>2.2000000000000002</v>
      </c>
      <c r="BN301" s="21">
        <v>4.4000000000000004</v>
      </c>
      <c r="BO301" s="21">
        <v>0</v>
      </c>
      <c r="BP301" s="21">
        <v>4.5999999999999996</v>
      </c>
      <c r="BQ301" s="21">
        <v>4.5</v>
      </c>
      <c r="BR301" s="21">
        <v>2.0999999999999979</v>
      </c>
      <c r="BS301" s="21">
        <v>3.200000000000002</v>
      </c>
      <c r="BT301" s="21">
        <v>4.9000000000000004</v>
      </c>
      <c r="BU301" s="86">
        <f t="shared" si="114"/>
        <v>-4.7000000000000037</v>
      </c>
      <c r="BV301" s="60"/>
      <c r="BW301" s="26">
        <f t="shared" si="115"/>
        <v>0</v>
      </c>
      <c r="BX301" s="92">
        <f t="shared" si="125"/>
        <v>-4.7000000000000037</v>
      </c>
      <c r="BY301" s="72"/>
      <c r="BZ301" s="11"/>
      <c r="CA301" s="72"/>
      <c r="CB301" s="72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2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2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2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2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2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2"/>
      <c r="IB301" s="11"/>
      <c r="IC301" s="11"/>
    </row>
    <row r="302" spans="1:237" s="2" customFormat="1" ht="15" customHeight="1" x14ac:dyDescent="0.2">
      <c r="A302" s="16" t="s">
        <v>297</v>
      </c>
      <c r="B302" s="26">
        <v>34702</v>
      </c>
      <c r="C302" s="26">
        <v>35178.699999999997</v>
      </c>
      <c r="D302" s="4">
        <f t="shared" si="108"/>
        <v>1.0137369604057402</v>
      </c>
      <c r="E302" s="13">
        <v>10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26">
        <v>4760.8999999999996</v>
      </c>
      <c r="O302" s="26">
        <v>4669.8999999999996</v>
      </c>
      <c r="P302" s="4">
        <f t="shared" si="116"/>
        <v>0.98088596693902408</v>
      </c>
      <c r="Q302" s="13">
        <v>20</v>
      </c>
      <c r="R302" s="22">
        <v>1</v>
      </c>
      <c r="S302" s="13">
        <v>15</v>
      </c>
      <c r="T302" s="26">
        <v>0</v>
      </c>
      <c r="U302" s="26">
        <v>0</v>
      </c>
      <c r="V302" s="4">
        <f t="shared" si="117"/>
        <v>1</v>
      </c>
      <c r="W302" s="13">
        <v>20</v>
      </c>
      <c r="X302" s="26">
        <v>0</v>
      </c>
      <c r="Y302" s="26">
        <v>0</v>
      </c>
      <c r="Z302" s="4">
        <f t="shared" si="118"/>
        <v>1</v>
      </c>
      <c r="AA302" s="13">
        <v>30</v>
      </c>
      <c r="AB302" s="26" t="s">
        <v>370</v>
      </c>
      <c r="AC302" s="26" t="s">
        <v>370</v>
      </c>
      <c r="AD302" s="4" t="s">
        <v>370</v>
      </c>
      <c r="AE302" s="13" t="s">
        <v>370</v>
      </c>
      <c r="AF302" s="5">
        <v>4656</v>
      </c>
      <c r="AG302" s="5">
        <v>5267</v>
      </c>
      <c r="AH302" s="4">
        <f t="shared" si="124"/>
        <v>1.1312285223367697</v>
      </c>
      <c r="AI302" s="13">
        <v>10</v>
      </c>
      <c r="AJ302" s="5">
        <v>53</v>
      </c>
      <c r="AK302" s="5">
        <v>16.399999999999999</v>
      </c>
      <c r="AL302" s="4">
        <f t="shared" si="109"/>
        <v>0.30943396226415093</v>
      </c>
      <c r="AM302" s="13">
        <v>15</v>
      </c>
      <c r="AN302" s="26">
        <v>160</v>
      </c>
      <c r="AO302" s="26">
        <v>156</v>
      </c>
      <c r="AP302" s="4">
        <f t="shared" si="128"/>
        <v>0.97499999999999998</v>
      </c>
      <c r="AQ302" s="13">
        <v>20</v>
      </c>
      <c r="AR302" s="5" t="s">
        <v>373</v>
      </c>
      <c r="AS302" s="5" t="s">
        <v>373</v>
      </c>
      <c r="AT302" s="5" t="s">
        <v>373</v>
      </c>
      <c r="AU302" s="13" t="s">
        <v>370</v>
      </c>
      <c r="AV302" s="13">
        <v>0</v>
      </c>
      <c r="AW302" s="13">
        <v>40</v>
      </c>
      <c r="AX302" s="4">
        <f t="shared" si="110"/>
        <v>0</v>
      </c>
      <c r="AY302" s="13">
        <v>0</v>
      </c>
      <c r="AZ302" s="5" t="s">
        <v>373</v>
      </c>
      <c r="BA302" s="5" t="s">
        <v>373</v>
      </c>
      <c r="BB302" s="5" t="s">
        <v>373</v>
      </c>
      <c r="BC302" s="13" t="s">
        <v>370</v>
      </c>
      <c r="BD302" s="20">
        <f t="shared" si="119"/>
        <v>0.93006345428691317</v>
      </c>
      <c r="BE302" s="20">
        <f t="shared" si="129"/>
        <v>0.93006345428691317</v>
      </c>
      <c r="BF302" s="24">
        <v>670</v>
      </c>
      <c r="BG302" s="21">
        <f t="shared" si="111"/>
        <v>670</v>
      </c>
      <c r="BH302" s="21">
        <f t="shared" si="112"/>
        <v>623.1</v>
      </c>
      <c r="BI302" s="48">
        <f t="shared" si="113"/>
        <v>-46.899999999999977</v>
      </c>
      <c r="BJ302" s="21">
        <v>50.8</v>
      </c>
      <c r="BK302" s="21">
        <v>63.8</v>
      </c>
      <c r="BL302" s="21">
        <v>0</v>
      </c>
      <c r="BM302" s="21">
        <v>34.6</v>
      </c>
      <c r="BN302" s="21">
        <v>74.900000000000006</v>
      </c>
      <c r="BO302" s="21">
        <v>178.7</v>
      </c>
      <c r="BP302" s="21">
        <v>38.500000000000014</v>
      </c>
      <c r="BQ302" s="21">
        <v>48.69999999999996</v>
      </c>
      <c r="BR302" s="21">
        <v>49.200000000000045</v>
      </c>
      <c r="BS302" s="21">
        <v>31.699999999999903</v>
      </c>
      <c r="BT302" s="21">
        <v>59.7</v>
      </c>
      <c r="BU302" s="86">
        <f t="shared" si="114"/>
        <v>-7.4999999999999005</v>
      </c>
      <c r="BV302" s="60"/>
      <c r="BW302" s="26">
        <f t="shared" si="115"/>
        <v>0</v>
      </c>
      <c r="BX302" s="92">
        <f t="shared" si="125"/>
        <v>-7.4999999999999005</v>
      </c>
      <c r="BY302" s="72"/>
      <c r="BZ302" s="11"/>
      <c r="CA302" s="72"/>
      <c r="CB302" s="72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2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2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2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2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2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2"/>
      <c r="IB302" s="11"/>
      <c r="IC302" s="11"/>
    </row>
    <row r="303" spans="1:237" s="2" customFormat="1" ht="15" customHeight="1" x14ac:dyDescent="0.2">
      <c r="A303" s="16" t="s">
        <v>298</v>
      </c>
      <c r="B303" s="26">
        <v>626987</v>
      </c>
      <c r="C303" s="26">
        <v>757313.6</v>
      </c>
      <c r="D303" s="4">
        <f t="shared" ref="D303:D366" si="130">IF((E303=0),0,IF(B303=0,1,IF(C303&lt;0,0,C303/B303)))</f>
        <v>1.2078617260006985</v>
      </c>
      <c r="E303" s="13">
        <v>10</v>
      </c>
      <c r="F303" s="5" t="s">
        <v>373</v>
      </c>
      <c r="G303" s="5" t="s">
        <v>373</v>
      </c>
      <c r="H303" s="5" t="s">
        <v>373</v>
      </c>
      <c r="I303" s="13" t="s">
        <v>370</v>
      </c>
      <c r="J303" s="5" t="s">
        <v>373</v>
      </c>
      <c r="K303" s="5" t="s">
        <v>373</v>
      </c>
      <c r="L303" s="5" t="s">
        <v>373</v>
      </c>
      <c r="M303" s="13" t="s">
        <v>370</v>
      </c>
      <c r="N303" s="26">
        <v>57881.8</v>
      </c>
      <c r="O303" s="26">
        <v>34763.699999999997</v>
      </c>
      <c r="P303" s="4">
        <f t="shared" si="116"/>
        <v>0.60059811546980213</v>
      </c>
      <c r="Q303" s="13">
        <v>20</v>
      </c>
      <c r="R303" s="22">
        <v>1</v>
      </c>
      <c r="S303" s="13">
        <v>15</v>
      </c>
      <c r="T303" s="26">
        <v>947.9</v>
      </c>
      <c r="U303" s="26">
        <v>806.5</v>
      </c>
      <c r="V303" s="4">
        <f t="shared" si="117"/>
        <v>0.85082814642894822</v>
      </c>
      <c r="W303" s="13">
        <v>40</v>
      </c>
      <c r="X303" s="26">
        <v>0</v>
      </c>
      <c r="Y303" s="26">
        <v>0</v>
      </c>
      <c r="Z303" s="4">
        <f t="shared" si="118"/>
        <v>1</v>
      </c>
      <c r="AA303" s="13">
        <v>10</v>
      </c>
      <c r="AB303" s="26" t="s">
        <v>370</v>
      </c>
      <c r="AC303" s="26" t="s">
        <v>370</v>
      </c>
      <c r="AD303" s="4" t="s">
        <v>370</v>
      </c>
      <c r="AE303" s="13" t="s">
        <v>370</v>
      </c>
      <c r="AF303" s="5">
        <v>311462</v>
      </c>
      <c r="AG303" s="5">
        <v>309659</v>
      </c>
      <c r="AH303" s="4">
        <f t="shared" si="124"/>
        <v>0.99421117182834506</v>
      </c>
      <c r="AI303" s="13">
        <v>10</v>
      </c>
      <c r="AJ303" s="5">
        <v>53</v>
      </c>
      <c r="AK303" s="5">
        <v>28.3</v>
      </c>
      <c r="AL303" s="4">
        <f t="shared" ref="AL303:AL366" si="131">IF((AM303=0),0,IF(AJ303=0,1,IF(AK303&lt;0,0,AK303/AJ303)))</f>
        <v>0.53396226415094339</v>
      </c>
      <c r="AM303" s="13">
        <v>15</v>
      </c>
      <c r="AN303" s="26">
        <v>410</v>
      </c>
      <c r="AO303" s="26">
        <v>330</v>
      </c>
      <c r="AP303" s="4">
        <f t="shared" si="128"/>
        <v>0.80487804878048785</v>
      </c>
      <c r="AQ303" s="13">
        <v>20</v>
      </c>
      <c r="AR303" s="5" t="s">
        <v>373</v>
      </c>
      <c r="AS303" s="5" t="s">
        <v>373</v>
      </c>
      <c r="AT303" s="5" t="s">
        <v>373</v>
      </c>
      <c r="AU303" s="13" t="s">
        <v>370</v>
      </c>
      <c r="AV303" s="13">
        <v>40</v>
      </c>
      <c r="AW303" s="13">
        <v>40</v>
      </c>
      <c r="AX303" s="4">
        <f t="shared" ref="AX303:AX366" si="132">IF((AY303=0),0,IF(AV303=0,1,IF(AW303&lt;0,0,AW303/AV303)))</f>
        <v>1</v>
      </c>
      <c r="AY303" s="13">
        <v>10</v>
      </c>
      <c r="AZ303" s="5" t="s">
        <v>373</v>
      </c>
      <c r="BA303" s="5" t="s">
        <v>373</v>
      </c>
      <c r="BB303" s="5" t="s">
        <v>373</v>
      </c>
      <c r="BC303" s="13" t="s">
        <v>370</v>
      </c>
      <c r="BD303" s="20">
        <f t="shared" si="119"/>
        <v>0.84781874721812212</v>
      </c>
      <c r="BE303" s="20">
        <f t="shared" si="129"/>
        <v>0.84781874721812212</v>
      </c>
      <c r="BF303" s="24">
        <v>37</v>
      </c>
      <c r="BG303" s="21">
        <f t="shared" ref="BG303:BG366" si="133">BF303</f>
        <v>37</v>
      </c>
      <c r="BH303" s="21">
        <f t="shared" ref="BH303:BH366" si="134">ROUND(BE303*BG303,1)</f>
        <v>31.4</v>
      </c>
      <c r="BI303" s="48">
        <f t="shared" ref="BI303:BI366" si="135">BH303-BG303</f>
        <v>-5.6000000000000014</v>
      </c>
      <c r="BJ303" s="21">
        <v>37.6</v>
      </c>
      <c r="BK303" s="21">
        <v>37.6</v>
      </c>
      <c r="BL303" s="21">
        <v>0</v>
      </c>
      <c r="BM303" s="21">
        <v>2.8</v>
      </c>
      <c r="BN303" s="21">
        <v>3.3</v>
      </c>
      <c r="BO303" s="21">
        <v>0</v>
      </c>
      <c r="BP303" s="21">
        <v>3.1</v>
      </c>
      <c r="BQ303" s="21">
        <v>3.1</v>
      </c>
      <c r="BR303" s="21">
        <v>0</v>
      </c>
      <c r="BS303" s="21">
        <v>2.9</v>
      </c>
      <c r="BT303" s="21">
        <v>2.9</v>
      </c>
      <c r="BU303" s="86">
        <f t="shared" ref="BU303:BU366" si="136">BH303-BJ303-BK303-BL303-BM303-BN303-BO303-BP303-BQ303-BR303-BS303-BT303</f>
        <v>-61.9</v>
      </c>
      <c r="BV303" s="60"/>
      <c r="BW303" s="26">
        <f t="shared" ref="BW303:BW366" si="137">IF(OR((BU303&lt;0),BV303="+"),0,BU303)</f>
        <v>0</v>
      </c>
      <c r="BX303" s="92">
        <f t="shared" si="125"/>
        <v>-61.9</v>
      </c>
      <c r="BY303" s="72"/>
      <c r="BZ303" s="11"/>
      <c r="CA303" s="72"/>
      <c r="CB303" s="72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2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2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2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2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2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2"/>
      <c r="IB303" s="11"/>
      <c r="IC303" s="11"/>
    </row>
    <row r="304" spans="1:237" s="2" customFormat="1" ht="15" customHeight="1" x14ac:dyDescent="0.2">
      <c r="A304" s="16" t="s">
        <v>299</v>
      </c>
      <c r="B304" s="26">
        <v>29397</v>
      </c>
      <c r="C304" s="26">
        <v>28935.8</v>
      </c>
      <c r="D304" s="4">
        <f t="shared" si="130"/>
        <v>0.98431132428479096</v>
      </c>
      <c r="E304" s="13">
        <v>10</v>
      </c>
      <c r="F304" s="5" t="s">
        <v>373</v>
      </c>
      <c r="G304" s="5" t="s">
        <v>373</v>
      </c>
      <c r="H304" s="5" t="s">
        <v>373</v>
      </c>
      <c r="I304" s="13" t="s">
        <v>370</v>
      </c>
      <c r="J304" s="5" t="s">
        <v>373</v>
      </c>
      <c r="K304" s="5" t="s">
        <v>373</v>
      </c>
      <c r="L304" s="5" t="s">
        <v>373</v>
      </c>
      <c r="M304" s="13" t="s">
        <v>370</v>
      </c>
      <c r="N304" s="26">
        <v>23291</v>
      </c>
      <c r="O304" s="26">
        <v>11818.3</v>
      </c>
      <c r="P304" s="4">
        <f t="shared" ref="P304:P367" si="138">IF((Q304=0),0,IF(N304=0,1,IF(O304&lt;0,0,O304/N304)))</f>
        <v>0.50741917478854492</v>
      </c>
      <c r="Q304" s="13">
        <v>20</v>
      </c>
      <c r="R304" s="22">
        <v>1</v>
      </c>
      <c r="S304" s="13">
        <v>15</v>
      </c>
      <c r="T304" s="26">
        <v>0</v>
      </c>
      <c r="U304" s="26">
        <v>0</v>
      </c>
      <c r="V304" s="4">
        <f t="shared" ref="V304:V367" si="139">IF((W304=0),0,IF(T304=0,1,IF(U304&lt;0,0,U304/T304)))</f>
        <v>1</v>
      </c>
      <c r="W304" s="13">
        <v>10</v>
      </c>
      <c r="X304" s="26">
        <v>0</v>
      </c>
      <c r="Y304" s="26">
        <v>0</v>
      </c>
      <c r="Z304" s="4">
        <f t="shared" ref="Z304:Z367" si="140">IF((AA304=0),0,IF(X304=0,1,IF(Y304&lt;0,0,Y304/X304)))</f>
        <v>1</v>
      </c>
      <c r="AA304" s="13">
        <v>40</v>
      </c>
      <c r="AB304" s="26" t="s">
        <v>370</v>
      </c>
      <c r="AC304" s="26" t="s">
        <v>370</v>
      </c>
      <c r="AD304" s="4" t="s">
        <v>370</v>
      </c>
      <c r="AE304" s="13" t="s">
        <v>370</v>
      </c>
      <c r="AF304" s="5">
        <v>68836</v>
      </c>
      <c r="AG304" s="5">
        <v>82785</v>
      </c>
      <c r="AH304" s="4">
        <f t="shared" si="124"/>
        <v>1.202641059910512</v>
      </c>
      <c r="AI304" s="13">
        <v>10</v>
      </c>
      <c r="AJ304" s="5">
        <v>53</v>
      </c>
      <c r="AK304" s="5">
        <v>31.5</v>
      </c>
      <c r="AL304" s="4">
        <f t="shared" si="131"/>
        <v>0.59433962264150941</v>
      </c>
      <c r="AM304" s="13">
        <v>15</v>
      </c>
      <c r="AN304" s="26">
        <v>11</v>
      </c>
      <c r="AO304" s="26">
        <v>14</v>
      </c>
      <c r="AP304" s="4">
        <f t="shared" si="128"/>
        <v>1.2727272727272727</v>
      </c>
      <c r="AQ304" s="13">
        <v>20</v>
      </c>
      <c r="AR304" s="5" t="s">
        <v>373</v>
      </c>
      <c r="AS304" s="5" t="s">
        <v>373</v>
      </c>
      <c r="AT304" s="5" t="s">
        <v>373</v>
      </c>
      <c r="AU304" s="13" t="s">
        <v>370</v>
      </c>
      <c r="AV304" s="13">
        <v>45</v>
      </c>
      <c r="AW304" s="13">
        <v>40</v>
      </c>
      <c r="AX304" s="4">
        <f t="shared" si="132"/>
        <v>0.88888888888888884</v>
      </c>
      <c r="AY304" s="13">
        <v>10</v>
      </c>
      <c r="AZ304" s="5" t="s">
        <v>373</v>
      </c>
      <c r="BA304" s="5" t="s">
        <v>373</v>
      </c>
      <c r="BB304" s="5" t="s">
        <v>373</v>
      </c>
      <c r="BC304" s="13" t="s">
        <v>370</v>
      </c>
      <c r="BD304" s="20">
        <f t="shared" ref="BD304:BD367" si="141">((D304*E304)+(P304*Q304)+(R304*S304)+(V304*W304)+(Z304*AA304)+(AH304*AI304)+(AL304*AM304)+(AP304*AQ304)+(AX304*AY304))/(E304+Q304+S304+W304+AA304+AI304+AM304+AQ304+AY304)</f>
        <v>0.93517624013853928</v>
      </c>
      <c r="BE304" s="20">
        <f t="shared" si="129"/>
        <v>0.93517624013853928</v>
      </c>
      <c r="BF304" s="24">
        <v>13</v>
      </c>
      <c r="BG304" s="21">
        <f t="shared" si="133"/>
        <v>13</v>
      </c>
      <c r="BH304" s="21">
        <f t="shared" si="134"/>
        <v>12.2</v>
      </c>
      <c r="BI304" s="48">
        <f t="shared" si="135"/>
        <v>-0.80000000000000071</v>
      </c>
      <c r="BJ304" s="21">
        <v>45.2</v>
      </c>
      <c r="BK304" s="21">
        <v>26.7</v>
      </c>
      <c r="BL304" s="21">
        <v>0</v>
      </c>
      <c r="BM304" s="21">
        <v>0.5</v>
      </c>
      <c r="BN304" s="21">
        <v>1.1000000000000001</v>
      </c>
      <c r="BO304" s="21">
        <v>0</v>
      </c>
      <c r="BP304" s="21">
        <v>1</v>
      </c>
      <c r="BQ304" s="21">
        <v>1.2</v>
      </c>
      <c r="BR304" s="21">
        <v>0</v>
      </c>
      <c r="BS304" s="21">
        <v>1.1000000000000001</v>
      </c>
      <c r="BT304" s="21">
        <v>1</v>
      </c>
      <c r="BU304" s="86">
        <f t="shared" si="136"/>
        <v>-65.600000000000009</v>
      </c>
      <c r="BV304" s="60"/>
      <c r="BW304" s="26">
        <f t="shared" si="137"/>
        <v>0</v>
      </c>
      <c r="BX304" s="92">
        <f t="shared" si="125"/>
        <v>-65.600000000000009</v>
      </c>
      <c r="BY304" s="72"/>
      <c r="BZ304" s="11"/>
      <c r="CA304" s="72"/>
      <c r="CB304" s="72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2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2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2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2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2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2"/>
      <c r="IB304" s="11"/>
      <c r="IC304" s="11"/>
    </row>
    <row r="305" spans="1:237" s="2" customFormat="1" ht="15" customHeight="1" x14ac:dyDescent="0.2">
      <c r="A305" s="16" t="s">
        <v>300</v>
      </c>
      <c r="B305" s="26">
        <v>0</v>
      </c>
      <c r="C305" s="26">
        <v>0</v>
      </c>
      <c r="D305" s="4">
        <f t="shared" si="130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26">
        <v>3811.4</v>
      </c>
      <c r="O305" s="26">
        <v>802</v>
      </c>
      <c r="P305" s="4">
        <f t="shared" si="138"/>
        <v>0.21042136747651782</v>
      </c>
      <c r="Q305" s="13">
        <v>20</v>
      </c>
      <c r="R305" s="22">
        <v>1</v>
      </c>
      <c r="S305" s="13">
        <v>15</v>
      </c>
      <c r="T305" s="26">
        <v>0</v>
      </c>
      <c r="U305" s="26">
        <v>0</v>
      </c>
      <c r="V305" s="4">
        <f t="shared" si="139"/>
        <v>1</v>
      </c>
      <c r="W305" s="13">
        <v>30</v>
      </c>
      <c r="X305" s="26">
        <v>0</v>
      </c>
      <c r="Y305" s="26">
        <v>0</v>
      </c>
      <c r="Z305" s="4">
        <f t="shared" si="140"/>
        <v>1</v>
      </c>
      <c r="AA305" s="13">
        <v>20</v>
      </c>
      <c r="AB305" s="26" t="s">
        <v>370</v>
      </c>
      <c r="AC305" s="26" t="s">
        <v>370</v>
      </c>
      <c r="AD305" s="4" t="s">
        <v>370</v>
      </c>
      <c r="AE305" s="13" t="s">
        <v>370</v>
      </c>
      <c r="AF305" s="5">
        <v>2128</v>
      </c>
      <c r="AG305" s="5">
        <v>3422</v>
      </c>
      <c r="AH305" s="4">
        <f t="shared" si="124"/>
        <v>1.6080827067669172</v>
      </c>
      <c r="AI305" s="13">
        <v>10</v>
      </c>
      <c r="AJ305" s="5">
        <v>53</v>
      </c>
      <c r="AK305" s="5">
        <v>27.1</v>
      </c>
      <c r="AL305" s="4">
        <f t="shared" si="131"/>
        <v>0.51132075471698113</v>
      </c>
      <c r="AM305" s="13">
        <v>15</v>
      </c>
      <c r="AN305" s="26">
        <v>69</v>
      </c>
      <c r="AO305" s="26">
        <v>75</v>
      </c>
      <c r="AP305" s="4">
        <f t="shared" si="128"/>
        <v>1.0869565217391304</v>
      </c>
      <c r="AQ305" s="13">
        <v>20</v>
      </c>
      <c r="AR305" s="5" t="s">
        <v>373</v>
      </c>
      <c r="AS305" s="5" t="s">
        <v>373</v>
      </c>
      <c r="AT305" s="5" t="s">
        <v>373</v>
      </c>
      <c r="AU305" s="13" t="s">
        <v>370</v>
      </c>
      <c r="AV305" s="13">
        <v>0</v>
      </c>
      <c r="AW305" s="13">
        <v>0</v>
      </c>
      <c r="AX305" s="4">
        <f t="shared" si="132"/>
        <v>1</v>
      </c>
      <c r="AY305" s="13">
        <v>10</v>
      </c>
      <c r="AZ305" s="5" t="s">
        <v>373</v>
      </c>
      <c r="BA305" s="5" t="s">
        <v>373</v>
      </c>
      <c r="BB305" s="5" t="s">
        <v>373</v>
      </c>
      <c r="BC305" s="13" t="s">
        <v>370</v>
      </c>
      <c r="BD305" s="20">
        <f t="shared" si="141"/>
        <v>0.89070140123383468</v>
      </c>
      <c r="BE305" s="20">
        <f t="shared" si="129"/>
        <v>0.89070140123383468</v>
      </c>
      <c r="BF305" s="24">
        <v>47</v>
      </c>
      <c r="BG305" s="21">
        <f t="shared" si="133"/>
        <v>47</v>
      </c>
      <c r="BH305" s="21">
        <f t="shared" si="134"/>
        <v>41.9</v>
      </c>
      <c r="BI305" s="48">
        <f t="shared" si="135"/>
        <v>-5.1000000000000014</v>
      </c>
      <c r="BJ305" s="21">
        <v>21.7</v>
      </c>
      <c r="BK305" s="21">
        <v>20.3</v>
      </c>
      <c r="BL305" s="21">
        <v>0</v>
      </c>
      <c r="BM305" s="21">
        <v>2</v>
      </c>
      <c r="BN305" s="21">
        <v>3.4</v>
      </c>
      <c r="BO305" s="21">
        <v>0</v>
      </c>
      <c r="BP305" s="21">
        <v>3.5</v>
      </c>
      <c r="BQ305" s="21">
        <v>3.5</v>
      </c>
      <c r="BR305" s="21">
        <v>0</v>
      </c>
      <c r="BS305" s="21">
        <v>3.7</v>
      </c>
      <c r="BT305" s="21">
        <v>3.6</v>
      </c>
      <c r="BU305" s="86">
        <f t="shared" si="136"/>
        <v>-19.800000000000004</v>
      </c>
      <c r="BV305" s="60"/>
      <c r="BW305" s="26">
        <f t="shared" si="137"/>
        <v>0</v>
      </c>
      <c r="BX305" s="92">
        <f t="shared" si="125"/>
        <v>-19.800000000000004</v>
      </c>
      <c r="BY305" s="72"/>
      <c r="BZ305" s="11"/>
      <c r="CA305" s="72"/>
      <c r="CB305" s="72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2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2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2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2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2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2"/>
      <c r="IB305" s="11"/>
      <c r="IC305" s="11"/>
    </row>
    <row r="306" spans="1:237" s="2" customFormat="1" ht="15" customHeight="1" x14ac:dyDescent="0.2">
      <c r="A306" s="16" t="s">
        <v>301</v>
      </c>
      <c r="B306" s="26">
        <v>3445</v>
      </c>
      <c r="C306" s="26">
        <v>4539.8999999999996</v>
      </c>
      <c r="D306" s="4">
        <f t="shared" si="130"/>
        <v>1.3178229317851959</v>
      </c>
      <c r="E306" s="13">
        <v>10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26">
        <v>2771.1</v>
      </c>
      <c r="O306" s="26">
        <v>1924.4</v>
      </c>
      <c r="P306" s="4">
        <f t="shared" si="138"/>
        <v>0.69445346613258274</v>
      </c>
      <c r="Q306" s="13">
        <v>20</v>
      </c>
      <c r="R306" s="22">
        <v>1</v>
      </c>
      <c r="S306" s="13">
        <v>15</v>
      </c>
      <c r="T306" s="26">
        <v>0</v>
      </c>
      <c r="U306" s="26">
        <v>0</v>
      </c>
      <c r="V306" s="4">
        <f t="shared" si="139"/>
        <v>1</v>
      </c>
      <c r="W306" s="13">
        <v>35</v>
      </c>
      <c r="X306" s="26">
        <v>0</v>
      </c>
      <c r="Y306" s="26">
        <v>0</v>
      </c>
      <c r="Z306" s="4">
        <f t="shared" si="140"/>
        <v>1</v>
      </c>
      <c r="AA306" s="13">
        <v>15</v>
      </c>
      <c r="AB306" s="26" t="s">
        <v>370</v>
      </c>
      <c r="AC306" s="26" t="s">
        <v>370</v>
      </c>
      <c r="AD306" s="4" t="s">
        <v>370</v>
      </c>
      <c r="AE306" s="13" t="s">
        <v>370</v>
      </c>
      <c r="AF306" s="5">
        <v>10352</v>
      </c>
      <c r="AG306" s="5">
        <v>15956</v>
      </c>
      <c r="AH306" s="4">
        <f t="shared" si="124"/>
        <v>1.5413446676970635</v>
      </c>
      <c r="AI306" s="13">
        <v>10</v>
      </c>
      <c r="AJ306" s="5">
        <v>53</v>
      </c>
      <c r="AK306" s="5">
        <v>32.200000000000003</v>
      </c>
      <c r="AL306" s="4">
        <f t="shared" si="131"/>
        <v>0.60754716981132084</v>
      </c>
      <c r="AM306" s="13">
        <v>15</v>
      </c>
      <c r="AN306" s="26">
        <v>330</v>
      </c>
      <c r="AO306" s="26">
        <v>374</v>
      </c>
      <c r="AP306" s="4">
        <f t="shared" si="128"/>
        <v>1.1333333333333333</v>
      </c>
      <c r="AQ306" s="13">
        <v>20</v>
      </c>
      <c r="AR306" s="5" t="s">
        <v>373</v>
      </c>
      <c r="AS306" s="5" t="s">
        <v>373</v>
      </c>
      <c r="AT306" s="5" t="s">
        <v>373</v>
      </c>
      <c r="AU306" s="13" t="s">
        <v>370</v>
      </c>
      <c r="AV306" s="13">
        <v>25</v>
      </c>
      <c r="AW306" s="13">
        <v>20</v>
      </c>
      <c r="AX306" s="4">
        <f t="shared" si="132"/>
        <v>0</v>
      </c>
      <c r="AY306" s="13">
        <v>0</v>
      </c>
      <c r="AZ306" s="5" t="s">
        <v>373</v>
      </c>
      <c r="BA306" s="5" t="s">
        <v>373</v>
      </c>
      <c r="BB306" s="5" t="s">
        <v>373</v>
      </c>
      <c r="BC306" s="13" t="s">
        <v>370</v>
      </c>
      <c r="BD306" s="20">
        <f t="shared" si="141"/>
        <v>0.99471871093793385</v>
      </c>
      <c r="BE306" s="20">
        <f t="shared" si="129"/>
        <v>0.99471871093793385</v>
      </c>
      <c r="BF306" s="24">
        <v>1053</v>
      </c>
      <c r="BG306" s="21">
        <f t="shared" si="133"/>
        <v>1053</v>
      </c>
      <c r="BH306" s="21">
        <f t="shared" si="134"/>
        <v>1047.4000000000001</v>
      </c>
      <c r="BI306" s="48">
        <f t="shared" si="135"/>
        <v>-5.5999999999999091</v>
      </c>
      <c r="BJ306" s="21">
        <v>45.8</v>
      </c>
      <c r="BK306" s="21">
        <v>53.9</v>
      </c>
      <c r="BL306" s="21">
        <v>27.6</v>
      </c>
      <c r="BM306" s="21">
        <v>49.6</v>
      </c>
      <c r="BN306" s="21">
        <v>87.1</v>
      </c>
      <c r="BO306" s="21">
        <v>278.20000000000005</v>
      </c>
      <c r="BP306" s="21">
        <v>90</v>
      </c>
      <c r="BQ306" s="21">
        <v>60.799999999999955</v>
      </c>
      <c r="BR306" s="21">
        <v>141.60000000000002</v>
      </c>
      <c r="BS306" s="21">
        <v>75</v>
      </c>
      <c r="BT306" s="21">
        <v>92</v>
      </c>
      <c r="BU306" s="86">
        <f t="shared" si="136"/>
        <v>45.800000000000068</v>
      </c>
      <c r="BV306" s="60"/>
      <c r="BW306" s="26">
        <f t="shared" si="137"/>
        <v>45.800000000000068</v>
      </c>
      <c r="BX306" s="92">
        <f t="shared" si="125"/>
        <v>0</v>
      </c>
      <c r="BY306" s="72"/>
      <c r="BZ306" s="11"/>
      <c r="CA306" s="72"/>
      <c r="CB306" s="72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2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2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2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2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2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2"/>
      <c r="IB306" s="11"/>
      <c r="IC306" s="11"/>
    </row>
    <row r="307" spans="1:237" s="2" customFormat="1" ht="15" customHeight="1" x14ac:dyDescent="0.2">
      <c r="A307" s="16" t="s">
        <v>302</v>
      </c>
      <c r="B307" s="26">
        <v>147274</v>
      </c>
      <c r="C307" s="26">
        <v>148364</v>
      </c>
      <c r="D307" s="4">
        <f t="shared" si="130"/>
        <v>1.0074011706071675</v>
      </c>
      <c r="E307" s="13">
        <v>10</v>
      </c>
      <c r="F307" s="5" t="s">
        <v>373</v>
      </c>
      <c r="G307" s="5" t="s">
        <v>373</v>
      </c>
      <c r="H307" s="5" t="s">
        <v>373</v>
      </c>
      <c r="I307" s="13" t="s">
        <v>370</v>
      </c>
      <c r="J307" s="5" t="s">
        <v>373</v>
      </c>
      <c r="K307" s="5" t="s">
        <v>373</v>
      </c>
      <c r="L307" s="5" t="s">
        <v>373</v>
      </c>
      <c r="M307" s="13" t="s">
        <v>370</v>
      </c>
      <c r="N307" s="26">
        <v>5458.3</v>
      </c>
      <c r="O307" s="26">
        <v>2463.3000000000002</v>
      </c>
      <c r="P307" s="4">
        <f t="shared" si="138"/>
        <v>0.45129435904952092</v>
      </c>
      <c r="Q307" s="13">
        <v>20</v>
      </c>
      <c r="R307" s="22">
        <v>1</v>
      </c>
      <c r="S307" s="13">
        <v>15</v>
      </c>
      <c r="T307" s="26">
        <v>0</v>
      </c>
      <c r="U307" s="26">
        <v>0</v>
      </c>
      <c r="V307" s="4">
        <f t="shared" si="139"/>
        <v>1</v>
      </c>
      <c r="W307" s="13">
        <v>20</v>
      </c>
      <c r="X307" s="26">
        <v>0</v>
      </c>
      <c r="Y307" s="26">
        <v>0</v>
      </c>
      <c r="Z307" s="4">
        <f t="shared" si="140"/>
        <v>1</v>
      </c>
      <c r="AA307" s="13">
        <v>30</v>
      </c>
      <c r="AB307" s="26" t="s">
        <v>370</v>
      </c>
      <c r="AC307" s="26" t="s">
        <v>370</v>
      </c>
      <c r="AD307" s="4" t="s">
        <v>370</v>
      </c>
      <c r="AE307" s="13" t="s">
        <v>370</v>
      </c>
      <c r="AF307" s="5">
        <v>23430</v>
      </c>
      <c r="AG307" s="5">
        <v>24317</v>
      </c>
      <c r="AH307" s="4">
        <f t="shared" si="124"/>
        <v>1.0378574477166027</v>
      </c>
      <c r="AI307" s="13">
        <v>10</v>
      </c>
      <c r="AJ307" s="5">
        <v>53</v>
      </c>
      <c r="AK307" s="5">
        <v>11.2</v>
      </c>
      <c r="AL307" s="4">
        <f t="shared" si="131"/>
        <v>0.21132075471698111</v>
      </c>
      <c r="AM307" s="13">
        <v>15</v>
      </c>
      <c r="AN307" s="26">
        <v>185</v>
      </c>
      <c r="AO307" s="26">
        <v>295</v>
      </c>
      <c r="AP307" s="4">
        <f t="shared" si="128"/>
        <v>1.5945945945945945</v>
      </c>
      <c r="AQ307" s="13">
        <v>20</v>
      </c>
      <c r="AR307" s="5" t="s">
        <v>373</v>
      </c>
      <c r="AS307" s="5" t="s">
        <v>373</v>
      </c>
      <c r="AT307" s="5" t="s">
        <v>373</v>
      </c>
      <c r="AU307" s="13" t="s">
        <v>370</v>
      </c>
      <c r="AV307" s="13">
        <v>0</v>
      </c>
      <c r="AW307" s="13">
        <v>40</v>
      </c>
      <c r="AX307" s="4">
        <f t="shared" si="132"/>
        <v>1</v>
      </c>
      <c r="AY307" s="13">
        <v>10</v>
      </c>
      <c r="AZ307" s="5" t="s">
        <v>373</v>
      </c>
      <c r="BA307" s="5" t="s">
        <v>373</v>
      </c>
      <c r="BB307" s="5" t="s">
        <v>373</v>
      </c>
      <c r="BC307" s="13" t="s">
        <v>370</v>
      </c>
      <c r="BD307" s="20">
        <f t="shared" si="141"/>
        <v>0.9302678438458315</v>
      </c>
      <c r="BE307" s="20">
        <f t="shared" si="129"/>
        <v>0.9302678438458315</v>
      </c>
      <c r="BF307" s="24">
        <v>776</v>
      </c>
      <c r="BG307" s="21">
        <f t="shared" si="133"/>
        <v>776</v>
      </c>
      <c r="BH307" s="21">
        <f t="shared" si="134"/>
        <v>721.9</v>
      </c>
      <c r="BI307" s="48">
        <f t="shared" si="135"/>
        <v>-54.100000000000023</v>
      </c>
      <c r="BJ307" s="21">
        <v>66.7</v>
      </c>
      <c r="BK307" s="21">
        <v>39.9</v>
      </c>
      <c r="BL307" s="21">
        <v>149.6</v>
      </c>
      <c r="BM307" s="21">
        <v>75.900000000000006</v>
      </c>
      <c r="BN307" s="21">
        <v>85.9</v>
      </c>
      <c r="BO307" s="21">
        <v>109.2000000000001</v>
      </c>
      <c r="BP307" s="21">
        <v>82.9</v>
      </c>
      <c r="BQ307" s="21">
        <v>83.199999999999903</v>
      </c>
      <c r="BR307" s="21">
        <v>0</v>
      </c>
      <c r="BS307" s="21">
        <v>74.900000000000006</v>
      </c>
      <c r="BT307" s="21">
        <v>61.6</v>
      </c>
      <c r="BU307" s="86">
        <f t="shared" si="136"/>
        <v>-107.90000000000003</v>
      </c>
      <c r="BV307" s="60"/>
      <c r="BW307" s="26">
        <f t="shared" si="137"/>
        <v>0</v>
      </c>
      <c r="BX307" s="92">
        <f t="shared" si="125"/>
        <v>-107.90000000000003</v>
      </c>
      <c r="BY307" s="72"/>
      <c r="BZ307" s="11"/>
      <c r="CA307" s="72"/>
      <c r="CB307" s="72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2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2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2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2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1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2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1"/>
      <c r="HQ307" s="11"/>
      <c r="HR307" s="11"/>
      <c r="HS307" s="11"/>
      <c r="HT307" s="11"/>
      <c r="HU307" s="11"/>
      <c r="HV307" s="11"/>
      <c r="HW307" s="11"/>
      <c r="HX307" s="11"/>
      <c r="HY307" s="11"/>
      <c r="HZ307" s="11"/>
      <c r="IA307" s="12"/>
      <c r="IB307" s="11"/>
      <c r="IC307" s="11"/>
    </row>
    <row r="308" spans="1:237" s="2" customFormat="1" ht="15" customHeight="1" x14ac:dyDescent="0.2">
      <c r="A308" s="16" t="s">
        <v>303</v>
      </c>
      <c r="B308" s="26">
        <v>925230</v>
      </c>
      <c r="C308" s="26">
        <v>917726.8</v>
      </c>
      <c r="D308" s="4">
        <f t="shared" si="130"/>
        <v>0.99189044886136424</v>
      </c>
      <c r="E308" s="13">
        <v>10</v>
      </c>
      <c r="F308" s="5" t="s">
        <v>373</v>
      </c>
      <c r="G308" s="5" t="s">
        <v>373</v>
      </c>
      <c r="H308" s="5" t="s">
        <v>373</v>
      </c>
      <c r="I308" s="13" t="s">
        <v>370</v>
      </c>
      <c r="J308" s="5" t="s">
        <v>373</v>
      </c>
      <c r="K308" s="5" t="s">
        <v>373</v>
      </c>
      <c r="L308" s="5" t="s">
        <v>373</v>
      </c>
      <c r="M308" s="13" t="s">
        <v>370</v>
      </c>
      <c r="N308" s="26">
        <v>32158.799999999999</v>
      </c>
      <c r="O308" s="26">
        <v>28590</v>
      </c>
      <c r="P308" s="4">
        <f t="shared" si="138"/>
        <v>0.8890257099145491</v>
      </c>
      <c r="Q308" s="13">
        <v>20</v>
      </c>
      <c r="R308" s="22">
        <v>1</v>
      </c>
      <c r="S308" s="13">
        <v>15</v>
      </c>
      <c r="T308" s="26">
        <v>2477.1</v>
      </c>
      <c r="U308" s="26">
        <v>2548.6999999999998</v>
      </c>
      <c r="V308" s="4">
        <f t="shared" si="139"/>
        <v>1.0289047676718743</v>
      </c>
      <c r="W308" s="13">
        <v>40</v>
      </c>
      <c r="X308" s="26">
        <v>0</v>
      </c>
      <c r="Y308" s="26">
        <v>0</v>
      </c>
      <c r="Z308" s="4">
        <f t="shared" si="140"/>
        <v>1</v>
      </c>
      <c r="AA308" s="13">
        <v>10</v>
      </c>
      <c r="AB308" s="26" t="s">
        <v>370</v>
      </c>
      <c r="AC308" s="26" t="s">
        <v>370</v>
      </c>
      <c r="AD308" s="4" t="s">
        <v>370</v>
      </c>
      <c r="AE308" s="13" t="s">
        <v>370</v>
      </c>
      <c r="AF308" s="5">
        <v>1305945</v>
      </c>
      <c r="AG308" s="5">
        <v>1489897</v>
      </c>
      <c r="AH308" s="4">
        <f t="shared" si="124"/>
        <v>1.1408573867965344</v>
      </c>
      <c r="AI308" s="13">
        <v>10</v>
      </c>
      <c r="AJ308" s="5">
        <v>53</v>
      </c>
      <c r="AK308" s="5">
        <v>15</v>
      </c>
      <c r="AL308" s="4">
        <f t="shared" si="131"/>
        <v>0.28301886792452829</v>
      </c>
      <c r="AM308" s="13">
        <v>15</v>
      </c>
      <c r="AN308" s="26">
        <v>420</v>
      </c>
      <c r="AO308" s="26">
        <v>457</v>
      </c>
      <c r="AP308" s="4">
        <f t="shared" si="128"/>
        <v>1.088095238095238</v>
      </c>
      <c r="AQ308" s="13">
        <v>20</v>
      </c>
      <c r="AR308" s="5" t="s">
        <v>373</v>
      </c>
      <c r="AS308" s="5" t="s">
        <v>373</v>
      </c>
      <c r="AT308" s="5" t="s">
        <v>373</v>
      </c>
      <c r="AU308" s="13" t="s">
        <v>370</v>
      </c>
      <c r="AV308" s="13">
        <v>17</v>
      </c>
      <c r="AW308" s="13">
        <v>40</v>
      </c>
      <c r="AX308" s="4">
        <f t="shared" si="132"/>
        <v>0</v>
      </c>
      <c r="AY308" s="13">
        <v>0</v>
      </c>
      <c r="AZ308" s="5" t="s">
        <v>373</v>
      </c>
      <c r="BA308" s="5" t="s">
        <v>373</v>
      </c>
      <c r="BB308" s="5" t="s">
        <v>373</v>
      </c>
      <c r="BC308" s="13" t="s">
        <v>370</v>
      </c>
      <c r="BD308" s="20">
        <f t="shared" si="141"/>
        <v>0.93765265030369727</v>
      </c>
      <c r="BE308" s="20">
        <f t="shared" si="129"/>
        <v>0.93765265030369727</v>
      </c>
      <c r="BF308" s="24">
        <v>48</v>
      </c>
      <c r="BG308" s="21">
        <f t="shared" si="133"/>
        <v>48</v>
      </c>
      <c r="BH308" s="21">
        <f t="shared" si="134"/>
        <v>45</v>
      </c>
      <c r="BI308" s="48">
        <f t="shared" si="135"/>
        <v>-3</v>
      </c>
      <c r="BJ308" s="21">
        <v>50.9</v>
      </c>
      <c r="BK308" s="21">
        <v>53.2</v>
      </c>
      <c r="BL308" s="21">
        <v>0</v>
      </c>
      <c r="BM308" s="21">
        <v>5.3</v>
      </c>
      <c r="BN308" s="21">
        <v>4</v>
      </c>
      <c r="BO308" s="21">
        <v>0</v>
      </c>
      <c r="BP308" s="21">
        <v>4.3</v>
      </c>
      <c r="BQ308" s="21">
        <v>4.2</v>
      </c>
      <c r="BR308" s="21">
        <v>0</v>
      </c>
      <c r="BS308" s="21">
        <v>4.9000000000000004</v>
      </c>
      <c r="BT308" s="21">
        <v>5.3</v>
      </c>
      <c r="BU308" s="86">
        <f t="shared" si="136"/>
        <v>-87.100000000000009</v>
      </c>
      <c r="BV308" s="60"/>
      <c r="BW308" s="26">
        <f t="shared" si="137"/>
        <v>0</v>
      </c>
      <c r="BX308" s="92">
        <f t="shared" si="125"/>
        <v>-87.100000000000009</v>
      </c>
      <c r="BY308" s="72"/>
      <c r="BZ308" s="11"/>
      <c r="CA308" s="72"/>
      <c r="CB308" s="72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2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2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2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2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2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2"/>
      <c r="IB308" s="11"/>
      <c r="IC308" s="11"/>
    </row>
    <row r="309" spans="1:237" s="2" customFormat="1" ht="15" customHeight="1" x14ac:dyDescent="0.2">
      <c r="A309" s="16" t="s">
        <v>304</v>
      </c>
      <c r="B309" s="26">
        <v>124033</v>
      </c>
      <c r="C309" s="26">
        <v>125290.7</v>
      </c>
      <c r="D309" s="4">
        <f t="shared" si="130"/>
        <v>1.0101400433755532</v>
      </c>
      <c r="E309" s="13">
        <v>10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26">
        <v>4589.8</v>
      </c>
      <c r="O309" s="26">
        <v>4559.2</v>
      </c>
      <c r="P309" s="4">
        <f t="shared" si="138"/>
        <v>0.99333304283411039</v>
      </c>
      <c r="Q309" s="13">
        <v>20</v>
      </c>
      <c r="R309" s="22">
        <v>1</v>
      </c>
      <c r="S309" s="13">
        <v>15</v>
      </c>
      <c r="T309" s="26">
        <v>1181.7</v>
      </c>
      <c r="U309" s="26">
        <v>1227.9000000000001</v>
      </c>
      <c r="V309" s="4">
        <f t="shared" si="139"/>
        <v>1.0390962173140392</v>
      </c>
      <c r="W309" s="13">
        <v>30</v>
      </c>
      <c r="X309" s="26">
        <v>0</v>
      </c>
      <c r="Y309" s="26">
        <v>0</v>
      </c>
      <c r="Z309" s="4">
        <f t="shared" si="140"/>
        <v>1</v>
      </c>
      <c r="AA309" s="13">
        <v>20</v>
      </c>
      <c r="AB309" s="26" t="s">
        <v>370</v>
      </c>
      <c r="AC309" s="26" t="s">
        <v>370</v>
      </c>
      <c r="AD309" s="4" t="s">
        <v>370</v>
      </c>
      <c r="AE309" s="13" t="s">
        <v>370</v>
      </c>
      <c r="AF309" s="5">
        <v>7677</v>
      </c>
      <c r="AG309" s="5">
        <v>15551</v>
      </c>
      <c r="AH309" s="4">
        <f t="shared" si="124"/>
        <v>2.0256610655203855</v>
      </c>
      <c r="AI309" s="13">
        <v>10</v>
      </c>
      <c r="AJ309" s="5">
        <v>53</v>
      </c>
      <c r="AK309" s="5">
        <v>17.3</v>
      </c>
      <c r="AL309" s="4">
        <f t="shared" si="131"/>
        <v>0.32641509433962268</v>
      </c>
      <c r="AM309" s="13">
        <v>15</v>
      </c>
      <c r="AN309" s="26">
        <v>393</v>
      </c>
      <c r="AO309" s="26">
        <v>454</v>
      </c>
      <c r="AP309" s="4">
        <f t="shared" si="128"/>
        <v>1.1552162849872774</v>
      </c>
      <c r="AQ309" s="13">
        <v>20</v>
      </c>
      <c r="AR309" s="5" t="s">
        <v>373</v>
      </c>
      <c r="AS309" s="5" t="s">
        <v>373</v>
      </c>
      <c r="AT309" s="5" t="s">
        <v>373</v>
      </c>
      <c r="AU309" s="13" t="s">
        <v>370</v>
      </c>
      <c r="AV309" s="13">
        <v>10.5</v>
      </c>
      <c r="AW309" s="13">
        <v>40</v>
      </c>
      <c r="AX309" s="4">
        <f t="shared" si="132"/>
        <v>3.8095238095238093</v>
      </c>
      <c r="AY309" s="13">
        <v>10</v>
      </c>
      <c r="AZ309" s="5" t="s">
        <v>373</v>
      </c>
      <c r="BA309" s="5" t="s">
        <v>373</v>
      </c>
      <c r="BB309" s="5" t="s">
        <v>373</v>
      </c>
      <c r="BC309" s="13" t="s">
        <v>370</v>
      </c>
      <c r="BD309" s="20">
        <f t="shared" si="141"/>
        <v>1.2166223245009384</v>
      </c>
      <c r="BE309" s="20">
        <f t="shared" si="129"/>
        <v>1.2016622324500938</v>
      </c>
      <c r="BF309" s="24">
        <v>854</v>
      </c>
      <c r="BG309" s="21">
        <f t="shared" si="133"/>
        <v>854</v>
      </c>
      <c r="BH309" s="21">
        <f t="shared" si="134"/>
        <v>1026.2</v>
      </c>
      <c r="BI309" s="48">
        <f t="shared" si="135"/>
        <v>172.20000000000005</v>
      </c>
      <c r="BJ309" s="21">
        <v>72.5</v>
      </c>
      <c r="BK309" s="21">
        <v>85.5</v>
      </c>
      <c r="BL309" s="21">
        <v>25.300000000000011</v>
      </c>
      <c r="BM309" s="21">
        <v>53.2</v>
      </c>
      <c r="BN309" s="21">
        <v>93.3</v>
      </c>
      <c r="BO309" s="21">
        <v>191.7</v>
      </c>
      <c r="BP309" s="21">
        <v>49.899999999999977</v>
      </c>
      <c r="BQ309" s="21">
        <v>60.700000000000031</v>
      </c>
      <c r="BR309" s="21">
        <v>74.400000000000034</v>
      </c>
      <c r="BS309" s="21">
        <v>52.499999999999972</v>
      </c>
      <c r="BT309" s="21">
        <v>75.7</v>
      </c>
      <c r="BU309" s="86">
        <f t="shared" si="136"/>
        <v>191.50000000000006</v>
      </c>
      <c r="BV309" s="60"/>
      <c r="BW309" s="26">
        <f t="shared" si="137"/>
        <v>191.50000000000006</v>
      </c>
      <c r="BX309" s="92">
        <f t="shared" si="125"/>
        <v>0</v>
      </c>
      <c r="BY309" s="72"/>
      <c r="BZ309" s="11"/>
      <c r="CA309" s="72"/>
      <c r="CB309" s="72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2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2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2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2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2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2"/>
      <c r="IB309" s="11"/>
      <c r="IC309" s="11"/>
    </row>
    <row r="310" spans="1:237" s="2" customFormat="1" ht="15" customHeight="1" x14ac:dyDescent="0.2">
      <c r="A310" s="16" t="s">
        <v>305</v>
      </c>
      <c r="B310" s="26">
        <v>190693</v>
      </c>
      <c r="C310" s="26">
        <v>200128.6</v>
      </c>
      <c r="D310" s="4">
        <f t="shared" si="130"/>
        <v>1.0494805787312591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26">
        <v>5189</v>
      </c>
      <c r="O310" s="26">
        <v>3817.7</v>
      </c>
      <c r="P310" s="4">
        <f t="shared" si="138"/>
        <v>0.73572942763538252</v>
      </c>
      <c r="Q310" s="13">
        <v>20</v>
      </c>
      <c r="R310" s="22">
        <v>1</v>
      </c>
      <c r="S310" s="13">
        <v>15</v>
      </c>
      <c r="T310" s="26">
        <v>901.9</v>
      </c>
      <c r="U310" s="26">
        <v>1061.5</v>
      </c>
      <c r="V310" s="4">
        <f t="shared" si="139"/>
        <v>1.1769597516354364</v>
      </c>
      <c r="W310" s="13">
        <v>30</v>
      </c>
      <c r="X310" s="26">
        <v>0</v>
      </c>
      <c r="Y310" s="26">
        <v>0</v>
      </c>
      <c r="Z310" s="4">
        <f t="shared" si="140"/>
        <v>1</v>
      </c>
      <c r="AA310" s="13">
        <v>20</v>
      </c>
      <c r="AB310" s="26" t="s">
        <v>370</v>
      </c>
      <c r="AC310" s="26" t="s">
        <v>370</v>
      </c>
      <c r="AD310" s="4" t="s">
        <v>370</v>
      </c>
      <c r="AE310" s="13" t="s">
        <v>370</v>
      </c>
      <c r="AF310" s="5">
        <v>96290</v>
      </c>
      <c r="AG310" s="5">
        <v>139575</v>
      </c>
      <c r="AH310" s="4">
        <f t="shared" si="124"/>
        <v>1.4495274691037492</v>
      </c>
      <c r="AI310" s="13">
        <v>10</v>
      </c>
      <c r="AJ310" s="5">
        <v>53</v>
      </c>
      <c r="AK310" s="5">
        <v>30.3</v>
      </c>
      <c r="AL310" s="4">
        <f t="shared" si="131"/>
        <v>0.57169811320754715</v>
      </c>
      <c r="AM310" s="13">
        <v>15</v>
      </c>
      <c r="AN310" s="26">
        <v>384</v>
      </c>
      <c r="AO310" s="26">
        <v>303</v>
      </c>
      <c r="AP310" s="4">
        <f t="shared" si="128"/>
        <v>0.7890625</v>
      </c>
      <c r="AQ310" s="13">
        <v>20</v>
      </c>
      <c r="AR310" s="5" t="s">
        <v>373</v>
      </c>
      <c r="AS310" s="5" t="s">
        <v>373</v>
      </c>
      <c r="AT310" s="5" t="s">
        <v>373</v>
      </c>
      <c r="AU310" s="13" t="s">
        <v>370</v>
      </c>
      <c r="AV310" s="13">
        <v>40</v>
      </c>
      <c r="AW310" s="13">
        <v>40</v>
      </c>
      <c r="AX310" s="4">
        <f t="shared" si="132"/>
        <v>1</v>
      </c>
      <c r="AY310" s="13">
        <v>10</v>
      </c>
      <c r="AZ310" s="5" t="s">
        <v>373</v>
      </c>
      <c r="BA310" s="5" t="s">
        <v>373</v>
      </c>
      <c r="BB310" s="5" t="s">
        <v>373</v>
      </c>
      <c r="BC310" s="13" t="s">
        <v>370</v>
      </c>
      <c r="BD310" s="20">
        <f t="shared" si="141"/>
        <v>0.96246788852156029</v>
      </c>
      <c r="BE310" s="20">
        <f t="shared" si="129"/>
        <v>0.96246788852156029</v>
      </c>
      <c r="BF310" s="24">
        <v>1223</v>
      </c>
      <c r="BG310" s="21">
        <f t="shared" si="133"/>
        <v>1223</v>
      </c>
      <c r="BH310" s="21">
        <f t="shared" si="134"/>
        <v>1177.0999999999999</v>
      </c>
      <c r="BI310" s="48">
        <f t="shared" si="135"/>
        <v>-45.900000000000091</v>
      </c>
      <c r="BJ310" s="21">
        <v>212.7</v>
      </c>
      <c r="BK310" s="21">
        <v>233.7</v>
      </c>
      <c r="BL310" s="21">
        <v>0</v>
      </c>
      <c r="BM310" s="21">
        <v>74.599999999999994</v>
      </c>
      <c r="BN310" s="21">
        <v>113.7</v>
      </c>
      <c r="BO310" s="21">
        <v>0</v>
      </c>
      <c r="BP310" s="21">
        <v>105.5</v>
      </c>
      <c r="BQ310" s="21">
        <v>108.3</v>
      </c>
      <c r="BR310" s="21">
        <v>81.100000000000136</v>
      </c>
      <c r="BS310" s="21">
        <v>122.49999999999994</v>
      </c>
      <c r="BT310" s="21">
        <v>127.4</v>
      </c>
      <c r="BU310" s="86">
        <f t="shared" si="136"/>
        <v>-2.4000000000003467</v>
      </c>
      <c r="BV310" s="60"/>
      <c r="BW310" s="26">
        <f t="shared" si="137"/>
        <v>0</v>
      </c>
      <c r="BX310" s="92">
        <f t="shared" si="125"/>
        <v>-2.4000000000003467</v>
      </c>
      <c r="BY310" s="72"/>
      <c r="BZ310" s="11"/>
      <c r="CA310" s="72"/>
      <c r="CB310" s="72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2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2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2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2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2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2"/>
      <c r="IB310" s="11"/>
      <c r="IC310" s="11"/>
    </row>
    <row r="311" spans="1:237" s="2" customFormat="1" ht="15" customHeight="1" x14ac:dyDescent="0.2">
      <c r="A311" s="16" t="s">
        <v>306</v>
      </c>
      <c r="B311" s="26">
        <v>470831</v>
      </c>
      <c r="C311" s="26">
        <v>585953.30000000005</v>
      </c>
      <c r="D311" s="4">
        <f t="shared" si="130"/>
        <v>1.2445087515477953</v>
      </c>
      <c r="E311" s="13">
        <v>10</v>
      </c>
      <c r="F311" s="5" t="s">
        <v>373</v>
      </c>
      <c r="G311" s="5" t="s">
        <v>373</v>
      </c>
      <c r="H311" s="5" t="s">
        <v>373</v>
      </c>
      <c r="I311" s="13" t="s">
        <v>370</v>
      </c>
      <c r="J311" s="5" t="s">
        <v>373</v>
      </c>
      <c r="K311" s="5" t="s">
        <v>373</v>
      </c>
      <c r="L311" s="5" t="s">
        <v>373</v>
      </c>
      <c r="M311" s="13" t="s">
        <v>370</v>
      </c>
      <c r="N311" s="26">
        <v>21370</v>
      </c>
      <c r="O311" s="26">
        <v>18370.7</v>
      </c>
      <c r="P311" s="4">
        <f t="shared" si="138"/>
        <v>0.85964904071127757</v>
      </c>
      <c r="Q311" s="13">
        <v>20</v>
      </c>
      <c r="R311" s="22">
        <v>1</v>
      </c>
      <c r="S311" s="13">
        <v>15</v>
      </c>
      <c r="T311" s="26">
        <v>231.2</v>
      </c>
      <c r="U311" s="26">
        <v>168.5</v>
      </c>
      <c r="V311" s="4">
        <f t="shared" si="139"/>
        <v>0.72880622837370246</v>
      </c>
      <c r="W311" s="13">
        <v>35</v>
      </c>
      <c r="X311" s="26">
        <v>0</v>
      </c>
      <c r="Y311" s="26">
        <v>0</v>
      </c>
      <c r="Z311" s="4">
        <f t="shared" si="140"/>
        <v>1</v>
      </c>
      <c r="AA311" s="13">
        <v>15</v>
      </c>
      <c r="AB311" s="26" t="s">
        <v>370</v>
      </c>
      <c r="AC311" s="26" t="s">
        <v>370</v>
      </c>
      <c r="AD311" s="4" t="s">
        <v>370</v>
      </c>
      <c r="AE311" s="13" t="s">
        <v>370</v>
      </c>
      <c r="AF311" s="5">
        <v>96299</v>
      </c>
      <c r="AG311" s="5">
        <v>144438</v>
      </c>
      <c r="AH311" s="4">
        <f t="shared" si="124"/>
        <v>1.4998909645998402</v>
      </c>
      <c r="AI311" s="13">
        <v>10</v>
      </c>
      <c r="AJ311" s="5">
        <v>53</v>
      </c>
      <c r="AK311" s="5">
        <v>22</v>
      </c>
      <c r="AL311" s="4">
        <f t="shared" si="131"/>
        <v>0.41509433962264153</v>
      </c>
      <c r="AM311" s="13">
        <v>15</v>
      </c>
      <c r="AN311" s="26">
        <v>73</v>
      </c>
      <c r="AO311" s="26">
        <v>144</v>
      </c>
      <c r="AP311" s="4">
        <f t="shared" si="128"/>
        <v>1.9726027397260273</v>
      </c>
      <c r="AQ311" s="13">
        <v>20</v>
      </c>
      <c r="AR311" s="5" t="s">
        <v>373</v>
      </c>
      <c r="AS311" s="5" t="s">
        <v>373</v>
      </c>
      <c r="AT311" s="5" t="s">
        <v>373</v>
      </c>
      <c r="AU311" s="13" t="s">
        <v>370</v>
      </c>
      <c r="AV311" s="13">
        <v>35</v>
      </c>
      <c r="AW311" s="13">
        <v>40</v>
      </c>
      <c r="AX311" s="4">
        <f t="shared" si="132"/>
        <v>1.1428571428571428</v>
      </c>
      <c r="AY311" s="13">
        <v>10</v>
      </c>
      <c r="AZ311" s="5" t="s">
        <v>373</v>
      </c>
      <c r="BA311" s="5" t="s">
        <v>373</v>
      </c>
      <c r="BB311" s="5" t="s">
        <v>373</v>
      </c>
      <c r="BC311" s="13" t="s">
        <v>370</v>
      </c>
      <c r="BD311" s="20">
        <f t="shared" si="141"/>
        <v>1.0483482485747537</v>
      </c>
      <c r="BE311" s="20">
        <f t="shared" si="129"/>
        <v>1.0483482485747537</v>
      </c>
      <c r="BF311" s="24">
        <v>45</v>
      </c>
      <c r="BG311" s="21">
        <f t="shared" si="133"/>
        <v>45</v>
      </c>
      <c r="BH311" s="21">
        <f t="shared" si="134"/>
        <v>47.2</v>
      </c>
      <c r="BI311" s="48">
        <f t="shared" si="135"/>
        <v>2.2000000000000028</v>
      </c>
      <c r="BJ311" s="21">
        <v>104.9</v>
      </c>
      <c r="BK311" s="21">
        <v>102.6</v>
      </c>
      <c r="BL311" s="21">
        <v>0</v>
      </c>
      <c r="BM311" s="21">
        <v>4.2</v>
      </c>
      <c r="BN311" s="21">
        <v>3.7</v>
      </c>
      <c r="BO311" s="21">
        <v>0</v>
      </c>
      <c r="BP311" s="21">
        <v>3.9</v>
      </c>
      <c r="BQ311" s="21">
        <v>3.3</v>
      </c>
      <c r="BR311" s="21">
        <v>0</v>
      </c>
      <c r="BS311" s="21">
        <v>4.4000000000000004</v>
      </c>
      <c r="BT311" s="21">
        <v>4</v>
      </c>
      <c r="BU311" s="86">
        <f t="shared" si="136"/>
        <v>-183.8</v>
      </c>
      <c r="BV311" s="60"/>
      <c r="BW311" s="26">
        <f t="shared" si="137"/>
        <v>0</v>
      </c>
      <c r="BX311" s="92">
        <f t="shared" si="125"/>
        <v>-183.8</v>
      </c>
      <c r="BY311" s="72"/>
      <c r="BZ311" s="11"/>
      <c r="CA311" s="72"/>
      <c r="CB311" s="72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2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2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2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2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2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2"/>
      <c r="IB311" s="11"/>
      <c r="IC311" s="11"/>
    </row>
    <row r="312" spans="1:237" s="2" customFormat="1" ht="15" customHeight="1" x14ac:dyDescent="0.2">
      <c r="A312" s="25" t="s">
        <v>307</v>
      </c>
      <c r="B312" s="26"/>
      <c r="C312" s="26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26"/>
      <c r="O312" s="26"/>
      <c r="P312" s="4"/>
      <c r="Q312" s="13"/>
      <c r="R312" s="22"/>
      <c r="S312" s="13"/>
      <c r="T312" s="26"/>
      <c r="U312" s="26"/>
      <c r="V312" s="4"/>
      <c r="W312" s="13"/>
      <c r="X312" s="26"/>
      <c r="Y312" s="26"/>
      <c r="Z312" s="4"/>
      <c r="AA312" s="13"/>
      <c r="AB312" s="26"/>
      <c r="AC312" s="26"/>
      <c r="AD312" s="4"/>
      <c r="AE312" s="13"/>
      <c r="AF312" s="5"/>
      <c r="AG312" s="5"/>
      <c r="AH312" s="4"/>
      <c r="AI312" s="13"/>
      <c r="AJ312" s="5"/>
      <c r="AK312" s="5"/>
      <c r="AL312" s="4"/>
      <c r="AM312" s="13"/>
      <c r="AN312" s="26"/>
      <c r="AO312" s="26"/>
      <c r="AP312" s="4"/>
      <c r="AQ312" s="13"/>
      <c r="AR312" s="5"/>
      <c r="AS312" s="5"/>
      <c r="AT312" s="5"/>
      <c r="AU312" s="13"/>
      <c r="AV312" s="13"/>
      <c r="AW312" s="13"/>
      <c r="AX312" s="4"/>
      <c r="AY312" s="13"/>
      <c r="AZ312" s="5"/>
      <c r="BA312" s="5"/>
      <c r="BB312" s="5"/>
      <c r="BC312" s="13"/>
      <c r="BD312" s="20"/>
      <c r="BE312" s="20"/>
      <c r="BF312" s="24"/>
      <c r="BG312" s="21"/>
      <c r="BH312" s="21"/>
      <c r="BI312" s="48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86"/>
      <c r="BV312" s="60"/>
      <c r="BW312" s="26"/>
      <c r="BX312" s="92"/>
      <c r="BY312" s="72"/>
      <c r="BZ312" s="11"/>
      <c r="CA312" s="72"/>
      <c r="CB312" s="72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2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2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2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2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2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2"/>
      <c r="IB312" s="11"/>
      <c r="IC312" s="11"/>
    </row>
    <row r="313" spans="1:237" s="2" customFormat="1" ht="15" customHeight="1" x14ac:dyDescent="0.2">
      <c r="A313" s="16" t="s">
        <v>308</v>
      </c>
      <c r="B313" s="26">
        <v>10581</v>
      </c>
      <c r="C313" s="26">
        <v>13634</v>
      </c>
      <c r="D313" s="4">
        <f t="shared" si="130"/>
        <v>1.288536055193271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26">
        <v>8192.1</v>
      </c>
      <c r="O313" s="26">
        <v>4407.1000000000004</v>
      </c>
      <c r="P313" s="4">
        <f t="shared" si="138"/>
        <v>0.53796950720816394</v>
      </c>
      <c r="Q313" s="13">
        <v>20</v>
      </c>
      <c r="R313" s="22">
        <v>1</v>
      </c>
      <c r="S313" s="13">
        <v>15</v>
      </c>
      <c r="T313" s="26">
        <v>0</v>
      </c>
      <c r="U313" s="26">
        <v>0</v>
      </c>
      <c r="V313" s="4">
        <f t="shared" si="139"/>
        <v>1</v>
      </c>
      <c r="W313" s="13">
        <v>20</v>
      </c>
      <c r="X313" s="26">
        <v>0</v>
      </c>
      <c r="Y313" s="26">
        <v>0.1</v>
      </c>
      <c r="Z313" s="4">
        <f t="shared" si="140"/>
        <v>1</v>
      </c>
      <c r="AA313" s="13">
        <v>30</v>
      </c>
      <c r="AB313" s="26" t="s">
        <v>370</v>
      </c>
      <c r="AC313" s="26" t="s">
        <v>370</v>
      </c>
      <c r="AD313" s="4" t="s">
        <v>370</v>
      </c>
      <c r="AE313" s="13" t="s">
        <v>370</v>
      </c>
      <c r="AF313" s="5">
        <v>35568</v>
      </c>
      <c r="AG313" s="5">
        <v>25125</v>
      </c>
      <c r="AH313" s="4">
        <f t="shared" si="124"/>
        <v>0.7063933873144399</v>
      </c>
      <c r="AI313" s="13">
        <v>5</v>
      </c>
      <c r="AJ313" s="5">
        <v>48</v>
      </c>
      <c r="AK313" s="5">
        <v>14.8</v>
      </c>
      <c r="AL313" s="4">
        <f t="shared" si="131"/>
        <v>0.30833333333333335</v>
      </c>
      <c r="AM313" s="13">
        <v>15</v>
      </c>
      <c r="AN313" s="26">
        <v>33</v>
      </c>
      <c r="AO313" s="26">
        <v>35</v>
      </c>
      <c r="AP313" s="4">
        <f t="shared" ref="AP313:AP327" si="142">IF((AQ313=0),0,IF(AN313=0,1,IF(AO313&lt;0,0,AO313/AN313)))</f>
        <v>1.0606060606060606</v>
      </c>
      <c r="AQ313" s="13">
        <v>20</v>
      </c>
      <c r="AR313" s="5" t="s">
        <v>373</v>
      </c>
      <c r="AS313" s="5" t="s">
        <v>373</v>
      </c>
      <c r="AT313" s="5" t="s">
        <v>373</v>
      </c>
      <c r="AU313" s="13" t="s">
        <v>370</v>
      </c>
      <c r="AV313" s="13">
        <v>0.3</v>
      </c>
      <c r="AW313" s="13">
        <v>22.2</v>
      </c>
      <c r="AX313" s="4">
        <f t="shared" si="132"/>
        <v>74</v>
      </c>
      <c r="AY313" s="13">
        <v>10</v>
      </c>
      <c r="AZ313" s="5" t="s">
        <v>373</v>
      </c>
      <c r="BA313" s="5" t="s">
        <v>373</v>
      </c>
      <c r="BB313" s="5" t="s">
        <v>373</v>
      </c>
      <c r="BC313" s="13" t="s">
        <v>370</v>
      </c>
      <c r="BD313" s="20">
        <f t="shared" si="141"/>
        <v>5.917336819619238</v>
      </c>
      <c r="BE313" s="20">
        <f t="shared" ref="BE313:BE327" si="143">IF(BD313&gt;1.2,IF((BD313-1.2)*0.1+1.2&gt;1.3,1.3,(BD313-1.2)*0.1+1.2),BD313)</f>
        <v>1.3</v>
      </c>
      <c r="BF313" s="24">
        <v>486</v>
      </c>
      <c r="BG313" s="21">
        <f t="shared" si="133"/>
        <v>486</v>
      </c>
      <c r="BH313" s="21">
        <f t="shared" si="134"/>
        <v>631.79999999999995</v>
      </c>
      <c r="BI313" s="48">
        <f t="shared" si="135"/>
        <v>145.79999999999995</v>
      </c>
      <c r="BJ313" s="21">
        <v>77.900000000000006</v>
      </c>
      <c r="BK313" s="21">
        <v>75.5</v>
      </c>
      <c r="BL313" s="21">
        <v>0</v>
      </c>
      <c r="BM313" s="21">
        <v>27.3</v>
      </c>
      <c r="BN313" s="21">
        <v>39.9</v>
      </c>
      <c r="BO313" s="21">
        <v>27.5</v>
      </c>
      <c r="BP313" s="21">
        <v>30.9</v>
      </c>
      <c r="BQ313" s="21">
        <v>45.20000000000001</v>
      </c>
      <c r="BR313" s="21">
        <v>74.19999999999996</v>
      </c>
      <c r="BS313" s="21">
        <v>21.19999999999996</v>
      </c>
      <c r="BT313" s="21">
        <v>41.4</v>
      </c>
      <c r="BU313" s="86">
        <f t="shared" si="136"/>
        <v>170.8000000000001</v>
      </c>
      <c r="BV313" s="60" t="s">
        <v>411</v>
      </c>
      <c r="BW313" s="26">
        <f t="shared" si="137"/>
        <v>0</v>
      </c>
      <c r="BX313" s="92">
        <f t="shared" si="125"/>
        <v>0</v>
      </c>
      <c r="BY313" s="72"/>
      <c r="BZ313" s="11"/>
      <c r="CA313" s="72"/>
      <c r="CB313" s="72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2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2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2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2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2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2"/>
      <c r="IB313" s="11"/>
      <c r="IC313" s="11"/>
    </row>
    <row r="314" spans="1:237" s="2" customFormat="1" ht="15" customHeight="1" x14ac:dyDescent="0.2">
      <c r="A314" s="16" t="s">
        <v>309</v>
      </c>
      <c r="B314" s="26">
        <v>71302.600000000006</v>
      </c>
      <c r="C314" s="26">
        <v>87353.9</v>
      </c>
      <c r="D314" s="4">
        <f t="shared" si="130"/>
        <v>1.2251152131899816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26">
        <v>16069.5</v>
      </c>
      <c r="O314" s="26">
        <v>15820.9</v>
      </c>
      <c r="P314" s="4">
        <f t="shared" si="138"/>
        <v>0.98452969911944987</v>
      </c>
      <c r="Q314" s="13">
        <v>20</v>
      </c>
      <c r="R314" s="22">
        <v>1</v>
      </c>
      <c r="S314" s="13">
        <v>15</v>
      </c>
      <c r="T314" s="26">
        <v>122</v>
      </c>
      <c r="U314" s="26">
        <v>182.8</v>
      </c>
      <c r="V314" s="4">
        <f t="shared" si="139"/>
        <v>1.4983606557377049</v>
      </c>
      <c r="W314" s="13">
        <v>15</v>
      </c>
      <c r="X314" s="26">
        <v>14.6</v>
      </c>
      <c r="Y314" s="26">
        <v>24.6</v>
      </c>
      <c r="Z314" s="4">
        <f t="shared" si="140"/>
        <v>1.6849315068493151</v>
      </c>
      <c r="AA314" s="13">
        <v>35</v>
      </c>
      <c r="AB314" s="26" t="s">
        <v>370</v>
      </c>
      <c r="AC314" s="26" t="s">
        <v>370</v>
      </c>
      <c r="AD314" s="4" t="s">
        <v>370</v>
      </c>
      <c r="AE314" s="13" t="s">
        <v>370</v>
      </c>
      <c r="AF314" s="5">
        <v>131579</v>
      </c>
      <c r="AG314" s="5">
        <v>111967</v>
      </c>
      <c r="AH314" s="4">
        <f t="shared" si="124"/>
        <v>0.85094885962045619</v>
      </c>
      <c r="AI314" s="13">
        <v>5</v>
      </c>
      <c r="AJ314" s="5">
        <v>48</v>
      </c>
      <c r="AK314" s="5">
        <v>29.8</v>
      </c>
      <c r="AL314" s="4">
        <f t="shared" si="131"/>
        <v>0.62083333333333335</v>
      </c>
      <c r="AM314" s="13">
        <v>15</v>
      </c>
      <c r="AN314" s="26">
        <v>102</v>
      </c>
      <c r="AO314" s="26">
        <v>157</v>
      </c>
      <c r="AP314" s="4">
        <f t="shared" si="142"/>
        <v>1.5392156862745099</v>
      </c>
      <c r="AQ314" s="13">
        <v>20</v>
      </c>
      <c r="AR314" s="5" t="s">
        <v>373</v>
      </c>
      <c r="AS314" s="5" t="s">
        <v>373</v>
      </c>
      <c r="AT314" s="5" t="s">
        <v>373</v>
      </c>
      <c r="AU314" s="13" t="s">
        <v>370</v>
      </c>
      <c r="AV314" s="13">
        <v>0.3</v>
      </c>
      <c r="AW314" s="13">
        <v>29</v>
      </c>
      <c r="AX314" s="4">
        <f t="shared" si="132"/>
        <v>96.666666666666671</v>
      </c>
      <c r="AY314" s="13">
        <v>10</v>
      </c>
      <c r="AZ314" s="5" t="s">
        <v>373</v>
      </c>
      <c r="BA314" s="5" t="s">
        <v>373</v>
      </c>
      <c r="BB314" s="5" t="s">
        <v>373</v>
      </c>
      <c r="BC314" s="13" t="s">
        <v>370</v>
      </c>
      <c r="BD314" s="20">
        <f t="shared" si="141"/>
        <v>7.8579860922782041</v>
      </c>
      <c r="BE314" s="20">
        <f t="shared" si="143"/>
        <v>1.3</v>
      </c>
      <c r="BF314" s="24">
        <v>354</v>
      </c>
      <c r="BG314" s="21">
        <f t="shared" si="133"/>
        <v>354</v>
      </c>
      <c r="BH314" s="21">
        <f t="shared" si="134"/>
        <v>460.2</v>
      </c>
      <c r="BI314" s="48">
        <f t="shared" si="135"/>
        <v>106.19999999999999</v>
      </c>
      <c r="BJ314" s="21">
        <v>119.4</v>
      </c>
      <c r="BK314" s="21">
        <v>103</v>
      </c>
      <c r="BL314" s="21">
        <v>0</v>
      </c>
      <c r="BM314" s="21">
        <v>25.8</v>
      </c>
      <c r="BN314" s="21">
        <v>32.9</v>
      </c>
      <c r="BO314" s="21">
        <v>0</v>
      </c>
      <c r="BP314" s="21">
        <v>35.5</v>
      </c>
      <c r="BQ314" s="21">
        <v>31.1</v>
      </c>
      <c r="BR314" s="21">
        <v>6.2999999999999545</v>
      </c>
      <c r="BS314" s="21">
        <v>39.300000000000075</v>
      </c>
      <c r="BT314" s="21">
        <v>40.799999999999997</v>
      </c>
      <c r="BU314" s="86">
        <f t="shared" si="136"/>
        <v>26.099999999999923</v>
      </c>
      <c r="BV314" s="60"/>
      <c r="BW314" s="26">
        <f t="shared" si="137"/>
        <v>26.099999999999923</v>
      </c>
      <c r="BX314" s="92">
        <f t="shared" si="125"/>
        <v>0</v>
      </c>
      <c r="BY314" s="72"/>
      <c r="BZ314" s="11"/>
      <c r="CA314" s="72"/>
      <c r="CB314" s="72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2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2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2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2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2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2"/>
      <c r="IB314" s="11"/>
      <c r="IC314" s="11"/>
    </row>
    <row r="315" spans="1:237" s="2" customFormat="1" ht="15" customHeight="1" x14ac:dyDescent="0.2">
      <c r="A315" s="16" t="s">
        <v>310</v>
      </c>
      <c r="B315" s="26">
        <v>5364.2</v>
      </c>
      <c r="C315" s="26">
        <v>5102</v>
      </c>
      <c r="D315" s="4">
        <f t="shared" si="130"/>
        <v>0.95112039073860033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26">
        <v>3743.9</v>
      </c>
      <c r="O315" s="26">
        <v>3093</v>
      </c>
      <c r="P315" s="4">
        <f t="shared" si="138"/>
        <v>0.82614386068003953</v>
      </c>
      <c r="Q315" s="13">
        <v>20</v>
      </c>
      <c r="R315" s="22">
        <v>1</v>
      </c>
      <c r="S315" s="13">
        <v>15</v>
      </c>
      <c r="T315" s="26">
        <v>67.5</v>
      </c>
      <c r="U315" s="26">
        <v>77.900000000000006</v>
      </c>
      <c r="V315" s="4">
        <f t="shared" si="139"/>
        <v>1.1540740740740743</v>
      </c>
      <c r="W315" s="13">
        <v>10</v>
      </c>
      <c r="X315" s="26">
        <v>49.6</v>
      </c>
      <c r="Y315" s="26">
        <v>43.1</v>
      </c>
      <c r="Z315" s="4">
        <f t="shared" si="140"/>
        <v>0.86895161290322576</v>
      </c>
      <c r="AA315" s="13">
        <v>40</v>
      </c>
      <c r="AB315" s="26" t="s">
        <v>370</v>
      </c>
      <c r="AC315" s="26" t="s">
        <v>370</v>
      </c>
      <c r="AD315" s="4" t="s">
        <v>370</v>
      </c>
      <c r="AE315" s="13" t="s">
        <v>370</v>
      </c>
      <c r="AF315" s="5">
        <v>2263</v>
      </c>
      <c r="AG315" s="5">
        <v>12174</v>
      </c>
      <c r="AH315" s="4">
        <f t="shared" si="124"/>
        <v>5.3795846221829429</v>
      </c>
      <c r="AI315" s="13">
        <v>5</v>
      </c>
      <c r="AJ315" s="5">
        <v>48</v>
      </c>
      <c r="AK315" s="5">
        <v>22.5</v>
      </c>
      <c r="AL315" s="4">
        <f t="shared" si="131"/>
        <v>0.46875</v>
      </c>
      <c r="AM315" s="13">
        <v>15</v>
      </c>
      <c r="AN315" s="26">
        <v>68</v>
      </c>
      <c r="AO315" s="26">
        <v>94</v>
      </c>
      <c r="AP315" s="4">
        <f t="shared" si="142"/>
        <v>1.3823529411764706</v>
      </c>
      <c r="AQ315" s="13">
        <v>20</v>
      </c>
      <c r="AR315" s="5" t="s">
        <v>373</v>
      </c>
      <c r="AS315" s="5" t="s">
        <v>373</v>
      </c>
      <c r="AT315" s="5" t="s">
        <v>373</v>
      </c>
      <c r="AU315" s="13" t="s">
        <v>370</v>
      </c>
      <c r="AV315" s="13">
        <v>0</v>
      </c>
      <c r="AW315" s="13">
        <v>33.299999999999997</v>
      </c>
      <c r="AX315" s="4">
        <f t="shared" si="132"/>
        <v>0</v>
      </c>
      <c r="AY315" s="13">
        <v>0</v>
      </c>
      <c r="AZ315" s="5" t="s">
        <v>373</v>
      </c>
      <c r="BA315" s="5" t="s">
        <v>373</v>
      </c>
      <c r="BB315" s="5" t="s">
        <v>373</v>
      </c>
      <c r="BC315" s="13" t="s">
        <v>370</v>
      </c>
      <c r="BD315" s="20">
        <f t="shared" si="141"/>
        <v>1.1030305060170422</v>
      </c>
      <c r="BE315" s="20">
        <f t="shared" si="143"/>
        <v>1.1030305060170422</v>
      </c>
      <c r="BF315" s="24">
        <v>775</v>
      </c>
      <c r="BG315" s="21">
        <f t="shared" si="133"/>
        <v>775</v>
      </c>
      <c r="BH315" s="21">
        <f t="shared" si="134"/>
        <v>854.8</v>
      </c>
      <c r="BI315" s="48">
        <f t="shared" si="135"/>
        <v>79.799999999999955</v>
      </c>
      <c r="BJ315" s="21">
        <v>84.7</v>
      </c>
      <c r="BK315" s="21">
        <v>82.3</v>
      </c>
      <c r="BL315" s="21">
        <v>0</v>
      </c>
      <c r="BM315" s="21">
        <v>58.7</v>
      </c>
      <c r="BN315" s="21">
        <v>84.7</v>
      </c>
      <c r="BO315" s="21">
        <v>205</v>
      </c>
      <c r="BP315" s="21">
        <v>58.80000000000004</v>
      </c>
      <c r="BQ315" s="21">
        <v>75.899999999999991</v>
      </c>
      <c r="BR315" s="21">
        <v>14.499999999999957</v>
      </c>
      <c r="BS315" s="21">
        <v>53.200000000000045</v>
      </c>
      <c r="BT315" s="21">
        <v>60.2</v>
      </c>
      <c r="BU315" s="86">
        <f t="shared" si="136"/>
        <v>76.799999999999827</v>
      </c>
      <c r="BV315" s="60"/>
      <c r="BW315" s="26">
        <f t="shared" si="137"/>
        <v>76.799999999999827</v>
      </c>
      <c r="BX315" s="92">
        <f t="shared" si="125"/>
        <v>0</v>
      </c>
      <c r="BY315" s="72"/>
      <c r="BZ315" s="11"/>
      <c r="CA315" s="72"/>
      <c r="CB315" s="72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2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2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2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2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2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2"/>
      <c r="IB315" s="11"/>
      <c r="IC315" s="11"/>
    </row>
    <row r="316" spans="1:237" s="2" customFormat="1" ht="15" customHeight="1" x14ac:dyDescent="0.2">
      <c r="A316" s="16" t="s">
        <v>311</v>
      </c>
      <c r="B316" s="26">
        <v>8238.9</v>
      </c>
      <c r="C316" s="26">
        <v>7927.7</v>
      </c>
      <c r="D316" s="4">
        <f t="shared" si="130"/>
        <v>0.96222796732573523</v>
      </c>
      <c r="E316" s="13">
        <v>10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26">
        <v>1877.9</v>
      </c>
      <c r="O316" s="26">
        <v>1117.5</v>
      </c>
      <c r="P316" s="4">
        <f t="shared" si="138"/>
        <v>0.59507961020288613</v>
      </c>
      <c r="Q316" s="13">
        <v>20</v>
      </c>
      <c r="R316" s="22">
        <v>1</v>
      </c>
      <c r="S316" s="13">
        <v>15</v>
      </c>
      <c r="T316" s="26">
        <v>230</v>
      </c>
      <c r="U316" s="26">
        <v>276.3</v>
      </c>
      <c r="V316" s="4">
        <f t="shared" si="139"/>
        <v>1.201304347826087</v>
      </c>
      <c r="W316" s="13">
        <v>20</v>
      </c>
      <c r="X316" s="26">
        <v>5.8</v>
      </c>
      <c r="Y316" s="26">
        <v>0</v>
      </c>
      <c r="Z316" s="4">
        <f t="shared" si="140"/>
        <v>0</v>
      </c>
      <c r="AA316" s="13">
        <v>30</v>
      </c>
      <c r="AB316" s="26" t="s">
        <v>370</v>
      </c>
      <c r="AC316" s="26" t="s">
        <v>370</v>
      </c>
      <c r="AD316" s="4" t="s">
        <v>370</v>
      </c>
      <c r="AE316" s="13" t="s">
        <v>370</v>
      </c>
      <c r="AF316" s="5">
        <v>13093</v>
      </c>
      <c r="AG316" s="5">
        <v>13253</v>
      </c>
      <c r="AH316" s="4">
        <f t="shared" si="124"/>
        <v>1.0122202703734819</v>
      </c>
      <c r="AI316" s="13">
        <v>5</v>
      </c>
      <c r="AJ316" s="5">
        <v>48</v>
      </c>
      <c r="AK316" s="5">
        <v>11.2</v>
      </c>
      <c r="AL316" s="4">
        <f t="shared" si="131"/>
        <v>0.23333333333333331</v>
      </c>
      <c r="AM316" s="13">
        <v>15</v>
      </c>
      <c r="AN316" s="26">
        <v>173</v>
      </c>
      <c r="AO316" s="26">
        <v>142</v>
      </c>
      <c r="AP316" s="4">
        <f t="shared" si="142"/>
        <v>0.82080924855491333</v>
      </c>
      <c r="AQ316" s="13">
        <v>20</v>
      </c>
      <c r="AR316" s="5" t="s">
        <v>373</v>
      </c>
      <c r="AS316" s="5" t="s">
        <v>373</v>
      </c>
      <c r="AT316" s="5" t="s">
        <v>373</v>
      </c>
      <c r="AU316" s="13" t="s">
        <v>370</v>
      </c>
      <c r="AV316" s="13">
        <v>0</v>
      </c>
      <c r="AW316" s="13">
        <v>100</v>
      </c>
      <c r="AX316" s="4">
        <f t="shared" si="132"/>
        <v>0</v>
      </c>
      <c r="AY316" s="13">
        <v>0</v>
      </c>
      <c r="AZ316" s="5" t="s">
        <v>373</v>
      </c>
      <c r="BA316" s="5" t="s">
        <v>373</v>
      </c>
      <c r="BB316" s="5" t="s">
        <v>373</v>
      </c>
      <c r="BC316" s="13" t="s">
        <v>370</v>
      </c>
      <c r="BD316" s="20">
        <f t="shared" si="141"/>
        <v>0.63353514930964805</v>
      </c>
      <c r="BE316" s="20">
        <f t="shared" si="143"/>
        <v>0.63353514930964805</v>
      </c>
      <c r="BF316" s="24">
        <v>822</v>
      </c>
      <c r="BG316" s="21">
        <f t="shared" si="133"/>
        <v>822</v>
      </c>
      <c r="BH316" s="21">
        <f t="shared" si="134"/>
        <v>520.79999999999995</v>
      </c>
      <c r="BI316" s="48">
        <f t="shared" si="135"/>
        <v>-301.20000000000005</v>
      </c>
      <c r="BJ316" s="21">
        <v>134.6</v>
      </c>
      <c r="BK316" s="21">
        <v>43.1</v>
      </c>
      <c r="BL316" s="21">
        <v>0</v>
      </c>
      <c r="BM316" s="21">
        <v>47.5</v>
      </c>
      <c r="BN316" s="21">
        <v>63.1</v>
      </c>
      <c r="BO316" s="21">
        <v>160</v>
      </c>
      <c r="BP316" s="21">
        <v>29.999999999999943</v>
      </c>
      <c r="BQ316" s="21">
        <v>73.700000000000017</v>
      </c>
      <c r="BR316" s="21">
        <v>103.79999999999993</v>
      </c>
      <c r="BS316" s="21">
        <v>0</v>
      </c>
      <c r="BT316" s="21">
        <v>65.100000000000023</v>
      </c>
      <c r="BU316" s="86">
        <f t="shared" si="136"/>
        <v>-200.1</v>
      </c>
      <c r="BV316" s="60" t="s">
        <v>411</v>
      </c>
      <c r="BW316" s="26">
        <f t="shared" si="137"/>
        <v>0</v>
      </c>
      <c r="BX316" s="92">
        <f t="shared" si="125"/>
        <v>-200.1</v>
      </c>
      <c r="BY316" s="72"/>
      <c r="BZ316" s="11"/>
      <c r="CA316" s="72"/>
      <c r="CB316" s="72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2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2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2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2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2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2"/>
      <c r="IB316" s="11"/>
      <c r="IC316" s="11"/>
    </row>
    <row r="317" spans="1:237" s="2" customFormat="1" ht="15" customHeight="1" x14ac:dyDescent="0.2">
      <c r="A317" s="16" t="s">
        <v>312</v>
      </c>
      <c r="B317" s="26">
        <v>0</v>
      </c>
      <c r="C317" s="26">
        <v>0</v>
      </c>
      <c r="D317" s="4">
        <f t="shared" si="130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26">
        <v>1129.7</v>
      </c>
      <c r="O317" s="26">
        <v>1041.9000000000001</v>
      </c>
      <c r="P317" s="4">
        <f t="shared" si="138"/>
        <v>0.92228025139417547</v>
      </c>
      <c r="Q317" s="13">
        <v>20</v>
      </c>
      <c r="R317" s="22">
        <v>1</v>
      </c>
      <c r="S317" s="13">
        <v>15</v>
      </c>
      <c r="T317" s="26">
        <v>27.7</v>
      </c>
      <c r="U317" s="26">
        <v>59.4</v>
      </c>
      <c r="V317" s="4">
        <f t="shared" si="139"/>
        <v>2.1444043321299637</v>
      </c>
      <c r="W317" s="13">
        <v>20</v>
      </c>
      <c r="X317" s="26">
        <v>0.2</v>
      </c>
      <c r="Y317" s="26">
        <v>0.2</v>
      </c>
      <c r="Z317" s="4">
        <f t="shared" si="140"/>
        <v>1</v>
      </c>
      <c r="AA317" s="13">
        <v>30</v>
      </c>
      <c r="AB317" s="26" t="s">
        <v>370</v>
      </c>
      <c r="AC317" s="26" t="s">
        <v>370</v>
      </c>
      <c r="AD317" s="4" t="s">
        <v>370</v>
      </c>
      <c r="AE317" s="13" t="s">
        <v>370</v>
      </c>
      <c r="AF317" s="5">
        <v>6658</v>
      </c>
      <c r="AG317" s="5">
        <v>12433</v>
      </c>
      <c r="AH317" s="4">
        <f t="shared" si="124"/>
        <v>1.8673775908681285</v>
      </c>
      <c r="AI317" s="13">
        <v>5</v>
      </c>
      <c r="AJ317" s="5">
        <v>48</v>
      </c>
      <c r="AK317" s="5">
        <v>16.3</v>
      </c>
      <c r="AL317" s="4">
        <f t="shared" si="131"/>
        <v>0.33958333333333335</v>
      </c>
      <c r="AM317" s="13">
        <v>15</v>
      </c>
      <c r="AN317" s="26">
        <v>85</v>
      </c>
      <c r="AO317" s="26">
        <v>80</v>
      </c>
      <c r="AP317" s="4">
        <f t="shared" si="142"/>
        <v>0.94117647058823528</v>
      </c>
      <c r="AQ317" s="13">
        <v>20</v>
      </c>
      <c r="AR317" s="5" t="s">
        <v>373</v>
      </c>
      <c r="AS317" s="5" t="s">
        <v>373</v>
      </c>
      <c r="AT317" s="5" t="s">
        <v>373</v>
      </c>
      <c r="AU317" s="13" t="s">
        <v>370</v>
      </c>
      <c r="AV317" s="13">
        <v>0</v>
      </c>
      <c r="AW317" s="13">
        <v>100</v>
      </c>
      <c r="AX317" s="4">
        <f t="shared" si="132"/>
        <v>0</v>
      </c>
      <c r="AY317" s="13">
        <v>0</v>
      </c>
      <c r="AZ317" s="5" t="s">
        <v>373</v>
      </c>
      <c r="BA317" s="5" t="s">
        <v>373</v>
      </c>
      <c r="BB317" s="5" t="s">
        <v>373</v>
      </c>
      <c r="BC317" s="13" t="s">
        <v>370</v>
      </c>
      <c r="BD317" s="20">
        <f t="shared" si="141"/>
        <v>1.116702872292705</v>
      </c>
      <c r="BE317" s="20">
        <f t="shared" si="143"/>
        <v>1.116702872292705</v>
      </c>
      <c r="BF317" s="24">
        <v>779</v>
      </c>
      <c r="BG317" s="21">
        <f t="shared" si="133"/>
        <v>779</v>
      </c>
      <c r="BH317" s="21">
        <f t="shared" si="134"/>
        <v>869.9</v>
      </c>
      <c r="BI317" s="48">
        <f t="shared" si="135"/>
        <v>90.899999999999977</v>
      </c>
      <c r="BJ317" s="21">
        <v>38.799999999999997</v>
      </c>
      <c r="BK317" s="21">
        <v>82.3</v>
      </c>
      <c r="BL317" s="21">
        <v>31.700000000000017</v>
      </c>
      <c r="BM317" s="21">
        <v>17.600000000000001</v>
      </c>
      <c r="BN317" s="21">
        <v>62.8</v>
      </c>
      <c r="BO317" s="21">
        <v>195.99999999999994</v>
      </c>
      <c r="BP317" s="21">
        <v>48.100000000000023</v>
      </c>
      <c r="BQ317" s="21">
        <v>56.899999999999963</v>
      </c>
      <c r="BR317" s="21">
        <v>55.900000000000091</v>
      </c>
      <c r="BS317" s="21">
        <v>68.600000000000023</v>
      </c>
      <c r="BT317" s="21">
        <v>88.3</v>
      </c>
      <c r="BU317" s="86">
        <f t="shared" si="136"/>
        <v>122.89999999999999</v>
      </c>
      <c r="BV317" s="60" t="s">
        <v>411</v>
      </c>
      <c r="BW317" s="26">
        <f t="shared" si="137"/>
        <v>0</v>
      </c>
      <c r="BX317" s="92">
        <f t="shared" si="125"/>
        <v>0</v>
      </c>
      <c r="BY317" s="72"/>
      <c r="BZ317" s="11"/>
      <c r="CA317" s="72"/>
      <c r="CB317" s="72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2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2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2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2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2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2"/>
      <c r="IB317" s="11"/>
      <c r="IC317" s="11"/>
    </row>
    <row r="318" spans="1:237" s="2" customFormat="1" ht="15" customHeight="1" x14ac:dyDescent="0.2">
      <c r="A318" s="16" t="s">
        <v>313</v>
      </c>
      <c r="B318" s="26">
        <v>48395</v>
      </c>
      <c r="C318" s="26">
        <v>48407</v>
      </c>
      <c r="D318" s="4">
        <f t="shared" si="130"/>
        <v>0</v>
      </c>
      <c r="E318" s="13">
        <v>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26">
        <v>3173.4</v>
      </c>
      <c r="O318" s="26">
        <v>2600.1999999999998</v>
      </c>
      <c r="P318" s="4">
        <f t="shared" si="138"/>
        <v>0.81937354257263495</v>
      </c>
      <c r="Q318" s="13">
        <v>20</v>
      </c>
      <c r="R318" s="22">
        <v>1</v>
      </c>
      <c r="S318" s="13">
        <v>15</v>
      </c>
      <c r="T318" s="26">
        <v>46.2</v>
      </c>
      <c r="U318" s="26">
        <v>80.2</v>
      </c>
      <c r="V318" s="4">
        <f t="shared" si="139"/>
        <v>1.7359307359307359</v>
      </c>
      <c r="W318" s="13">
        <v>20</v>
      </c>
      <c r="X318" s="26">
        <v>15</v>
      </c>
      <c r="Y318" s="26">
        <v>5</v>
      </c>
      <c r="Z318" s="4">
        <f t="shared" si="140"/>
        <v>0.33333333333333331</v>
      </c>
      <c r="AA318" s="13">
        <v>30</v>
      </c>
      <c r="AB318" s="26" t="s">
        <v>370</v>
      </c>
      <c r="AC318" s="26" t="s">
        <v>370</v>
      </c>
      <c r="AD318" s="4" t="s">
        <v>370</v>
      </c>
      <c r="AE318" s="13" t="s">
        <v>370</v>
      </c>
      <c r="AF318" s="5">
        <v>65184</v>
      </c>
      <c r="AG318" s="5">
        <v>113258</v>
      </c>
      <c r="AH318" s="4">
        <f t="shared" si="124"/>
        <v>1.7375122729504173</v>
      </c>
      <c r="AI318" s="13">
        <v>5</v>
      </c>
      <c r="AJ318" s="5">
        <v>48</v>
      </c>
      <c r="AK318" s="5">
        <v>9.8000000000000007</v>
      </c>
      <c r="AL318" s="4">
        <f t="shared" si="131"/>
        <v>0.20416666666666669</v>
      </c>
      <c r="AM318" s="13">
        <v>15</v>
      </c>
      <c r="AN318" s="26">
        <v>131</v>
      </c>
      <c r="AO318" s="26">
        <v>123</v>
      </c>
      <c r="AP318" s="4">
        <f t="shared" si="142"/>
        <v>0.93893129770992367</v>
      </c>
      <c r="AQ318" s="13">
        <v>20</v>
      </c>
      <c r="AR318" s="5" t="s">
        <v>373</v>
      </c>
      <c r="AS318" s="5" t="s">
        <v>373</v>
      </c>
      <c r="AT318" s="5" t="s">
        <v>373</v>
      </c>
      <c r="AU318" s="13" t="s">
        <v>370</v>
      </c>
      <c r="AV318" s="13">
        <v>0.2</v>
      </c>
      <c r="AW318" s="13">
        <v>33.299999999999997</v>
      </c>
      <c r="AX318" s="4">
        <f t="shared" si="132"/>
        <v>166.49999999999997</v>
      </c>
      <c r="AY318" s="13">
        <v>10</v>
      </c>
      <c r="AZ318" s="5" t="s">
        <v>373</v>
      </c>
      <c r="BA318" s="5" t="s">
        <v>373</v>
      </c>
      <c r="BB318" s="5" t="s">
        <v>373</v>
      </c>
      <c r="BC318" s="13" t="s">
        <v>370</v>
      </c>
      <c r="BD318" s="20">
        <f t="shared" si="141"/>
        <v>13.12322053991865</v>
      </c>
      <c r="BE318" s="20">
        <f t="shared" si="143"/>
        <v>1.3</v>
      </c>
      <c r="BF318" s="24">
        <v>422</v>
      </c>
      <c r="BG318" s="21">
        <f t="shared" si="133"/>
        <v>422</v>
      </c>
      <c r="BH318" s="21">
        <f t="shared" si="134"/>
        <v>548.6</v>
      </c>
      <c r="BI318" s="48">
        <f t="shared" si="135"/>
        <v>126.60000000000002</v>
      </c>
      <c r="BJ318" s="21">
        <v>37.9</v>
      </c>
      <c r="BK318" s="21">
        <v>55.6</v>
      </c>
      <c r="BL318" s="21">
        <v>0</v>
      </c>
      <c r="BM318" s="21">
        <v>48.3</v>
      </c>
      <c r="BN318" s="21">
        <v>38.1</v>
      </c>
      <c r="BO318" s="21">
        <v>88.499999999999972</v>
      </c>
      <c r="BP318" s="21">
        <v>10.900000000000027</v>
      </c>
      <c r="BQ318" s="21">
        <v>56.6</v>
      </c>
      <c r="BR318" s="21">
        <v>55.099999999999987</v>
      </c>
      <c r="BS318" s="21">
        <v>11.399999999999999</v>
      </c>
      <c r="BT318" s="21">
        <v>31.3</v>
      </c>
      <c r="BU318" s="86">
        <f t="shared" si="136"/>
        <v>114.90000000000002</v>
      </c>
      <c r="BV318" s="60"/>
      <c r="BW318" s="26">
        <f t="shared" si="137"/>
        <v>114.90000000000002</v>
      </c>
      <c r="BX318" s="92">
        <f t="shared" si="125"/>
        <v>0</v>
      </c>
      <c r="BY318" s="72"/>
      <c r="BZ318" s="11"/>
      <c r="CA318" s="72"/>
      <c r="CB318" s="72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2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2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2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2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2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2"/>
      <c r="IB318" s="11"/>
      <c r="IC318" s="11"/>
    </row>
    <row r="319" spans="1:237" s="2" customFormat="1" ht="15" customHeight="1" x14ac:dyDescent="0.2">
      <c r="A319" s="16" t="s">
        <v>314</v>
      </c>
      <c r="B319" s="26">
        <v>47017</v>
      </c>
      <c r="C319" s="26">
        <v>43138.5</v>
      </c>
      <c r="D319" s="4">
        <f t="shared" si="130"/>
        <v>0.91750856073335174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26">
        <v>7930.8</v>
      </c>
      <c r="O319" s="26">
        <v>7122.2</v>
      </c>
      <c r="P319" s="4">
        <f t="shared" si="138"/>
        <v>0.89804307257779792</v>
      </c>
      <c r="Q319" s="13">
        <v>20</v>
      </c>
      <c r="R319" s="22">
        <v>1</v>
      </c>
      <c r="S319" s="13">
        <v>15</v>
      </c>
      <c r="T319" s="26">
        <v>0</v>
      </c>
      <c r="U319" s="26">
        <v>0</v>
      </c>
      <c r="V319" s="4">
        <f t="shared" si="139"/>
        <v>1</v>
      </c>
      <c r="W319" s="13">
        <v>20</v>
      </c>
      <c r="X319" s="26">
        <v>0</v>
      </c>
      <c r="Y319" s="26">
        <v>0</v>
      </c>
      <c r="Z319" s="4">
        <f t="shared" si="140"/>
        <v>1</v>
      </c>
      <c r="AA319" s="13">
        <v>30</v>
      </c>
      <c r="AB319" s="26" t="s">
        <v>370</v>
      </c>
      <c r="AC319" s="26" t="s">
        <v>370</v>
      </c>
      <c r="AD319" s="4" t="s">
        <v>370</v>
      </c>
      <c r="AE319" s="13" t="s">
        <v>370</v>
      </c>
      <c r="AF319" s="5">
        <v>38123</v>
      </c>
      <c r="AG319" s="5">
        <v>57414</v>
      </c>
      <c r="AH319" s="4">
        <f t="shared" si="124"/>
        <v>1.5060199879337932</v>
      </c>
      <c r="AI319" s="13">
        <v>5</v>
      </c>
      <c r="AJ319" s="5">
        <v>48</v>
      </c>
      <c r="AK319" s="5">
        <v>24.2</v>
      </c>
      <c r="AL319" s="4">
        <f t="shared" si="131"/>
        <v>0.50416666666666665</v>
      </c>
      <c r="AM319" s="13">
        <v>15</v>
      </c>
      <c r="AN319" s="26">
        <v>11</v>
      </c>
      <c r="AO319" s="26">
        <v>18</v>
      </c>
      <c r="AP319" s="4">
        <f t="shared" si="142"/>
        <v>1.6363636363636365</v>
      </c>
      <c r="AQ319" s="13">
        <v>20</v>
      </c>
      <c r="AR319" s="5" t="s">
        <v>373</v>
      </c>
      <c r="AS319" s="5" t="s">
        <v>373</v>
      </c>
      <c r="AT319" s="5" t="s">
        <v>373</v>
      </c>
      <c r="AU319" s="13" t="s">
        <v>370</v>
      </c>
      <c r="AV319" s="13">
        <v>0.5</v>
      </c>
      <c r="AW319" s="13">
        <v>25</v>
      </c>
      <c r="AX319" s="4">
        <f t="shared" si="132"/>
        <v>50</v>
      </c>
      <c r="AY319" s="13">
        <v>10</v>
      </c>
      <c r="AZ319" s="5" t="s">
        <v>373</v>
      </c>
      <c r="BA319" s="5" t="s">
        <v>373</v>
      </c>
      <c r="BB319" s="5" t="s">
        <v>373</v>
      </c>
      <c r="BC319" s="13" t="s">
        <v>370</v>
      </c>
      <c r="BD319" s="20">
        <f t="shared" si="141"/>
        <v>4.4134884119022839</v>
      </c>
      <c r="BE319" s="20">
        <f t="shared" si="143"/>
        <v>1.3</v>
      </c>
      <c r="BF319" s="24">
        <v>571</v>
      </c>
      <c r="BG319" s="21">
        <f t="shared" si="133"/>
        <v>571</v>
      </c>
      <c r="BH319" s="21">
        <f t="shared" si="134"/>
        <v>742.3</v>
      </c>
      <c r="BI319" s="48">
        <f t="shared" si="135"/>
        <v>171.29999999999995</v>
      </c>
      <c r="BJ319" s="21">
        <v>74.900000000000006</v>
      </c>
      <c r="BK319" s="21">
        <v>141.69999999999999</v>
      </c>
      <c r="BL319" s="21">
        <v>0</v>
      </c>
      <c r="BM319" s="21">
        <v>22.2</v>
      </c>
      <c r="BN319" s="21">
        <v>67.5</v>
      </c>
      <c r="BO319" s="21">
        <v>14.800000000000011</v>
      </c>
      <c r="BP319" s="21">
        <v>47.999999999999972</v>
      </c>
      <c r="BQ319" s="21">
        <v>62.2</v>
      </c>
      <c r="BR319" s="21">
        <v>60.899999999999991</v>
      </c>
      <c r="BS319" s="21">
        <v>55.2</v>
      </c>
      <c r="BT319" s="21">
        <v>46.4</v>
      </c>
      <c r="BU319" s="86">
        <f t="shared" si="136"/>
        <v>148.50000000000009</v>
      </c>
      <c r="BV319" s="60"/>
      <c r="BW319" s="26">
        <f t="shared" si="137"/>
        <v>148.50000000000009</v>
      </c>
      <c r="BX319" s="92">
        <f t="shared" si="125"/>
        <v>0</v>
      </c>
      <c r="BY319" s="72"/>
      <c r="BZ319" s="11"/>
      <c r="CA319" s="72"/>
      <c r="CB319" s="72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2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2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2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2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1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2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1"/>
      <c r="HQ319" s="11"/>
      <c r="HR319" s="11"/>
      <c r="HS319" s="11"/>
      <c r="HT319" s="11"/>
      <c r="HU319" s="11"/>
      <c r="HV319" s="11"/>
      <c r="HW319" s="11"/>
      <c r="HX319" s="11"/>
      <c r="HY319" s="11"/>
      <c r="HZ319" s="11"/>
      <c r="IA319" s="12"/>
      <c r="IB319" s="11"/>
      <c r="IC319" s="11"/>
    </row>
    <row r="320" spans="1:237" s="2" customFormat="1" ht="15" customHeight="1" x14ac:dyDescent="0.2">
      <c r="A320" s="16" t="s">
        <v>315</v>
      </c>
      <c r="B320" s="26">
        <v>17177</v>
      </c>
      <c r="C320" s="26">
        <v>21194</v>
      </c>
      <c r="D320" s="4">
        <f t="shared" si="130"/>
        <v>1.2338592303661873</v>
      </c>
      <c r="E320" s="13">
        <v>10</v>
      </c>
      <c r="F320" s="5" t="s">
        <v>373</v>
      </c>
      <c r="G320" s="5" t="s">
        <v>373</v>
      </c>
      <c r="H320" s="5" t="s">
        <v>373</v>
      </c>
      <c r="I320" s="13" t="s">
        <v>370</v>
      </c>
      <c r="J320" s="5" t="s">
        <v>373</v>
      </c>
      <c r="K320" s="5" t="s">
        <v>373</v>
      </c>
      <c r="L320" s="5" t="s">
        <v>373</v>
      </c>
      <c r="M320" s="13" t="s">
        <v>370</v>
      </c>
      <c r="N320" s="26">
        <v>2985.7</v>
      </c>
      <c r="O320" s="26">
        <v>2976.3</v>
      </c>
      <c r="P320" s="4">
        <f t="shared" si="138"/>
        <v>0.99685165957731869</v>
      </c>
      <c r="Q320" s="13">
        <v>20</v>
      </c>
      <c r="R320" s="22">
        <v>1</v>
      </c>
      <c r="S320" s="13">
        <v>15</v>
      </c>
      <c r="T320" s="26">
        <v>200.9</v>
      </c>
      <c r="U320" s="26">
        <v>210.3</v>
      </c>
      <c r="V320" s="4">
        <f t="shared" si="139"/>
        <v>1.0467894474863115</v>
      </c>
      <c r="W320" s="13">
        <v>30</v>
      </c>
      <c r="X320" s="26">
        <v>39</v>
      </c>
      <c r="Y320" s="26">
        <v>39</v>
      </c>
      <c r="Z320" s="4">
        <f t="shared" si="140"/>
        <v>1</v>
      </c>
      <c r="AA320" s="13">
        <v>20</v>
      </c>
      <c r="AB320" s="26" t="s">
        <v>370</v>
      </c>
      <c r="AC320" s="26" t="s">
        <v>370</v>
      </c>
      <c r="AD320" s="4" t="s">
        <v>370</v>
      </c>
      <c r="AE320" s="13" t="s">
        <v>370</v>
      </c>
      <c r="AF320" s="5">
        <v>4783</v>
      </c>
      <c r="AG320" s="5">
        <v>8793</v>
      </c>
      <c r="AH320" s="4">
        <f t="shared" si="124"/>
        <v>1.8383859502404349</v>
      </c>
      <c r="AI320" s="13">
        <v>5</v>
      </c>
      <c r="AJ320" s="5">
        <v>48</v>
      </c>
      <c r="AK320" s="5">
        <v>23.8</v>
      </c>
      <c r="AL320" s="4">
        <f t="shared" si="131"/>
        <v>0.49583333333333335</v>
      </c>
      <c r="AM320" s="13">
        <v>15</v>
      </c>
      <c r="AN320" s="26">
        <v>145</v>
      </c>
      <c r="AO320" s="26">
        <v>142</v>
      </c>
      <c r="AP320" s="4">
        <f t="shared" si="142"/>
        <v>0.97931034482758617</v>
      </c>
      <c r="AQ320" s="13">
        <v>20</v>
      </c>
      <c r="AR320" s="5" t="s">
        <v>373</v>
      </c>
      <c r="AS320" s="5" t="s">
        <v>373</v>
      </c>
      <c r="AT320" s="5" t="s">
        <v>373</v>
      </c>
      <c r="AU320" s="13" t="s">
        <v>370</v>
      </c>
      <c r="AV320" s="13">
        <v>0</v>
      </c>
      <c r="AW320" s="13">
        <v>33.299999999999997</v>
      </c>
      <c r="AX320" s="4">
        <f t="shared" si="132"/>
        <v>0</v>
      </c>
      <c r="AY320" s="13">
        <v>0</v>
      </c>
      <c r="AZ320" s="5" t="s">
        <v>373</v>
      </c>
      <c r="BA320" s="5" t="s">
        <v>373</v>
      </c>
      <c r="BB320" s="5" t="s">
        <v>373</v>
      </c>
      <c r="BC320" s="13" t="s">
        <v>370</v>
      </c>
      <c r="BD320" s="20">
        <f t="shared" si="141"/>
        <v>0.99922181901889984</v>
      </c>
      <c r="BE320" s="20">
        <f t="shared" si="143"/>
        <v>0.99922181901889984</v>
      </c>
      <c r="BF320" s="24">
        <v>305</v>
      </c>
      <c r="BG320" s="21">
        <f t="shared" si="133"/>
        <v>305</v>
      </c>
      <c r="BH320" s="21">
        <f t="shared" si="134"/>
        <v>304.8</v>
      </c>
      <c r="BI320" s="48">
        <f t="shared" si="135"/>
        <v>-0.19999999999998863</v>
      </c>
      <c r="BJ320" s="21">
        <v>131.19999999999999</v>
      </c>
      <c r="BK320" s="21">
        <v>140.19999999999999</v>
      </c>
      <c r="BL320" s="21">
        <v>0</v>
      </c>
      <c r="BM320" s="21">
        <v>20.399999999999999</v>
      </c>
      <c r="BN320" s="21">
        <v>26.7</v>
      </c>
      <c r="BO320" s="21">
        <v>0</v>
      </c>
      <c r="BP320" s="21">
        <v>28.6</v>
      </c>
      <c r="BQ320" s="21">
        <v>33.799999999999997</v>
      </c>
      <c r="BR320" s="21">
        <v>0</v>
      </c>
      <c r="BS320" s="21">
        <v>33.4</v>
      </c>
      <c r="BT320" s="21">
        <v>33.299999999999997</v>
      </c>
      <c r="BU320" s="86">
        <f t="shared" si="136"/>
        <v>-142.79999999999995</v>
      </c>
      <c r="BV320" s="60"/>
      <c r="BW320" s="26">
        <f t="shared" si="137"/>
        <v>0</v>
      </c>
      <c r="BX320" s="92">
        <f t="shared" si="125"/>
        <v>-142.79999999999995</v>
      </c>
      <c r="BY320" s="72"/>
      <c r="BZ320" s="11"/>
      <c r="CA320" s="72"/>
      <c r="CB320" s="72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2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2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2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2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2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2"/>
      <c r="IB320" s="11"/>
      <c r="IC320" s="11"/>
    </row>
    <row r="321" spans="1:237" s="2" customFormat="1" ht="15" customHeight="1" x14ac:dyDescent="0.2">
      <c r="A321" s="16" t="s">
        <v>316</v>
      </c>
      <c r="B321" s="26">
        <v>0</v>
      </c>
      <c r="C321" s="26">
        <v>0</v>
      </c>
      <c r="D321" s="4">
        <f t="shared" si="130"/>
        <v>0</v>
      </c>
      <c r="E321" s="13">
        <v>0</v>
      </c>
      <c r="F321" s="5" t="s">
        <v>373</v>
      </c>
      <c r="G321" s="5" t="s">
        <v>373</v>
      </c>
      <c r="H321" s="5" t="s">
        <v>373</v>
      </c>
      <c r="I321" s="13" t="s">
        <v>370</v>
      </c>
      <c r="J321" s="5" t="s">
        <v>373</v>
      </c>
      <c r="K321" s="5" t="s">
        <v>373</v>
      </c>
      <c r="L321" s="5" t="s">
        <v>373</v>
      </c>
      <c r="M321" s="13" t="s">
        <v>370</v>
      </c>
      <c r="N321" s="26">
        <v>5126.2</v>
      </c>
      <c r="O321" s="26">
        <v>5946.4</v>
      </c>
      <c r="P321" s="4">
        <f t="shared" si="138"/>
        <v>1.1600015606101985</v>
      </c>
      <c r="Q321" s="13">
        <v>20</v>
      </c>
      <c r="R321" s="22">
        <v>1</v>
      </c>
      <c r="S321" s="13">
        <v>15</v>
      </c>
      <c r="T321" s="26">
        <v>70.5</v>
      </c>
      <c r="U321" s="26">
        <v>99.6</v>
      </c>
      <c r="V321" s="4">
        <f t="shared" si="139"/>
        <v>1.4127659574468083</v>
      </c>
      <c r="W321" s="13">
        <v>10</v>
      </c>
      <c r="X321" s="26">
        <v>12</v>
      </c>
      <c r="Y321" s="26">
        <v>0</v>
      </c>
      <c r="Z321" s="4">
        <f t="shared" si="140"/>
        <v>0</v>
      </c>
      <c r="AA321" s="13">
        <v>40</v>
      </c>
      <c r="AB321" s="26" t="s">
        <v>370</v>
      </c>
      <c r="AC321" s="26" t="s">
        <v>370</v>
      </c>
      <c r="AD321" s="4" t="s">
        <v>370</v>
      </c>
      <c r="AE321" s="13" t="s">
        <v>370</v>
      </c>
      <c r="AF321" s="5">
        <v>323093</v>
      </c>
      <c r="AG321" s="5">
        <v>264616</v>
      </c>
      <c r="AH321" s="4">
        <f t="shared" si="124"/>
        <v>0.81900876837319281</v>
      </c>
      <c r="AI321" s="13">
        <v>5</v>
      </c>
      <c r="AJ321" s="5">
        <v>48</v>
      </c>
      <c r="AK321" s="5">
        <v>13.8</v>
      </c>
      <c r="AL321" s="4">
        <f t="shared" si="131"/>
        <v>0.28750000000000003</v>
      </c>
      <c r="AM321" s="13">
        <v>15</v>
      </c>
      <c r="AN321" s="26">
        <v>90</v>
      </c>
      <c r="AO321" s="26">
        <v>121</v>
      </c>
      <c r="AP321" s="4">
        <f t="shared" si="142"/>
        <v>1.3444444444444446</v>
      </c>
      <c r="AQ321" s="13">
        <v>20</v>
      </c>
      <c r="AR321" s="5" t="s">
        <v>373</v>
      </c>
      <c r="AS321" s="5" t="s">
        <v>373</v>
      </c>
      <c r="AT321" s="5" t="s">
        <v>373</v>
      </c>
      <c r="AU321" s="13" t="s">
        <v>370</v>
      </c>
      <c r="AV321" s="13">
        <v>0</v>
      </c>
      <c r="AW321" s="13">
        <v>23.8</v>
      </c>
      <c r="AX321" s="4">
        <f t="shared" si="132"/>
        <v>0</v>
      </c>
      <c r="AY321" s="13">
        <v>0</v>
      </c>
      <c r="AZ321" s="5" t="s">
        <v>373</v>
      </c>
      <c r="BA321" s="5" t="s">
        <v>373</v>
      </c>
      <c r="BB321" s="5" t="s">
        <v>373</v>
      </c>
      <c r="BC321" s="13" t="s">
        <v>370</v>
      </c>
      <c r="BD321" s="20">
        <f t="shared" si="141"/>
        <v>0.70099298813941524</v>
      </c>
      <c r="BE321" s="20">
        <f t="shared" si="143"/>
        <v>0.70099298813941524</v>
      </c>
      <c r="BF321" s="24">
        <v>178</v>
      </c>
      <c r="BG321" s="21">
        <f t="shared" si="133"/>
        <v>178</v>
      </c>
      <c r="BH321" s="21">
        <f t="shared" si="134"/>
        <v>124.8</v>
      </c>
      <c r="BI321" s="48">
        <f t="shared" si="135"/>
        <v>-53.2</v>
      </c>
      <c r="BJ321" s="21">
        <v>94.7</v>
      </c>
      <c r="BK321" s="21">
        <v>79.599999999999994</v>
      </c>
      <c r="BL321" s="21">
        <v>0</v>
      </c>
      <c r="BM321" s="21">
        <v>9.6999999999999993</v>
      </c>
      <c r="BN321" s="21">
        <v>14.7</v>
      </c>
      <c r="BO321" s="21">
        <v>0</v>
      </c>
      <c r="BP321" s="21">
        <v>19.100000000000001</v>
      </c>
      <c r="BQ321" s="21">
        <v>20.100000000000001</v>
      </c>
      <c r="BR321" s="21">
        <v>0</v>
      </c>
      <c r="BS321" s="21">
        <v>15.5</v>
      </c>
      <c r="BT321" s="21">
        <v>14.3</v>
      </c>
      <c r="BU321" s="86">
        <f t="shared" si="136"/>
        <v>-142.9</v>
      </c>
      <c r="BV321" s="60" t="s">
        <v>411</v>
      </c>
      <c r="BW321" s="26">
        <f t="shared" si="137"/>
        <v>0</v>
      </c>
      <c r="BX321" s="92">
        <f t="shared" si="125"/>
        <v>-142.9</v>
      </c>
      <c r="BY321" s="72"/>
      <c r="BZ321" s="11"/>
      <c r="CA321" s="72"/>
      <c r="CB321" s="72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2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2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2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2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2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2"/>
      <c r="IB321" s="11"/>
      <c r="IC321" s="11"/>
    </row>
    <row r="322" spans="1:237" s="2" customFormat="1" ht="15" customHeight="1" x14ac:dyDescent="0.2">
      <c r="A322" s="16" t="s">
        <v>317</v>
      </c>
      <c r="B322" s="26">
        <v>0</v>
      </c>
      <c r="C322" s="26">
        <v>0</v>
      </c>
      <c r="D322" s="4">
        <f t="shared" si="130"/>
        <v>0</v>
      </c>
      <c r="E322" s="13">
        <v>0</v>
      </c>
      <c r="F322" s="5" t="s">
        <v>373</v>
      </c>
      <c r="G322" s="5" t="s">
        <v>373</v>
      </c>
      <c r="H322" s="5" t="s">
        <v>373</v>
      </c>
      <c r="I322" s="13" t="s">
        <v>370</v>
      </c>
      <c r="J322" s="5" t="s">
        <v>373</v>
      </c>
      <c r="K322" s="5" t="s">
        <v>373</v>
      </c>
      <c r="L322" s="5" t="s">
        <v>373</v>
      </c>
      <c r="M322" s="13" t="s">
        <v>370</v>
      </c>
      <c r="N322" s="26">
        <v>5116.8</v>
      </c>
      <c r="O322" s="26">
        <v>3841.7</v>
      </c>
      <c r="P322" s="4">
        <f t="shared" si="138"/>
        <v>0.75080128205128194</v>
      </c>
      <c r="Q322" s="13">
        <v>20</v>
      </c>
      <c r="R322" s="22">
        <v>1</v>
      </c>
      <c r="S322" s="13">
        <v>15</v>
      </c>
      <c r="T322" s="26">
        <v>1420.4</v>
      </c>
      <c r="U322" s="26">
        <v>1366.3</v>
      </c>
      <c r="V322" s="4">
        <f t="shared" si="139"/>
        <v>0.96191213742607706</v>
      </c>
      <c r="W322" s="13">
        <v>40</v>
      </c>
      <c r="X322" s="26">
        <v>3</v>
      </c>
      <c r="Y322" s="26">
        <v>0</v>
      </c>
      <c r="Z322" s="4">
        <f t="shared" si="140"/>
        <v>0</v>
      </c>
      <c r="AA322" s="13">
        <v>10</v>
      </c>
      <c r="AB322" s="26" t="s">
        <v>370</v>
      </c>
      <c r="AC322" s="26" t="s">
        <v>370</v>
      </c>
      <c r="AD322" s="4" t="s">
        <v>370</v>
      </c>
      <c r="AE322" s="13" t="s">
        <v>370</v>
      </c>
      <c r="AF322" s="5">
        <v>1086</v>
      </c>
      <c r="AG322" s="5">
        <v>1323</v>
      </c>
      <c r="AH322" s="4">
        <f t="shared" si="124"/>
        <v>1.218232044198895</v>
      </c>
      <c r="AI322" s="13">
        <v>5</v>
      </c>
      <c r="AJ322" s="5">
        <v>48</v>
      </c>
      <c r="AK322" s="5">
        <v>13.6</v>
      </c>
      <c r="AL322" s="4">
        <f t="shared" si="131"/>
        <v>0.28333333333333333</v>
      </c>
      <c r="AM322" s="13">
        <v>15</v>
      </c>
      <c r="AN322" s="26">
        <v>187</v>
      </c>
      <c r="AO322" s="26">
        <v>184</v>
      </c>
      <c r="AP322" s="4">
        <f t="shared" si="142"/>
        <v>0.98395721925133695</v>
      </c>
      <c r="AQ322" s="13">
        <v>20</v>
      </c>
      <c r="AR322" s="5" t="s">
        <v>373</v>
      </c>
      <c r="AS322" s="5" t="s">
        <v>373</v>
      </c>
      <c r="AT322" s="5" t="s">
        <v>373</v>
      </c>
      <c r="AU322" s="13" t="s">
        <v>370</v>
      </c>
      <c r="AV322" s="13">
        <v>0</v>
      </c>
      <c r="AW322" s="13">
        <v>0</v>
      </c>
      <c r="AX322" s="4">
        <f t="shared" si="132"/>
        <v>0</v>
      </c>
      <c r="AY322" s="13">
        <v>0</v>
      </c>
      <c r="AZ322" s="5" t="s">
        <v>373</v>
      </c>
      <c r="BA322" s="5" t="s">
        <v>373</v>
      </c>
      <c r="BB322" s="5" t="s">
        <v>373</v>
      </c>
      <c r="BC322" s="13" t="s">
        <v>370</v>
      </c>
      <c r="BD322" s="20">
        <f t="shared" si="141"/>
        <v>0.78810252595271957</v>
      </c>
      <c r="BE322" s="20">
        <f t="shared" si="143"/>
        <v>0.78810252595271957</v>
      </c>
      <c r="BF322" s="24">
        <v>5</v>
      </c>
      <c r="BG322" s="21">
        <f t="shared" si="133"/>
        <v>5</v>
      </c>
      <c r="BH322" s="21">
        <f t="shared" si="134"/>
        <v>3.9</v>
      </c>
      <c r="BI322" s="48">
        <f t="shared" si="135"/>
        <v>-1.1000000000000001</v>
      </c>
      <c r="BJ322" s="21">
        <v>85.8</v>
      </c>
      <c r="BK322" s="21">
        <v>70.900000000000006</v>
      </c>
      <c r="BL322" s="21">
        <v>0</v>
      </c>
      <c r="BM322" s="21">
        <v>0.6</v>
      </c>
      <c r="BN322" s="21">
        <v>0.5</v>
      </c>
      <c r="BO322" s="21">
        <v>0</v>
      </c>
      <c r="BP322" s="21">
        <v>0.5</v>
      </c>
      <c r="BQ322" s="21">
        <v>0.5</v>
      </c>
      <c r="BR322" s="21">
        <v>0</v>
      </c>
      <c r="BS322" s="21">
        <v>0.5</v>
      </c>
      <c r="BT322" s="21">
        <v>0.4</v>
      </c>
      <c r="BU322" s="86">
        <f t="shared" si="136"/>
        <v>-155.80000000000001</v>
      </c>
      <c r="BV322" s="60"/>
      <c r="BW322" s="26">
        <f t="shared" si="137"/>
        <v>0</v>
      </c>
      <c r="BX322" s="92">
        <f t="shared" si="125"/>
        <v>-155.80000000000001</v>
      </c>
      <c r="BY322" s="72"/>
      <c r="BZ322" s="11"/>
      <c r="CA322" s="72"/>
      <c r="CB322" s="72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2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2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2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2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2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2"/>
      <c r="IB322" s="11"/>
      <c r="IC322" s="11"/>
    </row>
    <row r="323" spans="1:237" s="2" customFormat="1" ht="15" customHeight="1" x14ac:dyDescent="0.2">
      <c r="A323" s="16" t="s">
        <v>318</v>
      </c>
      <c r="B323" s="26">
        <v>1407</v>
      </c>
      <c r="C323" s="26">
        <v>1010.6</v>
      </c>
      <c r="D323" s="4">
        <f t="shared" si="130"/>
        <v>0.71826581378820187</v>
      </c>
      <c r="E323" s="13">
        <v>10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26">
        <v>1761.2</v>
      </c>
      <c r="O323" s="26">
        <v>1674.4</v>
      </c>
      <c r="P323" s="4">
        <f t="shared" si="138"/>
        <v>0.9507154213036566</v>
      </c>
      <c r="Q323" s="13">
        <v>20</v>
      </c>
      <c r="R323" s="22">
        <v>1</v>
      </c>
      <c r="S323" s="13">
        <v>15</v>
      </c>
      <c r="T323" s="26">
        <v>0.6</v>
      </c>
      <c r="U323" s="26">
        <v>0.7</v>
      </c>
      <c r="V323" s="4">
        <f t="shared" si="139"/>
        <v>1.1666666666666667</v>
      </c>
      <c r="W323" s="13">
        <v>15</v>
      </c>
      <c r="X323" s="26">
        <v>1.4</v>
      </c>
      <c r="Y323" s="26">
        <v>1.2</v>
      </c>
      <c r="Z323" s="4">
        <f t="shared" si="140"/>
        <v>0.85714285714285721</v>
      </c>
      <c r="AA323" s="13">
        <v>35</v>
      </c>
      <c r="AB323" s="26" t="s">
        <v>370</v>
      </c>
      <c r="AC323" s="26" t="s">
        <v>370</v>
      </c>
      <c r="AD323" s="4" t="s">
        <v>370</v>
      </c>
      <c r="AE323" s="13" t="s">
        <v>370</v>
      </c>
      <c r="AF323" s="5">
        <v>6896</v>
      </c>
      <c r="AG323" s="5">
        <v>9114</v>
      </c>
      <c r="AH323" s="4">
        <f t="shared" si="124"/>
        <v>1.3216357308584687</v>
      </c>
      <c r="AI323" s="13">
        <v>5</v>
      </c>
      <c r="AJ323" s="5">
        <v>48</v>
      </c>
      <c r="AK323" s="5">
        <v>9.8000000000000007</v>
      </c>
      <c r="AL323" s="4">
        <f t="shared" si="131"/>
        <v>0.20416666666666669</v>
      </c>
      <c r="AM323" s="13">
        <v>15</v>
      </c>
      <c r="AN323" s="26">
        <v>19</v>
      </c>
      <c r="AO323" s="26">
        <v>18</v>
      </c>
      <c r="AP323" s="4">
        <f t="shared" si="142"/>
        <v>0.94736842105263153</v>
      </c>
      <c r="AQ323" s="13">
        <v>20</v>
      </c>
      <c r="AR323" s="5" t="s">
        <v>373</v>
      </c>
      <c r="AS323" s="5" t="s">
        <v>373</v>
      </c>
      <c r="AT323" s="5" t="s">
        <v>373</v>
      </c>
      <c r="AU323" s="13" t="s">
        <v>370</v>
      </c>
      <c r="AV323" s="13">
        <v>0</v>
      </c>
      <c r="AW323" s="13">
        <v>100</v>
      </c>
      <c r="AX323" s="4">
        <f t="shared" si="132"/>
        <v>0</v>
      </c>
      <c r="AY323" s="13">
        <v>0</v>
      </c>
      <c r="AZ323" s="5" t="s">
        <v>373</v>
      </c>
      <c r="BA323" s="5" t="s">
        <v>373</v>
      </c>
      <c r="BB323" s="5" t="s">
        <v>373</v>
      </c>
      <c r="BC323" s="13" t="s">
        <v>370</v>
      </c>
      <c r="BD323" s="20">
        <f t="shared" si="141"/>
        <v>0.86900010103185288</v>
      </c>
      <c r="BE323" s="20">
        <f t="shared" si="143"/>
        <v>0.86900010103185288</v>
      </c>
      <c r="BF323" s="24">
        <v>826</v>
      </c>
      <c r="BG323" s="21">
        <f t="shared" si="133"/>
        <v>826</v>
      </c>
      <c r="BH323" s="21">
        <f t="shared" si="134"/>
        <v>717.8</v>
      </c>
      <c r="BI323" s="48">
        <f t="shared" si="135"/>
        <v>-108.20000000000005</v>
      </c>
      <c r="BJ323" s="21">
        <v>108.3</v>
      </c>
      <c r="BK323" s="21">
        <v>108.3</v>
      </c>
      <c r="BL323" s="21">
        <v>0</v>
      </c>
      <c r="BM323" s="21">
        <v>65.7</v>
      </c>
      <c r="BN323" s="21">
        <v>69.3</v>
      </c>
      <c r="BO323" s="21">
        <v>95.399999999999977</v>
      </c>
      <c r="BP323" s="21">
        <v>46.3</v>
      </c>
      <c r="BQ323" s="21">
        <v>65.600000000000009</v>
      </c>
      <c r="BR323" s="21">
        <v>160.20000000000005</v>
      </c>
      <c r="BS323" s="21">
        <v>47.199999999999989</v>
      </c>
      <c r="BT323" s="21">
        <v>81.8</v>
      </c>
      <c r="BU323" s="86">
        <f t="shared" si="136"/>
        <v>-130.30000000000007</v>
      </c>
      <c r="BV323" s="60" t="s">
        <v>411</v>
      </c>
      <c r="BW323" s="26">
        <f t="shared" si="137"/>
        <v>0</v>
      </c>
      <c r="BX323" s="92">
        <f t="shared" si="125"/>
        <v>-130.30000000000007</v>
      </c>
      <c r="BY323" s="72"/>
      <c r="BZ323" s="11"/>
      <c r="CA323" s="72"/>
      <c r="CB323" s="72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2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2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2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2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2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2"/>
      <c r="IB323" s="11"/>
      <c r="IC323" s="11"/>
    </row>
    <row r="324" spans="1:237" s="2" customFormat="1" ht="15" customHeight="1" x14ac:dyDescent="0.2">
      <c r="A324" s="16" t="s">
        <v>319</v>
      </c>
      <c r="B324" s="26">
        <v>12969</v>
      </c>
      <c r="C324" s="26">
        <v>12803.4</v>
      </c>
      <c r="D324" s="4">
        <f t="shared" si="130"/>
        <v>0.98723108952116578</v>
      </c>
      <c r="E324" s="13">
        <v>10</v>
      </c>
      <c r="F324" s="5" t="s">
        <v>373</v>
      </c>
      <c r="G324" s="5" t="s">
        <v>373</v>
      </c>
      <c r="H324" s="5" t="s">
        <v>373</v>
      </c>
      <c r="I324" s="13" t="s">
        <v>370</v>
      </c>
      <c r="J324" s="5" t="s">
        <v>373</v>
      </c>
      <c r="K324" s="5" t="s">
        <v>373</v>
      </c>
      <c r="L324" s="5" t="s">
        <v>373</v>
      </c>
      <c r="M324" s="13" t="s">
        <v>370</v>
      </c>
      <c r="N324" s="26">
        <v>2730.3</v>
      </c>
      <c r="O324" s="26">
        <v>2718.2</v>
      </c>
      <c r="P324" s="4">
        <f t="shared" si="138"/>
        <v>0.99556825257297721</v>
      </c>
      <c r="Q324" s="13">
        <v>20</v>
      </c>
      <c r="R324" s="22">
        <v>1</v>
      </c>
      <c r="S324" s="13">
        <v>15</v>
      </c>
      <c r="T324" s="26">
        <v>0</v>
      </c>
      <c r="U324" s="26">
        <v>7.1</v>
      </c>
      <c r="V324" s="4">
        <f t="shared" si="139"/>
        <v>1</v>
      </c>
      <c r="W324" s="13">
        <v>20</v>
      </c>
      <c r="X324" s="26">
        <v>6</v>
      </c>
      <c r="Y324" s="26">
        <v>0</v>
      </c>
      <c r="Z324" s="4">
        <f t="shared" si="140"/>
        <v>0</v>
      </c>
      <c r="AA324" s="13">
        <v>30</v>
      </c>
      <c r="AB324" s="26" t="s">
        <v>370</v>
      </c>
      <c r="AC324" s="26" t="s">
        <v>370</v>
      </c>
      <c r="AD324" s="4" t="s">
        <v>370</v>
      </c>
      <c r="AE324" s="13" t="s">
        <v>370</v>
      </c>
      <c r="AF324" s="5">
        <v>14795</v>
      </c>
      <c r="AG324" s="5">
        <v>10351</v>
      </c>
      <c r="AH324" s="4">
        <f t="shared" si="124"/>
        <v>0.69962825278810414</v>
      </c>
      <c r="AI324" s="13">
        <v>5</v>
      </c>
      <c r="AJ324" s="5">
        <v>48</v>
      </c>
      <c r="AK324" s="5">
        <v>23.8</v>
      </c>
      <c r="AL324" s="4">
        <f t="shared" si="131"/>
        <v>0.49583333333333335</v>
      </c>
      <c r="AM324" s="13">
        <v>15</v>
      </c>
      <c r="AN324" s="26">
        <v>30</v>
      </c>
      <c r="AO324" s="26">
        <v>27</v>
      </c>
      <c r="AP324" s="4">
        <f t="shared" si="142"/>
        <v>0.9</v>
      </c>
      <c r="AQ324" s="13">
        <v>20</v>
      </c>
      <c r="AR324" s="5" t="s">
        <v>373</v>
      </c>
      <c r="AS324" s="5" t="s">
        <v>373</v>
      </c>
      <c r="AT324" s="5" t="s">
        <v>373</v>
      </c>
      <c r="AU324" s="13" t="s">
        <v>370</v>
      </c>
      <c r="AV324" s="13">
        <v>0</v>
      </c>
      <c r="AW324" s="13">
        <v>33.299999999999997</v>
      </c>
      <c r="AX324" s="4">
        <f t="shared" si="132"/>
        <v>0</v>
      </c>
      <c r="AY324" s="13">
        <v>0</v>
      </c>
      <c r="AZ324" s="5" t="s">
        <v>373</v>
      </c>
      <c r="BA324" s="5" t="s">
        <v>373</v>
      </c>
      <c r="BB324" s="5" t="s">
        <v>373</v>
      </c>
      <c r="BC324" s="13" t="s">
        <v>370</v>
      </c>
      <c r="BD324" s="20">
        <f t="shared" si="141"/>
        <v>0.69421716452304982</v>
      </c>
      <c r="BE324" s="20">
        <f t="shared" si="143"/>
        <v>0.69421716452304982</v>
      </c>
      <c r="BF324" s="24">
        <v>1078</v>
      </c>
      <c r="BG324" s="21">
        <f t="shared" si="133"/>
        <v>1078</v>
      </c>
      <c r="BH324" s="21">
        <f t="shared" si="134"/>
        <v>748.4</v>
      </c>
      <c r="BI324" s="48">
        <f t="shared" si="135"/>
        <v>-329.6</v>
      </c>
      <c r="BJ324" s="21">
        <v>163.5</v>
      </c>
      <c r="BK324" s="21">
        <v>96.7</v>
      </c>
      <c r="BL324" s="21">
        <v>0</v>
      </c>
      <c r="BM324" s="21">
        <v>68.900000000000006</v>
      </c>
      <c r="BN324" s="21">
        <v>100.9</v>
      </c>
      <c r="BO324" s="21">
        <v>173.79999999999995</v>
      </c>
      <c r="BP324" s="21">
        <v>66.800000000000097</v>
      </c>
      <c r="BQ324" s="21">
        <v>107.70000000000002</v>
      </c>
      <c r="BR324" s="21">
        <v>167.49999999999991</v>
      </c>
      <c r="BS324" s="21">
        <v>66.400000000000063</v>
      </c>
      <c r="BT324" s="21">
        <v>63.499999999999915</v>
      </c>
      <c r="BU324" s="86">
        <f t="shared" si="136"/>
        <v>-327.29999999999995</v>
      </c>
      <c r="BV324" s="60" t="s">
        <v>411</v>
      </c>
      <c r="BW324" s="26">
        <f t="shared" si="137"/>
        <v>0</v>
      </c>
      <c r="BX324" s="92">
        <f t="shared" si="125"/>
        <v>-327.29999999999995</v>
      </c>
      <c r="BY324" s="72"/>
      <c r="BZ324" s="11"/>
      <c r="CA324" s="72"/>
      <c r="CB324" s="72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2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2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2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2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2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2"/>
      <c r="IB324" s="11"/>
      <c r="IC324" s="11"/>
    </row>
    <row r="325" spans="1:237" s="2" customFormat="1" ht="15" customHeight="1" x14ac:dyDescent="0.2">
      <c r="A325" s="16" t="s">
        <v>320</v>
      </c>
      <c r="B325" s="26">
        <v>0</v>
      </c>
      <c r="C325" s="26">
        <v>0</v>
      </c>
      <c r="D325" s="4">
        <f t="shared" si="130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26">
        <v>1148.5999999999999</v>
      </c>
      <c r="O325" s="26">
        <v>1303.9000000000001</v>
      </c>
      <c r="P325" s="4">
        <f t="shared" si="138"/>
        <v>1.13520807940101</v>
      </c>
      <c r="Q325" s="13">
        <v>20</v>
      </c>
      <c r="R325" s="22">
        <v>1</v>
      </c>
      <c r="S325" s="13">
        <v>15</v>
      </c>
      <c r="T325" s="26">
        <v>0</v>
      </c>
      <c r="U325" s="26">
        <v>0</v>
      </c>
      <c r="V325" s="4">
        <f t="shared" si="139"/>
        <v>1</v>
      </c>
      <c r="W325" s="13">
        <v>20</v>
      </c>
      <c r="X325" s="26">
        <v>0</v>
      </c>
      <c r="Y325" s="26">
        <v>0</v>
      </c>
      <c r="Z325" s="4">
        <f t="shared" si="140"/>
        <v>1</v>
      </c>
      <c r="AA325" s="13">
        <v>30</v>
      </c>
      <c r="AB325" s="26" t="s">
        <v>370</v>
      </c>
      <c r="AC325" s="26" t="s">
        <v>370</v>
      </c>
      <c r="AD325" s="4" t="s">
        <v>370</v>
      </c>
      <c r="AE325" s="13" t="s">
        <v>370</v>
      </c>
      <c r="AF325" s="5">
        <v>5147</v>
      </c>
      <c r="AG325" s="5">
        <v>6557</v>
      </c>
      <c r="AH325" s="4">
        <f t="shared" si="124"/>
        <v>1.2739459879541482</v>
      </c>
      <c r="AI325" s="13">
        <v>5</v>
      </c>
      <c r="AJ325" s="5">
        <v>15</v>
      </c>
      <c r="AK325" s="5">
        <v>21.4</v>
      </c>
      <c r="AL325" s="4">
        <f t="shared" si="131"/>
        <v>1.4266666666666665</v>
      </c>
      <c r="AM325" s="13">
        <v>15</v>
      </c>
      <c r="AN325" s="26">
        <v>75</v>
      </c>
      <c r="AO325" s="26">
        <v>77</v>
      </c>
      <c r="AP325" s="4">
        <f t="shared" si="142"/>
        <v>1.0266666666666666</v>
      </c>
      <c r="AQ325" s="13">
        <v>20</v>
      </c>
      <c r="AR325" s="5" t="s">
        <v>373</v>
      </c>
      <c r="AS325" s="5" t="s">
        <v>373</v>
      </c>
      <c r="AT325" s="5" t="s">
        <v>373</v>
      </c>
      <c r="AU325" s="13" t="s">
        <v>370</v>
      </c>
      <c r="AV325" s="13">
        <v>0</v>
      </c>
      <c r="AW325" s="13">
        <v>33.299999999999997</v>
      </c>
      <c r="AX325" s="4">
        <f t="shared" si="132"/>
        <v>0</v>
      </c>
      <c r="AY325" s="13">
        <v>0</v>
      </c>
      <c r="AZ325" s="5" t="s">
        <v>373</v>
      </c>
      <c r="BA325" s="5" t="s">
        <v>373</v>
      </c>
      <c r="BB325" s="5" t="s">
        <v>373</v>
      </c>
      <c r="BC325" s="13" t="s">
        <v>370</v>
      </c>
      <c r="BD325" s="20">
        <f t="shared" si="141"/>
        <v>1.0880577988889941</v>
      </c>
      <c r="BE325" s="20">
        <f t="shared" si="143"/>
        <v>1.0880577988889941</v>
      </c>
      <c r="BF325" s="24">
        <v>819</v>
      </c>
      <c r="BG325" s="21">
        <f t="shared" si="133"/>
        <v>819</v>
      </c>
      <c r="BH325" s="21">
        <f t="shared" si="134"/>
        <v>891.1</v>
      </c>
      <c r="BI325" s="48">
        <f t="shared" si="135"/>
        <v>72.100000000000023</v>
      </c>
      <c r="BJ325" s="21">
        <v>104.7</v>
      </c>
      <c r="BK325" s="21">
        <v>64.3</v>
      </c>
      <c r="BL325" s="21">
        <v>0</v>
      </c>
      <c r="BM325" s="21">
        <v>83.1</v>
      </c>
      <c r="BN325" s="21">
        <v>78.400000000000006</v>
      </c>
      <c r="BO325" s="21">
        <v>141.39999999999998</v>
      </c>
      <c r="BP325" s="21">
        <v>85.900000000000034</v>
      </c>
      <c r="BQ325" s="21">
        <v>74.900000000000006</v>
      </c>
      <c r="BR325" s="21">
        <v>129.59999999999994</v>
      </c>
      <c r="BS325" s="21">
        <v>139.5</v>
      </c>
      <c r="BT325" s="21">
        <v>75.5</v>
      </c>
      <c r="BU325" s="86">
        <f t="shared" si="136"/>
        <v>-86.19999999999996</v>
      </c>
      <c r="BV325" s="60" t="s">
        <v>411</v>
      </c>
      <c r="BW325" s="26">
        <f t="shared" si="137"/>
        <v>0</v>
      </c>
      <c r="BX325" s="92">
        <f t="shared" si="125"/>
        <v>-86.19999999999996</v>
      </c>
      <c r="BY325" s="72"/>
      <c r="BZ325" s="11"/>
      <c r="CA325" s="72"/>
      <c r="CB325" s="72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2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2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2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2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2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2"/>
      <c r="IB325" s="11"/>
      <c r="IC325" s="11"/>
    </row>
    <row r="326" spans="1:237" s="2" customFormat="1" ht="15" customHeight="1" x14ac:dyDescent="0.2">
      <c r="A326" s="16" t="s">
        <v>321</v>
      </c>
      <c r="B326" s="26">
        <v>24575</v>
      </c>
      <c r="C326" s="26">
        <v>30146</v>
      </c>
      <c r="D326" s="4">
        <f t="shared" si="130"/>
        <v>1.2266937945066123</v>
      </c>
      <c r="E326" s="13">
        <v>10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26">
        <v>4045.6</v>
      </c>
      <c r="O326" s="26">
        <v>3156.5</v>
      </c>
      <c r="P326" s="4">
        <f t="shared" si="138"/>
        <v>0.78023037373937121</v>
      </c>
      <c r="Q326" s="13">
        <v>20</v>
      </c>
      <c r="R326" s="22">
        <v>1</v>
      </c>
      <c r="S326" s="13">
        <v>15</v>
      </c>
      <c r="T326" s="26">
        <v>4759.3999999999996</v>
      </c>
      <c r="U326" s="26">
        <v>4200.5</v>
      </c>
      <c r="V326" s="4">
        <f t="shared" si="139"/>
        <v>0.88256923141572474</v>
      </c>
      <c r="W326" s="13">
        <v>40</v>
      </c>
      <c r="X326" s="26">
        <v>29.1</v>
      </c>
      <c r="Y326" s="26">
        <v>19.7</v>
      </c>
      <c r="Z326" s="4">
        <f t="shared" si="140"/>
        <v>0.67697594501718206</v>
      </c>
      <c r="AA326" s="13">
        <v>10</v>
      </c>
      <c r="AB326" s="26" t="s">
        <v>370</v>
      </c>
      <c r="AC326" s="26" t="s">
        <v>370</v>
      </c>
      <c r="AD326" s="4" t="s">
        <v>370</v>
      </c>
      <c r="AE326" s="13" t="s">
        <v>370</v>
      </c>
      <c r="AF326" s="5">
        <v>80059</v>
      </c>
      <c r="AG326" s="5">
        <v>62648</v>
      </c>
      <c r="AH326" s="4">
        <f t="shared" si="124"/>
        <v>0.78252288936909031</v>
      </c>
      <c r="AI326" s="13">
        <v>5</v>
      </c>
      <c r="AJ326" s="5">
        <v>48</v>
      </c>
      <c r="AK326" s="5">
        <v>20.3</v>
      </c>
      <c r="AL326" s="4">
        <f t="shared" si="131"/>
        <v>0.42291666666666666</v>
      </c>
      <c r="AM326" s="13">
        <v>15</v>
      </c>
      <c r="AN326" s="26">
        <v>1325</v>
      </c>
      <c r="AO326" s="26">
        <v>1216</v>
      </c>
      <c r="AP326" s="4">
        <f t="shared" si="142"/>
        <v>0.91773584905660377</v>
      </c>
      <c r="AQ326" s="13">
        <v>20</v>
      </c>
      <c r="AR326" s="5" t="s">
        <v>373</v>
      </c>
      <c r="AS326" s="5" t="s">
        <v>373</v>
      </c>
      <c r="AT326" s="5" t="s">
        <v>373</v>
      </c>
      <c r="AU326" s="13" t="s">
        <v>370</v>
      </c>
      <c r="AV326" s="13">
        <v>0</v>
      </c>
      <c r="AW326" s="13">
        <v>0</v>
      </c>
      <c r="AX326" s="4">
        <f t="shared" si="132"/>
        <v>0</v>
      </c>
      <c r="AY326" s="13">
        <v>0</v>
      </c>
      <c r="AZ326" s="5" t="s">
        <v>373</v>
      </c>
      <c r="BA326" s="5" t="s">
        <v>373</v>
      </c>
      <c r="BB326" s="5" t="s">
        <v>373</v>
      </c>
      <c r="BC326" s="13" t="s">
        <v>370</v>
      </c>
      <c r="BD326" s="20">
        <f t="shared" si="141"/>
        <v>0.84114930040468061</v>
      </c>
      <c r="BE326" s="20">
        <f t="shared" si="143"/>
        <v>0.84114930040468061</v>
      </c>
      <c r="BF326" s="24">
        <v>1178</v>
      </c>
      <c r="BG326" s="21">
        <f t="shared" si="133"/>
        <v>1178</v>
      </c>
      <c r="BH326" s="21">
        <f t="shared" si="134"/>
        <v>990.9</v>
      </c>
      <c r="BI326" s="48">
        <f t="shared" si="135"/>
        <v>-187.10000000000002</v>
      </c>
      <c r="BJ326" s="21">
        <v>281.60000000000002</v>
      </c>
      <c r="BK326" s="21">
        <v>188.9</v>
      </c>
      <c r="BL326" s="21">
        <v>0</v>
      </c>
      <c r="BM326" s="21">
        <v>73.599999999999994</v>
      </c>
      <c r="BN326" s="21">
        <v>82.8</v>
      </c>
      <c r="BO326" s="21">
        <v>20.100000000000023</v>
      </c>
      <c r="BP326" s="21">
        <v>92.90000000000002</v>
      </c>
      <c r="BQ326" s="21">
        <v>112.6</v>
      </c>
      <c r="BR326" s="21">
        <v>140.89999999999989</v>
      </c>
      <c r="BS326" s="21">
        <v>67.400000000000034</v>
      </c>
      <c r="BT326" s="21">
        <v>125.29999999999995</v>
      </c>
      <c r="BU326" s="86">
        <f t="shared" si="136"/>
        <v>-195.2</v>
      </c>
      <c r="BV326" s="60" t="s">
        <v>411</v>
      </c>
      <c r="BW326" s="26">
        <f t="shared" si="137"/>
        <v>0</v>
      </c>
      <c r="BX326" s="92">
        <f t="shared" si="125"/>
        <v>-195.2</v>
      </c>
      <c r="BY326" s="72"/>
      <c r="BZ326" s="11"/>
      <c r="CA326" s="72"/>
      <c r="CB326" s="72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2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2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2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2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2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2"/>
      <c r="IB326" s="11"/>
      <c r="IC326" s="11"/>
    </row>
    <row r="327" spans="1:237" s="2" customFormat="1" ht="15" customHeight="1" x14ac:dyDescent="0.2">
      <c r="A327" s="16" t="s">
        <v>322</v>
      </c>
      <c r="B327" s="26">
        <v>0</v>
      </c>
      <c r="C327" s="26">
        <v>0</v>
      </c>
      <c r="D327" s="4">
        <f t="shared" si="130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26">
        <v>1159.5999999999999</v>
      </c>
      <c r="O327" s="26">
        <v>1239.5999999999999</v>
      </c>
      <c r="P327" s="4">
        <f t="shared" si="138"/>
        <v>1.0689893066574681</v>
      </c>
      <c r="Q327" s="13">
        <v>20</v>
      </c>
      <c r="R327" s="22">
        <v>1</v>
      </c>
      <c r="S327" s="13">
        <v>15</v>
      </c>
      <c r="T327" s="26">
        <v>0</v>
      </c>
      <c r="U327" s="26">
        <v>0</v>
      </c>
      <c r="V327" s="4">
        <f t="shared" si="139"/>
        <v>1</v>
      </c>
      <c r="W327" s="13">
        <v>25</v>
      </c>
      <c r="X327" s="26">
        <v>0</v>
      </c>
      <c r="Y327" s="26">
        <v>0</v>
      </c>
      <c r="Z327" s="4">
        <f t="shared" si="140"/>
        <v>1</v>
      </c>
      <c r="AA327" s="13">
        <v>25</v>
      </c>
      <c r="AB327" s="26" t="s">
        <v>370</v>
      </c>
      <c r="AC327" s="26" t="s">
        <v>370</v>
      </c>
      <c r="AD327" s="4" t="s">
        <v>370</v>
      </c>
      <c r="AE327" s="13" t="s">
        <v>370</v>
      </c>
      <c r="AF327" s="5">
        <v>5671</v>
      </c>
      <c r="AG327" s="5">
        <v>27974</v>
      </c>
      <c r="AH327" s="4">
        <f t="shared" ref="AH327:AH376" si="144">IF((AI327=0),0,IF(AF327=0,1,IF(AG327&lt;0,0,AG327/AF327)))</f>
        <v>4.9328160818197846</v>
      </c>
      <c r="AI327" s="13">
        <v>5</v>
      </c>
      <c r="AJ327" s="5">
        <v>48</v>
      </c>
      <c r="AK327" s="5">
        <v>31.7</v>
      </c>
      <c r="AL327" s="4">
        <f t="shared" si="131"/>
        <v>0.66041666666666665</v>
      </c>
      <c r="AM327" s="13">
        <v>15</v>
      </c>
      <c r="AN327" s="26">
        <v>31</v>
      </c>
      <c r="AO327" s="26">
        <v>31</v>
      </c>
      <c r="AP327" s="4">
        <f t="shared" si="142"/>
        <v>1</v>
      </c>
      <c r="AQ327" s="13">
        <v>20</v>
      </c>
      <c r="AR327" s="5" t="s">
        <v>373</v>
      </c>
      <c r="AS327" s="5" t="s">
        <v>373</v>
      </c>
      <c r="AT327" s="5" t="s">
        <v>373</v>
      </c>
      <c r="AU327" s="13" t="s">
        <v>370</v>
      </c>
      <c r="AV327" s="13">
        <v>0</v>
      </c>
      <c r="AW327" s="13">
        <v>0</v>
      </c>
      <c r="AX327" s="4">
        <f t="shared" si="132"/>
        <v>0</v>
      </c>
      <c r="AY327" s="13">
        <v>0</v>
      </c>
      <c r="AZ327" s="5" t="s">
        <v>373</v>
      </c>
      <c r="BA327" s="5" t="s">
        <v>373</v>
      </c>
      <c r="BB327" s="5" t="s">
        <v>373</v>
      </c>
      <c r="BC327" s="13" t="s">
        <v>370</v>
      </c>
      <c r="BD327" s="20">
        <f t="shared" si="141"/>
        <v>1.1276009323379863</v>
      </c>
      <c r="BE327" s="20">
        <f t="shared" si="143"/>
        <v>1.1276009323379863</v>
      </c>
      <c r="BF327" s="24">
        <v>356</v>
      </c>
      <c r="BG327" s="21">
        <f t="shared" si="133"/>
        <v>356</v>
      </c>
      <c r="BH327" s="21">
        <f t="shared" si="134"/>
        <v>401.4</v>
      </c>
      <c r="BI327" s="48">
        <f t="shared" si="135"/>
        <v>45.399999999999977</v>
      </c>
      <c r="BJ327" s="21">
        <v>21.8</v>
      </c>
      <c r="BK327" s="21">
        <v>49.7</v>
      </c>
      <c r="BL327" s="21">
        <v>0</v>
      </c>
      <c r="BM327" s="21">
        <v>28.2</v>
      </c>
      <c r="BN327" s="21">
        <v>29.1</v>
      </c>
      <c r="BO327" s="21">
        <v>43.299999999999983</v>
      </c>
      <c r="BP327" s="21">
        <v>21.199999999999996</v>
      </c>
      <c r="BQ327" s="21">
        <v>30.800000000000004</v>
      </c>
      <c r="BR327" s="21">
        <v>60.000000000000057</v>
      </c>
      <c r="BS327" s="21">
        <v>88.599999999999966</v>
      </c>
      <c r="BT327" s="21">
        <v>39.9</v>
      </c>
      <c r="BU327" s="86">
        <f t="shared" si="136"/>
        <v>-11.200000000000038</v>
      </c>
      <c r="BV327" s="60"/>
      <c r="BW327" s="26">
        <f t="shared" si="137"/>
        <v>0</v>
      </c>
      <c r="BX327" s="92">
        <f t="shared" si="125"/>
        <v>-11.200000000000038</v>
      </c>
      <c r="BY327" s="72"/>
      <c r="BZ327" s="11"/>
      <c r="CA327" s="72"/>
      <c r="CB327" s="72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2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2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2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2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2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2"/>
      <c r="IB327" s="11"/>
      <c r="IC327" s="11"/>
    </row>
    <row r="328" spans="1:237" s="2" customFormat="1" ht="19.5" customHeight="1" x14ac:dyDescent="0.2">
      <c r="A328" s="25" t="s">
        <v>323</v>
      </c>
      <c r="B328" s="26"/>
      <c r="C328" s="26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26"/>
      <c r="O328" s="26"/>
      <c r="P328" s="4"/>
      <c r="Q328" s="13"/>
      <c r="R328" s="22"/>
      <c r="S328" s="13"/>
      <c r="T328" s="26"/>
      <c r="U328" s="26"/>
      <c r="V328" s="4"/>
      <c r="W328" s="13"/>
      <c r="X328" s="26"/>
      <c r="Y328" s="26"/>
      <c r="Z328" s="4"/>
      <c r="AA328" s="13"/>
      <c r="AB328" s="26"/>
      <c r="AC328" s="26"/>
      <c r="AD328" s="4"/>
      <c r="AE328" s="13"/>
      <c r="AF328" s="5"/>
      <c r="AG328" s="5"/>
      <c r="AH328" s="4"/>
      <c r="AI328" s="13"/>
      <c r="AJ328" s="5"/>
      <c r="AK328" s="5"/>
      <c r="AL328" s="4"/>
      <c r="AM328" s="13"/>
      <c r="AN328" s="26"/>
      <c r="AO328" s="26"/>
      <c r="AP328" s="4"/>
      <c r="AQ328" s="13"/>
      <c r="AR328" s="5"/>
      <c r="AS328" s="5"/>
      <c r="AT328" s="5"/>
      <c r="AU328" s="13"/>
      <c r="AV328" s="13"/>
      <c r="AW328" s="13"/>
      <c r="AX328" s="4"/>
      <c r="AY328" s="13"/>
      <c r="AZ328" s="5"/>
      <c r="BA328" s="5"/>
      <c r="BB328" s="5"/>
      <c r="BC328" s="13"/>
      <c r="BD328" s="20"/>
      <c r="BE328" s="20"/>
      <c r="BF328" s="24"/>
      <c r="BG328" s="21"/>
      <c r="BH328" s="21"/>
      <c r="BI328" s="48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86"/>
      <c r="BV328" s="60"/>
      <c r="BW328" s="26"/>
      <c r="BX328" s="92"/>
      <c r="BY328" s="72"/>
      <c r="BZ328" s="11"/>
      <c r="CA328" s="72"/>
      <c r="CB328" s="72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2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2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2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2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2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2"/>
      <c r="IB328" s="11"/>
      <c r="IC328" s="11"/>
    </row>
    <row r="329" spans="1:237" s="2" customFormat="1" ht="15" customHeight="1" x14ac:dyDescent="0.2">
      <c r="A329" s="16" t="s">
        <v>324</v>
      </c>
      <c r="B329" s="26">
        <v>1559</v>
      </c>
      <c r="C329" s="26">
        <v>1608.7</v>
      </c>
      <c r="D329" s="4">
        <f t="shared" si="130"/>
        <v>1.031879409878127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26">
        <v>777.2</v>
      </c>
      <c r="O329" s="26">
        <v>559.20000000000005</v>
      </c>
      <c r="P329" s="4">
        <f t="shared" si="138"/>
        <v>0.71950591868244984</v>
      </c>
      <c r="Q329" s="13">
        <v>20</v>
      </c>
      <c r="R329" s="22">
        <v>1</v>
      </c>
      <c r="S329" s="13">
        <v>15</v>
      </c>
      <c r="T329" s="26">
        <v>40.799999999999997</v>
      </c>
      <c r="U329" s="26">
        <v>14.8</v>
      </c>
      <c r="V329" s="4">
        <f t="shared" si="139"/>
        <v>0.36274509803921573</v>
      </c>
      <c r="W329" s="13">
        <v>30</v>
      </c>
      <c r="X329" s="26">
        <v>3.8</v>
      </c>
      <c r="Y329" s="26">
        <v>0.8</v>
      </c>
      <c r="Z329" s="4">
        <f t="shared" si="140"/>
        <v>0.2105263157894737</v>
      </c>
      <c r="AA329" s="13">
        <v>20</v>
      </c>
      <c r="AB329" s="26" t="s">
        <v>370</v>
      </c>
      <c r="AC329" s="26" t="s">
        <v>370</v>
      </c>
      <c r="AD329" s="4" t="s">
        <v>370</v>
      </c>
      <c r="AE329" s="13" t="s">
        <v>370</v>
      </c>
      <c r="AF329" s="5">
        <v>3543</v>
      </c>
      <c r="AG329" s="5">
        <v>3514</v>
      </c>
      <c r="AH329" s="4">
        <f t="shared" si="144"/>
        <v>0.99181484617555749</v>
      </c>
      <c r="AI329" s="13">
        <v>5</v>
      </c>
      <c r="AJ329" s="5">
        <v>62</v>
      </c>
      <c r="AK329" s="5">
        <v>49.3</v>
      </c>
      <c r="AL329" s="4">
        <f t="shared" si="131"/>
        <v>0.79516129032258065</v>
      </c>
      <c r="AM329" s="13">
        <v>15</v>
      </c>
      <c r="AN329" s="26">
        <v>235</v>
      </c>
      <c r="AO329" s="26">
        <v>235</v>
      </c>
      <c r="AP329" s="4">
        <f t="shared" ref="AP329:AP339" si="145">IF((AQ329=0),0,IF(AN329=0,1,IF(AO329&lt;0,0,AO329/AN329)))</f>
        <v>1</v>
      </c>
      <c r="AQ329" s="13">
        <v>20</v>
      </c>
      <c r="AR329" s="5" t="s">
        <v>373</v>
      </c>
      <c r="AS329" s="5" t="s">
        <v>373</v>
      </c>
      <c r="AT329" s="5" t="s">
        <v>373</v>
      </c>
      <c r="AU329" s="13" t="s">
        <v>370</v>
      </c>
      <c r="AV329" s="13">
        <v>0</v>
      </c>
      <c r="AW329" s="13">
        <v>0</v>
      </c>
      <c r="AX329" s="4">
        <f t="shared" si="132"/>
        <v>0</v>
      </c>
      <c r="AY329" s="13">
        <v>0</v>
      </c>
      <c r="AZ329" s="5" t="s">
        <v>373</v>
      </c>
      <c r="BA329" s="5" t="s">
        <v>373</v>
      </c>
      <c r="BB329" s="5" t="s">
        <v>373</v>
      </c>
      <c r="BC329" s="13" t="s">
        <v>370</v>
      </c>
      <c r="BD329" s="20">
        <f t="shared" si="141"/>
        <v>0.67917248381564965</v>
      </c>
      <c r="BE329" s="20">
        <f t="shared" ref="BE329:BE339" si="146">IF(BD329&gt;1.2,IF((BD329-1.2)*0.1+1.2&gt;1.3,1.3,(BD329-1.2)*0.1+1.2),BD329)</f>
        <v>0.67917248381564965</v>
      </c>
      <c r="BF329" s="24">
        <v>537</v>
      </c>
      <c r="BG329" s="21">
        <f t="shared" si="133"/>
        <v>537</v>
      </c>
      <c r="BH329" s="21">
        <f t="shared" si="134"/>
        <v>364.7</v>
      </c>
      <c r="BI329" s="48">
        <f t="shared" si="135"/>
        <v>-172.3</v>
      </c>
      <c r="BJ329" s="21">
        <v>78.099999999999994</v>
      </c>
      <c r="BK329" s="21">
        <v>62.3</v>
      </c>
      <c r="BL329" s="21">
        <v>0</v>
      </c>
      <c r="BM329" s="21">
        <v>42.8</v>
      </c>
      <c r="BN329" s="21">
        <v>31.5</v>
      </c>
      <c r="BO329" s="21">
        <v>33.800000000000011</v>
      </c>
      <c r="BP329" s="21">
        <v>37.600000000000009</v>
      </c>
      <c r="BQ329" s="21">
        <v>26.799999999999976</v>
      </c>
      <c r="BR329" s="21">
        <v>0</v>
      </c>
      <c r="BS329" s="21">
        <v>23.400000000000006</v>
      </c>
      <c r="BT329" s="21">
        <v>40.5</v>
      </c>
      <c r="BU329" s="86">
        <f t="shared" si="136"/>
        <v>-12.100000000000001</v>
      </c>
      <c r="BV329" s="60"/>
      <c r="BW329" s="26">
        <f t="shared" si="137"/>
        <v>0</v>
      </c>
      <c r="BX329" s="92">
        <f t="shared" ref="BX329:BX376" si="147">IF(BU329&lt;0,BU329,0)</f>
        <v>-12.100000000000001</v>
      </c>
      <c r="BY329" s="72"/>
      <c r="BZ329" s="11"/>
      <c r="CA329" s="72"/>
      <c r="CB329" s="72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2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2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2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2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2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2"/>
      <c r="IB329" s="11"/>
      <c r="IC329" s="11"/>
    </row>
    <row r="330" spans="1:237" s="2" customFormat="1" ht="15" customHeight="1" x14ac:dyDescent="0.2">
      <c r="A330" s="16" t="s">
        <v>325</v>
      </c>
      <c r="B330" s="26">
        <v>679.5</v>
      </c>
      <c r="C330" s="26">
        <v>695.4</v>
      </c>
      <c r="D330" s="4">
        <f t="shared" si="130"/>
        <v>1.0233995584988962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26">
        <v>1470.2</v>
      </c>
      <c r="O330" s="26">
        <v>1439.9</v>
      </c>
      <c r="P330" s="4">
        <f t="shared" si="138"/>
        <v>0.97939055910760442</v>
      </c>
      <c r="Q330" s="13">
        <v>20</v>
      </c>
      <c r="R330" s="22">
        <v>1</v>
      </c>
      <c r="S330" s="13">
        <v>15</v>
      </c>
      <c r="T330" s="26">
        <v>416.4</v>
      </c>
      <c r="U330" s="26">
        <v>237.9</v>
      </c>
      <c r="V330" s="4">
        <f t="shared" si="139"/>
        <v>0.57132564841498568</v>
      </c>
      <c r="W330" s="13">
        <v>20</v>
      </c>
      <c r="X330" s="26">
        <v>25.2</v>
      </c>
      <c r="Y330" s="26">
        <v>32.5</v>
      </c>
      <c r="Z330" s="4">
        <f t="shared" si="140"/>
        <v>1.2896825396825398</v>
      </c>
      <c r="AA330" s="13">
        <v>30</v>
      </c>
      <c r="AB330" s="26" t="s">
        <v>370</v>
      </c>
      <c r="AC330" s="26" t="s">
        <v>370</v>
      </c>
      <c r="AD330" s="4" t="s">
        <v>370</v>
      </c>
      <c r="AE330" s="13" t="s">
        <v>370</v>
      </c>
      <c r="AF330" s="5">
        <v>9300</v>
      </c>
      <c r="AG330" s="5">
        <v>9188</v>
      </c>
      <c r="AH330" s="4">
        <f t="shared" si="144"/>
        <v>0.98795698924731179</v>
      </c>
      <c r="AI330" s="13">
        <v>5</v>
      </c>
      <c r="AJ330" s="5">
        <v>62</v>
      </c>
      <c r="AK330" s="5">
        <v>34.1</v>
      </c>
      <c r="AL330" s="4">
        <f t="shared" si="131"/>
        <v>0.55000000000000004</v>
      </c>
      <c r="AM330" s="13">
        <v>15</v>
      </c>
      <c r="AN330" s="26">
        <v>491</v>
      </c>
      <c r="AO330" s="26">
        <v>546</v>
      </c>
      <c r="AP330" s="4">
        <f t="shared" si="145"/>
        <v>1.1120162932790223</v>
      </c>
      <c r="AQ330" s="13">
        <v>20</v>
      </c>
      <c r="AR330" s="5" t="s">
        <v>373</v>
      </c>
      <c r="AS330" s="5" t="s">
        <v>373</v>
      </c>
      <c r="AT330" s="5" t="s">
        <v>373</v>
      </c>
      <c r="AU330" s="13" t="s">
        <v>370</v>
      </c>
      <c r="AV330" s="13">
        <v>0</v>
      </c>
      <c r="AW330" s="13">
        <v>0</v>
      </c>
      <c r="AX330" s="4">
        <f t="shared" si="132"/>
        <v>0</v>
      </c>
      <c r="AY330" s="13">
        <v>0</v>
      </c>
      <c r="AZ330" s="5" t="s">
        <v>373</v>
      </c>
      <c r="BA330" s="5" t="s">
        <v>373</v>
      </c>
      <c r="BB330" s="5" t="s">
        <v>373</v>
      </c>
      <c r="BC330" s="13" t="s">
        <v>370</v>
      </c>
      <c r="BD330" s="20">
        <f t="shared" si="141"/>
        <v>0.96569560546469579</v>
      </c>
      <c r="BE330" s="20">
        <f t="shared" si="146"/>
        <v>0.96569560546469579</v>
      </c>
      <c r="BF330" s="24">
        <v>841</v>
      </c>
      <c r="BG330" s="21">
        <f t="shared" si="133"/>
        <v>841</v>
      </c>
      <c r="BH330" s="21">
        <f t="shared" si="134"/>
        <v>812.2</v>
      </c>
      <c r="BI330" s="48">
        <f t="shared" si="135"/>
        <v>-28.799999999999955</v>
      </c>
      <c r="BJ330" s="21">
        <v>149.9</v>
      </c>
      <c r="BK330" s="21">
        <v>59.6</v>
      </c>
      <c r="BL330" s="21">
        <v>30.499999999999993</v>
      </c>
      <c r="BM330" s="21">
        <v>58</v>
      </c>
      <c r="BN330" s="21">
        <v>53.9</v>
      </c>
      <c r="BO330" s="21">
        <v>74</v>
      </c>
      <c r="BP330" s="21">
        <v>67.300000000000011</v>
      </c>
      <c r="BQ330" s="21">
        <v>67.8</v>
      </c>
      <c r="BR330" s="21">
        <v>197.60000000000002</v>
      </c>
      <c r="BS330" s="21">
        <v>16.200000000000003</v>
      </c>
      <c r="BT330" s="21">
        <v>53.299999999999955</v>
      </c>
      <c r="BU330" s="86">
        <f t="shared" si="136"/>
        <v>-15.899999999999935</v>
      </c>
      <c r="BV330" s="60" t="s">
        <v>411</v>
      </c>
      <c r="BW330" s="26">
        <f t="shared" si="137"/>
        <v>0</v>
      </c>
      <c r="BX330" s="92">
        <f t="shared" si="147"/>
        <v>-15.899999999999935</v>
      </c>
      <c r="BY330" s="72"/>
      <c r="BZ330" s="11"/>
      <c r="CA330" s="72"/>
      <c r="CB330" s="72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2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2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2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2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2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2"/>
      <c r="IB330" s="11"/>
      <c r="IC330" s="11"/>
    </row>
    <row r="331" spans="1:237" s="2" customFormat="1" ht="15" customHeight="1" x14ac:dyDescent="0.2">
      <c r="A331" s="16" t="s">
        <v>278</v>
      </c>
      <c r="B331" s="26">
        <v>308.8</v>
      </c>
      <c r="C331" s="26">
        <v>503.5</v>
      </c>
      <c r="D331" s="4">
        <f t="shared" si="130"/>
        <v>1.6305051813471503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26">
        <v>540.4</v>
      </c>
      <c r="O331" s="26">
        <v>358.8</v>
      </c>
      <c r="P331" s="4">
        <f t="shared" si="138"/>
        <v>0.66395262768319763</v>
      </c>
      <c r="Q331" s="13">
        <v>20</v>
      </c>
      <c r="R331" s="22">
        <v>1</v>
      </c>
      <c r="S331" s="13">
        <v>15</v>
      </c>
      <c r="T331" s="26">
        <v>68.2</v>
      </c>
      <c r="U331" s="26">
        <v>122.3</v>
      </c>
      <c r="V331" s="4">
        <f t="shared" si="139"/>
        <v>1.7932551319648093</v>
      </c>
      <c r="W331" s="13">
        <v>30</v>
      </c>
      <c r="X331" s="26">
        <v>5</v>
      </c>
      <c r="Y331" s="26">
        <v>1</v>
      </c>
      <c r="Z331" s="4">
        <f t="shared" si="140"/>
        <v>0.2</v>
      </c>
      <c r="AA331" s="13">
        <v>20</v>
      </c>
      <c r="AB331" s="26" t="s">
        <v>370</v>
      </c>
      <c r="AC331" s="26" t="s">
        <v>370</v>
      </c>
      <c r="AD331" s="4" t="s">
        <v>370</v>
      </c>
      <c r="AE331" s="13" t="s">
        <v>370</v>
      </c>
      <c r="AF331" s="5">
        <v>4079</v>
      </c>
      <c r="AG331" s="5">
        <v>3502</v>
      </c>
      <c r="AH331" s="4">
        <f t="shared" si="144"/>
        <v>0.85854376072566807</v>
      </c>
      <c r="AI331" s="13">
        <v>5</v>
      </c>
      <c r="AJ331" s="5">
        <v>15</v>
      </c>
      <c r="AK331" s="5">
        <v>0</v>
      </c>
      <c r="AL331" s="4">
        <f t="shared" si="131"/>
        <v>0</v>
      </c>
      <c r="AM331" s="13">
        <v>15</v>
      </c>
      <c r="AN331" s="26">
        <v>205</v>
      </c>
      <c r="AO331" s="26">
        <v>304</v>
      </c>
      <c r="AP331" s="4">
        <f t="shared" si="145"/>
        <v>1.4829268292682927</v>
      </c>
      <c r="AQ331" s="13">
        <v>20</v>
      </c>
      <c r="AR331" s="5" t="s">
        <v>373</v>
      </c>
      <c r="AS331" s="5" t="s">
        <v>373</v>
      </c>
      <c r="AT331" s="5" t="s">
        <v>373</v>
      </c>
      <c r="AU331" s="13" t="s">
        <v>370</v>
      </c>
      <c r="AV331" s="13">
        <v>0</v>
      </c>
      <c r="AW331" s="13">
        <v>0</v>
      </c>
      <c r="AX331" s="4">
        <f t="shared" si="132"/>
        <v>0</v>
      </c>
      <c r="AY331" s="13">
        <v>0</v>
      </c>
      <c r="AZ331" s="5" t="s">
        <v>373</v>
      </c>
      <c r="BA331" s="5" t="s">
        <v>373</v>
      </c>
      <c r="BB331" s="5" t="s">
        <v>373</v>
      </c>
      <c r="BC331" s="13" t="s">
        <v>370</v>
      </c>
      <c r="BD331" s="20">
        <f t="shared" si="141"/>
        <v>1.0098741756672145</v>
      </c>
      <c r="BE331" s="20">
        <f t="shared" si="146"/>
        <v>1.0098741756672145</v>
      </c>
      <c r="BF331" s="24">
        <v>366</v>
      </c>
      <c r="BG331" s="21">
        <f t="shared" si="133"/>
        <v>366</v>
      </c>
      <c r="BH331" s="21">
        <f t="shared" si="134"/>
        <v>369.6</v>
      </c>
      <c r="BI331" s="48">
        <f t="shared" si="135"/>
        <v>3.6000000000000227</v>
      </c>
      <c r="BJ331" s="21">
        <v>51.2</v>
      </c>
      <c r="BK331" s="21">
        <v>33</v>
      </c>
      <c r="BL331" s="21">
        <v>0</v>
      </c>
      <c r="BM331" s="21">
        <v>37.1</v>
      </c>
      <c r="BN331" s="21">
        <v>39.9</v>
      </c>
      <c r="BO331" s="21">
        <v>67.5</v>
      </c>
      <c r="BP331" s="21">
        <v>38.600000000000023</v>
      </c>
      <c r="BQ331" s="21">
        <v>37.699999999999982</v>
      </c>
      <c r="BR331" s="21">
        <v>32.800000000000018</v>
      </c>
      <c r="BS331" s="21">
        <v>4.8999999999999844</v>
      </c>
      <c r="BT331" s="21">
        <v>39.9</v>
      </c>
      <c r="BU331" s="86">
        <f t="shared" si="136"/>
        <v>-12.999999999999979</v>
      </c>
      <c r="BV331" s="60"/>
      <c r="BW331" s="26">
        <f t="shared" si="137"/>
        <v>0</v>
      </c>
      <c r="BX331" s="92">
        <f t="shared" si="147"/>
        <v>-12.999999999999979</v>
      </c>
      <c r="BY331" s="72"/>
      <c r="BZ331" s="11"/>
      <c r="CA331" s="72"/>
      <c r="CB331" s="72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2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2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2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2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2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2"/>
      <c r="IB331" s="11"/>
      <c r="IC331" s="11"/>
    </row>
    <row r="332" spans="1:237" s="2" customFormat="1" ht="15" customHeight="1" x14ac:dyDescent="0.2">
      <c r="A332" s="16" t="s">
        <v>326</v>
      </c>
      <c r="B332" s="26">
        <v>954.7</v>
      </c>
      <c r="C332" s="26">
        <v>1126.9000000000001</v>
      </c>
      <c r="D332" s="4">
        <f t="shared" si="130"/>
        <v>1.1803707971090396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26">
        <v>1762.6</v>
      </c>
      <c r="O332" s="26">
        <v>1969.4</v>
      </c>
      <c r="P332" s="4">
        <f t="shared" si="138"/>
        <v>1.1173266765006242</v>
      </c>
      <c r="Q332" s="13">
        <v>20</v>
      </c>
      <c r="R332" s="22">
        <v>1</v>
      </c>
      <c r="S332" s="13">
        <v>15</v>
      </c>
      <c r="T332" s="26">
        <v>45.5</v>
      </c>
      <c r="U332" s="26">
        <v>30</v>
      </c>
      <c r="V332" s="4">
        <f t="shared" si="139"/>
        <v>0.65934065934065933</v>
      </c>
      <c r="W332" s="13">
        <v>35</v>
      </c>
      <c r="X332" s="26">
        <v>5</v>
      </c>
      <c r="Y332" s="26">
        <v>2.1</v>
      </c>
      <c r="Z332" s="4">
        <f t="shared" si="140"/>
        <v>0.42000000000000004</v>
      </c>
      <c r="AA332" s="13">
        <v>15</v>
      </c>
      <c r="AB332" s="26" t="s">
        <v>370</v>
      </c>
      <c r="AC332" s="26" t="s">
        <v>370</v>
      </c>
      <c r="AD332" s="4" t="s">
        <v>370</v>
      </c>
      <c r="AE332" s="13" t="s">
        <v>370</v>
      </c>
      <c r="AF332" s="5">
        <v>5491</v>
      </c>
      <c r="AG332" s="5">
        <v>5239</v>
      </c>
      <c r="AH332" s="4">
        <f t="shared" si="144"/>
        <v>0.95410672008741582</v>
      </c>
      <c r="AI332" s="13">
        <v>5</v>
      </c>
      <c r="AJ332" s="5">
        <v>62</v>
      </c>
      <c r="AK332" s="5">
        <v>40.4</v>
      </c>
      <c r="AL332" s="4">
        <f t="shared" si="131"/>
        <v>0.65161290322580645</v>
      </c>
      <c r="AM332" s="13">
        <v>15</v>
      </c>
      <c r="AN332" s="26">
        <v>159</v>
      </c>
      <c r="AO332" s="26">
        <v>159</v>
      </c>
      <c r="AP332" s="4">
        <f t="shared" si="145"/>
        <v>1</v>
      </c>
      <c r="AQ332" s="13">
        <v>20</v>
      </c>
      <c r="AR332" s="5" t="s">
        <v>373</v>
      </c>
      <c r="AS332" s="5" t="s">
        <v>373</v>
      </c>
      <c r="AT332" s="5" t="s">
        <v>373</v>
      </c>
      <c r="AU332" s="13" t="s">
        <v>370</v>
      </c>
      <c r="AV332" s="13">
        <v>68.8</v>
      </c>
      <c r="AW332" s="13">
        <v>95.56</v>
      </c>
      <c r="AX332" s="4">
        <f t="shared" si="132"/>
        <v>1.3889534883720931</v>
      </c>
      <c r="AY332" s="13">
        <v>10</v>
      </c>
      <c r="AZ332" s="5" t="s">
        <v>373</v>
      </c>
      <c r="BA332" s="5" t="s">
        <v>373</v>
      </c>
      <c r="BB332" s="5" t="s">
        <v>373</v>
      </c>
      <c r="BC332" s="13" t="s">
        <v>370</v>
      </c>
      <c r="BD332" s="20">
        <f t="shared" si="141"/>
        <v>0.87559604559014526</v>
      </c>
      <c r="BE332" s="20">
        <f t="shared" si="146"/>
        <v>0.87559604559014526</v>
      </c>
      <c r="BF332" s="24">
        <v>1229</v>
      </c>
      <c r="BG332" s="21">
        <f t="shared" si="133"/>
        <v>1229</v>
      </c>
      <c r="BH332" s="21">
        <f t="shared" si="134"/>
        <v>1076.0999999999999</v>
      </c>
      <c r="BI332" s="48">
        <f t="shared" si="135"/>
        <v>-152.90000000000009</v>
      </c>
      <c r="BJ332" s="21">
        <v>157.1</v>
      </c>
      <c r="BK332" s="21">
        <v>207.3</v>
      </c>
      <c r="BL332" s="21">
        <v>0</v>
      </c>
      <c r="BM332" s="21">
        <v>104.8</v>
      </c>
      <c r="BN332" s="21">
        <v>131.19999999999999</v>
      </c>
      <c r="BO332" s="21">
        <v>204.49999999999994</v>
      </c>
      <c r="BP332" s="21">
        <v>59.499999999999979</v>
      </c>
      <c r="BQ332" s="21">
        <v>15.300000000000026</v>
      </c>
      <c r="BR332" s="21">
        <v>0</v>
      </c>
      <c r="BS332" s="21">
        <v>46.399999999999977</v>
      </c>
      <c r="BT332" s="21">
        <v>134.19999999999999</v>
      </c>
      <c r="BU332" s="86">
        <f t="shared" si="136"/>
        <v>15.799999999999955</v>
      </c>
      <c r="BV332" s="60" t="s">
        <v>411</v>
      </c>
      <c r="BW332" s="26">
        <f t="shared" si="137"/>
        <v>0</v>
      </c>
      <c r="BX332" s="92">
        <f t="shared" si="147"/>
        <v>0</v>
      </c>
      <c r="BY332" s="72"/>
      <c r="BZ332" s="11"/>
      <c r="CA332" s="72"/>
      <c r="CB332" s="72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2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2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2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2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2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2"/>
      <c r="IB332" s="11"/>
      <c r="IC332" s="11"/>
    </row>
    <row r="333" spans="1:237" s="2" customFormat="1" ht="15" customHeight="1" x14ac:dyDescent="0.2">
      <c r="A333" s="16" t="s">
        <v>327</v>
      </c>
      <c r="B333" s="26">
        <v>154</v>
      </c>
      <c r="C333" s="26">
        <v>154.80000000000001</v>
      </c>
      <c r="D333" s="4">
        <f t="shared" si="130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26">
        <v>2768.5</v>
      </c>
      <c r="O333" s="26">
        <v>2812.8</v>
      </c>
      <c r="P333" s="4">
        <f t="shared" si="138"/>
        <v>1.016001444825718</v>
      </c>
      <c r="Q333" s="13">
        <v>20</v>
      </c>
      <c r="R333" s="22">
        <v>1</v>
      </c>
      <c r="S333" s="13">
        <v>15</v>
      </c>
      <c r="T333" s="26">
        <v>2511</v>
      </c>
      <c r="U333" s="26">
        <v>2344.1</v>
      </c>
      <c r="V333" s="4">
        <f t="shared" si="139"/>
        <v>0.93353245718837108</v>
      </c>
      <c r="W333" s="13">
        <v>30</v>
      </c>
      <c r="X333" s="26">
        <v>31.9</v>
      </c>
      <c r="Y333" s="26">
        <v>30.1</v>
      </c>
      <c r="Z333" s="4">
        <f t="shared" si="140"/>
        <v>0.94357366771159878</v>
      </c>
      <c r="AA333" s="13">
        <v>20</v>
      </c>
      <c r="AB333" s="26" t="s">
        <v>370</v>
      </c>
      <c r="AC333" s="26" t="s">
        <v>370</v>
      </c>
      <c r="AD333" s="4" t="s">
        <v>370</v>
      </c>
      <c r="AE333" s="13" t="s">
        <v>370</v>
      </c>
      <c r="AF333" s="5">
        <v>8605</v>
      </c>
      <c r="AG333" s="5">
        <v>8772</v>
      </c>
      <c r="AH333" s="4">
        <f t="shared" si="144"/>
        <v>1.0194073213248112</v>
      </c>
      <c r="AI333" s="13">
        <v>5</v>
      </c>
      <c r="AJ333" s="5">
        <v>62</v>
      </c>
      <c r="AK333" s="5">
        <v>16.7</v>
      </c>
      <c r="AL333" s="4">
        <f t="shared" si="131"/>
        <v>0.26935483870967741</v>
      </c>
      <c r="AM333" s="13">
        <v>15</v>
      </c>
      <c r="AN333" s="26">
        <v>873</v>
      </c>
      <c r="AO333" s="26">
        <v>879</v>
      </c>
      <c r="AP333" s="4">
        <f t="shared" si="145"/>
        <v>1.006872852233677</v>
      </c>
      <c r="AQ333" s="13">
        <v>20</v>
      </c>
      <c r="AR333" s="5" t="s">
        <v>373</v>
      </c>
      <c r="AS333" s="5" t="s">
        <v>373</v>
      </c>
      <c r="AT333" s="5" t="s">
        <v>373</v>
      </c>
      <c r="AU333" s="13" t="s">
        <v>370</v>
      </c>
      <c r="AV333" s="13">
        <v>9.1</v>
      </c>
      <c r="AW333" s="13">
        <v>85.71</v>
      </c>
      <c r="AX333" s="4">
        <f t="shared" si="132"/>
        <v>9.418681318681319</v>
      </c>
      <c r="AY333" s="13">
        <v>10</v>
      </c>
      <c r="AZ333" s="5" t="s">
        <v>373</v>
      </c>
      <c r="BA333" s="5" t="s">
        <v>373</v>
      </c>
      <c r="BB333" s="5" t="s">
        <v>373</v>
      </c>
      <c r="BC333" s="13" t="s">
        <v>370</v>
      </c>
      <c r="BD333" s="20">
        <f t="shared" si="141"/>
        <v>1.5234007806307663</v>
      </c>
      <c r="BE333" s="20">
        <f t="shared" si="146"/>
        <v>1.2323400780630767</v>
      </c>
      <c r="BF333" s="24">
        <v>1307</v>
      </c>
      <c r="BG333" s="21">
        <f t="shared" si="133"/>
        <v>1307</v>
      </c>
      <c r="BH333" s="21">
        <f t="shared" si="134"/>
        <v>1610.7</v>
      </c>
      <c r="BI333" s="48">
        <f t="shared" si="135"/>
        <v>303.70000000000005</v>
      </c>
      <c r="BJ333" s="21">
        <v>334.9</v>
      </c>
      <c r="BK333" s="21">
        <v>329.7</v>
      </c>
      <c r="BL333" s="21">
        <v>0</v>
      </c>
      <c r="BM333" s="21">
        <v>94.4</v>
      </c>
      <c r="BN333" s="21">
        <v>128.80000000000001</v>
      </c>
      <c r="BO333" s="21">
        <v>0</v>
      </c>
      <c r="BP333" s="21">
        <v>87.3</v>
      </c>
      <c r="BQ333" s="21">
        <v>96.4</v>
      </c>
      <c r="BR333" s="21">
        <v>0</v>
      </c>
      <c r="BS333" s="21">
        <v>112.3</v>
      </c>
      <c r="BT333" s="21">
        <v>143.9</v>
      </c>
      <c r="BU333" s="86">
        <f t="shared" si="136"/>
        <v>283.00000000000011</v>
      </c>
      <c r="BV333" s="60" t="s">
        <v>411</v>
      </c>
      <c r="BW333" s="26">
        <f t="shared" si="137"/>
        <v>0</v>
      </c>
      <c r="BX333" s="92">
        <f t="shared" si="147"/>
        <v>0</v>
      </c>
      <c r="BY333" s="72"/>
      <c r="BZ333" s="11"/>
      <c r="CA333" s="72"/>
      <c r="CB333" s="72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2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2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2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2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2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2"/>
      <c r="IB333" s="11"/>
      <c r="IC333" s="11"/>
    </row>
    <row r="334" spans="1:237" s="2" customFormat="1" ht="15" customHeight="1" x14ac:dyDescent="0.2">
      <c r="A334" s="16" t="s">
        <v>328</v>
      </c>
      <c r="B334" s="26">
        <v>704.9</v>
      </c>
      <c r="C334" s="26">
        <v>785.2</v>
      </c>
      <c r="D334" s="4">
        <f t="shared" si="130"/>
        <v>1.1139168676408002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26">
        <v>1182.3</v>
      </c>
      <c r="O334" s="26">
        <v>1012</v>
      </c>
      <c r="P334" s="4">
        <f t="shared" si="138"/>
        <v>0.85595872452000343</v>
      </c>
      <c r="Q334" s="13">
        <v>20</v>
      </c>
      <c r="R334" s="22">
        <v>1</v>
      </c>
      <c r="S334" s="13">
        <v>15</v>
      </c>
      <c r="T334" s="26">
        <v>76.400000000000006</v>
      </c>
      <c r="U334" s="26">
        <v>54.2</v>
      </c>
      <c r="V334" s="4">
        <f t="shared" si="139"/>
        <v>0.70942408376963351</v>
      </c>
      <c r="W334" s="13">
        <v>30</v>
      </c>
      <c r="X334" s="26">
        <v>36.299999999999997</v>
      </c>
      <c r="Y334" s="26">
        <v>37.299999999999997</v>
      </c>
      <c r="Z334" s="4">
        <f t="shared" si="140"/>
        <v>1.0275482093663912</v>
      </c>
      <c r="AA334" s="13">
        <v>20</v>
      </c>
      <c r="AB334" s="26" t="s">
        <v>370</v>
      </c>
      <c r="AC334" s="26" t="s">
        <v>370</v>
      </c>
      <c r="AD334" s="4" t="s">
        <v>370</v>
      </c>
      <c r="AE334" s="13" t="s">
        <v>370</v>
      </c>
      <c r="AF334" s="5">
        <v>14393</v>
      </c>
      <c r="AG334" s="5">
        <v>11692</v>
      </c>
      <c r="AH334" s="4">
        <f t="shared" si="144"/>
        <v>0.81233933161953731</v>
      </c>
      <c r="AI334" s="13">
        <v>5</v>
      </c>
      <c r="AJ334" s="5">
        <v>62</v>
      </c>
      <c r="AK334" s="5">
        <v>27.2</v>
      </c>
      <c r="AL334" s="4">
        <f t="shared" si="131"/>
        <v>0.43870967741935485</v>
      </c>
      <c r="AM334" s="13">
        <v>15</v>
      </c>
      <c r="AN334" s="26">
        <v>315</v>
      </c>
      <c r="AO334" s="26">
        <v>315</v>
      </c>
      <c r="AP334" s="4">
        <f t="shared" si="145"/>
        <v>1</v>
      </c>
      <c r="AQ334" s="13">
        <v>20</v>
      </c>
      <c r="AR334" s="5" t="s">
        <v>373</v>
      </c>
      <c r="AS334" s="5" t="s">
        <v>373</v>
      </c>
      <c r="AT334" s="5" t="s">
        <v>373</v>
      </c>
      <c r="AU334" s="13" t="s">
        <v>370</v>
      </c>
      <c r="AV334" s="13">
        <v>0</v>
      </c>
      <c r="AW334" s="13">
        <v>0</v>
      </c>
      <c r="AX334" s="4">
        <f t="shared" si="132"/>
        <v>0</v>
      </c>
      <c r="AY334" s="13">
        <v>0</v>
      </c>
      <c r="AZ334" s="5" t="s">
        <v>373</v>
      </c>
      <c r="BA334" s="5" t="s">
        <v>373</v>
      </c>
      <c r="BB334" s="5" t="s">
        <v>373</v>
      </c>
      <c r="BC334" s="13" t="s">
        <v>370</v>
      </c>
      <c r="BD334" s="20">
        <f t="shared" si="141"/>
        <v>0.85729164212305864</v>
      </c>
      <c r="BE334" s="20">
        <f t="shared" si="146"/>
        <v>0.85729164212305864</v>
      </c>
      <c r="BF334" s="24">
        <v>773</v>
      </c>
      <c r="BG334" s="21">
        <f t="shared" si="133"/>
        <v>773</v>
      </c>
      <c r="BH334" s="21">
        <f t="shared" si="134"/>
        <v>662.7</v>
      </c>
      <c r="BI334" s="48">
        <f t="shared" si="135"/>
        <v>-110.29999999999995</v>
      </c>
      <c r="BJ334" s="21">
        <v>109.2</v>
      </c>
      <c r="BK334" s="21">
        <v>142.30000000000001</v>
      </c>
      <c r="BL334" s="21">
        <v>0</v>
      </c>
      <c r="BM334" s="21">
        <v>57.6</v>
      </c>
      <c r="BN334" s="21">
        <v>70</v>
      </c>
      <c r="BO334" s="21">
        <v>38.600000000000023</v>
      </c>
      <c r="BP334" s="21">
        <v>33.9</v>
      </c>
      <c r="BQ334" s="21">
        <v>44.600000000000037</v>
      </c>
      <c r="BR334" s="21">
        <v>52.599999999999909</v>
      </c>
      <c r="BS334" s="21">
        <v>32.300000000000097</v>
      </c>
      <c r="BT334" s="21">
        <v>84.7</v>
      </c>
      <c r="BU334" s="86">
        <f t="shared" si="136"/>
        <v>-3.1000000000001222</v>
      </c>
      <c r="BV334" s="60" t="s">
        <v>411</v>
      </c>
      <c r="BW334" s="26">
        <f t="shared" si="137"/>
        <v>0</v>
      </c>
      <c r="BX334" s="92">
        <f t="shared" si="147"/>
        <v>-3.1000000000001222</v>
      </c>
      <c r="BY334" s="72"/>
      <c r="BZ334" s="11"/>
      <c r="CA334" s="72"/>
      <c r="CB334" s="72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2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2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2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2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2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2"/>
      <c r="IB334" s="11"/>
      <c r="IC334" s="11"/>
    </row>
    <row r="335" spans="1:237" s="2" customFormat="1" ht="15" customHeight="1" x14ac:dyDescent="0.2">
      <c r="A335" s="16" t="s">
        <v>329</v>
      </c>
      <c r="B335" s="26">
        <v>0</v>
      </c>
      <c r="C335" s="26">
        <v>0</v>
      </c>
      <c r="D335" s="4">
        <f t="shared" si="130"/>
        <v>0</v>
      </c>
      <c r="E335" s="13">
        <v>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26">
        <v>2629</v>
      </c>
      <c r="O335" s="26">
        <v>2667</v>
      </c>
      <c r="P335" s="4">
        <f t="shared" si="138"/>
        <v>1.0144541650817802</v>
      </c>
      <c r="Q335" s="13">
        <v>20</v>
      </c>
      <c r="R335" s="22">
        <v>1</v>
      </c>
      <c r="S335" s="13">
        <v>15</v>
      </c>
      <c r="T335" s="26">
        <v>62.2</v>
      </c>
      <c r="U335" s="26">
        <v>212.3</v>
      </c>
      <c r="V335" s="4">
        <f t="shared" si="139"/>
        <v>3.4131832797427655</v>
      </c>
      <c r="W335" s="13">
        <v>20</v>
      </c>
      <c r="X335" s="26">
        <v>17</v>
      </c>
      <c r="Y335" s="26">
        <v>7.8</v>
      </c>
      <c r="Z335" s="4">
        <f t="shared" si="140"/>
        <v>0.45882352941176469</v>
      </c>
      <c r="AA335" s="13">
        <v>30</v>
      </c>
      <c r="AB335" s="26" t="s">
        <v>370</v>
      </c>
      <c r="AC335" s="26" t="s">
        <v>370</v>
      </c>
      <c r="AD335" s="4" t="s">
        <v>370</v>
      </c>
      <c r="AE335" s="13" t="s">
        <v>370</v>
      </c>
      <c r="AF335" s="5">
        <v>14494</v>
      </c>
      <c r="AG335" s="5">
        <v>15848</v>
      </c>
      <c r="AH335" s="4">
        <f t="shared" si="144"/>
        <v>1.0934179660549193</v>
      </c>
      <c r="AI335" s="13">
        <v>5</v>
      </c>
      <c r="AJ335" s="5">
        <v>62</v>
      </c>
      <c r="AK335" s="5">
        <v>64.599999999999994</v>
      </c>
      <c r="AL335" s="4">
        <f t="shared" si="131"/>
        <v>1.0419354838709676</v>
      </c>
      <c r="AM335" s="13">
        <v>15</v>
      </c>
      <c r="AN335" s="26">
        <v>294</v>
      </c>
      <c r="AO335" s="26">
        <v>283</v>
      </c>
      <c r="AP335" s="4">
        <f t="shared" si="145"/>
        <v>0.9625850340136054</v>
      </c>
      <c r="AQ335" s="13">
        <v>20</v>
      </c>
      <c r="AR335" s="5" t="s">
        <v>373</v>
      </c>
      <c r="AS335" s="5" t="s">
        <v>373</v>
      </c>
      <c r="AT335" s="5" t="s">
        <v>373</v>
      </c>
      <c r="AU335" s="13" t="s">
        <v>370</v>
      </c>
      <c r="AV335" s="13">
        <v>0</v>
      </c>
      <c r="AW335" s="13">
        <v>73.33</v>
      </c>
      <c r="AX335" s="4">
        <f t="shared" si="132"/>
        <v>0</v>
      </c>
      <c r="AY335" s="13">
        <v>0</v>
      </c>
      <c r="AZ335" s="5" t="s">
        <v>373</v>
      </c>
      <c r="BA335" s="5" t="s">
        <v>373</v>
      </c>
      <c r="BB335" s="5" t="s">
        <v>373</v>
      </c>
      <c r="BC335" s="13" t="s">
        <v>370</v>
      </c>
      <c r="BD335" s="20">
        <f t="shared" si="141"/>
        <v>1.2613222203796406</v>
      </c>
      <c r="BE335" s="20">
        <f t="shared" si="146"/>
        <v>1.206132222037964</v>
      </c>
      <c r="BF335" s="24">
        <v>684</v>
      </c>
      <c r="BG335" s="21">
        <f t="shared" si="133"/>
        <v>684</v>
      </c>
      <c r="BH335" s="21">
        <f t="shared" si="134"/>
        <v>825</v>
      </c>
      <c r="BI335" s="48">
        <f t="shared" si="135"/>
        <v>141</v>
      </c>
      <c r="BJ335" s="21">
        <v>84</v>
      </c>
      <c r="BK335" s="21">
        <v>88.2</v>
      </c>
      <c r="BL335" s="21">
        <v>0</v>
      </c>
      <c r="BM335" s="21">
        <v>55.3</v>
      </c>
      <c r="BN335" s="21">
        <v>78.599999999999994</v>
      </c>
      <c r="BO335" s="21">
        <v>144.6</v>
      </c>
      <c r="BP335" s="21">
        <v>76.699999999999989</v>
      </c>
      <c r="BQ335" s="21">
        <v>77.200000000000031</v>
      </c>
      <c r="BR335" s="21">
        <v>48.699999999999918</v>
      </c>
      <c r="BS335" s="21">
        <v>78.600000000000051</v>
      </c>
      <c r="BT335" s="21">
        <v>76.599999999999994</v>
      </c>
      <c r="BU335" s="86">
        <f t="shared" si="136"/>
        <v>16.499999999999943</v>
      </c>
      <c r="BV335" s="60" t="s">
        <v>411</v>
      </c>
      <c r="BW335" s="26">
        <f t="shared" si="137"/>
        <v>0</v>
      </c>
      <c r="BX335" s="92">
        <f t="shared" si="147"/>
        <v>0</v>
      </c>
      <c r="BY335" s="72"/>
      <c r="BZ335" s="11"/>
      <c r="CA335" s="72"/>
      <c r="CB335" s="72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2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2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2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2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2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2"/>
      <c r="IB335" s="11"/>
      <c r="IC335" s="11"/>
    </row>
    <row r="336" spans="1:237" s="2" customFormat="1" ht="15" customHeight="1" x14ac:dyDescent="0.2">
      <c r="A336" s="16" t="s">
        <v>330</v>
      </c>
      <c r="B336" s="26">
        <v>816.8</v>
      </c>
      <c r="C336" s="26">
        <v>830.9</v>
      </c>
      <c r="D336" s="4">
        <f t="shared" si="130"/>
        <v>1.0172624877571008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26">
        <v>260.2</v>
      </c>
      <c r="O336" s="26">
        <v>673.3</v>
      </c>
      <c r="P336" s="4">
        <f t="shared" si="138"/>
        <v>2.5876249039200614</v>
      </c>
      <c r="Q336" s="13">
        <v>20</v>
      </c>
      <c r="R336" s="22">
        <v>1</v>
      </c>
      <c r="S336" s="13">
        <v>15</v>
      </c>
      <c r="T336" s="26">
        <v>57.5</v>
      </c>
      <c r="U336" s="26">
        <v>59.6</v>
      </c>
      <c r="V336" s="4">
        <f t="shared" si="139"/>
        <v>1.0365217391304349</v>
      </c>
      <c r="W336" s="13">
        <v>30</v>
      </c>
      <c r="X336" s="26">
        <v>8</v>
      </c>
      <c r="Y336" s="26">
        <v>8.5</v>
      </c>
      <c r="Z336" s="4">
        <f t="shared" si="140"/>
        <v>1.0625</v>
      </c>
      <c r="AA336" s="13">
        <v>20</v>
      </c>
      <c r="AB336" s="26" t="s">
        <v>370</v>
      </c>
      <c r="AC336" s="26" t="s">
        <v>370</v>
      </c>
      <c r="AD336" s="4" t="s">
        <v>370</v>
      </c>
      <c r="AE336" s="13" t="s">
        <v>370</v>
      </c>
      <c r="AF336" s="5">
        <v>3491</v>
      </c>
      <c r="AG336" s="5">
        <v>5096</v>
      </c>
      <c r="AH336" s="4">
        <f t="shared" si="144"/>
        <v>1.4597536522486394</v>
      </c>
      <c r="AI336" s="13">
        <v>5</v>
      </c>
      <c r="AJ336" s="5">
        <v>15</v>
      </c>
      <c r="AK336" s="5">
        <v>0</v>
      </c>
      <c r="AL336" s="4">
        <f t="shared" si="131"/>
        <v>0</v>
      </c>
      <c r="AM336" s="13">
        <v>15</v>
      </c>
      <c r="AN336" s="26">
        <v>180</v>
      </c>
      <c r="AO336" s="26">
        <v>212</v>
      </c>
      <c r="AP336" s="4">
        <f t="shared" si="145"/>
        <v>1.1777777777777778</v>
      </c>
      <c r="AQ336" s="13">
        <v>20</v>
      </c>
      <c r="AR336" s="5" t="s">
        <v>373</v>
      </c>
      <c r="AS336" s="5" t="s">
        <v>373</v>
      </c>
      <c r="AT336" s="5" t="s">
        <v>373</v>
      </c>
      <c r="AU336" s="13" t="s">
        <v>370</v>
      </c>
      <c r="AV336" s="13">
        <v>0</v>
      </c>
      <c r="AW336" s="13">
        <v>0</v>
      </c>
      <c r="AX336" s="4">
        <f t="shared" si="132"/>
        <v>0</v>
      </c>
      <c r="AY336" s="13">
        <v>0</v>
      </c>
      <c r="AZ336" s="5" t="s">
        <v>373</v>
      </c>
      <c r="BA336" s="5" t="s">
        <v>373</v>
      </c>
      <c r="BB336" s="5" t="s">
        <v>373</v>
      </c>
      <c r="BC336" s="13" t="s">
        <v>370</v>
      </c>
      <c r="BD336" s="20">
        <f t="shared" si="141"/>
        <v>1.1861118440495113</v>
      </c>
      <c r="BE336" s="20">
        <f t="shared" si="146"/>
        <v>1.1861118440495113</v>
      </c>
      <c r="BF336" s="24">
        <v>665</v>
      </c>
      <c r="BG336" s="21">
        <f t="shared" si="133"/>
        <v>665</v>
      </c>
      <c r="BH336" s="21">
        <f t="shared" si="134"/>
        <v>788.8</v>
      </c>
      <c r="BI336" s="48">
        <f t="shared" si="135"/>
        <v>123.79999999999995</v>
      </c>
      <c r="BJ336" s="21">
        <v>130.19999999999999</v>
      </c>
      <c r="BK336" s="21">
        <v>108.9</v>
      </c>
      <c r="BL336" s="21">
        <v>0</v>
      </c>
      <c r="BM336" s="21">
        <v>75.7</v>
      </c>
      <c r="BN336" s="21">
        <v>55.4</v>
      </c>
      <c r="BO336" s="21">
        <v>69.300000000000011</v>
      </c>
      <c r="BP336" s="21">
        <v>54.599999999999987</v>
      </c>
      <c r="BQ336" s="21">
        <v>66.899999999999991</v>
      </c>
      <c r="BR336" s="21">
        <v>92.000000000000014</v>
      </c>
      <c r="BS336" s="21">
        <v>1.5999999999999233</v>
      </c>
      <c r="BT336" s="21">
        <v>69.3</v>
      </c>
      <c r="BU336" s="86">
        <f t="shared" si="136"/>
        <v>64.900000000000105</v>
      </c>
      <c r="BV336" s="60" t="s">
        <v>411</v>
      </c>
      <c r="BW336" s="26">
        <f t="shared" si="137"/>
        <v>0</v>
      </c>
      <c r="BX336" s="92">
        <f t="shared" si="147"/>
        <v>0</v>
      </c>
      <c r="BY336" s="72"/>
      <c r="BZ336" s="11"/>
      <c r="CA336" s="72"/>
      <c r="CB336" s="72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2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2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2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2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2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2"/>
      <c r="IB336" s="11"/>
      <c r="IC336" s="11"/>
    </row>
    <row r="337" spans="1:237" s="2" customFormat="1" ht="15" customHeight="1" x14ac:dyDescent="0.2">
      <c r="A337" s="16" t="s">
        <v>331</v>
      </c>
      <c r="B337" s="26">
        <v>468.1</v>
      </c>
      <c r="C337" s="26">
        <v>454.2</v>
      </c>
      <c r="D337" s="4">
        <f t="shared" si="130"/>
        <v>0.97030549027985469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26">
        <v>166.7</v>
      </c>
      <c r="O337" s="26">
        <v>0</v>
      </c>
      <c r="P337" s="4">
        <f t="shared" si="138"/>
        <v>0</v>
      </c>
      <c r="Q337" s="13">
        <v>20</v>
      </c>
      <c r="R337" s="22">
        <v>1</v>
      </c>
      <c r="S337" s="13">
        <v>15</v>
      </c>
      <c r="T337" s="26">
        <v>40</v>
      </c>
      <c r="U337" s="26">
        <v>28.6</v>
      </c>
      <c r="V337" s="4">
        <f t="shared" si="139"/>
        <v>0.71500000000000008</v>
      </c>
      <c r="W337" s="13">
        <v>25</v>
      </c>
      <c r="X337" s="26">
        <v>4</v>
      </c>
      <c r="Y337" s="26">
        <v>7</v>
      </c>
      <c r="Z337" s="4">
        <f t="shared" si="140"/>
        <v>1.75</v>
      </c>
      <c r="AA337" s="13">
        <v>25</v>
      </c>
      <c r="AB337" s="26" t="s">
        <v>370</v>
      </c>
      <c r="AC337" s="26" t="s">
        <v>370</v>
      </c>
      <c r="AD337" s="4" t="s">
        <v>370</v>
      </c>
      <c r="AE337" s="13" t="s">
        <v>370</v>
      </c>
      <c r="AF337" s="5">
        <v>3688</v>
      </c>
      <c r="AG337" s="5">
        <v>2808</v>
      </c>
      <c r="AH337" s="4">
        <f t="shared" si="144"/>
        <v>0.76138828633405642</v>
      </c>
      <c r="AI337" s="13">
        <v>5</v>
      </c>
      <c r="AJ337" s="5">
        <v>15</v>
      </c>
      <c r="AK337" s="5">
        <v>0</v>
      </c>
      <c r="AL337" s="4">
        <f t="shared" si="131"/>
        <v>0</v>
      </c>
      <c r="AM337" s="13">
        <v>15</v>
      </c>
      <c r="AN337" s="26">
        <v>103</v>
      </c>
      <c r="AO337" s="26">
        <v>100</v>
      </c>
      <c r="AP337" s="4">
        <f t="shared" si="145"/>
        <v>0.970873786407767</v>
      </c>
      <c r="AQ337" s="13">
        <v>20</v>
      </c>
      <c r="AR337" s="5" t="s">
        <v>373</v>
      </c>
      <c r="AS337" s="5" t="s">
        <v>373</v>
      </c>
      <c r="AT337" s="5" t="s">
        <v>373</v>
      </c>
      <c r="AU337" s="13" t="s">
        <v>370</v>
      </c>
      <c r="AV337" s="13">
        <v>0</v>
      </c>
      <c r="AW337" s="13">
        <v>0</v>
      </c>
      <c r="AX337" s="4">
        <f t="shared" si="132"/>
        <v>0</v>
      </c>
      <c r="AY337" s="13">
        <v>0</v>
      </c>
      <c r="AZ337" s="5" t="s">
        <v>373</v>
      </c>
      <c r="BA337" s="5" t="s">
        <v>373</v>
      </c>
      <c r="BB337" s="5" t="s">
        <v>373</v>
      </c>
      <c r="BC337" s="13" t="s">
        <v>370</v>
      </c>
      <c r="BD337" s="20">
        <f t="shared" si="141"/>
        <v>0.81149979305647535</v>
      </c>
      <c r="BE337" s="20">
        <f t="shared" si="146"/>
        <v>0.81149979305647535</v>
      </c>
      <c r="BF337" s="24">
        <v>406</v>
      </c>
      <c r="BG337" s="21">
        <f t="shared" si="133"/>
        <v>406</v>
      </c>
      <c r="BH337" s="21">
        <f t="shared" si="134"/>
        <v>329.5</v>
      </c>
      <c r="BI337" s="48">
        <f t="shared" si="135"/>
        <v>-76.5</v>
      </c>
      <c r="BJ337" s="21">
        <v>68.900000000000006</v>
      </c>
      <c r="BK337" s="21">
        <v>38.799999999999997</v>
      </c>
      <c r="BL337" s="21">
        <v>0</v>
      </c>
      <c r="BM337" s="21">
        <v>28.4</v>
      </c>
      <c r="BN337" s="21">
        <v>19</v>
      </c>
      <c r="BO337" s="21">
        <v>4.5999999999999943</v>
      </c>
      <c r="BP337" s="21">
        <v>42.200000000000024</v>
      </c>
      <c r="BQ337" s="21">
        <v>44</v>
      </c>
      <c r="BR337" s="21">
        <v>71.200000000000017</v>
      </c>
      <c r="BS337" s="21">
        <v>10.299999999999983</v>
      </c>
      <c r="BT337" s="21">
        <v>44.1</v>
      </c>
      <c r="BU337" s="86">
        <f t="shared" si="136"/>
        <v>-42.000000000000007</v>
      </c>
      <c r="BV337" s="60" t="s">
        <v>411</v>
      </c>
      <c r="BW337" s="26">
        <f t="shared" si="137"/>
        <v>0</v>
      </c>
      <c r="BX337" s="92">
        <f t="shared" si="147"/>
        <v>-42.000000000000007</v>
      </c>
      <c r="BY337" s="72"/>
      <c r="BZ337" s="11"/>
      <c r="CA337" s="72"/>
      <c r="CB337" s="72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2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2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2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2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2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2"/>
      <c r="IB337" s="11"/>
      <c r="IC337" s="11"/>
    </row>
    <row r="338" spans="1:237" s="2" customFormat="1" ht="15" customHeight="1" x14ac:dyDescent="0.2">
      <c r="A338" s="16" t="s">
        <v>332</v>
      </c>
      <c r="B338" s="26">
        <v>1196.3</v>
      </c>
      <c r="C338" s="26">
        <v>1202</v>
      </c>
      <c r="D338" s="4">
        <f t="shared" si="130"/>
        <v>1.0047646911309873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26">
        <v>504.2</v>
      </c>
      <c r="O338" s="26">
        <v>921.6</v>
      </c>
      <c r="P338" s="4">
        <f t="shared" si="138"/>
        <v>1.8278460928203095</v>
      </c>
      <c r="Q338" s="13">
        <v>20</v>
      </c>
      <c r="R338" s="22">
        <v>1</v>
      </c>
      <c r="S338" s="13">
        <v>15</v>
      </c>
      <c r="T338" s="26">
        <v>520</v>
      </c>
      <c r="U338" s="26">
        <v>846.3</v>
      </c>
      <c r="V338" s="4">
        <f t="shared" si="139"/>
        <v>1.6274999999999999</v>
      </c>
      <c r="W338" s="13">
        <v>20</v>
      </c>
      <c r="X338" s="26">
        <v>202.5</v>
      </c>
      <c r="Y338" s="26">
        <v>222.5</v>
      </c>
      <c r="Z338" s="4">
        <f t="shared" si="140"/>
        <v>1.0987654320987654</v>
      </c>
      <c r="AA338" s="13">
        <v>30</v>
      </c>
      <c r="AB338" s="26" t="s">
        <v>370</v>
      </c>
      <c r="AC338" s="26" t="s">
        <v>370</v>
      </c>
      <c r="AD338" s="4" t="s">
        <v>370</v>
      </c>
      <c r="AE338" s="13" t="s">
        <v>370</v>
      </c>
      <c r="AF338" s="5">
        <v>6303</v>
      </c>
      <c r="AG338" s="5">
        <v>6234</v>
      </c>
      <c r="AH338" s="4">
        <f t="shared" si="144"/>
        <v>0.98905283198476912</v>
      </c>
      <c r="AI338" s="13">
        <v>5</v>
      </c>
      <c r="AJ338" s="5">
        <v>62</v>
      </c>
      <c r="AK338" s="5">
        <v>8.3000000000000007</v>
      </c>
      <c r="AL338" s="4">
        <f t="shared" si="131"/>
        <v>0.13387096774193549</v>
      </c>
      <c r="AM338" s="13">
        <v>15</v>
      </c>
      <c r="AN338" s="26">
        <v>1955</v>
      </c>
      <c r="AO338" s="26">
        <v>2650</v>
      </c>
      <c r="AP338" s="4">
        <f t="shared" si="145"/>
        <v>1.3554987212276215</v>
      </c>
      <c r="AQ338" s="13">
        <v>20</v>
      </c>
      <c r="AR338" s="5" t="s">
        <v>373</v>
      </c>
      <c r="AS338" s="5" t="s">
        <v>373</v>
      </c>
      <c r="AT338" s="5" t="s">
        <v>373</v>
      </c>
      <c r="AU338" s="13" t="s">
        <v>370</v>
      </c>
      <c r="AV338" s="13">
        <v>0</v>
      </c>
      <c r="AW338" s="13">
        <v>0</v>
      </c>
      <c r="AX338" s="4">
        <f t="shared" si="132"/>
        <v>0</v>
      </c>
      <c r="AY338" s="13">
        <v>0</v>
      </c>
      <c r="AZ338" s="5" t="s">
        <v>373</v>
      </c>
      <c r="BA338" s="5" t="s">
        <v>373</v>
      </c>
      <c r="BB338" s="5" t="s">
        <v>373</v>
      </c>
      <c r="BC338" s="13" t="s">
        <v>370</v>
      </c>
      <c r="BD338" s="20">
        <f t="shared" si="141"/>
        <v>1.1939321098613653</v>
      </c>
      <c r="BE338" s="20">
        <f t="shared" si="146"/>
        <v>1.1939321098613653</v>
      </c>
      <c r="BF338" s="24">
        <v>778</v>
      </c>
      <c r="BG338" s="21">
        <f t="shared" si="133"/>
        <v>778</v>
      </c>
      <c r="BH338" s="21">
        <f t="shared" si="134"/>
        <v>928.9</v>
      </c>
      <c r="BI338" s="48">
        <f t="shared" si="135"/>
        <v>150.89999999999998</v>
      </c>
      <c r="BJ338" s="21">
        <v>121.9</v>
      </c>
      <c r="BK338" s="21">
        <v>117.1</v>
      </c>
      <c r="BL338" s="21">
        <v>0</v>
      </c>
      <c r="BM338" s="21">
        <v>74.8</v>
      </c>
      <c r="BN338" s="21">
        <v>75.900000000000006</v>
      </c>
      <c r="BO338" s="21">
        <v>117.99999999999989</v>
      </c>
      <c r="BP338" s="21">
        <v>34.300000000000153</v>
      </c>
      <c r="BQ338" s="21">
        <v>78.09999999999998</v>
      </c>
      <c r="BR338" s="21">
        <v>148.39999999999992</v>
      </c>
      <c r="BS338" s="21">
        <v>43.40000000000002</v>
      </c>
      <c r="BT338" s="21">
        <v>87.6</v>
      </c>
      <c r="BU338" s="86">
        <f t="shared" si="136"/>
        <v>29.400000000000077</v>
      </c>
      <c r="BV338" s="60" t="s">
        <v>411</v>
      </c>
      <c r="BW338" s="26">
        <f t="shared" si="137"/>
        <v>0</v>
      </c>
      <c r="BX338" s="92">
        <f t="shared" si="147"/>
        <v>0</v>
      </c>
      <c r="BY338" s="72"/>
      <c r="BZ338" s="11"/>
      <c r="CA338" s="72"/>
      <c r="CB338" s="72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2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2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2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2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2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2"/>
      <c r="IB338" s="11"/>
      <c r="IC338" s="11"/>
    </row>
    <row r="339" spans="1:237" s="2" customFormat="1" ht="15" customHeight="1" x14ac:dyDescent="0.2">
      <c r="A339" s="16" t="s">
        <v>333</v>
      </c>
      <c r="B339" s="26">
        <v>85888</v>
      </c>
      <c r="C339" s="26">
        <v>90333.7</v>
      </c>
      <c r="D339" s="4">
        <f t="shared" si="130"/>
        <v>1.0517615964977645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26">
        <v>7455.6</v>
      </c>
      <c r="O339" s="26">
        <v>8158.5</v>
      </c>
      <c r="P339" s="4">
        <f t="shared" si="138"/>
        <v>1.0942781265089327</v>
      </c>
      <c r="Q339" s="13">
        <v>20</v>
      </c>
      <c r="R339" s="22">
        <v>1</v>
      </c>
      <c r="S339" s="13">
        <v>15</v>
      </c>
      <c r="T339" s="26">
        <v>140</v>
      </c>
      <c r="U339" s="26">
        <v>150.30000000000001</v>
      </c>
      <c r="V339" s="4">
        <f t="shared" si="139"/>
        <v>1.0735714285714286</v>
      </c>
      <c r="W339" s="13">
        <v>20</v>
      </c>
      <c r="X339" s="26">
        <v>62.1</v>
      </c>
      <c r="Y339" s="26">
        <v>68.2</v>
      </c>
      <c r="Z339" s="4">
        <f t="shared" si="140"/>
        <v>1.0982286634460547</v>
      </c>
      <c r="AA339" s="13">
        <v>30</v>
      </c>
      <c r="AB339" s="26" t="s">
        <v>370</v>
      </c>
      <c r="AC339" s="26" t="s">
        <v>370</v>
      </c>
      <c r="AD339" s="4" t="s">
        <v>370</v>
      </c>
      <c r="AE339" s="13" t="s">
        <v>370</v>
      </c>
      <c r="AF339" s="5">
        <v>212817</v>
      </c>
      <c r="AG339" s="5">
        <v>221107</v>
      </c>
      <c r="AH339" s="4">
        <f t="shared" si="144"/>
        <v>1.0389536550181611</v>
      </c>
      <c r="AI339" s="13">
        <v>5</v>
      </c>
      <c r="AJ339" s="5">
        <v>62</v>
      </c>
      <c r="AK339" s="5">
        <v>37.299999999999997</v>
      </c>
      <c r="AL339" s="4">
        <f t="shared" si="131"/>
        <v>0.60161290322580641</v>
      </c>
      <c r="AM339" s="13">
        <v>15</v>
      </c>
      <c r="AN339" s="26">
        <v>590</v>
      </c>
      <c r="AO339" s="26">
        <v>770</v>
      </c>
      <c r="AP339" s="4">
        <f t="shared" si="145"/>
        <v>1.3050847457627119</v>
      </c>
      <c r="AQ339" s="13">
        <v>20</v>
      </c>
      <c r="AR339" s="5" t="s">
        <v>373</v>
      </c>
      <c r="AS339" s="5" t="s">
        <v>373</v>
      </c>
      <c r="AT339" s="5" t="s">
        <v>373</v>
      </c>
      <c r="AU339" s="13" t="s">
        <v>370</v>
      </c>
      <c r="AV339" s="13">
        <v>75</v>
      </c>
      <c r="AW339" s="13">
        <v>100</v>
      </c>
      <c r="AX339" s="4">
        <f t="shared" si="132"/>
        <v>1.3333333333333333</v>
      </c>
      <c r="AY339" s="13">
        <v>10</v>
      </c>
      <c r="AZ339" s="5" t="s">
        <v>373</v>
      </c>
      <c r="BA339" s="5" t="s">
        <v>373</v>
      </c>
      <c r="BB339" s="5" t="s">
        <v>373</v>
      </c>
      <c r="BC339" s="13" t="s">
        <v>370</v>
      </c>
      <c r="BD339" s="20">
        <f t="shared" si="141"/>
        <v>1.0722445313243585</v>
      </c>
      <c r="BE339" s="20">
        <f t="shared" si="146"/>
        <v>1.0722445313243585</v>
      </c>
      <c r="BF339" s="24">
        <v>2314</v>
      </c>
      <c r="BG339" s="21">
        <f t="shared" si="133"/>
        <v>2314</v>
      </c>
      <c r="BH339" s="21">
        <f t="shared" si="134"/>
        <v>2481.1999999999998</v>
      </c>
      <c r="BI339" s="48">
        <f t="shared" si="135"/>
        <v>167.19999999999982</v>
      </c>
      <c r="BJ339" s="21">
        <v>281.60000000000002</v>
      </c>
      <c r="BK339" s="21">
        <v>238.1</v>
      </c>
      <c r="BL339" s="21">
        <v>235.19999999999996</v>
      </c>
      <c r="BM339" s="21">
        <v>238.6</v>
      </c>
      <c r="BN339" s="21">
        <v>204</v>
      </c>
      <c r="BO339" s="21">
        <v>287.50000000000011</v>
      </c>
      <c r="BP339" s="21">
        <v>167.10000000000008</v>
      </c>
      <c r="BQ339" s="21">
        <v>251.79999999999973</v>
      </c>
      <c r="BR339" s="21">
        <v>116.0000000000004</v>
      </c>
      <c r="BS339" s="21">
        <v>160.99999999999972</v>
      </c>
      <c r="BT339" s="21">
        <v>236.3</v>
      </c>
      <c r="BU339" s="86">
        <f t="shared" si="136"/>
        <v>64.000000000000057</v>
      </c>
      <c r="BV339" s="60" t="s">
        <v>411</v>
      </c>
      <c r="BW339" s="26">
        <f t="shared" si="137"/>
        <v>0</v>
      </c>
      <c r="BX339" s="92">
        <f t="shared" si="147"/>
        <v>0</v>
      </c>
      <c r="BY339" s="72"/>
      <c r="BZ339" s="11"/>
      <c r="CA339" s="72"/>
      <c r="CB339" s="72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2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2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2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2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2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2"/>
      <c r="IB339" s="11"/>
      <c r="IC339" s="11"/>
    </row>
    <row r="340" spans="1:237" s="2" customFormat="1" ht="15" customHeight="1" x14ac:dyDescent="0.2">
      <c r="A340" s="25" t="s">
        <v>334</v>
      </c>
      <c r="B340" s="26"/>
      <c r="C340" s="26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26"/>
      <c r="O340" s="26"/>
      <c r="P340" s="4"/>
      <c r="Q340" s="13"/>
      <c r="R340" s="22"/>
      <c r="S340" s="13"/>
      <c r="T340" s="26"/>
      <c r="U340" s="26"/>
      <c r="V340" s="4"/>
      <c r="W340" s="13"/>
      <c r="X340" s="26"/>
      <c r="Y340" s="26"/>
      <c r="Z340" s="4"/>
      <c r="AA340" s="13"/>
      <c r="AB340" s="26"/>
      <c r="AC340" s="26"/>
      <c r="AD340" s="4"/>
      <c r="AE340" s="13"/>
      <c r="AF340" s="5"/>
      <c r="AG340" s="5"/>
      <c r="AH340" s="4"/>
      <c r="AI340" s="13"/>
      <c r="AJ340" s="5"/>
      <c r="AK340" s="5"/>
      <c r="AL340" s="4"/>
      <c r="AM340" s="13"/>
      <c r="AN340" s="26"/>
      <c r="AO340" s="26"/>
      <c r="AP340" s="4"/>
      <c r="AQ340" s="13"/>
      <c r="AR340" s="5"/>
      <c r="AS340" s="5"/>
      <c r="AT340" s="5"/>
      <c r="AU340" s="13"/>
      <c r="AV340" s="13"/>
      <c r="AW340" s="13"/>
      <c r="AX340" s="4"/>
      <c r="AY340" s="13"/>
      <c r="AZ340" s="5"/>
      <c r="BA340" s="5"/>
      <c r="BB340" s="5"/>
      <c r="BC340" s="13"/>
      <c r="BD340" s="20"/>
      <c r="BE340" s="20"/>
      <c r="BF340" s="24"/>
      <c r="BG340" s="21"/>
      <c r="BH340" s="21"/>
      <c r="BI340" s="48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86"/>
      <c r="BV340" s="60"/>
      <c r="BW340" s="26"/>
      <c r="BX340" s="92"/>
      <c r="BY340" s="72"/>
      <c r="BZ340" s="11"/>
      <c r="CA340" s="72"/>
      <c r="CB340" s="72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2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2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2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2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2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2"/>
      <c r="IB340" s="11"/>
      <c r="IC340" s="11"/>
    </row>
    <row r="341" spans="1:237" s="2" customFormat="1" ht="15" customHeight="1" x14ac:dyDescent="0.2">
      <c r="A341" s="16" t="s">
        <v>335</v>
      </c>
      <c r="B341" s="26">
        <v>430</v>
      </c>
      <c r="C341" s="26">
        <v>332.4</v>
      </c>
      <c r="D341" s="4">
        <f t="shared" si="130"/>
        <v>0.77302325581395348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26">
        <v>1009</v>
      </c>
      <c r="O341" s="26">
        <v>1067.5999999999999</v>
      </c>
      <c r="P341" s="4">
        <f t="shared" si="138"/>
        <v>1.0580773042616451</v>
      </c>
      <c r="Q341" s="13">
        <v>20</v>
      </c>
      <c r="R341" s="22">
        <v>1</v>
      </c>
      <c r="S341" s="13">
        <v>15</v>
      </c>
      <c r="T341" s="26">
        <v>352.9</v>
      </c>
      <c r="U341" s="26">
        <v>337.1</v>
      </c>
      <c r="V341" s="4">
        <f t="shared" si="139"/>
        <v>0.95522810994616048</v>
      </c>
      <c r="W341" s="13">
        <v>25</v>
      </c>
      <c r="X341" s="26">
        <v>22</v>
      </c>
      <c r="Y341" s="26">
        <v>22.6</v>
      </c>
      <c r="Z341" s="4">
        <f t="shared" si="140"/>
        <v>1.0272727272727273</v>
      </c>
      <c r="AA341" s="13">
        <v>25</v>
      </c>
      <c r="AB341" s="26" t="s">
        <v>370</v>
      </c>
      <c r="AC341" s="26" t="s">
        <v>370</v>
      </c>
      <c r="AD341" s="4" t="s">
        <v>370</v>
      </c>
      <c r="AE341" s="13" t="s">
        <v>370</v>
      </c>
      <c r="AF341" s="5">
        <v>3705</v>
      </c>
      <c r="AG341" s="5">
        <v>4845</v>
      </c>
      <c r="AH341" s="4">
        <f t="shared" si="144"/>
        <v>1.3076923076923077</v>
      </c>
      <c r="AI341" s="13">
        <v>5</v>
      </c>
      <c r="AJ341" s="5">
        <v>15</v>
      </c>
      <c r="AK341" s="5">
        <v>62.1</v>
      </c>
      <c r="AL341" s="4">
        <f t="shared" si="131"/>
        <v>4.1399999999999997</v>
      </c>
      <c r="AM341" s="13">
        <v>15</v>
      </c>
      <c r="AN341" s="26">
        <v>290</v>
      </c>
      <c r="AO341" s="26">
        <v>297</v>
      </c>
      <c r="AP341" s="4">
        <f t="shared" ref="AP341:AP351" si="148">IF((AQ341=0),0,IF(AN341=0,1,IF(AO341&lt;0,0,AO341/AN341)))</f>
        <v>1.0241379310344827</v>
      </c>
      <c r="AQ341" s="13">
        <v>20</v>
      </c>
      <c r="AR341" s="5" t="s">
        <v>373</v>
      </c>
      <c r="AS341" s="5" t="s">
        <v>373</v>
      </c>
      <c r="AT341" s="5" t="s">
        <v>373</v>
      </c>
      <c r="AU341" s="13" t="s">
        <v>370</v>
      </c>
      <c r="AV341" s="13">
        <v>0</v>
      </c>
      <c r="AW341" s="13">
        <v>0</v>
      </c>
      <c r="AX341" s="4">
        <f t="shared" si="132"/>
        <v>0</v>
      </c>
      <c r="AY341" s="13">
        <v>0</v>
      </c>
      <c r="AZ341" s="5" t="s">
        <v>373</v>
      </c>
      <c r="BA341" s="5" t="s">
        <v>373</v>
      </c>
      <c r="BB341" s="5" t="s">
        <v>373</v>
      </c>
      <c r="BC341" s="13" t="s">
        <v>370</v>
      </c>
      <c r="BD341" s="20">
        <f t="shared" si="141"/>
        <v>1.3524112572814504</v>
      </c>
      <c r="BE341" s="20">
        <f t="shared" ref="BE341:BE351" si="149">IF(BD341&gt;1.2,IF((BD341-1.2)*0.1+1.2&gt;1.3,1.3,(BD341-1.2)*0.1+1.2),BD341)</f>
        <v>1.215241125728145</v>
      </c>
      <c r="BF341" s="24">
        <v>1206</v>
      </c>
      <c r="BG341" s="21">
        <f t="shared" si="133"/>
        <v>1206</v>
      </c>
      <c r="BH341" s="21">
        <f t="shared" si="134"/>
        <v>1465.6</v>
      </c>
      <c r="BI341" s="48">
        <f t="shared" si="135"/>
        <v>259.59999999999991</v>
      </c>
      <c r="BJ341" s="21">
        <v>136.4</v>
      </c>
      <c r="BK341" s="21">
        <v>174.9</v>
      </c>
      <c r="BL341" s="21">
        <v>0</v>
      </c>
      <c r="BM341" s="21">
        <v>92.4</v>
      </c>
      <c r="BN341" s="21">
        <v>89.7</v>
      </c>
      <c r="BO341" s="21">
        <v>159.89999999999998</v>
      </c>
      <c r="BP341" s="21">
        <v>116.8</v>
      </c>
      <c r="BQ341" s="21">
        <v>63.3</v>
      </c>
      <c r="BR341" s="21">
        <v>109.7000000000001</v>
      </c>
      <c r="BS341" s="21">
        <v>364.29999999999984</v>
      </c>
      <c r="BT341" s="21">
        <v>116.3</v>
      </c>
      <c r="BU341" s="86">
        <f t="shared" si="136"/>
        <v>41.899999999999707</v>
      </c>
      <c r="BV341" s="60"/>
      <c r="BW341" s="26">
        <f t="shared" si="137"/>
        <v>41.899999999999707</v>
      </c>
      <c r="BX341" s="92">
        <f t="shared" si="147"/>
        <v>0</v>
      </c>
      <c r="BY341" s="72"/>
      <c r="BZ341" s="11"/>
      <c r="CA341" s="72"/>
      <c r="CB341" s="72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2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2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2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2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2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2"/>
      <c r="IB341" s="11"/>
      <c r="IC341" s="11"/>
    </row>
    <row r="342" spans="1:237" s="2" customFormat="1" ht="15" customHeight="1" x14ac:dyDescent="0.2">
      <c r="A342" s="16" t="s">
        <v>336</v>
      </c>
      <c r="B342" s="26">
        <v>0</v>
      </c>
      <c r="C342" s="26">
        <v>0</v>
      </c>
      <c r="D342" s="4">
        <f t="shared" si="130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26">
        <v>209.9</v>
      </c>
      <c r="O342" s="26">
        <v>288.3</v>
      </c>
      <c r="P342" s="4">
        <f t="shared" si="138"/>
        <v>1.3735111958075275</v>
      </c>
      <c r="Q342" s="13">
        <v>20</v>
      </c>
      <c r="R342" s="22">
        <v>1</v>
      </c>
      <c r="S342" s="13">
        <v>15</v>
      </c>
      <c r="T342" s="26">
        <v>485</v>
      </c>
      <c r="U342" s="26">
        <v>589.70000000000005</v>
      </c>
      <c r="V342" s="4">
        <f t="shared" si="139"/>
        <v>1.2158762886597938</v>
      </c>
      <c r="W342" s="13">
        <v>30</v>
      </c>
      <c r="X342" s="26">
        <v>20</v>
      </c>
      <c r="Y342" s="26">
        <v>22.1</v>
      </c>
      <c r="Z342" s="4">
        <f t="shared" si="140"/>
        <v>1.105</v>
      </c>
      <c r="AA342" s="13">
        <v>20</v>
      </c>
      <c r="AB342" s="26" t="s">
        <v>370</v>
      </c>
      <c r="AC342" s="26" t="s">
        <v>370</v>
      </c>
      <c r="AD342" s="4" t="s">
        <v>370</v>
      </c>
      <c r="AE342" s="13" t="s">
        <v>370</v>
      </c>
      <c r="AF342" s="5">
        <v>4394</v>
      </c>
      <c r="AG342" s="5">
        <v>7221</v>
      </c>
      <c r="AH342" s="4">
        <f t="shared" si="144"/>
        <v>1.6433773327264452</v>
      </c>
      <c r="AI342" s="13">
        <v>5</v>
      </c>
      <c r="AJ342" s="5">
        <v>65</v>
      </c>
      <c r="AK342" s="5">
        <v>36.299999999999997</v>
      </c>
      <c r="AL342" s="4">
        <f t="shared" si="131"/>
        <v>0.55846153846153845</v>
      </c>
      <c r="AM342" s="13">
        <v>15</v>
      </c>
      <c r="AN342" s="26">
        <v>400</v>
      </c>
      <c r="AO342" s="26">
        <v>378</v>
      </c>
      <c r="AP342" s="4">
        <f t="shared" si="148"/>
        <v>0.94499999999999995</v>
      </c>
      <c r="AQ342" s="13">
        <v>20</v>
      </c>
      <c r="AR342" s="5" t="s">
        <v>373</v>
      </c>
      <c r="AS342" s="5" t="s">
        <v>373</v>
      </c>
      <c r="AT342" s="5" t="s">
        <v>373</v>
      </c>
      <c r="AU342" s="13" t="s">
        <v>370</v>
      </c>
      <c r="AV342" s="13">
        <v>0</v>
      </c>
      <c r="AW342" s="13">
        <v>0</v>
      </c>
      <c r="AX342" s="4">
        <f t="shared" si="132"/>
        <v>0</v>
      </c>
      <c r="AY342" s="13">
        <v>0</v>
      </c>
      <c r="AZ342" s="5" t="s">
        <v>373</v>
      </c>
      <c r="BA342" s="5" t="s">
        <v>373</v>
      </c>
      <c r="BB342" s="5" t="s">
        <v>373</v>
      </c>
      <c r="BC342" s="13" t="s">
        <v>370</v>
      </c>
      <c r="BD342" s="20">
        <f t="shared" si="141"/>
        <v>1.0923225785319972</v>
      </c>
      <c r="BE342" s="20">
        <f t="shared" si="149"/>
        <v>1.0923225785319972</v>
      </c>
      <c r="BF342" s="24">
        <v>934</v>
      </c>
      <c r="BG342" s="21">
        <f t="shared" si="133"/>
        <v>934</v>
      </c>
      <c r="BH342" s="21">
        <f t="shared" si="134"/>
        <v>1020.2</v>
      </c>
      <c r="BI342" s="48">
        <f t="shared" si="135"/>
        <v>86.200000000000045</v>
      </c>
      <c r="BJ342" s="21">
        <v>120.7</v>
      </c>
      <c r="BK342" s="21">
        <v>151</v>
      </c>
      <c r="BL342" s="21">
        <v>0</v>
      </c>
      <c r="BM342" s="21">
        <v>89.1</v>
      </c>
      <c r="BN342" s="21">
        <v>106.4</v>
      </c>
      <c r="BO342" s="21">
        <v>155.10000000000002</v>
      </c>
      <c r="BP342" s="21">
        <v>84.7</v>
      </c>
      <c r="BQ342" s="21">
        <v>44.800000000000061</v>
      </c>
      <c r="BR342" s="21">
        <v>132.59999999999985</v>
      </c>
      <c r="BS342" s="21">
        <v>37.100000000000051</v>
      </c>
      <c r="BT342" s="21">
        <v>97.5</v>
      </c>
      <c r="BU342" s="86">
        <f t="shared" si="136"/>
        <v>1.2000000000000171</v>
      </c>
      <c r="BV342" s="60"/>
      <c r="BW342" s="26">
        <f t="shared" si="137"/>
        <v>1.2000000000000171</v>
      </c>
      <c r="BX342" s="92">
        <f t="shared" si="147"/>
        <v>0</v>
      </c>
      <c r="BY342" s="72"/>
      <c r="BZ342" s="11"/>
      <c r="CA342" s="72"/>
      <c r="CB342" s="72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2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2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2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2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2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2"/>
      <c r="IB342" s="11"/>
      <c r="IC342" s="11"/>
    </row>
    <row r="343" spans="1:237" s="2" customFormat="1" ht="15" customHeight="1" x14ac:dyDescent="0.2">
      <c r="A343" s="16" t="s">
        <v>337</v>
      </c>
      <c r="B343" s="26">
        <v>575</v>
      </c>
      <c r="C343" s="26">
        <v>586</v>
      </c>
      <c r="D343" s="4">
        <f t="shared" si="130"/>
        <v>1.0191304347826087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26">
        <v>1561.4</v>
      </c>
      <c r="O343" s="26">
        <v>1972.5</v>
      </c>
      <c r="P343" s="4">
        <f t="shared" si="138"/>
        <v>1.2632893557064173</v>
      </c>
      <c r="Q343" s="13">
        <v>20</v>
      </c>
      <c r="R343" s="22">
        <v>1</v>
      </c>
      <c r="S343" s="13">
        <v>15</v>
      </c>
      <c r="T343" s="26">
        <v>468</v>
      </c>
      <c r="U343" s="26">
        <v>510</v>
      </c>
      <c r="V343" s="4">
        <f t="shared" si="139"/>
        <v>1.0897435897435896</v>
      </c>
      <c r="W343" s="13">
        <v>30</v>
      </c>
      <c r="X343" s="26">
        <v>33</v>
      </c>
      <c r="Y343" s="26">
        <v>36</v>
      </c>
      <c r="Z343" s="4">
        <f t="shared" si="140"/>
        <v>1.0909090909090908</v>
      </c>
      <c r="AA343" s="13">
        <v>20</v>
      </c>
      <c r="AB343" s="26" t="s">
        <v>370</v>
      </c>
      <c r="AC343" s="26" t="s">
        <v>370</v>
      </c>
      <c r="AD343" s="4" t="s">
        <v>370</v>
      </c>
      <c r="AE343" s="13" t="s">
        <v>370</v>
      </c>
      <c r="AF343" s="5">
        <v>8186</v>
      </c>
      <c r="AG343" s="5">
        <v>3437</v>
      </c>
      <c r="AH343" s="4">
        <f t="shared" si="144"/>
        <v>0.41986318104080139</v>
      </c>
      <c r="AI343" s="13">
        <v>5</v>
      </c>
      <c r="AJ343" s="5">
        <v>65</v>
      </c>
      <c r="AK343" s="5">
        <v>23.5</v>
      </c>
      <c r="AL343" s="4">
        <f t="shared" si="131"/>
        <v>0.36153846153846153</v>
      </c>
      <c r="AM343" s="13">
        <v>15</v>
      </c>
      <c r="AN343" s="26">
        <v>590</v>
      </c>
      <c r="AO343" s="26">
        <v>585</v>
      </c>
      <c r="AP343" s="4">
        <f t="shared" si="148"/>
        <v>0.99152542372881358</v>
      </c>
      <c r="AQ343" s="13">
        <v>20</v>
      </c>
      <c r="AR343" s="5" t="s">
        <v>373</v>
      </c>
      <c r="AS343" s="5" t="s">
        <v>373</v>
      </c>
      <c r="AT343" s="5" t="s">
        <v>373</v>
      </c>
      <c r="AU343" s="13" t="s">
        <v>370</v>
      </c>
      <c r="AV343" s="13">
        <v>0</v>
      </c>
      <c r="AW343" s="13">
        <v>0</v>
      </c>
      <c r="AX343" s="4">
        <f t="shared" si="132"/>
        <v>0</v>
      </c>
      <c r="AY343" s="13">
        <v>0</v>
      </c>
      <c r="AZ343" s="5" t="s">
        <v>373</v>
      </c>
      <c r="BA343" s="5" t="s">
        <v>373</v>
      </c>
      <c r="BB343" s="5" t="s">
        <v>373</v>
      </c>
      <c r="BC343" s="13" t="s">
        <v>370</v>
      </c>
      <c r="BD343" s="20">
        <f t="shared" si="141"/>
        <v>0.9801517205577861</v>
      </c>
      <c r="BE343" s="20">
        <f t="shared" si="149"/>
        <v>0.9801517205577861</v>
      </c>
      <c r="BF343" s="24">
        <v>974</v>
      </c>
      <c r="BG343" s="21">
        <f t="shared" si="133"/>
        <v>974</v>
      </c>
      <c r="BH343" s="21">
        <f t="shared" si="134"/>
        <v>954.7</v>
      </c>
      <c r="BI343" s="48">
        <f t="shared" si="135"/>
        <v>-19.299999999999955</v>
      </c>
      <c r="BJ343" s="21">
        <v>158</v>
      </c>
      <c r="BK343" s="21">
        <v>134.19999999999999</v>
      </c>
      <c r="BL343" s="21">
        <v>0</v>
      </c>
      <c r="BM343" s="21">
        <v>67.900000000000006</v>
      </c>
      <c r="BN343" s="21">
        <v>107.1</v>
      </c>
      <c r="BO343" s="21">
        <v>95.199999999999989</v>
      </c>
      <c r="BP343" s="21">
        <v>63.700000000000017</v>
      </c>
      <c r="BQ343" s="21">
        <v>93.59999999999998</v>
      </c>
      <c r="BR343" s="21">
        <v>132.40000000000009</v>
      </c>
      <c r="BS343" s="21">
        <v>41.199999999999918</v>
      </c>
      <c r="BT343" s="21">
        <v>85.099999999999937</v>
      </c>
      <c r="BU343" s="86">
        <f t="shared" si="136"/>
        <v>-23.699999999999889</v>
      </c>
      <c r="BV343" s="60"/>
      <c r="BW343" s="26">
        <f t="shared" si="137"/>
        <v>0</v>
      </c>
      <c r="BX343" s="92">
        <f t="shared" si="147"/>
        <v>-23.699999999999889</v>
      </c>
      <c r="BY343" s="72"/>
      <c r="BZ343" s="11"/>
      <c r="CA343" s="72"/>
      <c r="CB343" s="72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2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2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2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2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2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1"/>
      <c r="HK343" s="11"/>
      <c r="HL343" s="11"/>
      <c r="HM343" s="11"/>
      <c r="HN343" s="11"/>
      <c r="HO343" s="11"/>
      <c r="HP343" s="11"/>
      <c r="HQ343" s="11"/>
      <c r="HR343" s="11"/>
      <c r="HS343" s="11"/>
      <c r="HT343" s="11"/>
      <c r="HU343" s="11"/>
      <c r="HV343" s="11"/>
      <c r="HW343" s="11"/>
      <c r="HX343" s="11"/>
      <c r="HY343" s="11"/>
      <c r="HZ343" s="11"/>
      <c r="IA343" s="12"/>
      <c r="IB343" s="11"/>
      <c r="IC343" s="11"/>
    </row>
    <row r="344" spans="1:237" s="2" customFormat="1" ht="15" customHeight="1" x14ac:dyDescent="0.2">
      <c r="A344" s="16" t="s">
        <v>338</v>
      </c>
      <c r="B344" s="26">
        <v>1576</v>
      </c>
      <c r="C344" s="26">
        <v>1561</v>
      </c>
      <c r="D344" s="4">
        <f t="shared" si="130"/>
        <v>0.99048223350253806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26">
        <v>865.6</v>
      </c>
      <c r="O344" s="26">
        <v>683.6</v>
      </c>
      <c r="P344" s="4">
        <f t="shared" si="138"/>
        <v>0.78974121996303148</v>
      </c>
      <c r="Q344" s="13">
        <v>20</v>
      </c>
      <c r="R344" s="22">
        <v>1</v>
      </c>
      <c r="S344" s="13">
        <v>15</v>
      </c>
      <c r="T344" s="26">
        <v>39.799999999999997</v>
      </c>
      <c r="U344" s="26">
        <v>25.7</v>
      </c>
      <c r="V344" s="4">
        <f t="shared" si="139"/>
        <v>0.64572864321608048</v>
      </c>
      <c r="W344" s="13">
        <v>20</v>
      </c>
      <c r="X344" s="26">
        <v>10</v>
      </c>
      <c r="Y344" s="26">
        <v>10.1</v>
      </c>
      <c r="Z344" s="4">
        <f t="shared" si="140"/>
        <v>1.01</v>
      </c>
      <c r="AA344" s="13">
        <v>30</v>
      </c>
      <c r="AB344" s="26" t="s">
        <v>370</v>
      </c>
      <c r="AC344" s="26" t="s">
        <v>370</v>
      </c>
      <c r="AD344" s="4" t="s">
        <v>370</v>
      </c>
      <c r="AE344" s="13" t="s">
        <v>370</v>
      </c>
      <c r="AF344" s="5">
        <v>6573</v>
      </c>
      <c r="AG344" s="5">
        <v>9882</v>
      </c>
      <c r="AH344" s="4">
        <f t="shared" si="144"/>
        <v>1.5034230944774076</v>
      </c>
      <c r="AI344" s="13">
        <v>5</v>
      </c>
      <c r="AJ344" s="5">
        <v>65</v>
      </c>
      <c r="AK344" s="5">
        <v>27.1</v>
      </c>
      <c r="AL344" s="4">
        <f t="shared" si="131"/>
        <v>0.41692307692307695</v>
      </c>
      <c r="AM344" s="13">
        <v>15</v>
      </c>
      <c r="AN344" s="26">
        <v>80</v>
      </c>
      <c r="AO344" s="26">
        <v>80</v>
      </c>
      <c r="AP344" s="4">
        <f t="shared" si="148"/>
        <v>1</v>
      </c>
      <c r="AQ344" s="13">
        <v>20</v>
      </c>
      <c r="AR344" s="5" t="s">
        <v>373</v>
      </c>
      <c r="AS344" s="5" t="s">
        <v>373</v>
      </c>
      <c r="AT344" s="5" t="s">
        <v>373</v>
      </c>
      <c r="AU344" s="13" t="s">
        <v>370</v>
      </c>
      <c r="AV344" s="13">
        <v>11.1</v>
      </c>
      <c r="AW344" s="13">
        <v>33.299999999999997</v>
      </c>
      <c r="AX344" s="4">
        <f t="shared" si="132"/>
        <v>0</v>
      </c>
      <c r="AY344" s="13">
        <v>0</v>
      </c>
      <c r="AZ344" s="5" t="s">
        <v>373</v>
      </c>
      <c r="BA344" s="5" t="s">
        <v>373</v>
      </c>
      <c r="BB344" s="5" t="s">
        <v>373</v>
      </c>
      <c r="BC344" s="13" t="s">
        <v>370</v>
      </c>
      <c r="BD344" s="20">
        <f t="shared" si="141"/>
        <v>0.87174208314696888</v>
      </c>
      <c r="BE344" s="20">
        <f t="shared" si="149"/>
        <v>0.87174208314696888</v>
      </c>
      <c r="BF344" s="24">
        <v>1192</v>
      </c>
      <c r="BG344" s="21">
        <f t="shared" si="133"/>
        <v>1192</v>
      </c>
      <c r="BH344" s="21">
        <f t="shared" si="134"/>
        <v>1039.0999999999999</v>
      </c>
      <c r="BI344" s="48">
        <f t="shared" si="135"/>
        <v>-152.90000000000009</v>
      </c>
      <c r="BJ344" s="21">
        <v>233.7</v>
      </c>
      <c r="BK344" s="21">
        <v>207.4</v>
      </c>
      <c r="BL344" s="21">
        <v>0</v>
      </c>
      <c r="BM344" s="21">
        <v>103.4</v>
      </c>
      <c r="BN344" s="21">
        <v>71.900000000000006</v>
      </c>
      <c r="BO344" s="21">
        <v>0</v>
      </c>
      <c r="BP344" s="21">
        <v>107.2</v>
      </c>
      <c r="BQ344" s="21">
        <v>85.9</v>
      </c>
      <c r="BR344" s="21">
        <v>10.799999999999955</v>
      </c>
      <c r="BS344" s="21">
        <v>101.60000000000019</v>
      </c>
      <c r="BT344" s="21">
        <v>131.69999999999999</v>
      </c>
      <c r="BU344" s="86">
        <f t="shared" si="136"/>
        <v>-14.500000000000199</v>
      </c>
      <c r="BV344" s="60" t="s">
        <v>411</v>
      </c>
      <c r="BW344" s="26">
        <f t="shared" si="137"/>
        <v>0</v>
      </c>
      <c r="BX344" s="92">
        <f t="shared" si="147"/>
        <v>-14.500000000000199</v>
      </c>
      <c r="BY344" s="72"/>
      <c r="BZ344" s="11"/>
      <c r="CA344" s="72"/>
      <c r="CB344" s="72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2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2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2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2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1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2"/>
      <c r="GZ344" s="11"/>
      <c r="HA344" s="11"/>
      <c r="HB344" s="11"/>
      <c r="HC344" s="11"/>
      <c r="HD344" s="11"/>
      <c r="HE344" s="11"/>
      <c r="HF344" s="11"/>
      <c r="HG344" s="11"/>
      <c r="HH344" s="11"/>
      <c r="HI344" s="11"/>
      <c r="HJ344" s="11"/>
      <c r="HK344" s="11"/>
      <c r="HL344" s="11"/>
      <c r="HM344" s="11"/>
      <c r="HN344" s="11"/>
      <c r="HO344" s="11"/>
      <c r="HP344" s="11"/>
      <c r="HQ344" s="11"/>
      <c r="HR344" s="11"/>
      <c r="HS344" s="11"/>
      <c r="HT344" s="11"/>
      <c r="HU344" s="11"/>
      <c r="HV344" s="11"/>
      <c r="HW344" s="11"/>
      <c r="HX344" s="11"/>
      <c r="HY344" s="11"/>
      <c r="HZ344" s="11"/>
      <c r="IA344" s="12"/>
      <c r="IB344" s="11"/>
      <c r="IC344" s="11"/>
    </row>
    <row r="345" spans="1:237" s="2" customFormat="1" ht="15" customHeight="1" x14ac:dyDescent="0.2">
      <c r="A345" s="16" t="s">
        <v>339</v>
      </c>
      <c r="B345" s="26">
        <v>402</v>
      </c>
      <c r="C345" s="26">
        <v>446.3</v>
      </c>
      <c r="D345" s="4">
        <f t="shared" si="130"/>
        <v>1.1101990049751245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26">
        <v>725.4</v>
      </c>
      <c r="O345" s="26">
        <v>910.8</v>
      </c>
      <c r="P345" s="4">
        <f t="shared" si="138"/>
        <v>1.2555831265508686</v>
      </c>
      <c r="Q345" s="13">
        <v>20</v>
      </c>
      <c r="R345" s="22">
        <v>1</v>
      </c>
      <c r="S345" s="13">
        <v>15</v>
      </c>
      <c r="T345" s="26">
        <v>69.7</v>
      </c>
      <c r="U345" s="26">
        <v>37.9</v>
      </c>
      <c r="V345" s="4">
        <f t="shared" si="139"/>
        <v>0.54375896700143467</v>
      </c>
      <c r="W345" s="13">
        <v>20</v>
      </c>
      <c r="X345" s="26">
        <v>12</v>
      </c>
      <c r="Y345" s="26">
        <v>12</v>
      </c>
      <c r="Z345" s="4">
        <f t="shared" si="140"/>
        <v>1</v>
      </c>
      <c r="AA345" s="13">
        <v>30</v>
      </c>
      <c r="AB345" s="26" t="s">
        <v>370</v>
      </c>
      <c r="AC345" s="26" t="s">
        <v>370</v>
      </c>
      <c r="AD345" s="4" t="s">
        <v>370</v>
      </c>
      <c r="AE345" s="13" t="s">
        <v>370</v>
      </c>
      <c r="AF345" s="5">
        <v>5701</v>
      </c>
      <c r="AG345" s="5">
        <v>6357</v>
      </c>
      <c r="AH345" s="4">
        <f t="shared" si="144"/>
        <v>1.1150675320119277</v>
      </c>
      <c r="AI345" s="13">
        <v>5</v>
      </c>
      <c r="AJ345" s="5">
        <v>65</v>
      </c>
      <c r="AK345" s="5">
        <v>55.9</v>
      </c>
      <c r="AL345" s="4">
        <f t="shared" si="131"/>
        <v>0.86</v>
      </c>
      <c r="AM345" s="13">
        <v>15</v>
      </c>
      <c r="AN345" s="26">
        <v>96</v>
      </c>
      <c r="AO345" s="26">
        <v>93</v>
      </c>
      <c r="AP345" s="4">
        <f t="shared" si="148"/>
        <v>0.96875</v>
      </c>
      <c r="AQ345" s="13">
        <v>20</v>
      </c>
      <c r="AR345" s="5" t="s">
        <v>373</v>
      </c>
      <c r="AS345" s="5" t="s">
        <v>373</v>
      </c>
      <c r="AT345" s="5" t="s">
        <v>373</v>
      </c>
      <c r="AU345" s="13" t="s">
        <v>370</v>
      </c>
      <c r="AV345" s="13">
        <v>0</v>
      </c>
      <c r="AW345" s="13">
        <v>0</v>
      </c>
      <c r="AX345" s="4">
        <f t="shared" si="132"/>
        <v>0</v>
      </c>
      <c r="AY345" s="13">
        <v>0</v>
      </c>
      <c r="AZ345" s="5" t="s">
        <v>373</v>
      </c>
      <c r="BA345" s="5" t="s">
        <v>373</v>
      </c>
      <c r="BB345" s="5" t="s">
        <v>373</v>
      </c>
      <c r="BC345" s="13" t="s">
        <v>370</v>
      </c>
      <c r="BD345" s="20">
        <f t="shared" si="141"/>
        <v>0.96251236726560696</v>
      </c>
      <c r="BE345" s="20">
        <f t="shared" si="149"/>
        <v>0.96251236726560696</v>
      </c>
      <c r="BF345" s="24">
        <v>566</v>
      </c>
      <c r="BG345" s="21">
        <f t="shared" si="133"/>
        <v>566</v>
      </c>
      <c r="BH345" s="21">
        <f t="shared" si="134"/>
        <v>544.79999999999995</v>
      </c>
      <c r="BI345" s="48">
        <f t="shared" si="135"/>
        <v>-21.200000000000045</v>
      </c>
      <c r="BJ345" s="21">
        <v>87.5</v>
      </c>
      <c r="BK345" s="21">
        <v>89.2</v>
      </c>
      <c r="BL345" s="21">
        <v>0</v>
      </c>
      <c r="BM345" s="21">
        <v>48.4</v>
      </c>
      <c r="BN345" s="21">
        <v>35.299999999999997</v>
      </c>
      <c r="BO345" s="21">
        <v>36.600000000000023</v>
      </c>
      <c r="BP345" s="21">
        <v>65.499999999999972</v>
      </c>
      <c r="BQ345" s="21">
        <v>38.400000000000013</v>
      </c>
      <c r="BR345" s="21">
        <v>43.800000000000011</v>
      </c>
      <c r="BS345" s="21">
        <v>49.100000000000009</v>
      </c>
      <c r="BT345" s="21">
        <v>49.59999999999998</v>
      </c>
      <c r="BU345" s="86">
        <f t="shared" si="136"/>
        <v>1.3999999999999773</v>
      </c>
      <c r="BV345" s="60"/>
      <c r="BW345" s="26">
        <f t="shared" si="137"/>
        <v>1.3999999999999773</v>
      </c>
      <c r="BX345" s="92">
        <f t="shared" si="147"/>
        <v>0</v>
      </c>
      <c r="BY345" s="72"/>
      <c r="BZ345" s="11"/>
      <c r="CA345" s="72"/>
      <c r="CB345" s="72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2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2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2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2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2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2"/>
      <c r="IB345" s="11"/>
      <c r="IC345" s="11"/>
    </row>
    <row r="346" spans="1:237" s="2" customFormat="1" ht="15" customHeight="1" x14ac:dyDescent="0.2">
      <c r="A346" s="16" t="s">
        <v>340</v>
      </c>
      <c r="B346" s="26">
        <v>814</v>
      </c>
      <c r="C346" s="26">
        <v>764</v>
      </c>
      <c r="D346" s="4">
        <f t="shared" si="130"/>
        <v>0.93857493857493857</v>
      </c>
      <c r="E346" s="13">
        <v>10</v>
      </c>
      <c r="F346" s="5" t="s">
        <v>373</v>
      </c>
      <c r="G346" s="5" t="s">
        <v>373</v>
      </c>
      <c r="H346" s="5" t="s">
        <v>373</v>
      </c>
      <c r="I346" s="13" t="s">
        <v>370</v>
      </c>
      <c r="J346" s="5" t="s">
        <v>373</v>
      </c>
      <c r="K346" s="5" t="s">
        <v>373</v>
      </c>
      <c r="L346" s="5" t="s">
        <v>373</v>
      </c>
      <c r="M346" s="13" t="s">
        <v>370</v>
      </c>
      <c r="N346" s="26">
        <v>3340.9</v>
      </c>
      <c r="O346" s="26">
        <v>6354.1</v>
      </c>
      <c r="P346" s="4">
        <f t="shared" si="138"/>
        <v>1.9019126582657369</v>
      </c>
      <c r="Q346" s="13">
        <v>20</v>
      </c>
      <c r="R346" s="22">
        <v>1</v>
      </c>
      <c r="S346" s="13">
        <v>15</v>
      </c>
      <c r="T346" s="26">
        <v>45</v>
      </c>
      <c r="U346" s="26">
        <v>17</v>
      </c>
      <c r="V346" s="4">
        <f t="shared" si="139"/>
        <v>0.37777777777777777</v>
      </c>
      <c r="W346" s="13">
        <v>25</v>
      </c>
      <c r="X346" s="26">
        <v>29</v>
      </c>
      <c r="Y346" s="26">
        <v>28.6</v>
      </c>
      <c r="Z346" s="4">
        <f t="shared" si="140"/>
        <v>0.98620689655172422</v>
      </c>
      <c r="AA346" s="13">
        <v>25</v>
      </c>
      <c r="AB346" s="26" t="s">
        <v>370</v>
      </c>
      <c r="AC346" s="26" t="s">
        <v>370</v>
      </c>
      <c r="AD346" s="4" t="s">
        <v>370</v>
      </c>
      <c r="AE346" s="13" t="s">
        <v>370</v>
      </c>
      <c r="AF346" s="5">
        <v>5137</v>
      </c>
      <c r="AG346" s="5">
        <v>4236</v>
      </c>
      <c r="AH346" s="4">
        <f t="shared" si="144"/>
        <v>0.82460580105119718</v>
      </c>
      <c r="AI346" s="13">
        <v>5</v>
      </c>
      <c r="AJ346" s="5">
        <v>65</v>
      </c>
      <c r="AK346" s="5">
        <v>61.5</v>
      </c>
      <c r="AL346" s="4">
        <f t="shared" si="131"/>
        <v>0.94615384615384612</v>
      </c>
      <c r="AM346" s="13">
        <v>15</v>
      </c>
      <c r="AN346" s="26">
        <v>186</v>
      </c>
      <c r="AO346" s="26">
        <v>186</v>
      </c>
      <c r="AP346" s="4">
        <f t="shared" si="148"/>
        <v>1</v>
      </c>
      <c r="AQ346" s="13">
        <v>20</v>
      </c>
      <c r="AR346" s="5" t="s">
        <v>373</v>
      </c>
      <c r="AS346" s="5" t="s">
        <v>373</v>
      </c>
      <c r="AT346" s="5" t="s">
        <v>373</v>
      </c>
      <c r="AU346" s="13" t="s">
        <v>370</v>
      </c>
      <c r="AV346" s="13">
        <v>0</v>
      </c>
      <c r="AW346" s="13">
        <v>0</v>
      </c>
      <c r="AX346" s="4">
        <f t="shared" si="132"/>
        <v>0</v>
      </c>
      <c r="AY346" s="13">
        <v>0</v>
      </c>
      <c r="AZ346" s="5" t="s">
        <v>373</v>
      </c>
      <c r="BA346" s="5" t="s">
        <v>373</v>
      </c>
      <c r="BB346" s="5" t="s">
        <v>373</v>
      </c>
      <c r="BC346" s="13" t="s">
        <v>370</v>
      </c>
      <c r="BD346" s="20">
        <f t="shared" si="141"/>
        <v>0.99880708227307657</v>
      </c>
      <c r="BE346" s="20">
        <f t="shared" si="149"/>
        <v>0.99880708227307657</v>
      </c>
      <c r="BF346" s="24">
        <v>502</v>
      </c>
      <c r="BG346" s="21">
        <f t="shared" si="133"/>
        <v>502</v>
      </c>
      <c r="BH346" s="21">
        <f t="shared" si="134"/>
        <v>501.4</v>
      </c>
      <c r="BI346" s="48">
        <f t="shared" si="135"/>
        <v>-0.60000000000002274</v>
      </c>
      <c r="BJ346" s="21">
        <v>221.6</v>
      </c>
      <c r="BK346" s="21">
        <v>230.4</v>
      </c>
      <c r="BL346" s="21">
        <v>0</v>
      </c>
      <c r="BM346" s="21">
        <v>34.1</v>
      </c>
      <c r="BN346" s="21">
        <v>42.8</v>
      </c>
      <c r="BO346" s="21">
        <v>0</v>
      </c>
      <c r="BP346" s="21">
        <v>51.5</v>
      </c>
      <c r="BQ346" s="21">
        <v>39.200000000000003</v>
      </c>
      <c r="BR346" s="21">
        <v>0</v>
      </c>
      <c r="BS346" s="21">
        <v>55</v>
      </c>
      <c r="BT346" s="21">
        <v>56.4</v>
      </c>
      <c r="BU346" s="86">
        <f t="shared" si="136"/>
        <v>-229.60000000000005</v>
      </c>
      <c r="BV346" s="60"/>
      <c r="BW346" s="26">
        <f t="shared" si="137"/>
        <v>0</v>
      </c>
      <c r="BX346" s="92">
        <f t="shared" si="147"/>
        <v>-229.60000000000005</v>
      </c>
      <c r="BY346" s="72"/>
      <c r="BZ346" s="11"/>
      <c r="CA346" s="72"/>
      <c r="CB346" s="72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2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2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2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2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1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2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1"/>
      <c r="HQ346" s="11"/>
      <c r="HR346" s="11"/>
      <c r="HS346" s="11"/>
      <c r="HT346" s="11"/>
      <c r="HU346" s="11"/>
      <c r="HV346" s="11"/>
      <c r="HW346" s="11"/>
      <c r="HX346" s="11"/>
      <c r="HY346" s="11"/>
      <c r="HZ346" s="11"/>
      <c r="IA346" s="12"/>
      <c r="IB346" s="11"/>
      <c r="IC346" s="11"/>
    </row>
    <row r="347" spans="1:237" s="2" customFormat="1" ht="15" customHeight="1" x14ac:dyDescent="0.2">
      <c r="A347" s="16" t="s">
        <v>341</v>
      </c>
      <c r="B347" s="26">
        <v>0</v>
      </c>
      <c r="C347" s="26">
        <v>0</v>
      </c>
      <c r="D347" s="4">
        <f t="shared" si="130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26">
        <v>1158.2</v>
      </c>
      <c r="O347" s="26">
        <v>1094.8</v>
      </c>
      <c r="P347" s="4">
        <f t="shared" si="138"/>
        <v>0.94525988603004651</v>
      </c>
      <c r="Q347" s="13">
        <v>20</v>
      </c>
      <c r="R347" s="22">
        <v>1</v>
      </c>
      <c r="S347" s="13">
        <v>15</v>
      </c>
      <c r="T347" s="26">
        <v>164.2</v>
      </c>
      <c r="U347" s="26">
        <v>155.19999999999999</v>
      </c>
      <c r="V347" s="4">
        <f t="shared" si="139"/>
        <v>0.94518879415347135</v>
      </c>
      <c r="W347" s="13">
        <v>20</v>
      </c>
      <c r="X347" s="26">
        <v>33.9</v>
      </c>
      <c r="Y347" s="26">
        <v>35.5</v>
      </c>
      <c r="Z347" s="4">
        <f t="shared" si="140"/>
        <v>1.0471976401179941</v>
      </c>
      <c r="AA347" s="13">
        <v>30</v>
      </c>
      <c r="AB347" s="26" t="s">
        <v>370</v>
      </c>
      <c r="AC347" s="26" t="s">
        <v>370</v>
      </c>
      <c r="AD347" s="4" t="s">
        <v>370</v>
      </c>
      <c r="AE347" s="13" t="s">
        <v>370</v>
      </c>
      <c r="AF347" s="5">
        <v>6794</v>
      </c>
      <c r="AG347" s="5">
        <v>7272</v>
      </c>
      <c r="AH347" s="4">
        <f t="shared" si="144"/>
        <v>1.0703561966440978</v>
      </c>
      <c r="AI347" s="13">
        <v>5</v>
      </c>
      <c r="AJ347" s="5">
        <v>65</v>
      </c>
      <c r="AK347" s="5">
        <v>60.5</v>
      </c>
      <c r="AL347" s="4">
        <f t="shared" si="131"/>
        <v>0.93076923076923079</v>
      </c>
      <c r="AM347" s="13">
        <v>15</v>
      </c>
      <c r="AN347" s="26">
        <v>397</v>
      </c>
      <c r="AO347" s="26">
        <v>399</v>
      </c>
      <c r="AP347" s="4">
        <f t="shared" si="148"/>
        <v>1.0050377833753148</v>
      </c>
      <c r="AQ347" s="13">
        <v>20</v>
      </c>
      <c r="AR347" s="5" t="s">
        <v>373</v>
      </c>
      <c r="AS347" s="5" t="s">
        <v>373</v>
      </c>
      <c r="AT347" s="5" t="s">
        <v>373</v>
      </c>
      <c r="AU347" s="13" t="s">
        <v>370</v>
      </c>
      <c r="AV347" s="13">
        <v>0</v>
      </c>
      <c r="AW347" s="13">
        <v>0</v>
      </c>
      <c r="AX347" s="4">
        <f t="shared" si="132"/>
        <v>0</v>
      </c>
      <c r="AY347" s="13">
        <v>0</v>
      </c>
      <c r="AZ347" s="5" t="s">
        <v>373</v>
      </c>
      <c r="BA347" s="5" t="s">
        <v>373</v>
      </c>
      <c r="BB347" s="5" t="s">
        <v>373</v>
      </c>
      <c r="BC347" s="13" t="s">
        <v>370</v>
      </c>
      <c r="BD347" s="20">
        <f t="shared" si="141"/>
        <v>0.9891118233558035</v>
      </c>
      <c r="BE347" s="20">
        <f t="shared" si="149"/>
        <v>0.9891118233558035</v>
      </c>
      <c r="BF347" s="24">
        <v>1037</v>
      </c>
      <c r="BG347" s="21">
        <f t="shared" si="133"/>
        <v>1037</v>
      </c>
      <c r="BH347" s="21">
        <f t="shared" si="134"/>
        <v>1025.7</v>
      </c>
      <c r="BI347" s="48">
        <f t="shared" si="135"/>
        <v>-11.299999999999955</v>
      </c>
      <c r="BJ347" s="21">
        <v>110.2</v>
      </c>
      <c r="BK347" s="21">
        <v>159.80000000000001</v>
      </c>
      <c r="BL347" s="21">
        <v>17.399999999999977</v>
      </c>
      <c r="BM347" s="21">
        <v>77.8</v>
      </c>
      <c r="BN347" s="21">
        <v>82</v>
      </c>
      <c r="BO347" s="21">
        <v>97.099999999999966</v>
      </c>
      <c r="BP347" s="21">
        <v>95.000000000000028</v>
      </c>
      <c r="BQ347" s="21">
        <v>67.09999999999998</v>
      </c>
      <c r="BR347" s="21">
        <v>78.899999999999977</v>
      </c>
      <c r="BS347" s="21">
        <v>129.09999999999997</v>
      </c>
      <c r="BT347" s="21">
        <v>106.6</v>
      </c>
      <c r="BU347" s="86">
        <f t="shared" si="136"/>
        <v>4.7000000000001876</v>
      </c>
      <c r="BV347" s="60"/>
      <c r="BW347" s="26">
        <f t="shared" si="137"/>
        <v>4.7000000000001876</v>
      </c>
      <c r="BX347" s="92">
        <f t="shared" si="147"/>
        <v>0</v>
      </c>
      <c r="BY347" s="72"/>
      <c r="BZ347" s="11"/>
      <c r="CA347" s="72"/>
      <c r="CB347" s="72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2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2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2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2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2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2"/>
      <c r="IB347" s="11"/>
      <c r="IC347" s="11"/>
    </row>
    <row r="348" spans="1:237" s="2" customFormat="1" ht="15" customHeight="1" x14ac:dyDescent="0.2">
      <c r="A348" s="16" t="s">
        <v>342</v>
      </c>
      <c r="B348" s="26">
        <v>462</v>
      </c>
      <c r="C348" s="26">
        <v>464</v>
      </c>
      <c r="D348" s="4">
        <f t="shared" si="130"/>
        <v>1.0043290043290043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26">
        <v>379.6</v>
      </c>
      <c r="O348" s="26">
        <v>268.3</v>
      </c>
      <c r="P348" s="4">
        <f t="shared" si="138"/>
        <v>0.70679662802950471</v>
      </c>
      <c r="Q348" s="13">
        <v>20</v>
      </c>
      <c r="R348" s="22">
        <v>1</v>
      </c>
      <c r="S348" s="13">
        <v>15</v>
      </c>
      <c r="T348" s="26">
        <v>360.3</v>
      </c>
      <c r="U348" s="26">
        <v>340.3</v>
      </c>
      <c r="V348" s="4">
        <f t="shared" si="139"/>
        <v>0.94449070219261722</v>
      </c>
      <c r="W348" s="13">
        <v>30</v>
      </c>
      <c r="X348" s="26">
        <v>18</v>
      </c>
      <c r="Y348" s="26">
        <v>18</v>
      </c>
      <c r="Z348" s="4">
        <f t="shared" si="140"/>
        <v>1</v>
      </c>
      <c r="AA348" s="13">
        <v>20</v>
      </c>
      <c r="AB348" s="26" t="s">
        <v>370</v>
      </c>
      <c r="AC348" s="26" t="s">
        <v>370</v>
      </c>
      <c r="AD348" s="4" t="s">
        <v>370</v>
      </c>
      <c r="AE348" s="13" t="s">
        <v>370</v>
      </c>
      <c r="AF348" s="5">
        <v>3176</v>
      </c>
      <c r="AG348" s="5">
        <v>3776</v>
      </c>
      <c r="AH348" s="4">
        <f t="shared" si="144"/>
        <v>1.1889168765743072</v>
      </c>
      <c r="AI348" s="13">
        <v>5</v>
      </c>
      <c r="AJ348" s="5">
        <v>65</v>
      </c>
      <c r="AK348" s="5">
        <v>29.8</v>
      </c>
      <c r="AL348" s="4">
        <f t="shared" si="131"/>
        <v>0.45846153846153848</v>
      </c>
      <c r="AM348" s="13">
        <v>15</v>
      </c>
      <c r="AN348" s="26">
        <v>207</v>
      </c>
      <c r="AO348" s="26">
        <v>207</v>
      </c>
      <c r="AP348" s="4">
        <f t="shared" si="148"/>
        <v>1</v>
      </c>
      <c r="AQ348" s="13">
        <v>20</v>
      </c>
      <c r="AR348" s="5" t="s">
        <v>373</v>
      </c>
      <c r="AS348" s="5" t="s">
        <v>373</v>
      </c>
      <c r="AT348" s="5" t="s">
        <v>373</v>
      </c>
      <c r="AU348" s="13" t="s">
        <v>370</v>
      </c>
      <c r="AV348" s="13" t="s">
        <v>401</v>
      </c>
      <c r="AW348" s="13">
        <v>0</v>
      </c>
      <c r="AX348" s="4">
        <f t="shared" si="132"/>
        <v>0</v>
      </c>
      <c r="AY348" s="13">
        <v>0</v>
      </c>
      <c r="AZ348" s="5" t="s">
        <v>373</v>
      </c>
      <c r="BA348" s="5" t="s">
        <v>373</v>
      </c>
      <c r="BB348" s="5" t="s">
        <v>373</v>
      </c>
      <c r="BC348" s="13" t="s">
        <v>370</v>
      </c>
      <c r="BD348" s="20">
        <f t="shared" si="141"/>
        <v>0.89137371207002425</v>
      </c>
      <c r="BE348" s="20">
        <f t="shared" si="149"/>
        <v>0.89137371207002425</v>
      </c>
      <c r="BF348" s="24">
        <v>529</v>
      </c>
      <c r="BG348" s="21">
        <f t="shared" si="133"/>
        <v>529</v>
      </c>
      <c r="BH348" s="21">
        <f t="shared" si="134"/>
        <v>471.5</v>
      </c>
      <c r="BI348" s="48">
        <f t="shared" si="135"/>
        <v>-57.5</v>
      </c>
      <c r="BJ348" s="21">
        <v>56.2</v>
      </c>
      <c r="BK348" s="21">
        <v>73.3</v>
      </c>
      <c r="BL348" s="21">
        <v>0</v>
      </c>
      <c r="BM348" s="21">
        <v>40.200000000000003</v>
      </c>
      <c r="BN348" s="21">
        <v>62.5</v>
      </c>
      <c r="BO348" s="21">
        <v>7.1999999999999886</v>
      </c>
      <c r="BP348" s="21">
        <v>55.000000000000014</v>
      </c>
      <c r="BQ348" s="21">
        <v>49.2</v>
      </c>
      <c r="BR348" s="21">
        <v>53.900000000000006</v>
      </c>
      <c r="BS348" s="21">
        <v>22.499999999999972</v>
      </c>
      <c r="BT348" s="21">
        <v>57.20000000000001</v>
      </c>
      <c r="BU348" s="86">
        <f t="shared" si="136"/>
        <v>-5.6999999999999673</v>
      </c>
      <c r="BV348" s="60"/>
      <c r="BW348" s="26">
        <f t="shared" si="137"/>
        <v>0</v>
      </c>
      <c r="BX348" s="92">
        <f t="shared" si="147"/>
        <v>-5.6999999999999673</v>
      </c>
      <c r="BY348" s="72"/>
      <c r="BZ348" s="11"/>
      <c r="CA348" s="72"/>
      <c r="CB348" s="72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2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2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2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2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2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2"/>
      <c r="IB348" s="11"/>
      <c r="IC348" s="11"/>
    </row>
    <row r="349" spans="1:237" s="2" customFormat="1" ht="15" customHeight="1" x14ac:dyDescent="0.2">
      <c r="A349" s="16" t="s">
        <v>343</v>
      </c>
      <c r="B349" s="26">
        <v>298256</v>
      </c>
      <c r="C349" s="26">
        <v>289663.90000000002</v>
      </c>
      <c r="D349" s="4">
        <f t="shared" si="130"/>
        <v>0.97119219730701145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26">
        <v>9153.9</v>
      </c>
      <c r="O349" s="26">
        <v>8062.5</v>
      </c>
      <c r="P349" s="4">
        <f t="shared" si="138"/>
        <v>0.88077212991184084</v>
      </c>
      <c r="Q349" s="13">
        <v>20</v>
      </c>
      <c r="R349" s="22">
        <v>1</v>
      </c>
      <c r="S349" s="13">
        <v>15</v>
      </c>
      <c r="T349" s="26">
        <v>90</v>
      </c>
      <c r="U349" s="26">
        <v>57</v>
      </c>
      <c r="V349" s="4">
        <f t="shared" si="139"/>
        <v>0.6333333333333333</v>
      </c>
      <c r="W349" s="13">
        <v>20</v>
      </c>
      <c r="X349" s="26">
        <v>35</v>
      </c>
      <c r="Y349" s="26">
        <v>42.1</v>
      </c>
      <c r="Z349" s="4">
        <f t="shared" si="140"/>
        <v>1.2028571428571428</v>
      </c>
      <c r="AA349" s="13">
        <v>30</v>
      </c>
      <c r="AB349" s="26" t="s">
        <v>370</v>
      </c>
      <c r="AC349" s="26" t="s">
        <v>370</v>
      </c>
      <c r="AD349" s="4" t="s">
        <v>370</v>
      </c>
      <c r="AE349" s="13" t="s">
        <v>370</v>
      </c>
      <c r="AF349" s="5">
        <v>313950</v>
      </c>
      <c r="AG349" s="5">
        <v>335391</v>
      </c>
      <c r="AH349" s="4">
        <f t="shared" si="144"/>
        <v>1.0682943143812709</v>
      </c>
      <c r="AI349" s="13">
        <v>5</v>
      </c>
      <c r="AJ349" s="5">
        <v>65</v>
      </c>
      <c r="AK349" s="5">
        <v>26.5</v>
      </c>
      <c r="AL349" s="4">
        <f t="shared" si="131"/>
        <v>0.40769230769230769</v>
      </c>
      <c r="AM349" s="13">
        <v>15</v>
      </c>
      <c r="AN349" s="26">
        <v>300</v>
      </c>
      <c r="AO349" s="26">
        <v>343</v>
      </c>
      <c r="AP349" s="4">
        <f t="shared" si="148"/>
        <v>1.1433333333333333</v>
      </c>
      <c r="AQ349" s="13">
        <v>20</v>
      </c>
      <c r="AR349" s="5" t="s">
        <v>373</v>
      </c>
      <c r="AS349" s="5" t="s">
        <v>373</v>
      </c>
      <c r="AT349" s="5" t="s">
        <v>373</v>
      </c>
      <c r="AU349" s="13" t="s">
        <v>370</v>
      </c>
      <c r="AV349" s="13">
        <v>65.5</v>
      </c>
      <c r="AW349" s="13">
        <v>57</v>
      </c>
      <c r="AX349" s="4">
        <f t="shared" si="132"/>
        <v>0</v>
      </c>
      <c r="AY349" s="13">
        <v>0</v>
      </c>
      <c r="AZ349" s="5" t="s">
        <v>373</v>
      </c>
      <c r="BA349" s="5" t="s">
        <v>373</v>
      </c>
      <c r="BB349" s="5" t="s">
        <v>373</v>
      </c>
      <c r="BC349" s="13" t="s">
        <v>370</v>
      </c>
      <c r="BD349" s="20">
        <f t="shared" si="141"/>
        <v>0.92891309909367037</v>
      </c>
      <c r="BE349" s="20">
        <f t="shared" si="149"/>
        <v>0.92891309909367037</v>
      </c>
      <c r="BF349" s="24">
        <v>2473</v>
      </c>
      <c r="BG349" s="21">
        <f t="shared" si="133"/>
        <v>2473</v>
      </c>
      <c r="BH349" s="21">
        <f t="shared" si="134"/>
        <v>2297.1999999999998</v>
      </c>
      <c r="BI349" s="48">
        <f t="shared" si="135"/>
        <v>-175.80000000000018</v>
      </c>
      <c r="BJ349" s="21">
        <v>419.4</v>
      </c>
      <c r="BK349" s="21">
        <v>435.1</v>
      </c>
      <c r="BL349" s="21">
        <v>0</v>
      </c>
      <c r="BM349" s="21">
        <v>184.4</v>
      </c>
      <c r="BN349" s="21">
        <v>270.5</v>
      </c>
      <c r="BO349" s="21">
        <v>0</v>
      </c>
      <c r="BP349" s="21">
        <v>251.2</v>
      </c>
      <c r="BQ349" s="21">
        <v>248.1</v>
      </c>
      <c r="BR349" s="21">
        <v>198.10000000000025</v>
      </c>
      <c r="BS349" s="21">
        <v>106.39999999999975</v>
      </c>
      <c r="BT349" s="21">
        <v>199.1</v>
      </c>
      <c r="BU349" s="86">
        <f t="shared" si="136"/>
        <v>-15.100000000000335</v>
      </c>
      <c r="BV349" s="60"/>
      <c r="BW349" s="26">
        <f t="shared" si="137"/>
        <v>0</v>
      </c>
      <c r="BX349" s="92">
        <f t="shared" si="147"/>
        <v>-15.100000000000335</v>
      </c>
      <c r="BY349" s="72"/>
      <c r="BZ349" s="11"/>
      <c r="CA349" s="72"/>
      <c r="CB349" s="72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2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2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2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2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2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2"/>
      <c r="IB349" s="11"/>
      <c r="IC349" s="11"/>
    </row>
    <row r="350" spans="1:237" s="2" customFormat="1" ht="15.75" customHeight="1" x14ac:dyDescent="0.2">
      <c r="A350" s="16" t="s">
        <v>344</v>
      </c>
      <c r="B350" s="26">
        <v>541</v>
      </c>
      <c r="C350" s="26">
        <v>572</v>
      </c>
      <c r="D350" s="4">
        <f t="shared" si="130"/>
        <v>1.0573012939001849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26">
        <v>430.3</v>
      </c>
      <c r="O350" s="26">
        <v>846.9</v>
      </c>
      <c r="P350" s="4">
        <f t="shared" si="138"/>
        <v>1.9681617476179409</v>
      </c>
      <c r="Q350" s="13">
        <v>20</v>
      </c>
      <c r="R350" s="22">
        <v>1</v>
      </c>
      <c r="S350" s="13">
        <v>15</v>
      </c>
      <c r="T350" s="26">
        <v>290.3</v>
      </c>
      <c r="U350" s="26">
        <v>373.3</v>
      </c>
      <c r="V350" s="4">
        <f t="shared" si="139"/>
        <v>1.2859111264209437</v>
      </c>
      <c r="W350" s="13">
        <v>30</v>
      </c>
      <c r="X350" s="26">
        <v>37</v>
      </c>
      <c r="Y350" s="26">
        <v>33.700000000000003</v>
      </c>
      <c r="Z350" s="4">
        <f t="shared" si="140"/>
        <v>0.91081081081081083</v>
      </c>
      <c r="AA350" s="13">
        <v>20</v>
      </c>
      <c r="AB350" s="26" t="s">
        <v>370</v>
      </c>
      <c r="AC350" s="26" t="s">
        <v>370</v>
      </c>
      <c r="AD350" s="4" t="s">
        <v>370</v>
      </c>
      <c r="AE350" s="13" t="s">
        <v>370</v>
      </c>
      <c r="AF350" s="5">
        <v>2042</v>
      </c>
      <c r="AG350" s="5">
        <v>1506</v>
      </c>
      <c r="AH350" s="4">
        <f t="shared" si="144"/>
        <v>0.73751224289911854</v>
      </c>
      <c r="AI350" s="13">
        <v>5</v>
      </c>
      <c r="AJ350" s="5">
        <v>65</v>
      </c>
      <c r="AK350" s="5">
        <v>96.6</v>
      </c>
      <c r="AL350" s="4">
        <f t="shared" si="131"/>
        <v>1.4861538461538462</v>
      </c>
      <c r="AM350" s="13">
        <v>15</v>
      </c>
      <c r="AN350" s="26">
        <v>560</v>
      </c>
      <c r="AO350" s="26">
        <v>560</v>
      </c>
      <c r="AP350" s="4">
        <f t="shared" si="148"/>
        <v>1</v>
      </c>
      <c r="AQ350" s="13">
        <v>20</v>
      </c>
      <c r="AR350" s="5" t="s">
        <v>373</v>
      </c>
      <c r="AS350" s="5" t="s">
        <v>373</v>
      </c>
      <c r="AT350" s="5" t="s">
        <v>373</v>
      </c>
      <c r="AU350" s="13" t="s">
        <v>370</v>
      </c>
      <c r="AV350" s="13">
        <v>0</v>
      </c>
      <c r="AW350" s="13">
        <v>0</v>
      </c>
      <c r="AX350" s="4">
        <f t="shared" si="132"/>
        <v>0</v>
      </c>
      <c r="AY350" s="13">
        <v>0</v>
      </c>
      <c r="AZ350" s="5" t="s">
        <v>373</v>
      </c>
      <c r="BA350" s="5" t="s">
        <v>373</v>
      </c>
      <c r="BB350" s="5" t="s">
        <v>373</v>
      </c>
      <c r="BC350" s="13" t="s">
        <v>370</v>
      </c>
      <c r="BD350" s="20">
        <f t="shared" si="141"/>
        <v>1.2422938282000628</v>
      </c>
      <c r="BE350" s="20">
        <f t="shared" si="149"/>
        <v>1.2042293828200061</v>
      </c>
      <c r="BF350" s="24">
        <v>482</v>
      </c>
      <c r="BG350" s="21">
        <f t="shared" si="133"/>
        <v>482</v>
      </c>
      <c r="BH350" s="21">
        <f t="shared" si="134"/>
        <v>580.4</v>
      </c>
      <c r="BI350" s="48">
        <f t="shared" si="135"/>
        <v>98.399999999999977</v>
      </c>
      <c r="BJ350" s="21">
        <v>85</v>
      </c>
      <c r="BK350" s="21">
        <v>130.9</v>
      </c>
      <c r="BL350" s="21">
        <v>0</v>
      </c>
      <c r="BM350" s="21">
        <v>38.6</v>
      </c>
      <c r="BN350" s="21">
        <v>57</v>
      </c>
      <c r="BO350" s="21">
        <v>8.3000000000000114</v>
      </c>
      <c r="BP350" s="21">
        <v>51.000000000000014</v>
      </c>
      <c r="BQ350" s="21">
        <v>48.499999999999957</v>
      </c>
      <c r="BR350" s="21">
        <v>55.399999999999977</v>
      </c>
      <c r="BS350" s="21">
        <v>54.40000000000002</v>
      </c>
      <c r="BT350" s="21">
        <v>53.2</v>
      </c>
      <c r="BU350" s="86">
        <f t="shared" si="136"/>
        <v>-1.8999999999999773</v>
      </c>
      <c r="BV350" s="62"/>
      <c r="BW350" s="26">
        <f t="shared" si="137"/>
        <v>0</v>
      </c>
      <c r="BX350" s="92">
        <f t="shared" si="147"/>
        <v>-1.8999999999999773</v>
      </c>
      <c r="BY350" s="72"/>
      <c r="CA350" s="72"/>
      <c r="CB350" s="72"/>
    </row>
    <row r="351" spans="1:237" s="2" customFormat="1" ht="15.75" customHeight="1" x14ac:dyDescent="0.2">
      <c r="A351" s="16" t="s">
        <v>345</v>
      </c>
      <c r="B351" s="26">
        <v>357</v>
      </c>
      <c r="C351" s="26">
        <v>294</v>
      </c>
      <c r="D351" s="4">
        <f t="shared" si="130"/>
        <v>0.82352941176470584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26">
        <v>647.6</v>
      </c>
      <c r="O351" s="26">
        <v>661.5</v>
      </c>
      <c r="P351" s="4">
        <f t="shared" si="138"/>
        <v>1.0214638665843112</v>
      </c>
      <c r="Q351" s="13">
        <v>20</v>
      </c>
      <c r="R351" s="22">
        <v>1</v>
      </c>
      <c r="S351" s="13">
        <v>15</v>
      </c>
      <c r="T351" s="26">
        <v>168.7</v>
      </c>
      <c r="U351" s="26">
        <v>59.8</v>
      </c>
      <c r="V351" s="4">
        <f t="shared" si="139"/>
        <v>0.35447540011855366</v>
      </c>
      <c r="W351" s="13">
        <v>25</v>
      </c>
      <c r="X351" s="26">
        <v>28.1</v>
      </c>
      <c r="Y351" s="26">
        <v>29.7</v>
      </c>
      <c r="Z351" s="4">
        <f t="shared" si="140"/>
        <v>1.0569395017793592</v>
      </c>
      <c r="AA351" s="13">
        <v>25</v>
      </c>
      <c r="AB351" s="26" t="s">
        <v>370</v>
      </c>
      <c r="AC351" s="26" t="s">
        <v>370</v>
      </c>
      <c r="AD351" s="4" t="s">
        <v>370</v>
      </c>
      <c r="AE351" s="13" t="s">
        <v>370</v>
      </c>
      <c r="AF351" s="5">
        <v>19831</v>
      </c>
      <c r="AG351" s="5">
        <v>23077</v>
      </c>
      <c r="AH351" s="4">
        <f t="shared" si="144"/>
        <v>1.163683122384146</v>
      </c>
      <c r="AI351" s="13">
        <v>5</v>
      </c>
      <c r="AJ351" s="5">
        <v>65</v>
      </c>
      <c r="AK351" s="5">
        <v>27.9</v>
      </c>
      <c r="AL351" s="4">
        <f t="shared" si="131"/>
        <v>0.42923076923076919</v>
      </c>
      <c r="AM351" s="13">
        <v>15</v>
      </c>
      <c r="AN351" s="26">
        <v>350</v>
      </c>
      <c r="AO351" s="26">
        <v>336</v>
      </c>
      <c r="AP351" s="4">
        <f t="shared" si="148"/>
        <v>0.96</v>
      </c>
      <c r="AQ351" s="13">
        <v>20</v>
      </c>
      <c r="AR351" s="5" t="s">
        <v>373</v>
      </c>
      <c r="AS351" s="5" t="s">
        <v>373</v>
      </c>
      <c r="AT351" s="5" t="s">
        <v>373</v>
      </c>
      <c r="AU351" s="13" t="s">
        <v>370</v>
      </c>
      <c r="AV351" s="13">
        <v>0</v>
      </c>
      <c r="AW351" s="13">
        <v>0</v>
      </c>
      <c r="AX351" s="4">
        <f t="shared" si="132"/>
        <v>0</v>
      </c>
      <c r="AY351" s="13">
        <v>0</v>
      </c>
      <c r="AZ351" s="5" t="s">
        <v>373</v>
      </c>
      <c r="BA351" s="5" t="s">
        <v>373</v>
      </c>
      <c r="BB351" s="5" t="s">
        <v>373</v>
      </c>
      <c r="BC351" s="13" t="s">
        <v>370</v>
      </c>
      <c r="BD351" s="20">
        <f t="shared" si="141"/>
        <v>0.81782830479380286</v>
      </c>
      <c r="BE351" s="20">
        <f t="shared" si="149"/>
        <v>0.81782830479380286</v>
      </c>
      <c r="BF351" s="24">
        <v>1403</v>
      </c>
      <c r="BG351" s="21">
        <f t="shared" si="133"/>
        <v>1403</v>
      </c>
      <c r="BH351" s="21">
        <f t="shared" si="134"/>
        <v>1147.4000000000001</v>
      </c>
      <c r="BI351" s="48">
        <f t="shared" si="135"/>
        <v>-255.59999999999991</v>
      </c>
      <c r="BJ351" s="21">
        <v>166.9</v>
      </c>
      <c r="BK351" s="21">
        <v>153.80000000000001</v>
      </c>
      <c r="BL351" s="21">
        <v>0</v>
      </c>
      <c r="BM351" s="21">
        <v>119.9</v>
      </c>
      <c r="BN351" s="21">
        <v>103.1</v>
      </c>
      <c r="BO351" s="21">
        <v>68.299999999999955</v>
      </c>
      <c r="BP351" s="21">
        <v>127.79999999999995</v>
      </c>
      <c r="BQ351" s="21">
        <v>100.10000000000007</v>
      </c>
      <c r="BR351" s="21">
        <v>113.50000000000006</v>
      </c>
      <c r="BS351" s="21">
        <v>96.89999999999992</v>
      </c>
      <c r="BT351" s="21">
        <v>141.19999999999999</v>
      </c>
      <c r="BU351" s="86">
        <f t="shared" si="136"/>
        <v>-44.099999999999909</v>
      </c>
      <c r="BV351" s="62"/>
      <c r="BW351" s="26">
        <f t="shared" si="137"/>
        <v>0</v>
      </c>
      <c r="BX351" s="92">
        <f t="shared" si="147"/>
        <v>-44.099999999999909</v>
      </c>
      <c r="BY351" s="72"/>
      <c r="CA351" s="72"/>
      <c r="CB351" s="72"/>
    </row>
    <row r="352" spans="1:237" s="2" customFormat="1" ht="16.5" customHeight="1" x14ac:dyDescent="0.2">
      <c r="A352" s="25" t="s">
        <v>346</v>
      </c>
      <c r="B352" s="26"/>
      <c r="C352" s="26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26"/>
      <c r="O352" s="26"/>
      <c r="P352" s="4"/>
      <c r="Q352" s="13"/>
      <c r="R352" s="22"/>
      <c r="S352" s="13"/>
      <c r="T352" s="26"/>
      <c r="U352" s="26"/>
      <c r="V352" s="4"/>
      <c r="W352" s="13"/>
      <c r="X352" s="26"/>
      <c r="Y352" s="26"/>
      <c r="Z352" s="4"/>
      <c r="AA352" s="13"/>
      <c r="AB352" s="26"/>
      <c r="AC352" s="26"/>
      <c r="AD352" s="4"/>
      <c r="AE352" s="13"/>
      <c r="AF352" s="5"/>
      <c r="AG352" s="5"/>
      <c r="AH352" s="4"/>
      <c r="AI352" s="13"/>
      <c r="AJ352" s="5"/>
      <c r="AK352" s="5"/>
      <c r="AL352" s="4"/>
      <c r="AM352" s="13"/>
      <c r="AN352" s="26"/>
      <c r="AO352" s="26"/>
      <c r="AP352" s="4"/>
      <c r="AQ352" s="13"/>
      <c r="AR352" s="5"/>
      <c r="AS352" s="5"/>
      <c r="AT352" s="5"/>
      <c r="AU352" s="13"/>
      <c r="AV352" s="13"/>
      <c r="AW352" s="13"/>
      <c r="AX352" s="4"/>
      <c r="AY352" s="13"/>
      <c r="AZ352" s="5"/>
      <c r="BA352" s="5"/>
      <c r="BB352" s="5"/>
      <c r="BC352" s="13"/>
      <c r="BD352" s="20"/>
      <c r="BE352" s="20"/>
      <c r="BF352" s="24"/>
      <c r="BG352" s="21"/>
      <c r="BH352" s="21"/>
      <c r="BI352" s="48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86"/>
      <c r="BV352" s="62"/>
      <c r="BW352" s="26"/>
      <c r="BX352" s="92"/>
      <c r="BY352" s="72"/>
      <c r="CA352" s="72"/>
      <c r="CB352" s="72"/>
    </row>
    <row r="353" spans="1:80" s="2" customFormat="1" ht="15.75" x14ac:dyDescent="0.2">
      <c r="A353" s="16" t="s">
        <v>347</v>
      </c>
      <c r="B353" s="26">
        <v>242</v>
      </c>
      <c r="C353" s="26">
        <v>219.9</v>
      </c>
      <c r="D353" s="4">
        <f t="shared" si="130"/>
        <v>0.90867768595041321</v>
      </c>
      <c r="E353" s="13">
        <v>10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26">
        <v>389.6</v>
      </c>
      <c r="O353" s="26">
        <v>267.10000000000002</v>
      </c>
      <c r="P353" s="4">
        <f t="shared" si="138"/>
        <v>0.68557494866529778</v>
      </c>
      <c r="Q353" s="13">
        <v>20</v>
      </c>
      <c r="R353" s="22">
        <v>1</v>
      </c>
      <c r="S353" s="13">
        <v>15</v>
      </c>
      <c r="T353" s="26">
        <v>110.3</v>
      </c>
      <c r="U353" s="26">
        <v>8.9</v>
      </c>
      <c r="V353" s="4">
        <f t="shared" si="139"/>
        <v>8.0689029918404362E-2</v>
      </c>
      <c r="W353" s="13">
        <v>15</v>
      </c>
      <c r="X353" s="26">
        <v>14.3</v>
      </c>
      <c r="Y353" s="26">
        <v>14.8</v>
      </c>
      <c r="Z353" s="4">
        <f t="shared" si="140"/>
        <v>1.034965034965035</v>
      </c>
      <c r="AA353" s="13">
        <v>35</v>
      </c>
      <c r="AB353" s="26" t="s">
        <v>370</v>
      </c>
      <c r="AC353" s="26" t="s">
        <v>370</v>
      </c>
      <c r="AD353" s="4" t="s">
        <v>370</v>
      </c>
      <c r="AE353" s="13" t="s">
        <v>370</v>
      </c>
      <c r="AF353" s="5">
        <v>9876</v>
      </c>
      <c r="AG353" s="5">
        <v>7563</v>
      </c>
      <c r="AH353" s="4">
        <f t="shared" si="144"/>
        <v>0.7657958687727825</v>
      </c>
      <c r="AI353" s="13">
        <v>5</v>
      </c>
      <c r="AJ353" s="5">
        <v>60</v>
      </c>
      <c r="AK353" s="5">
        <v>51.7</v>
      </c>
      <c r="AL353" s="4">
        <f t="shared" si="131"/>
        <v>0.86166666666666669</v>
      </c>
      <c r="AM353" s="13">
        <v>15</v>
      </c>
      <c r="AN353" s="26">
        <v>139</v>
      </c>
      <c r="AO353" s="26">
        <v>83</v>
      </c>
      <c r="AP353" s="4">
        <f t="shared" ref="AP353:AP363" si="150">IF((AQ353=0),0,IF(AN353=0,1,IF(AO353&lt;0,0,AO353/AN353)))</f>
        <v>0.59712230215827333</v>
      </c>
      <c r="AQ353" s="13">
        <v>20</v>
      </c>
      <c r="AR353" s="5" t="s">
        <v>373</v>
      </c>
      <c r="AS353" s="5" t="s">
        <v>373</v>
      </c>
      <c r="AT353" s="5" t="s">
        <v>373</v>
      </c>
      <c r="AU353" s="13" t="s">
        <v>370</v>
      </c>
      <c r="AV353" s="13">
        <v>0</v>
      </c>
      <c r="AW353" s="13">
        <v>0</v>
      </c>
      <c r="AX353" s="4">
        <f t="shared" si="132"/>
        <v>0</v>
      </c>
      <c r="AY353" s="13">
        <v>0</v>
      </c>
      <c r="AZ353" s="5" t="s">
        <v>373</v>
      </c>
      <c r="BA353" s="5" t="s">
        <v>373</v>
      </c>
      <c r="BB353" s="5" t="s">
        <v>373</v>
      </c>
      <c r="BC353" s="13" t="s">
        <v>370</v>
      </c>
      <c r="BD353" s="20">
        <f t="shared" si="141"/>
        <v>0.76984305846216106</v>
      </c>
      <c r="BE353" s="20">
        <f t="shared" ref="BE353:BE363" si="151">IF(BD353&gt;1.2,IF((BD353-1.2)*0.1+1.2&gt;1.3,1.3,(BD353-1.2)*0.1+1.2),BD353)</f>
        <v>0.76984305846216106</v>
      </c>
      <c r="BF353" s="24">
        <v>714</v>
      </c>
      <c r="BG353" s="21">
        <f t="shared" si="133"/>
        <v>714</v>
      </c>
      <c r="BH353" s="21">
        <f t="shared" si="134"/>
        <v>549.70000000000005</v>
      </c>
      <c r="BI353" s="48">
        <f t="shared" si="135"/>
        <v>-164.29999999999995</v>
      </c>
      <c r="BJ353" s="21">
        <v>109.3</v>
      </c>
      <c r="BK353" s="21">
        <v>110.9</v>
      </c>
      <c r="BL353" s="21">
        <v>0</v>
      </c>
      <c r="BM353" s="21">
        <v>47.8</v>
      </c>
      <c r="BN353" s="21">
        <v>79.7</v>
      </c>
      <c r="BO353" s="21">
        <v>9.6999999999999886</v>
      </c>
      <c r="BP353" s="21">
        <v>70.200000000000017</v>
      </c>
      <c r="BQ353" s="21">
        <v>65.8</v>
      </c>
      <c r="BR353" s="21">
        <v>0</v>
      </c>
      <c r="BS353" s="21">
        <v>70.900000000000006</v>
      </c>
      <c r="BT353" s="21">
        <v>78.099999999999994</v>
      </c>
      <c r="BU353" s="86">
        <f t="shared" si="136"/>
        <v>-92.7</v>
      </c>
      <c r="BV353" s="62"/>
      <c r="BW353" s="26">
        <f t="shared" si="137"/>
        <v>0</v>
      </c>
      <c r="BX353" s="92">
        <f t="shared" si="147"/>
        <v>-92.7</v>
      </c>
      <c r="BY353" s="72"/>
      <c r="CA353" s="72"/>
      <c r="CB353" s="72"/>
    </row>
    <row r="354" spans="1:80" s="2" customFormat="1" ht="15.75" x14ac:dyDescent="0.2">
      <c r="A354" s="16" t="s">
        <v>55</v>
      </c>
      <c r="B354" s="26">
        <v>0</v>
      </c>
      <c r="C354" s="26">
        <v>0</v>
      </c>
      <c r="D354" s="4">
        <f t="shared" si="130"/>
        <v>0</v>
      </c>
      <c r="E354" s="13">
        <v>0</v>
      </c>
      <c r="F354" s="5" t="s">
        <v>373</v>
      </c>
      <c r="G354" s="5" t="s">
        <v>373</v>
      </c>
      <c r="H354" s="5" t="s">
        <v>373</v>
      </c>
      <c r="I354" s="13" t="s">
        <v>370</v>
      </c>
      <c r="J354" s="5" t="s">
        <v>373</v>
      </c>
      <c r="K354" s="5" t="s">
        <v>373</v>
      </c>
      <c r="L354" s="5" t="s">
        <v>373</v>
      </c>
      <c r="M354" s="13" t="s">
        <v>370</v>
      </c>
      <c r="N354" s="26">
        <v>1180.9000000000001</v>
      </c>
      <c r="O354" s="26">
        <v>1719</v>
      </c>
      <c r="P354" s="4">
        <f t="shared" si="138"/>
        <v>1.455669404691337</v>
      </c>
      <c r="Q354" s="13">
        <v>20</v>
      </c>
      <c r="R354" s="22">
        <v>1</v>
      </c>
      <c r="S354" s="13">
        <v>15</v>
      </c>
      <c r="T354" s="26">
        <v>1028.7</v>
      </c>
      <c r="U354" s="26">
        <v>930.8</v>
      </c>
      <c r="V354" s="4">
        <f t="shared" si="139"/>
        <v>0.90483134052687852</v>
      </c>
      <c r="W354" s="13">
        <v>30</v>
      </c>
      <c r="X354" s="26">
        <v>24.3</v>
      </c>
      <c r="Y354" s="26">
        <v>24.4</v>
      </c>
      <c r="Z354" s="4">
        <f t="shared" si="140"/>
        <v>1.0041152263374484</v>
      </c>
      <c r="AA354" s="13">
        <v>20</v>
      </c>
      <c r="AB354" s="26" t="s">
        <v>370</v>
      </c>
      <c r="AC354" s="26" t="s">
        <v>370</v>
      </c>
      <c r="AD354" s="4" t="s">
        <v>370</v>
      </c>
      <c r="AE354" s="13" t="s">
        <v>370</v>
      </c>
      <c r="AF354" s="5">
        <v>14352</v>
      </c>
      <c r="AG354" s="5">
        <v>11136</v>
      </c>
      <c r="AH354" s="4">
        <f t="shared" si="144"/>
        <v>0.77591973244147161</v>
      </c>
      <c r="AI354" s="13">
        <v>5</v>
      </c>
      <c r="AJ354" s="5">
        <v>60</v>
      </c>
      <c r="AK354" s="5">
        <v>20</v>
      </c>
      <c r="AL354" s="4">
        <f t="shared" si="131"/>
        <v>0.33333333333333331</v>
      </c>
      <c r="AM354" s="13">
        <v>15</v>
      </c>
      <c r="AN354" s="26">
        <v>653</v>
      </c>
      <c r="AO354" s="26">
        <v>260</v>
      </c>
      <c r="AP354" s="4">
        <f t="shared" si="150"/>
        <v>0.39816232771822357</v>
      </c>
      <c r="AQ354" s="13">
        <v>20</v>
      </c>
      <c r="AR354" s="5" t="s">
        <v>373</v>
      </c>
      <c r="AS354" s="5" t="s">
        <v>373</v>
      </c>
      <c r="AT354" s="5" t="s">
        <v>373</v>
      </c>
      <c r="AU354" s="13" t="s">
        <v>370</v>
      </c>
      <c r="AV354" s="13">
        <v>0</v>
      </c>
      <c r="AW354" s="13">
        <v>0</v>
      </c>
      <c r="AX354" s="4">
        <f t="shared" si="132"/>
        <v>0</v>
      </c>
      <c r="AY354" s="13">
        <v>0</v>
      </c>
      <c r="AZ354" s="5" t="s">
        <v>373</v>
      </c>
      <c r="BA354" s="5" t="s">
        <v>373</v>
      </c>
      <c r="BB354" s="5" t="s">
        <v>373</v>
      </c>
      <c r="BC354" s="13" t="s">
        <v>370</v>
      </c>
      <c r="BD354" s="20">
        <f t="shared" si="141"/>
        <v>0.86546782442363124</v>
      </c>
      <c r="BE354" s="20">
        <f t="shared" si="151"/>
        <v>0.86546782442363124</v>
      </c>
      <c r="BF354" s="24">
        <v>821</v>
      </c>
      <c r="BG354" s="21">
        <f t="shared" si="133"/>
        <v>821</v>
      </c>
      <c r="BH354" s="21">
        <f t="shared" si="134"/>
        <v>710.5</v>
      </c>
      <c r="BI354" s="48">
        <f t="shared" si="135"/>
        <v>-110.5</v>
      </c>
      <c r="BJ354" s="21">
        <v>239.7</v>
      </c>
      <c r="BK354" s="21">
        <v>220.1</v>
      </c>
      <c r="BL354" s="21">
        <v>0</v>
      </c>
      <c r="BM354" s="21">
        <v>49.1</v>
      </c>
      <c r="BN354" s="21">
        <v>52.9</v>
      </c>
      <c r="BO354" s="21">
        <v>0</v>
      </c>
      <c r="BP354" s="21">
        <v>72.599999999999994</v>
      </c>
      <c r="BQ354" s="21">
        <v>90.6</v>
      </c>
      <c r="BR354" s="21">
        <v>0</v>
      </c>
      <c r="BS354" s="21">
        <v>92.4</v>
      </c>
      <c r="BT354" s="21">
        <v>88.4</v>
      </c>
      <c r="BU354" s="86">
        <f t="shared" si="136"/>
        <v>-195.29999999999998</v>
      </c>
      <c r="BV354" s="62"/>
      <c r="BW354" s="26">
        <f t="shared" si="137"/>
        <v>0</v>
      </c>
      <c r="BX354" s="92">
        <f t="shared" si="147"/>
        <v>-195.29999999999998</v>
      </c>
      <c r="BY354" s="72"/>
      <c r="CA354" s="72"/>
      <c r="CB354" s="72"/>
    </row>
    <row r="355" spans="1:80" s="2" customFormat="1" ht="15.75" x14ac:dyDescent="0.2">
      <c r="A355" s="16" t="s">
        <v>348</v>
      </c>
      <c r="B355" s="26">
        <v>790</v>
      </c>
      <c r="C355" s="26">
        <v>836.2</v>
      </c>
      <c r="D355" s="4">
        <f t="shared" si="130"/>
        <v>1.0584810126582278</v>
      </c>
      <c r="E355" s="13">
        <v>10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26">
        <v>1127</v>
      </c>
      <c r="O355" s="26">
        <v>582.29999999999995</v>
      </c>
      <c r="P355" s="4">
        <f t="shared" si="138"/>
        <v>0.51668145519077191</v>
      </c>
      <c r="Q355" s="13">
        <v>20</v>
      </c>
      <c r="R355" s="22">
        <v>1</v>
      </c>
      <c r="S355" s="13">
        <v>15</v>
      </c>
      <c r="T355" s="26">
        <v>293.60000000000002</v>
      </c>
      <c r="U355" s="26">
        <v>482.1</v>
      </c>
      <c r="V355" s="4">
        <f t="shared" si="139"/>
        <v>1.6420299727520435</v>
      </c>
      <c r="W355" s="13">
        <v>30</v>
      </c>
      <c r="X355" s="26">
        <v>21.05</v>
      </c>
      <c r="Y355" s="26">
        <v>34.9</v>
      </c>
      <c r="Z355" s="4">
        <f t="shared" si="140"/>
        <v>1.6579572446555819</v>
      </c>
      <c r="AA355" s="13">
        <v>20</v>
      </c>
      <c r="AB355" s="26" t="s">
        <v>370</v>
      </c>
      <c r="AC355" s="26" t="s">
        <v>370</v>
      </c>
      <c r="AD355" s="4" t="s">
        <v>370</v>
      </c>
      <c r="AE355" s="13" t="s">
        <v>370</v>
      </c>
      <c r="AF355" s="5">
        <v>14529</v>
      </c>
      <c r="AG355" s="5">
        <v>12143</v>
      </c>
      <c r="AH355" s="4">
        <f t="shared" si="144"/>
        <v>0.83577672241723444</v>
      </c>
      <c r="AI355" s="13">
        <v>5</v>
      </c>
      <c r="AJ355" s="5">
        <v>60</v>
      </c>
      <c r="AK355" s="5">
        <v>69.400000000000006</v>
      </c>
      <c r="AL355" s="4">
        <f t="shared" si="131"/>
        <v>1.1566666666666667</v>
      </c>
      <c r="AM355" s="13">
        <v>15</v>
      </c>
      <c r="AN355" s="26">
        <v>301</v>
      </c>
      <c r="AO355" s="26">
        <v>279</v>
      </c>
      <c r="AP355" s="4">
        <f t="shared" si="150"/>
        <v>0.92691029900332222</v>
      </c>
      <c r="AQ355" s="13">
        <v>20</v>
      </c>
      <c r="AR355" s="5" t="s">
        <v>373</v>
      </c>
      <c r="AS355" s="5" t="s">
        <v>373</v>
      </c>
      <c r="AT355" s="5" t="s">
        <v>373</v>
      </c>
      <c r="AU355" s="13" t="s">
        <v>370</v>
      </c>
      <c r="AV355" s="13">
        <v>0</v>
      </c>
      <c r="AW355" s="13">
        <v>0</v>
      </c>
      <c r="AX355" s="4">
        <f t="shared" si="132"/>
        <v>0</v>
      </c>
      <c r="AY355" s="13">
        <v>0</v>
      </c>
      <c r="AZ355" s="5" t="s">
        <v>373</v>
      </c>
      <c r="BA355" s="5" t="s">
        <v>373</v>
      </c>
      <c r="BB355" s="5" t="s">
        <v>373</v>
      </c>
      <c r="BC355" s="13" t="s">
        <v>370</v>
      </c>
      <c r="BD355" s="20">
        <f t="shared" si="141"/>
        <v>1.1733746140609129</v>
      </c>
      <c r="BE355" s="20">
        <f t="shared" si="151"/>
        <v>1.1733746140609129</v>
      </c>
      <c r="BF355" s="24">
        <v>1148</v>
      </c>
      <c r="BG355" s="21">
        <f t="shared" si="133"/>
        <v>1148</v>
      </c>
      <c r="BH355" s="21">
        <f t="shared" si="134"/>
        <v>1347</v>
      </c>
      <c r="BI355" s="48">
        <f t="shared" si="135"/>
        <v>199</v>
      </c>
      <c r="BJ355" s="21">
        <v>166.6</v>
      </c>
      <c r="BK355" s="21">
        <v>122.8</v>
      </c>
      <c r="BL355" s="21">
        <v>0</v>
      </c>
      <c r="BM355" s="21">
        <v>131.69999999999999</v>
      </c>
      <c r="BN355" s="21">
        <v>135.69999999999999</v>
      </c>
      <c r="BO355" s="21">
        <v>182.99999999999994</v>
      </c>
      <c r="BP355" s="21">
        <v>136.00000000000009</v>
      </c>
      <c r="BQ355" s="21">
        <v>138.69999999999999</v>
      </c>
      <c r="BR355" s="21">
        <v>116.79999999999998</v>
      </c>
      <c r="BS355" s="21">
        <v>126.7</v>
      </c>
      <c r="BT355" s="21">
        <v>109.1</v>
      </c>
      <c r="BU355" s="86">
        <f t="shared" si="136"/>
        <v>-20.100000000000037</v>
      </c>
      <c r="BV355" s="62"/>
      <c r="BW355" s="26">
        <f t="shared" si="137"/>
        <v>0</v>
      </c>
      <c r="BX355" s="92">
        <f t="shared" si="147"/>
        <v>-20.100000000000037</v>
      </c>
      <c r="BY355" s="72"/>
      <c r="CA355" s="72"/>
      <c r="CB355" s="72"/>
    </row>
    <row r="356" spans="1:80" s="2" customFormat="1" ht="15.75" x14ac:dyDescent="0.2">
      <c r="A356" s="16" t="s">
        <v>349</v>
      </c>
      <c r="B356" s="26">
        <v>29489</v>
      </c>
      <c r="C356" s="26">
        <v>36881</v>
      </c>
      <c r="D356" s="4">
        <f t="shared" si="130"/>
        <v>1.2506697412594527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26">
        <v>835.4</v>
      </c>
      <c r="O356" s="26">
        <v>774.4</v>
      </c>
      <c r="P356" s="4">
        <f t="shared" si="138"/>
        <v>0.92698108690447689</v>
      </c>
      <c r="Q356" s="13">
        <v>20</v>
      </c>
      <c r="R356" s="22">
        <v>1</v>
      </c>
      <c r="S356" s="13">
        <v>15</v>
      </c>
      <c r="T356" s="26">
        <v>2110.1999999999998</v>
      </c>
      <c r="U356" s="26">
        <v>2216.6999999999998</v>
      </c>
      <c r="V356" s="4">
        <f t="shared" si="139"/>
        <v>1.0504691498436167</v>
      </c>
      <c r="W356" s="13">
        <v>30</v>
      </c>
      <c r="X356" s="26">
        <v>75.3</v>
      </c>
      <c r="Y356" s="26">
        <v>80.900000000000006</v>
      </c>
      <c r="Z356" s="4">
        <f t="shared" si="140"/>
        <v>1.0743691899070387</v>
      </c>
      <c r="AA356" s="13">
        <v>20</v>
      </c>
      <c r="AB356" s="26" t="s">
        <v>370</v>
      </c>
      <c r="AC356" s="26" t="s">
        <v>370</v>
      </c>
      <c r="AD356" s="4" t="s">
        <v>370</v>
      </c>
      <c r="AE356" s="13" t="s">
        <v>370</v>
      </c>
      <c r="AF356" s="5">
        <v>8542</v>
      </c>
      <c r="AG356" s="5">
        <v>5695</v>
      </c>
      <c r="AH356" s="4">
        <f t="shared" si="144"/>
        <v>0.66670568953406695</v>
      </c>
      <c r="AI356" s="13">
        <v>5</v>
      </c>
      <c r="AJ356" s="5">
        <v>60</v>
      </c>
      <c r="AK356" s="5">
        <v>56.7</v>
      </c>
      <c r="AL356" s="4">
        <f t="shared" si="131"/>
        <v>0.94500000000000006</v>
      </c>
      <c r="AM356" s="13">
        <v>15</v>
      </c>
      <c r="AN356" s="26">
        <v>1275</v>
      </c>
      <c r="AO356" s="26">
        <v>1052</v>
      </c>
      <c r="AP356" s="4">
        <f t="shared" si="150"/>
        <v>0.82509803921568625</v>
      </c>
      <c r="AQ356" s="13">
        <v>20</v>
      </c>
      <c r="AR356" s="5" t="s">
        <v>373</v>
      </c>
      <c r="AS356" s="5" t="s">
        <v>373</v>
      </c>
      <c r="AT356" s="5" t="s">
        <v>373</v>
      </c>
      <c r="AU356" s="13" t="s">
        <v>370</v>
      </c>
      <c r="AV356" s="13">
        <v>0</v>
      </c>
      <c r="AW356" s="13">
        <v>0</v>
      </c>
      <c r="AX356" s="4">
        <f t="shared" si="132"/>
        <v>0</v>
      </c>
      <c r="AY356" s="13">
        <v>0</v>
      </c>
      <c r="AZ356" s="5" t="s">
        <v>373</v>
      </c>
      <c r="BA356" s="5" t="s">
        <v>373</v>
      </c>
      <c r="BB356" s="5" t="s">
        <v>373</v>
      </c>
      <c r="BC356" s="13" t="s">
        <v>370</v>
      </c>
      <c r="BD356" s="20">
        <f t="shared" si="141"/>
        <v>0.98561679019346216</v>
      </c>
      <c r="BE356" s="20">
        <f t="shared" si="151"/>
        <v>0.98561679019346216</v>
      </c>
      <c r="BF356" s="24">
        <v>1276</v>
      </c>
      <c r="BG356" s="21">
        <f t="shared" si="133"/>
        <v>1276</v>
      </c>
      <c r="BH356" s="21">
        <f t="shared" si="134"/>
        <v>1257.5999999999999</v>
      </c>
      <c r="BI356" s="48">
        <f t="shared" si="135"/>
        <v>-18.400000000000091</v>
      </c>
      <c r="BJ356" s="21">
        <v>172</v>
      </c>
      <c r="BK356" s="21">
        <v>292.3</v>
      </c>
      <c r="BL356" s="21">
        <v>0</v>
      </c>
      <c r="BM356" s="21">
        <v>150.80000000000001</v>
      </c>
      <c r="BN356" s="21">
        <v>85.9</v>
      </c>
      <c r="BO356" s="21">
        <v>0</v>
      </c>
      <c r="BP356" s="21">
        <v>137.80000000000001</v>
      </c>
      <c r="BQ356" s="21">
        <v>141</v>
      </c>
      <c r="BR356" s="21">
        <v>4.0999999999998522</v>
      </c>
      <c r="BS356" s="21">
        <v>155.2000000000001</v>
      </c>
      <c r="BT356" s="21">
        <v>122.3</v>
      </c>
      <c r="BU356" s="86">
        <f t="shared" si="136"/>
        <v>-3.7999999999999403</v>
      </c>
      <c r="BV356" s="62"/>
      <c r="BW356" s="26">
        <f t="shared" si="137"/>
        <v>0</v>
      </c>
      <c r="BX356" s="92">
        <f t="shared" si="147"/>
        <v>-3.7999999999999403</v>
      </c>
      <c r="BY356" s="72"/>
      <c r="CA356" s="72"/>
      <c r="CB356" s="72"/>
    </row>
    <row r="357" spans="1:80" s="2" customFormat="1" ht="15.75" x14ac:dyDescent="0.2">
      <c r="A357" s="16" t="s">
        <v>350</v>
      </c>
      <c r="B357" s="26">
        <v>512997</v>
      </c>
      <c r="C357" s="26">
        <v>523826</v>
      </c>
      <c r="D357" s="4">
        <f t="shared" si="130"/>
        <v>1.0211092852394847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26">
        <v>2278.6</v>
      </c>
      <c r="O357" s="26">
        <v>1351</v>
      </c>
      <c r="P357" s="4">
        <f t="shared" si="138"/>
        <v>0.59290792591942421</v>
      </c>
      <c r="Q357" s="13">
        <v>20</v>
      </c>
      <c r="R357" s="22">
        <v>1</v>
      </c>
      <c r="S357" s="13">
        <v>15</v>
      </c>
      <c r="T357" s="26">
        <v>53</v>
      </c>
      <c r="U357" s="26">
        <v>6.7</v>
      </c>
      <c r="V357" s="4">
        <f t="shared" si="139"/>
        <v>0.12641509433962264</v>
      </c>
      <c r="W357" s="13">
        <v>25</v>
      </c>
      <c r="X357" s="26">
        <v>6.15</v>
      </c>
      <c r="Y357" s="26">
        <v>7.4</v>
      </c>
      <c r="Z357" s="4">
        <f t="shared" si="140"/>
        <v>1.2032520325203251</v>
      </c>
      <c r="AA357" s="13">
        <v>25</v>
      </c>
      <c r="AB357" s="26" t="s">
        <v>370</v>
      </c>
      <c r="AC357" s="26" t="s">
        <v>370</v>
      </c>
      <c r="AD357" s="4" t="s">
        <v>370</v>
      </c>
      <c r="AE357" s="13" t="s">
        <v>370</v>
      </c>
      <c r="AF357" s="5">
        <v>7948</v>
      </c>
      <c r="AG357" s="5">
        <v>27190</v>
      </c>
      <c r="AH357" s="4">
        <f t="shared" si="144"/>
        <v>3.4209864116758935</v>
      </c>
      <c r="AI357" s="13">
        <v>5</v>
      </c>
      <c r="AJ357" s="5">
        <v>60</v>
      </c>
      <c r="AK357" s="5">
        <v>29.9</v>
      </c>
      <c r="AL357" s="4">
        <f t="shared" si="131"/>
        <v>0.49833333333333329</v>
      </c>
      <c r="AM357" s="13">
        <v>15</v>
      </c>
      <c r="AN357" s="26">
        <v>52</v>
      </c>
      <c r="AO357" s="26">
        <v>40</v>
      </c>
      <c r="AP357" s="4">
        <f t="shared" si="150"/>
        <v>0.76923076923076927</v>
      </c>
      <c r="AQ357" s="13">
        <v>20</v>
      </c>
      <c r="AR357" s="5" t="s">
        <v>373</v>
      </c>
      <c r="AS357" s="5" t="s">
        <v>373</v>
      </c>
      <c r="AT357" s="5" t="s">
        <v>373</v>
      </c>
      <c r="AU357" s="13" t="s">
        <v>370</v>
      </c>
      <c r="AV357" s="13">
        <v>0</v>
      </c>
      <c r="AW357" s="13">
        <v>0</v>
      </c>
      <c r="AX357" s="4">
        <f t="shared" si="132"/>
        <v>0</v>
      </c>
      <c r="AY357" s="13">
        <v>0</v>
      </c>
      <c r="AZ357" s="5" t="s">
        <v>373</v>
      </c>
      <c r="BA357" s="5" t="s">
        <v>373</v>
      </c>
      <c r="BB357" s="5" t="s">
        <v>373</v>
      </c>
      <c r="BC357" s="13" t="s">
        <v>370</v>
      </c>
      <c r="BD357" s="20">
        <f t="shared" si="141"/>
        <v>0.81685538507612498</v>
      </c>
      <c r="BE357" s="20">
        <f t="shared" si="151"/>
        <v>0.81685538507612498</v>
      </c>
      <c r="BF357" s="24">
        <v>611</v>
      </c>
      <c r="BG357" s="21">
        <f t="shared" si="133"/>
        <v>611</v>
      </c>
      <c r="BH357" s="21">
        <f t="shared" si="134"/>
        <v>499.1</v>
      </c>
      <c r="BI357" s="48">
        <f t="shared" si="135"/>
        <v>-111.89999999999998</v>
      </c>
      <c r="BJ357" s="21">
        <v>175</v>
      </c>
      <c r="BK357" s="21">
        <v>151.30000000000001</v>
      </c>
      <c r="BL357" s="21">
        <v>0</v>
      </c>
      <c r="BM357" s="21">
        <v>20.5</v>
      </c>
      <c r="BN357" s="21">
        <v>67.400000000000006</v>
      </c>
      <c r="BO357" s="21">
        <v>0</v>
      </c>
      <c r="BP357" s="21">
        <v>34.9</v>
      </c>
      <c r="BQ357" s="21">
        <v>41.9</v>
      </c>
      <c r="BR357" s="21">
        <v>0</v>
      </c>
      <c r="BS357" s="21">
        <v>37.799999999999997</v>
      </c>
      <c r="BT357" s="21">
        <v>49.8</v>
      </c>
      <c r="BU357" s="86">
        <f t="shared" si="136"/>
        <v>-79.499999999999986</v>
      </c>
      <c r="BV357" s="62" t="s">
        <v>411</v>
      </c>
      <c r="BW357" s="26">
        <f t="shared" si="137"/>
        <v>0</v>
      </c>
      <c r="BX357" s="92">
        <f t="shared" si="147"/>
        <v>-79.499999999999986</v>
      </c>
      <c r="BY357" s="72"/>
      <c r="CA357" s="72"/>
      <c r="CB357" s="72"/>
    </row>
    <row r="358" spans="1:80" s="2" customFormat="1" ht="14.25" customHeight="1" x14ac:dyDescent="0.2">
      <c r="A358" s="16" t="s">
        <v>351</v>
      </c>
      <c r="B358" s="26">
        <v>0</v>
      </c>
      <c r="C358" s="26">
        <v>0</v>
      </c>
      <c r="D358" s="4">
        <f t="shared" si="130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26">
        <v>242.5</v>
      </c>
      <c r="O358" s="26">
        <v>239.9</v>
      </c>
      <c r="P358" s="4">
        <f t="shared" si="138"/>
        <v>0.98927835051546398</v>
      </c>
      <c r="Q358" s="13">
        <v>20</v>
      </c>
      <c r="R358" s="22">
        <v>1</v>
      </c>
      <c r="S358" s="13">
        <v>15</v>
      </c>
      <c r="T358" s="26">
        <v>263.8</v>
      </c>
      <c r="U358" s="26">
        <v>271.5</v>
      </c>
      <c r="V358" s="4">
        <f t="shared" si="139"/>
        <v>1.0291887793783168</v>
      </c>
      <c r="W358" s="13">
        <v>30</v>
      </c>
      <c r="X358" s="26">
        <v>8.6999999999999993</v>
      </c>
      <c r="Y358" s="26">
        <v>14.4</v>
      </c>
      <c r="Z358" s="4">
        <f t="shared" si="140"/>
        <v>1.6551724137931036</v>
      </c>
      <c r="AA358" s="13">
        <v>20</v>
      </c>
      <c r="AB358" s="26" t="s">
        <v>370</v>
      </c>
      <c r="AC358" s="26" t="s">
        <v>370</v>
      </c>
      <c r="AD358" s="4" t="s">
        <v>370</v>
      </c>
      <c r="AE358" s="13" t="s">
        <v>370</v>
      </c>
      <c r="AF358" s="5">
        <v>3924</v>
      </c>
      <c r="AG358" s="5">
        <v>3528</v>
      </c>
      <c r="AH358" s="4">
        <f t="shared" si="144"/>
        <v>0.8990825688073395</v>
      </c>
      <c r="AI358" s="13">
        <v>5</v>
      </c>
      <c r="AJ358" s="5">
        <v>15</v>
      </c>
      <c r="AK358" s="5">
        <v>78.099999999999994</v>
      </c>
      <c r="AL358" s="4">
        <f t="shared" si="131"/>
        <v>5.2066666666666661</v>
      </c>
      <c r="AM358" s="13">
        <v>15</v>
      </c>
      <c r="AN358" s="26">
        <v>73</v>
      </c>
      <c r="AO358" s="26">
        <v>92</v>
      </c>
      <c r="AP358" s="4">
        <f t="shared" si="150"/>
        <v>1.2602739726027397</v>
      </c>
      <c r="AQ358" s="13">
        <v>20</v>
      </c>
      <c r="AR358" s="5" t="s">
        <v>373</v>
      </c>
      <c r="AS358" s="5" t="s">
        <v>373</v>
      </c>
      <c r="AT358" s="5" t="s">
        <v>373</v>
      </c>
      <c r="AU358" s="13" t="s">
        <v>370</v>
      </c>
      <c r="AV358" s="13">
        <v>0</v>
      </c>
      <c r="AW358" s="13">
        <v>0</v>
      </c>
      <c r="AX358" s="4">
        <f t="shared" si="132"/>
        <v>0</v>
      </c>
      <c r="AY358" s="13">
        <v>0</v>
      </c>
      <c r="AZ358" s="5" t="s">
        <v>373</v>
      </c>
      <c r="BA358" s="5" t="s">
        <v>373</v>
      </c>
      <c r="BB358" s="5" t="s">
        <v>373</v>
      </c>
      <c r="BC358" s="13" t="s">
        <v>370</v>
      </c>
      <c r="BD358" s="20">
        <f t="shared" si="141"/>
        <v>1.6525245677088984</v>
      </c>
      <c r="BE358" s="20">
        <f t="shared" si="151"/>
        <v>1.2452524567708898</v>
      </c>
      <c r="BF358" s="24">
        <v>240</v>
      </c>
      <c r="BG358" s="21">
        <f t="shared" si="133"/>
        <v>240</v>
      </c>
      <c r="BH358" s="21">
        <f t="shared" si="134"/>
        <v>298.89999999999998</v>
      </c>
      <c r="BI358" s="48">
        <f t="shared" si="135"/>
        <v>58.899999999999977</v>
      </c>
      <c r="BJ358" s="21">
        <v>28.2</v>
      </c>
      <c r="BK358" s="21">
        <v>40.700000000000003</v>
      </c>
      <c r="BL358" s="21">
        <v>0</v>
      </c>
      <c r="BM358" s="21">
        <v>16.399999999999999</v>
      </c>
      <c r="BN358" s="21">
        <v>28.4</v>
      </c>
      <c r="BO358" s="21">
        <v>42.199999999999989</v>
      </c>
      <c r="BP358" s="21">
        <v>9.5000000000000053</v>
      </c>
      <c r="BQ358" s="21">
        <v>29.299999999999983</v>
      </c>
      <c r="BR358" s="21">
        <v>38.80000000000004</v>
      </c>
      <c r="BS358" s="21">
        <v>0</v>
      </c>
      <c r="BT358" s="21">
        <v>14.700000000000003</v>
      </c>
      <c r="BU358" s="86">
        <f t="shared" si="136"/>
        <v>50.699999999999974</v>
      </c>
      <c r="BV358" s="62" t="s">
        <v>411</v>
      </c>
      <c r="BW358" s="26">
        <f t="shared" si="137"/>
        <v>0</v>
      </c>
      <c r="BX358" s="92">
        <f t="shared" si="147"/>
        <v>0</v>
      </c>
      <c r="BY358" s="72"/>
      <c r="CA358" s="72"/>
      <c r="CB358" s="72"/>
    </row>
    <row r="359" spans="1:80" s="2" customFormat="1" ht="15.75" x14ac:dyDescent="0.2">
      <c r="A359" s="16" t="s">
        <v>352</v>
      </c>
      <c r="B359" s="26">
        <v>0</v>
      </c>
      <c r="C359" s="26">
        <v>0</v>
      </c>
      <c r="D359" s="4">
        <f t="shared" si="130"/>
        <v>0</v>
      </c>
      <c r="E359" s="13">
        <v>0</v>
      </c>
      <c r="F359" s="5" t="s">
        <v>373</v>
      </c>
      <c r="G359" s="5" t="s">
        <v>373</v>
      </c>
      <c r="H359" s="5" t="s">
        <v>373</v>
      </c>
      <c r="I359" s="13" t="s">
        <v>370</v>
      </c>
      <c r="J359" s="5" t="s">
        <v>373</v>
      </c>
      <c r="K359" s="5" t="s">
        <v>373</v>
      </c>
      <c r="L359" s="5" t="s">
        <v>373</v>
      </c>
      <c r="M359" s="13" t="s">
        <v>370</v>
      </c>
      <c r="N359" s="26">
        <v>4076.6</v>
      </c>
      <c r="O359" s="26">
        <v>5744</v>
      </c>
      <c r="P359" s="4">
        <f t="shared" si="138"/>
        <v>1.4090173183535299</v>
      </c>
      <c r="Q359" s="13">
        <v>20</v>
      </c>
      <c r="R359" s="22">
        <v>1</v>
      </c>
      <c r="S359" s="13">
        <v>15</v>
      </c>
      <c r="T359" s="26">
        <v>1642.8</v>
      </c>
      <c r="U359" s="26">
        <v>2022.8</v>
      </c>
      <c r="V359" s="4">
        <f t="shared" si="139"/>
        <v>1.2313123934745556</v>
      </c>
      <c r="W359" s="13">
        <v>30</v>
      </c>
      <c r="X359" s="26">
        <v>64.7</v>
      </c>
      <c r="Y359" s="26">
        <v>71.8</v>
      </c>
      <c r="Z359" s="4">
        <f t="shared" si="140"/>
        <v>1.1097372488408037</v>
      </c>
      <c r="AA359" s="13">
        <v>20</v>
      </c>
      <c r="AB359" s="26" t="s">
        <v>370</v>
      </c>
      <c r="AC359" s="26" t="s">
        <v>370</v>
      </c>
      <c r="AD359" s="4" t="s">
        <v>370</v>
      </c>
      <c r="AE359" s="13" t="s">
        <v>370</v>
      </c>
      <c r="AF359" s="5">
        <v>3976</v>
      </c>
      <c r="AG359" s="5">
        <v>5673</v>
      </c>
      <c r="AH359" s="4">
        <f t="shared" si="144"/>
        <v>1.4268108651911469</v>
      </c>
      <c r="AI359" s="13">
        <v>5</v>
      </c>
      <c r="AJ359" s="5">
        <v>60</v>
      </c>
      <c r="AK359" s="5">
        <v>42.4</v>
      </c>
      <c r="AL359" s="4">
        <f t="shared" si="131"/>
        <v>0.70666666666666667</v>
      </c>
      <c r="AM359" s="13">
        <v>15</v>
      </c>
      <c r="AN359" s="26">
        <v>820</v>
      </c>
      <c r="AO359" s="26">
        <v>923</v>
      </c>
      <c r="AP359" s="4">
        <f t="shared" si="150"/>
        <v>1.1256097560975609</v>
      </c>
      <c r="AQ359" s="13">
        <v>20</v>
      </c>
      <c r="AR359" s="5" t="s">
        <v>373</v>
      </c>
      <c r="AS359" s="5" t="s">
        <v>373</v>
      </c>
      <c r="AT359" s="5" t="s">
        <v>373</v>
      </c>
      <c r="AU359" s="13" t="s">
        <v>370</v>
      </c>
      <c r="AV359" s="13">
        <v>0</v>
      </c>
      <c r="AW359" s="13">
        <v>0</v>
      </c>
      <c r="AX359" s="4">
        <f t="shared" si="132"/>
        <v>0</v>
      </c>
      <c r="AY359" s="13">
        <v>0</v>
      </c>
      <c r="AZ359" s="5" t="s">
        <v>373</v>
      </c>
      <c r="BA359" s="5" t="s">
        <v>373</v>
      </c>
      <c r="BB359" s="5" t="s">
        <v>373</v>
      </c>
      <c r="BC359" s="13" t="s">
        <v>370</v>
      </c>
      <c r="BD359" s="20">
        <f t="shared" si="141"/>
        <v>1.1404857007682421</v>
      </c>
      <c r="BE359" s="20">
        <f t="shared" si="151"/>
        <v>1.1404857007682421</v>
      </c>
      <c r="BF359" s="24">
        <v>356</v>
      </c>
      <c r="BG359" s="21">
        <f t="shared" si="133"/>
        <v>356</v>
      </c>
      <c r="BH359" s="21">
        <f t="shared" si="134"/>
        <v>406</v>
      </c>
      <c r="BI359" s="48">
        <f t="shared" si="135"/>
        <v>50</v>
      </c>
      <c r="BJ359" s="21">
        <v>205.9</v>
      </c>
      <c r="BK359" s="21">
        <v>122.2</v>
      </c>
      <c r="BL359" s="21">
        <v>0</v>
      </c>
      <c r="BM359" s="21">
        <v>26.7</v>
      </c>
      <c r="BN359" s="21">
        <v>31</v>
      </c>
      <c r="BO359" s="21">
        <v>0</v>
      </c>
      <c r="BP359" s="21">
        <v>31.3</v>
      </c>
      <c r="BQ359" s="21">
        <v>39.200000000000003</v>
      </c>
      <c r="BR359" s="21">
        <v>0</v>
      </c>
      <c r="BS359" s="21">
        <v>38.700000000000003</v>
      </c>
      <c r="BT359" s="21">
        <v>40</v>
      </c>
      <c r="BU359" s="86">
        <f t="shared" si="136"/>
        <v>-129</v>
      </c>
      <c r="BV359" s="62"/>
      <c r="BW359" s="26">
        <f t="shared" si="137"/>
        <v>0</v>
      </c>
      <c r="BX359" s="92">
        <f t="shared" si="147"/>
        <v>-129</v>
      </c>
      <c r="BY359" s="72"/>
      <c r="CA359" s="72"/>
      <c r="CB359" s="72"/>
    </row>
    <row r="360" spans="1:80" s="2" customFormat="1" ht="18.75" customHeight="1" x14ac:dyDescent="0.2">
      <c r="A360" s="16" t="s">
        <v>353</v>
      </c>
      <c r="B360" s="26">
        <v>0</v>
      </c>
      <c r="C360" s="26">
        <v>0</v>
      </c>
      <c r="D360" s="4">
        <f t="shared" si="130"/>
        <v>0</v>
      </c>
      <c r="E360" s="13">
        <v>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26">
        <v>1348.7</v>
      </c>
      <c r="O360" s="26">
        <v>1500.7</v>
      </c>
      <c r="P360" s="4">
        <f t="shared" si="138"/>
        <v>1.1127011195966485</v>
      </c>
      <c r="Q360" s="13">
        <v>20</v>
      </c>
      <c r="R360" s="22">
        <v>1</v>
      </c>
      <c r="S360" s="13">
        <v>15</v>
      </c>
      <c r="T360" s="26">
        <v>33</v>
      </c>
      <c r="U360" s="26">
        <v>9.1999999999999993</v>
      </c>
      <c r="V360" s="4">
        <f t="shared" si="139"/>
        <v>0.27878787878787875</v>
      </c>
      <c r="W360" s="13">
        <v>20</v>
      </c>
      <c r="X360" s="26">
        <v>8.9</v>
      </c>
      <c r="Y360" s="26">
        <v>12.7</v>
      </c>
      <c r="Z360" s="4">
        <f t="shared" si="140"/>
        <v>1.4269662921348314</v>
      </c>
      <c r="AA360" s="13">
        <v>30</v>
      </c>
      <c r="AB360" s="26" t="s">
        <v>370</v>
      </c>
      <c r="AC360" s="26" t="s">
        <v>370</v>
      </c>
      <c r="AD360" s="4" t="s">
        <v>370</v>
      </c>
      <c r="AE360" s="13" t="s">
        <v>370</v>
      </c>
      <c r="AF360" s="5">
        <v>16259</v>
      </c>
      <c r="AG360" s="5">
        <v>13730</v>
      </c>
      <c r="AH360" s="4">
        <f t="shared" si="144"/>
        <v>0.84445537855956698</v>
      </c>
      <c r="AI360" s="13">
        <v>5</v>
      </c>
      <c r="AJ360" s="5">
        <v>60</v>
      </c>
      <c r="AK360" s="5">
        <v>24.3</v>
      </c>
      <c r="AL360" s="4">
        <f t="shared" si="131"/>
        <v>0.40500000000000003</v>
      </c>
      <c r="AM360" s="13">
        <v>15</v>
      </c>
      <c r="AN360" s="26">
        <v>208</v>
      </c>
      <c r="AO360" s="26">
        <v>126</v>
      </c>
      <c r="AP360" s="4">
        <f t="shared" si="150"/>
        <v>0.60576923076923073</v>
      </c>
      <c r="AQ360" s="13">
        <v>20</v>
      </c>
      <c r="AR360" s="5" t="s">
        <v>373</v>
      </c>
      <c r="AS360" s="5" t="s">
        <v>373</v>
      </c>
      <c r="AT360" s="5" t="s">
        <v>373</v>
      </c>
      <c r="AU360" s="13" t="s">
        <v>370</v>
      </c>
      <c r="AV360" s="13">
        <v>0</v>
      </c>
      <c r="AW360" s="13">
        <v>0</v>
      </c>
      <c r="AX360" s="4">
        <f t="shared" si="132"/>
        <v>0</v>
      </c>
      <c r="AY360" s="13">
        <v>0</v>
      </c>
      <c r="AZ360" s="5" t="s">
        <v>373</v>
      </c>
      <c r="BA360" s="5" t="s">
        <v>373</v>
      </c>
      <c r="BB360" s="5" t="s">
        <v>373</v>
      </c>
      <c r="BC360" s="13" t="s">
        <v>370</v>
      </c>
      <c r="BD360" s="20">
        <f t="shared" si="141"/>
        <v>0.8644114419193436</v>
      </c>
      <c r="BE360" s="20">
        <f t="shared" si="151"/>
        <v>0.8644114419193436</v>
      </c>
      <c r="BF360" s="24">
        <v>1096</v>
      </c>
      <c r="BG360" s="21">
        <f t="shared" si="133"/>
        <v>1096</v>
      </c>
      <c r="BH360" s="21">
        <f t="shared" si="134"/>
        <v>947.4</v>
      </c>
      <c r="BI360" s="48">
        <f t="shared" si="135"/>
        <v>-148.60000000000002</v>
      </c>
      <c r="BJ360" s="21">
        <v>175.1</v>
      </c>
      <c r="BK360" s="21">
        <v>151.5</v>
      </c>
      <c r="BL360" s="21">
        <v>0</v>
      </c>
      <c r="BM360" s="21">
        <v>27.6</v>
      </c>
      <c r="BN360" s="21">
        <v>129.5</v>
      </c>
      <c r="BO360" s="21">
        <v>118.69999999999993</v>
      </c>
      <c r="BP360" s="21">
        <v>34.499999999999972</v>
      </c>
      <c r="BQ360" s="21">
        <v>163</v>
      </c>
      <c r="BR360" s="21">
        <v>85.600000000000051</v>
      </c>
      <c r="BS360" s="21">
        <v>45.799999999999955</v>
      </c>
      <c r="BT360" s="21">
        <v>118.10000000000007</v>
      </c>
      <c r="BU360" s="86">
        <f t="shared" si="136"/>
        <v>-102.00000000000007</v>
      </c>
      <c r="BV360" s="62"/>
      <c r="BW360" s="26">
        <f t="shared" si="137"/>
        <v>0</v>
      </c>
      <c r="BX360" s="92">
        <f t="shared" si="147"/>
        <v>-102.00000000000007</v>
      </c>
      <c r="BY360" s="72"/>
      <c r="CA360" s="72"/>
      <c r="CB360" s="72"/>
    </row>
    <row r="361" spans="1:80" s="2" customFormat="1" ht="15.75" x14ac:dyDescent="0.2">
      <c r="A361" s="16" t="s">
        <v>354</v>
      </c>
      <c r="B361" s="26">
        <v>294</v>
      </c>
      <c r="C361" s="26">
        <v>219.5</v>
      </c>
      <c r="D361" s="4">
        <f t="shared" si="130"/>
        <v>0.74659863945578231</v>
      </c>
      <c r="E361" s="13">
        <v>10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26">
        <v>1915.4</v>
      </c>
      <c r="O361" s="26">
        <v>2253.1</v>
      </c>
      <c r="P361" s="4">
        <f t="shared" si="138"/>
        <v>1.1763078208207163</v>
      </c>
      <c r="Q361" s="13">
        <v>20</v>
      </c>
      <c r="R361" s="22">
        <v>1</v>
      </c>
      <c r="S361" s="13">
        <v>15</v>
      </c>
      <c r="T361" s="26">
        <v>303</v>
      </c>
      <c r="U361" s="26">
        <v>416.3</v>
      </c>
      <c r="V361" s="4">
        <f t="shared" si="139"/>
        <v>1.3739273927392739</v>
      </c>
      <c r="W361" s="13">
        <v>15</v>
      </c>
      <c r="X361" s="26">
        <v>21.4</v>
      </c>
      <c r="Y361" s="26">
        <v>24.4</v>
      </c>
      <c r="Z361" s="4">
        <f t="shared" si="140"/>
        <v>1.1401869158878504</v>
      </c>
      <c r="AA361" s="13">
        <v>35</v>
      </c>
      <c r="AB361" s="26" t="s">
        <v>370</v>
      </c>
      <c r="AC361" s="26" t="s">
        <v>370</v>
      </c>
      <c r="AD361" s="4" t="s">
        <v>370</v>
      </c>
      <c r="AE361" s="13" t="s">
        <v>370</v>
      </c>
      <c r="AF361" s="5">
        <v>12403</v>
      </c>
      <c r="AG361" s="5">
        <v>9501</v>
      </c>
      <c r="AH361" s="4">
        <f t="shared" si="144"/>
        <v>0.76602434894783522</v>
      </c>
      <c r="AI361" s="13">
        <v>5</v>
      </c>
      <c r="AJ361" s="5">
        <v>60</v>
      </c>
      <c r="AK361" s="5">
        <v>21.5</v>
      </c>
      <c r="AL361" s="4">
        <f t="shared" si="131"/>
        <v>0.35833333333333334</v>
      </c>
      <c r="AM361" s="13">
        <v>15</v>
      </c>
      <c r="AN361" s="26">
        <v>478</v>
      </c>
      <c r="AO361" s="26">
        <v>205</v>
      </c>
      <c r="AP361" s="4">
        <f t="shared" si="150"/>
        <v>0.42887029288702927</v>
      </c>
      <c r="AQ361" s="13">
        <v>20</v>
      </c>
      <c r="AR361" s="5" t="s">
        <v>373</v>
      </c>
      <c r="AS361" s="5" t="s">
        <v>373</v>
      </c>
      <c r="AT361" s="5" t="s">
        <v>373</v>
      </c>
      <c r="AU361" s="13" t="s">
        <v>370</v>
      </c>
      <c r="AV361" s="13">
        <v>0</v>
      </c>
      <c r="AW361" s="13">
        <v>0</v>
      </c>
      <c r="AX361" s="4">
        <f t="shared" si="132"/>
        <v>0</v>
      </c>
      <c r="AY361" s="13">
        <v>0</v>
      </c>
      <c r="AZ361" s="5" t="s">
        <v>373</v>
      </c>
      <c r="BA361" s="5" t="s">
        <v>373</v>
      </c>
      <c r="BB361" s="5" t="s">
        <v>373</v>
      </c>
      <c r="BC361" s="13" t="s">
        <v>370</v>
      </c>
      <c r="BD361" s="20">
        <f t="shared" si="141"/>
        <v>0.92066758044900565</v>
      </c>
      <c r="BE361" s="20">
        <f t="shared" si="151"/>
        <v>0.92066758044900565</v>
      </c>
      <c r="BF361" s="24">
        <v>902</v>
      </c>
      <c r="BG361" s="21">
        <f t="shared" si="133"/>
        <v>902</v>
      </c>
      <c r="BH361" s="21">
        <f t="shared" si="134"/>
        <v>830.4</v>
      </c>
      <c r="BI361" s="48">
        <f t="shared" si="135"/>
        <v>-71.600000000000023</v>
      </c>
      <c r="BJ361" s="21">
        <v>107.4</v>
      </c>
      <c r="BK361" s="21">
        <v>137.1</v>
      </c>
      <c r="BL361" s="21">
        <v>0</v>
      </c>
      <c r="BM361" s="21">
        <v>100</v>
      </c>
      <c r="BN361" s="21">
        <v>101.6</v>
      </c>
      <c r="BO361" s="21">
        <v>103.5</v>
      </c>
      <c r="BP361" s="21">
        <v>104.79999999999993</v>
      </c>
      <c r="BQ361" s="21">
        <v>125.2</v>
      </c>
      <c r="BR361" s="21">
        <v>44.7</v>
      </c>
      <c r="BS361" s="21">
        <v>26.099999999999994</v>
      </c>
      <c r="BT361" s="21">
        <v>78.8</v>
      </c>
      <c r="BU361" s="86">
        <f t="shared" si="136"/>
        <v>-98.799999999999969</v>
      </c>
      <c r="BV361" s="62"/>
      <c r="BW361" s="26">
        <f t="shared" si="137"/>
        <v>0</v>
      </c>
      <c r="BX361" s="92">
        <f t="shared" si="147"/>
        <v>-98.799999999999969</v>
      </c>
      <c r="BY361" s="72"/>
      <c r="CA361" s="72"/>
      <c r="CB361" s="72"/>
    </row>
    <row r="362" spans="1:80" s="2" customFormat="1" ht="15.75" x14ac:dyDescent="0.2">
      <c r="A362" s="16" t="s">
        <v>355</v>
      </c>
      <c r="B362" s="26">
        <v>0</v>
      </c>
      <c r="C362" s="26">
        <v>0</v>
      </c>
      <c r="D362" s="4">
        <f t="shared" si="130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26">
        <v>493.6</v>
      </c>
      <c r="O362" s="26">
        <v>527.29999999999995</v>
      </c>
      <c r="P362" s="4">
        <f t="shared" si="138"/>
        <v>1.0682739059967583</v>
      </c>
      <c r="Q362" s="13">
        <v>20</v>
      </c>
      <c r="R362" s="22">
        <v>1</v>
      </c>
      <c r="S362" s="13">
        <v>15</v>
      </c>
      <c r="T362" s="26">
        <v>87.5</v>
      </c>
      <c r="U362" s="26">
        <v>106.7</v>
      </c>
      <c r="V362" s="4">
        <f t="shared" si="139"/>
        <v>1.2194285714285715</v>
      </c>
      <c r="W362" s="13">
        <v>10</v>
      </c>
      <c r="X362" s="26">
        <v>27.1</v>
      </c>
      <c r="Y362" s="26">
        <v>27.1</v>
      </c>
      <c r="Z362" s="4">
        <f t="shared" si="140"/>
        <v>1</v>
      </c>
      <c r="AA362" s="13">
        <v>40</v>
      </c>
      <c r="AB362" s="26" t="s">
        <v>370</v>
      </c>
      <c r="AC362" s="26" t="s">
        <v>370</v>
      </c>
      <c r="AD362" s="4" t="s">
        <v>370</v>
      </c>
      <c r="AE362" s="13" t="s">
        <v>370</v>
      </c>
      <c r="AF362" s="5">
        <v>2663</v>
      </c>
      <c r="AG362" s="5">
        <v>3563</v>
      </c>
      <c r="AH362" s="4">
        <f t="shared" si="144"/>
        <v>1.3379647014645137</v>
      </c>
      <c r="AI362" s="13">
        <v>5</v>
      </c>
      <c r="AJ362" s="5">
        <v>60</v>
      </c>
      <c r="AK362" s="5">
        <v>31.8</v>
      </c>
      <c r="AL362" s="4">
        <f t="shared" si="131"/>
        <v>0.53</v>
      </c>
      <c r="AM362" s="13">
        <v>15</v>
      </c>
      <c r="AN362" s="26">
        <v>172</v>
      </c>
      <c r="AO362" s="26">
        <v>165</v>
      </c>
      <c r="AP362" s="4">
        <f t="shared" si="150"/>
        <v>0.95930232558139539</v>
      </c>
      <c r="AQ362" s="13">
        <v>20</v>
      </c>
      <c r="AR362" s="5" t="s">
        <v>373</v>
      </c>
      <c r="AS362" s="5" t="s">
        <v>373</v>
      </c>
      <c r="AT362" s="5" t="s">
        <v>373</v>
      </c>
      <c r="AU362" s="13" t="s">
        <v>370</v>
      </c>
      <c r="AV362" s="13">
        <v>0</v>
      </c>
      <c r="AW362" s="13">
        <v>0</v>
      </c>
      <c r="AX362" s="4">
        <f t="shared" si="132"/>
        <v>0</v>
      </c>
      <c r="AY362" s="13">
        <v>0</v>
      </c>
      <c r="AZ362" s="5" t="s">
        <v>373</v>
      </c>
      <c r="BA362" s="5" t="s">
        <v>373</v>
      </c>
      <c r="BB362" s="5" t="s">
        <v>373</v>
      </c>
      <c r="BC362" s="13" t="s">
        <v>370</v>
      </c>
      <c r="BD362" s="20">
        <f t="shared" si="141"/>
        <v>0.97908507082537088</v>
      </c>
      <c r="BE362" s="20">
        <f t="shared" si="151"/>
        <v>0.97908507082537088</v>
      </c>
      <c r="BF362" s="24">
        <v>941</v>
      </c>
      <c r="BG362" s="21">
        <f t="shared" si="133"/>
        <v>941</v>
      </c>
      <c r="BH362" s="21">
        <f t="shared" si="134"/>
        <v>921.3</v>
      </c>
      <c r="BI362" s="48">
        <f t="shared" si="135"/>
        <v>-19.700000000000045</v>
      </c>
      <c r="BJ362" s="21">
        <v>183.9</v>
      </c>
      <c r="BK362" s="21">
        <v>156.80000000000001</v>
      </c>
      <c r="BL362" s="21">
        <v>0</v>
      </c>
      <c r="BM362" s="21">
        <v>34.299999999999997</v>
      </c>
      <c r="BN362" s="21">
        <v>108.5</v>
      </c>
      <c r="BO362" s="21">
        <v>86.100000000000023</v>
      </c>
      <c r="BP362" s="21">
        <v>25.90000000000002</v>
      </c>
      <c r="BQ362" s="21">
        <v>74.399999999999892</v>
      </c>
      <c r="BR362" s="21">
        <v>108.10000000000005</v>
      </c>
      <c r="BS362" s="21">
        <v>73.3</v>
      </c>
      <c r="BT362" s="21">
        <v>94.5</v>
      </c>
      <c r="BU362" s="86">
        <f t="shared" si="136"/>
        <v>-24.500000000000043</v>
      </c>
      <c r="BV362" s="62"/>
      <c r="BW362" s="26">
        <f t="shared" si="137"/>
        <v>0</v>
      </c>
      <c r="BX362" s="92">
        <f t="shared" si="147"/>
        <v>-24.500000000000043</v>
      </c>
      <c r="BY362" s="72"/>
      <c r="CA362" s="72"/>
      <c r="CB362" s="72"/>
    </row>
    <row r="363" spans="1:80" s="2" customFormat="1" ht="15.75" x14ac:dyDescent="0.2">
      <c r="A363" s="16" t="s">
        <v>356</v>
      </c>
      <c r="B363" s="26">
        <v>72039.899999999994</v>
      </c>
      <c r="C363" s="26">
        <v>73219.899999999994</v>
      </c>
      <c r="D363" s="4">
        <f t="shared" si="130"/>
        <v>1.0163798117432146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26">
        <v>7086.4</v>
      </c>
      <c r="O363" s="26">
        <v>6982.8</v>
      </c>
      <c r="P363" s="4">
        <f t="shared" si="138"/>
        <v>0.98538044705351102</v>
      </c>
      <c r="Q363" s="13">
        <v>20</v>
      </c>
      <c r="R363" s="22">
        <v>1</v>
      </c>
      <c r="S363" s="13">
        <v>15</v>
      </c>
      <c r="T363" s="26">
        <v>25.1</v>
      </c>
      <c r="U363" s="26">
        <v>36.1</v>
      </c>
      <c r="V363" s="4">
        <f t="shared" si="139"/>
        <v>1.4382470119521913</v>
      </c>
      <c r="W363" s="13">
        <v>25</v>
      </c>
      <c r="X363" s="26">
        <v>9.1</v>
      </c>
      <c r="Y363" s="26">
        <v>18.2</v>
      </c>
      <c r="Z363" s="4">
        <f t="shared" si="140"/>
        <v>2</v>
      </c>
      <c r="AA363" s="13">
        <v>25</v>
      </c>
      <c r="AB363" s="26" t="s">
        <v>370</v>
      </c>
      <c r="AC363" s="26" t="s">
        <v>370</v>
      </c>
      <c r="AD363" s="4" t="s">
        <v>370</v>
      </c>
      <c r="AE363" s="13" t="s">
        <v>370</v>
      </c>
      <c r="AF363" s="5">
        <v>485528</v>
      </c>
      <c r="AG363" s="5">
        <v>514278</v>
      </c>
      <c r="AH363" s="4">
        <f t="shared" si="144"/>
        <v>1.059213886737737</v>
      </c>
      <c r="AI363" s="13">
        <v>5</v>
      </c>
      <c r="AJ363" s="5">
        <v>60</v>
      </c>
      <c r="AK363" s="5">
        <v>38.5</v>
      </c>
      <c r="AL363" s="4">
        <f t="shared" si="131"/>
        <v>0.64166666666666672</v>
      </c>
      <c r="AM363" s="13">
        <v>15</v>
      </c>
      <c r="AN363" s="26">
        <v>84</v>
      </c>
      <c r="AO363" s="26">
        <v>54</v>
      </c>
      <c r="AP363" s="4">
        <f t="shared" si="150"/>
        <v>0.6428571428571429</v>
      </c>
      <c r="AQ363" s="13">
        <v>20</v>
      </c>
      <c r="AR363" s="5" t="s">
        <v>373</v>
      </c>
      <c r="AS363" s="5" t="s">
        <v>373</v>
      </c>
      <c r="AT363" s="5" t="s">
        <v>373</v>
      </c>
      <c r="AU363" s="13" t="s">
        <v>370</v>
      </c>
      <c r="AV363" s="13">
        <v>79.849999999999994</v>
      </c>
      <c r="AW363" s="13">
        <v>46.67</v>
      </c>
      <c r="AX363" s="4">
        <f t="shared" si="132"/>
        <v>0.5844708829054478</v>
      </c>
      <c r="AY363" s="13">
        <v>10</v>
      </c>
      <c r="AZ363" s="5" t="s">
        <v>373</v>
      </c>
      <c r="BA363" s="5" t="s">
        <v>373</v>
      </c>
      <c r="BB363" s="5" t="s">
        <v>373</v>
      </c>
      <c r="BC363" s="13" t="s">
        <v>370</v>
      </c>
      <c r="BD363" s="20">
        <f t="shared" si="141"/>
        <v>1.1341414032909871</v>
      </c>
      <c r="BE363" s="20">
        <f t="shared" si="151"/>
        <v>1.1341414032909871</v>
      </c>
      <c r="BF363" s="24">
        <v>2444</v>
      </c>
      <c r="BG363" s="21">
        <f t="shared" si="133"/>
        <v>2444</v>
      </c>
      <c r="BH363" s="21">
        <f t="shared" si="134"/>
        <v>2771.8</v>
      </c>
      <c r="BI363" s="48">
        <f t="shared" si="135"/>
        <v>327.80000000000018</v>
      </c>
      <c r="BJ363" s="21">
        <v>436.7</v>
      </c>
      <c r="BK363" s="21">
        <v>441.3</v>
      </c>
      <c r="BL363" s="21">
        <v>0</v>
      </c>
      <c r="BM363" s="21">
        <v>271.60000000000002</v>
      </c>
      <c r="BN363" s="21">
        <v>286.60000000000002</v>
      </c>
      <c r="BO363" s="21">
        <v>230.39999999999986</v>
      </c>
      <c r="BP363" s="21">
        <v>215.50000000000009</v>
      </c>
      <c r="BQ363" s="21">
        <v>189.50000000000006</v>
      </c>
      <c r="BR363" s="21">
        <v>336.49999999999994</v>
      </c>
      <c r="BS363" s="21">
        <v>214.50000000000028</v>
      </c>
      <c r="BT363" s="21">
        <v>248.5</v>
      </c>
      <c r="BU363" s="86">
        <f t="shared" si="136"/>
        <v>-99.299999999999955</v>
      </c>
      <c r="BV363" s="62" t="s">
        <v>411</v>
      </c>
      <c r="BW363" s="26">
        <f t="shared" si="137"/>
        <v>0</v>
      </c>
      <c r="BX363" s="92">
        <f t="shared" si="147"/>
        <v>-99.299999999999955</v>
      </c>
      <c r="BY363" s="72"/>
      <c r="CA363" s="72"/>
      <c r="CB363" s="72"/>
    </row>
    <row r="364" spans="1:80" s="2" customFormat="1" ht="19.5" customHeight="1" x14ac:dyDescent="0.2">
      <c r="A364" s="25" t="s">
        <v>357</v>
      </c>
      <c r="B364" s="26"/>
      <c r="C364" s="26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26"/>
      <c r="O364" s="26"/>
      <c r="P364" s="4"/>
      <c r="Q364" s="13"/>
      <c r="R364" s="22"/>
      <c r="S364" s="13"/>
      <c r="T364" s="26"/>
      <c r="U364" s="26"/>
      <c r="V364" s="4"/>
      <c r="W364" s="13"/>
      <c r="X364" s="26"/>
      <c r="Y364" s="26"/>
      <c r="Z364" s="4"/>
      <c r="AA364" s="13"/>
      <c r="AB364" s="26"/>
      <c r="AC364" s="26"/>
      <c r="AD364" s="4"/>
      <c r="AE364" s="13"/>
      <c r="AF364" s="5"/>
      <c r="AG364" s="5"/>
      <c r="AH364" s="4"/>
      <c r="AI364" s="13"/>
      <c r="AJ364" s="5"/>
      <c r="AK364" s="5"/>
      <c r="AL364" s="4"/>
      <c r="AM364" s="13"/>
      <c r="AN364" s="26"/>
      <c r="AO364" s="26"/>
      <c r="AP364" s="4"/>
      <c r="AQ364" s="13"/>
      <c r="AR364" s="5"/>
      <c r="AS364" s="5"/>
      <c r="AT364" s="5"/>
      <c r="AU364" s="13"/>
      <c r="AV364" s="13"/>
      <c r="AW364" s="13"/>
      <c r="AX364" s="4"/>
      <c r="AY364" s="13"/>
      <c r="AZ364" s="5"/>
      <c r="BA364" s="5"/>
      <c r="BB364" s="5"/>
      <c r="BC364" s="13"/>
      <c r="BD364" s="20"/>
      <c r="BE364" s="20"/>
      <c r="BF364" s="24"/>
      <c r="BG364" s="21"/>
      <c r="BH364" s="21"/>
      <c r="BI364" s="48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86"/>
      <c r="BV364" s="62"/>
      <c r="BW364" s="26"/>
      <c r="BX364" s="92"/>
      <c r="BY364" s="72"/>
      <c r="CA364" s="72"/>
      <c r="CB364" s="72"/>
    </row>
    <row r="365" spans="1:80" s="2" customFormat="1" ht="15.75" x14ac:dyDescent="0.2">
      <c r="A365" s="16" t="s">
        <v>358</v>
      </c>
      <c r="B365" s="26">
        <v>9450</v>
      </c>
      <c r="C365" s="26">
        <v>11123</v>
      </c>
      <c r="D365" s="4">
        <f t="shared" si="130"/>
        <v>1.1770370370370371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26">
        <v>673.2</v>
      </c>
      <c r="O365" s="26">
        <v>1291.4000000000001</v>
      </c>
      <c r="P365" s="4">
        <f t="shared" si="138"/>
        <v>1.9183006535947713</v>
      </c>
      <c r="Q365" s="13">
        <v>20</v>
      </c>
      <c r="R365" s="22">
        <v>1</v>
      </c>
      <c r="S365" s="13">
        <v>15</v>
      </c>
      <c r="T365" s="26">
        <v>0.5</v>
      </c>
      <c r="U365" s="26">
        <v>0</v>
      </c>
      <c r="V365" s="4">
        <f t="shared" si="139"/>
        <v>0</v>
      </c>
      <c r="W365" s="13">
        <v>15</v>
      </c>
      <c r="X365" s="26">
        <v>35.1</v>
      </c>
      <c r="Y365" s="26">
        <v>33</v>
      </c>
      <c r="Z365" s="4">
        <f t="shared" si="140"/>
        <v>0.94017094017094016</v>
      </c>
      <c r="AA365" s="13">
        <v>35</v>
      </c>
      <c r="AB365" s="26" t="s">
        <v>370</v>
      </c>
      <c r="AC365" s="26" t="s">
        <v>370</v>
      </c>
      <c r="AD365" s="4" t="s">
        <v>370</v>
      </c>
      <c r="AE365" s="13" t="s">
        <v>370</v>
      </c>
      <c r="AF365" s="5">
        <v>11000</v>
      </c>
      <c r="AG365" s="5">
        <v>8351</v>
      </c>
      <c r="AH365" s="4">
        <f t="shared" si="144"/>
        <v>0.75918181818181818</v>
      </c>
      <c r="AI365" s="13">
        <v>5</v>
      </c>
      <c r="AJ365" s="5">
        <v>65</v>
      </c>
      <c r="AK365" s="5">
        <v>28.5</v>
      </c>
      <c r="AL365" s="4">
        <f t="shared" si="131"/>
        <v>0.43846153846153846</v>
      </c>
      <c r="AM365" s="13">
        <v>15</v>
      </c>
      <c r="AN365" s="26">
        <v>222</v>
      </c>
      <c r="AO365" s="26">
        <v>588</v>
      </c>
      <c r="AP365" s="4">
        <f t="shared" ref="AP365:AP376" si="152">IF((AQ365=0),0,IF(AN365=0,1,IF(AO365&lt;0,0,AO365/AN365)))</f>
        <v>2.6486486486486487</v>
      </c>
      <c r="AQ365" s="13">
        <v>20</v>
      </c>
      <c r="AR365" s="5" t="s">
        <v>373</v>
      </c>
      <c r="AS365" s="5" t="s">
        <v>373</v>
      </c>
      <c r="AT365" s="5" t="s">
        <v>373</v>
      </c>
      <c r="AU365" s="13" t="s">
        <v>370</v>
      </c>
      <c r="AV365" s="13">
        <v>33.299999999999997</v>
      </c>
      <c r="AW365" s="13">
        <v>50</v>
      </c>
      <c r="AX365" s="4">
        <f t="shared" si="132"/>
        <v>1.5015015015015016</v>
      </c>
      <c r="AY365" s="13">
        <v>10</v>
      </c>
      <c r="AZ365" s="5" t="s">
        <v>373</v>
      </c>
      <c r="BA365" s="5" t="s">
        <v>373</v>
      </c>
      <c r="BB365" s="5" t="s">
        <v>373</v>
      </c>
      <c r="BC365" s="13" t="s">
        <v>370</v>
      </c>
      <c r="BD365" s="20">
        <f t="shared" si="141"/>
        <v>1.216573700028061</v>
      </c>
      <c r="BE365" s="20">
        <f t="shared" ref="BE365:BE376" si="153">IF(BD365&gt;1.2,IF((BD365-1.2)*0.1+1.2&gt;1.3,1.3,(BD365-1.2)*0.1+1.2),BD365)</f>
        <v>1.2016573700028061</v>
      </c>
      <c r="BF365" s="24">
        <v>897</v>
      </c>
      <c r="BG365" s="21">
        <f t="shared" si="133"/>
        <v>897</v>
      </c>
      <c r="BH365" s="21">
        <f t="shared" si="134"/>
        <v>1077.9000000000001</v>
      </c>
      <c r="BI365" s="48">
        <f t="shared" si="135"/>
        <v>180.90000000000009</v>
      </c>
      <c r="BJ365" s="21">
        <v>168.7</v>
      </c>
      <c r="BK365" s="21">
        <v>54</v>
      </c>
      <c r="BL365" s="21">
        <v>0</v>
      </c>
      <c r="BM365" s="21">
        <v>106</v>
      </c>
      <c r="BN365" s="21">
        <v>91</v>
      </c>
      <c r="BO365" s="21">
        <v>172.59999999999997</v>
      </c>
      <c r="BP365" s="21">
        <v>43.400000000000006</v>
      </c>
      <c r="BQ365" s="21">
        <v>40.300000000000026</v>
      </c>
      <c r="BR365" s="21">
        <v>214.49999999999994</v>
      </c>
      <c r="BS365" s="21">
        <v>42.80000000000004</v>
      </c>
      <c r="BT365" s="21">
        <v>94</v>
      </c>
      <c r="BU365" s="86">
        <f t="shared" si="136"/>
        <v>50.600000000000051</v>
      </c>
      <c r="BV365" s="62" t="s">
        <v>411</v>
      </c>
      <c r="BW365" s="26">
        <f t="shared" si="137"/>
        <v>0</v>
      </c>
      <c r="BX365" s="92">
        <f t="shared" si="147"/>
        <v>0</v>
      </c>
      <c r="BY365" s="72"/>
      <c r="CA365" s="72"/>
      <c r="CB365" s="72"/>
    </row>
    <row r="366" spans="1:80" s="2" customFormat="1" ht="15.75" x14ac:dyDescent="0.2">
      <c r="A366" s="16" t="s">
        <v>359</v>
      </c>
      <c r="B366" s="26">
        <v>0</v>
      </c>
      <c r="C366" s="26">
        <v>0</v>
      </c>
      <c r="D366" s="4">
        <f t="shared" si="130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26">
        <v>766</v>
      </c>
      <c r="O366" s="26">
        <v>844.5</v>
      </c>
      <c r="P366" s="4">
        <f t="shared" si="138"/>
        <v>1.1024804177545693</v>
      </c>
      <c r="Q366" s="13">
        <v>20</v>
      </c>
      <c r="R366" s="22">
        <v>1</v>
      </c>
      <c r="S366" s="13">
        <v>15</v>
      </c>
      <c r="T366" s="26">
        <v>28</v>
      </c>
      <c r="U366" s="26">
        <v>35.700000000000003</v>
      </c>
      <c r="V366" s="4">
        <f t="shared" si="139"/>
        <v>1.2750000000000001</v>
      </c>
      <c r="W366" s="13">
        <v>25</v>
      </c>
      <c r="X366" s="26">
        <v>4.7</v>
      </c>
      <c r="Y366" s="26">
        <v>8</v>
      </c>
      <c r="Z366" s="4">
        <f t="shared" si="140"/>
        <v>1.7021276595744681</v>
      </c>
      <c r="AA366" s="13">
        <v>25</v>
      </c>
      <c r="AB366" s="26" t="s">
        <v>370</v>
      </c>
      <c r="AC366" s="26" t="s">
        <v>370</v>
      </c>
      <c r="AD366" s="4" t="s">
        <v>370</v>
      </c>
      <c r="AE366" s="13" t="s">
        <v>370</v>
      </c>
      <c r="AF366" s="5">
        <v>2900</v>
      </c>
      <c r="AG366" s="5">
        <v>9493</v>
      </c>
      <c r="AH366" s="4">
        <f t="shared" si="144"/>
        <v>3.2734482758620689</v>
      </c>
      <c r="AI366" s="13">
        <v>5</v>
      </c>
      <c r="AJ366" s="5">
        <v>65</v>
      </c>
      <c r="AK366" s="5">
        <v>10.199999999999999</v>
      </c>
      <c r="AL366" s="4">
        <f t="shared" si="131"/>
        <v>0.15692307692307692</v>
      </c>
      <c r="AM366" s="13">
        <v>15</v>
      </c>
      <c r="AN366" s="26">
        <v>60</v>
      </c>
      <c r="AO366" s="26">
        <v>70</v>
      </c>
      <c r="AP366" s="4">
        <f t="shared" si="152"/>
        <v>1.1666666666666667</v>
      </c>
      <c r="AQ366" s="13">
        <v>20</v>
      </c>
      <c r="AR366" s="5" t="s">
        <v>373</v>
      </c>
      <c r="AS366" s="5" t="s">
        <v>373</v>
      </c>
      <c r="AT366" s="5" t="s">
        <v>373</v>
      </c>
      <c r="AU366" s="13" t="s">
        <v>370</v>
      </c>
      <c r="AV366" s="13">
        <v>83</v>
      </c>
      <c r="AW366" s="13">
        <v>91.67</v>
      </c>
      <c r="AX366" s="4">
        <f t="shared" si="132"/>
        <v>1.1044578313253013</v>
      </c>
      <c r="AY366" s="13">
        <v>10</v>
      </c>
      <c r="AZ366" s="5" t="s">
        <v>373</v>
      </c>
      <c r="BA366" s="5" t="s">
        <v>373</v>
      </c>
      <c r="BB366" s="5" t="s">
        <v>373</v>
      </c>
      <c r="BC366" s="13" t="s">
        <v>370</v>
      </c>
      <c r="BD366" s="20">
        <f t="shared" si="141"/>
        <v>1.2190874001792293</v>
      </c>
      <c r="BE366" s="20">
        <f t="shared" si="153"/>
        <v>1.2019087400179229</v>
      </c>
      <c r="BF366" s="24">
        <v>1078</v>
      </c>
      <c r="BG366" s="21">
        <f t="shared" si="133"/>
        <v>1078</v>
      </c>
      <c r="BH366" s="21">
        <f t="shared" si="134"/>
        <v>1295.7</v>
      </c>
      <c r="BI366" s="48">
        <f t="shared" si="135"/>
        <v>217.70000000000005</v>
      </c>
      <c r="BJ366" s="21">
        <v>284.60000000000002</v>
      </c>
      <c r="BK366" s="21">
        <v>197.8</v>
      </c>
      <c r="BL366" s="21">
        <v>0</v>
      </c>
      <c r="BM366" s="21">
        <v>76.5</v>
      </c>
      <c r="BN366" s="21">
        <v>48.5</v>
      </c>
      <c r="BO366" s="21">
        <v>112.49999999999994</v>
      </c>
      <c r="BP366" s="21">
        <v>108.9</v>
      </c>
      <c r="BQ366" s="21">
        <v>118.60000000000007</v>
      </c>
      <c r="BR366" s="21">
        <v>130.59999999999991</v>
      </c>
      <c r="BS366" s="21">
        <v>103.19999999999989</v>
      </c>
      <c r="BT366" s="21">
        <v>121.2</v>
      </c>
      <c r="BU366" s="86">
        <f t="shared" si="136"/>
        <v>-6.6999999999999034</v>
      </c>
      <c r="BV366" s="62" t="s">
        <v>411</v>
      </c>
      <c r="BW366" s="26">
        <f t="shared" si="137"/>
        <v>0</v>
      </c>
      <c r="BX366" s="92">
        <f t="shared" si="147"/>
        <v>-6.6999999999999034</v>
      </c>
      <c r="BY366" s="72"/>
      <c r="CA366" s="72"/>
      <c r="CB366" s="72"/>
    </row>
    <row r="367" spans="1:80" s="2" customFormat="1" ht="15.75" customHeight="1" x14ac:dyDescent="0.2">
      <c r="A367" s="16" t="s">
        <v>360</v>
      </c>
      <c r="B367" s="26">
        <v>15478</v>
      </c>
      <c r="C367" s="26">
        <v>17508.8</v>
      </c>
      <c r="D367" s="4">
        <f t="shared" ref="D367:D376" si="154">IF((E367=0),0,IF(B367=0,1,IF(C367&lt;0,0,C367/B367)))</f>
        <v>1.1312055821165525</v>
      </c>
      <c r="E367" s="13">
        <v>10</v>
      </c>
      <c r="F367" s="5" t="s">
        <v>373</v>
      </c>
      <c r="G367" s="5" t="s">
        <v>373</v>
      </c>
      <c r="H367" s="5" t="s">
        <v>373</v>
      </c>
      <c r="I367" s="13" t="s">
        <v>370</v>
      </c>
      <c r="J367" s="5" t="s">
        <v>373</v>
      </c>
      <c r="K367" s="5" t="s">
        <v>373</v>
      </c>
      <c r="L367" s="5" t="s">
        <v>373</v>
      </c>
      <c r="M367" s="13" t="s">
        <v>370</v>
      </c>
      <c r="N367" s="26">
        <v>14723.2</v>
      </c>
      <c r="O367" s="26">
        <v>23486.7</v>
      </c>
      <c r="P367" s="4">
        <f t="shared" si="138"/>
        <v>1.5952170723755705</v>
      </c>
      <c r="Q367" s="13">
        <v>20</v>
      </c>
      <c r="R367" s="22">
        <v>1</v>
      </c>
      <c r="S367" s="13">
        <v>15</v>
      </c>
      <c r="T367" s="26">
        <v>0.2</v>
      </c>
      <c r="U367" s="26">
        <v>0</v>
      </c>
      <c r="V367" s="4">
        <f t="shared" si="139"/>
        <v>0</v>
      </c>
      <c r="W367" s="13">
        <v>15</v>
      </c>
      <c r="X367" s="26">
        <v>0.5</v>
      </c>
      <c r="Y367" s="26">
        <v>0.4</v>
      </c>
      <c r="Z367" s="4">
        <f t="shared" si="140"/>
        <v>0.8</v>
      </c>
      <c r="AA367" s="13">
        <v>35</v>
      </c>
      <c r="AB367" s="26" t="s">
        <v>370</v>
      </c>
      <c r="AC367" s="26" t="s">
        <v>370</v>
      </c>
      <c r="AD367" s="4" t="s">
        <v>370</v>
      </c>
      <c r="AE367" s="13" t="s">
        <v>370</v>
      </c>
      <c r="AF367" s="5">
        <v>68000</v>
      </c>
      <c r="AG367" s="5">
        <v>70552</v>
      </c>
      <c r="AH367" s="4">
        <f t="shared" si="144"/>
        <v>1.0375294117647058</v>
      </c>
      <c r="AI367" s="13">
        <v>5</v>
      </c>
      <c r="AJ367" s="5">
        <v>15</v>
      </c>
      <c r="AK367" s="5">
        <v>6.2</v>
      </c>
      <c r="AL367" s="4">
        <f t="shared" ref="AL367:AL376" si="155">IF((AM367=0),0,IF(AJ367=0,1,IF(AK367&lt;0,0,AK367/AJ367)))</f>
        <v>0.41333333333333333</v>
      </c>
      <c r="AM367" s="13">
        <v>15</v>
      </c>
      <c r="AN367" s="26">
        <v>20</v>
      </c>
      <c r="AO367" s="26">
        <v>20</v>
      </c>
      <c r="AP367" s="4">
        <f t="shared" si="152"/>
        <v>1</v>
      </c>
      <c r="AQ367" s="13">
        <v>20</v>
      </c>
      <c r="AR367" s="5" t="s">
        <v>373</v>
      </c>
      <c r="AS367" s="5" t="s">
        <v>373</v>
      </c>
      <c r="AT367" s="5" t="s">
        <v>373</v>
      </c>
      <c r="AU367" s="13" t="s">
        <v>370</v>
      </c>
      <c r="AV367" s="13">
        <v>60</v>
      </c>
      <c r="AW367" s="13">
        <v>33.33</v>
      </c>
      <c r="AX367" s="4">
        <f t="shared" ref="AX367:AX376" si="156">IF((AY367=0),0,IF(AV367=0,1,IF(AW367&lt;0,0,AW367/AV367)))</f>
        <v>0.55549999999999999</v>
      </c>
      <c r="AY367" s="13">
        <v>10</v>
      </c>
      <c r="AZ367" s="5" t="s">
        <v>373</v>
      </c>
      <c r="BA367" s="5" t="s">
        <v>373</v>
      </c>
      <c r="BB367" s="5" t="s">
        <v>373</v>
      </c>
      <c r="BC367" s="13" t="s">
        <v>370</v>
      </c>
      <c r="BD367" s="20">
        <f t="shared" si="141"/>
        <v>0.84937271950000315</v>
      </c>
      <c r="BE367" s="20">
        <f t="shared" si="153"/>
        <v>0.84937271950000315</v>
      </c>
      <c r="BF367" s="24">
        <v>21</v>
      </c>
      <c r="BG367" s="21">
        <f t="shared" ref="BG367:BG376" si="157">BF367</f>
        <v>21</v>
      </c>
      <c r="BH367" s="21">
        <f t="shared" ref="BH367:BH376" si="158">ROUND(BE367*BG367,1)</f>
        <v>17.8</v>
      </c>
      <c r="BI367" s="48">
        <f t="shared" ref="BI367:BI376" si="159">BH367-BG367</f>
        <v>-3.1999999999999993</v>
      </c>
      <c r="BJ367" s="21">
        <v>221.9</v>
      </c>
      <c r="BK367" s="21">
        <v>221.9</v>
      </c>
      <c r="BL367" s="21">
        <v>0</v>
      </c>
      <c r="BM367" s="21">
        <v>1.7</v>
      </c>
      <c r="BN367" s="21">
        <v>2</v>
      </c>
      <c r="BO367" s="21">
        <v>0</v>
      </c>
      <c r="BP367" s="21">
        <v>2</v>
      </c>
      <c r="BQ367" s="21">
        <v>1.9</v>
      </c>
      <c r="BR367" s="21">
        <v>0</v>
      </c>
      <c r="BS367" s="21">
        <v>1.5</v>
      </c>
      <c r="BT367" s="21">
        <v>1.6</v>
      </c>
      <c r="BU367" s="86">
        <f t="shared" ref="BU367:BU376" si="160">BH367-BJ367-BK367-BL367-BM367-BN367-BO367-BP367-BQ367-BR367-BS367-BT367</f>
        <v>-436.7</v>
      </c>
      <c r="BV367" s="62"/>
      <c r="BW367" s="26">
        <f t="shared" ref="BW367:BW376" si="161">IF(OR((BU367&lt;0),BV367="+"),0,BU367)</f>
        <v>0</v>
      </c>
      <c r="BX367" s="92">
        <f t="shared" si="147"/>
        <v>-436.7</v>
      </c>
      <c r="BY367" s="72"/>
      <c r="CA367" s="72"/>
      <c r="CB367" s="72"/>
    </row>
    <row r="368" spans="1:80" s="2" customFormat="1" ht="15.75" x14ac:dyDescent="0.2">
      <c r="A368" s="16" t="s">
        <v>361</v>
      </c>
      <c r="B368" s="26">
        <v>0</v>
      </c>
      <c r="C368" s="26">
        <v>0</v>
      </c>
      <c r="D368" s="4">
        <f t="shared" si="154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26">
        <v>716.5</v>
      </c>
      <c r="O368" s="26">
        <v>387.6</v>
      </c>
      <c r="P368" s="4">
        <f t="shared" ref="P368:P376" si="162">IF((Q368=0),0,IF(N368=0,1,IF(O368&lt;0,0,O368/N368)))</f>
        <v>0.54096301465457086</v>
      </c>
      <c r="Q368" s="13">
        <v>20</v>
      </c>
      <c r="R368" s="22">
        <v>1</v>
      </c>
      <c r="S368" s="13">
        <v>15</v>
      </c>
      <c r="T368" s="26">
        <v>9</v>
      </c>
      <c r="U368" s="26">
        <v>3</v>
      </c>
      <c r="V368" s="4">
        <f t="shared" ref="V368:V376" si="163">IF((W368=0),0,IF(T368=0,1,IF(U368&lt;0,0,U368/T368)))</f>
        <v>0.33333333333333331</v>
      </c>
      <c r="W368" s="13">
        <v>20</v>
      </c>
      <c r="X368" s="26">
        <v>1.4</v>
      </c>
      <c r="Y368" s="26">
        <v>2.9</v>
      </c>
      <c r="Z368" s="4">
        <f t="shared" ref="Z368:Z376" si="164">IF((AA368=0),0,IF(X368=0,1,IF(Y368&lt;0,0,Y368/X368)))</f>
        <v>2.0714285714285716</v>
      </c>
      <c r="AA368" s="13">
        <v>30</v>
      </c>
      <c r="AB368" s="26" t="s">
        <v>370</v>
      </c>
      <c r="AC368" s="26" t="s">
        <v>370</v>
      </c>
      <c r="AD368" s="4" t="s">
        <v>370</v>
      </c>
      <c r="AE368" s="13" t="s">
        <v>370</v>
      </c>
      <c r="AF368" s="5">
        <v>11900</v>
      </c>
      <c r="AG368" s="5">
        <v>10987</v>
      </c>
      <c r="AH368" s="4">
        <f t="shared" si="144"/>
        <v>0.92327731092436971</v>
      </c>
      <c r="AI368" s="13">
        <v>5</v>
      </c>
      <c r="AJ368" s="5">
        <v>65</v>
      </c>
      <c r="AK368" s="5">
        <v>12.8</v>
      </c>
      <c r="AL368" s="4">
        <f t="shared" si="155"/>
        <v>0.19692307692307692</v>
      </c>
      <c r="AM368" s="13">
        <v>15</v>
      </c>
      <c r="AN368" s="26">
        <v>33</v>
      </c>
      <c r="AO368" s="26">
        <v>34</v>
      </c>
      <c r="AP368" s="4">
        <f t="shared" si="152"/>
        <v>1.0303030303030303</v>
      </c>
      <c r="AQ368" s="13">
        <v>20</v>
      </c>
      <c r="AR368" s="5" t="s">
        <v>373</v>
      </c>
      <c r="AS368" s="5" t="s">
        <v>373</v>
      </c>
      <c r="AT368" s="5" t="s">
        <v>373</v>
      </c>
      <c r="AU368" s="13" t="s">
        <v>370</v>
      </c>
      <c r="AV368" s="13">
        <v>0</v>
      </c>
      <c r="AW368" s="13">
        <v>87.5</v>
      </c>
      <c r="AX368" s="4">
        <f t="shared" si="156"/>
        <v>1</v>
      </c>
      <c r="AY368" s="13">
        <v>10</v>
      </c>
      <c r="AZ368" s="5" t="s">
        <v>373</v>
      </c>
      <c r="BA368" s="5" t="s">
        <v>373</v>
      </c>
      <c r="BB368" s="5" t="s">
        <v>373</v>
      </c>
      <c r="BC368" s="13" t="s">
        <v>370</v>
      </c>
      <c r="BD368" s="20">
        <f t="shared" ref="BD368:BD376" si="165">((D368*E368)+(P368*Q368)+(R368*S368)+(V368*W368)+(Z368*AA368)+(AH368*AI368)+(AL368*AM368)+(AP368*AQ368)+(AX368*AY368))/(E368+Q368+S368+W368+AA368+AI368+AM368+AQ368+AY368)</f>
        <v>0.98374131420106559</v>
      </c>
      <c r="BE368" s="20">
        <f t="shared" si="153"/>
        <v>0.98374131420106559</v>
      </c>
      <c r="BF368" s="24">
        <v>1036</v>
      </c>
      <c r="BG368" s="21">
        <f t="shared" si="157"/>
        <v>1036</v>
      </c>
      <c r="BH368" s="21">
        <f t="shared" si="158"/>
        <v>1019.2</v>
      </c>
      <c r="BI368" s="48">
        <f t="shared" si="159"/>
        <v>-16.799999999999955</v>
      </c>
      <c r="BJ368" s="21">
        <v>309.7</v>
      </c>
      <c r="BK368" s="21">
        <v>146.80000000000001</v>
      </c>
      <c r="BL368" s="21">
        <v>0</v>
      </c>
      <c r="BM368" s="21">
        <v>41.3</v>
      </c>
      <c r="BN368" s="21">
        <v>80.099999999999994</v>
      </c>
      <c r="BO368" s="21">
        <v>108</v>
      </c>
      <c r="BP368" s="21">
        <v>28.300000000000047</v>
      </c>
      <c r="BQ368" s="21">
        <v>74.600000000000023</v>
      </c>
      <c r="BR368" s="21">
        <v>0</v>
      </c>
      <c r="BS368" s="21">
        <v>88</v>
      </c>
      <c r="BT368" s="21">
        <v>84.7</v>
      </c>
      <c r="BU368" s="86">
        <f t="shared" si="160"/>
        <v>57.699999999999974</v>
      </c>
      <c r="BV368" s="62" t="s">
        <v>411</v>
      </c>
      <c r="BW368" s="26">
        <f t="shared" si="161"/>
        <v>0</v>
      </c>
      <c r="BX368" s="92">
        <f t="shared" si="147"/>
        <v>0</v>
      </c>
      <c r="BY368" s="72"/>
      <c r="CA368" s="72"/>
      <c r="CB368" s="72"/>
    </row>
    <row r="369" spans="1:80" s="2" customFormat="1" ht="15.75" x14ac:dyDescent="0.2">
      <c r="A369" s="16" t="s">
        <v>362</v>
      </c>
      <c r="B369" s="26">
        <v>1507.7</v>
      </c>
      <c r="C369" s="26">
        <v>1892.2</v>
      </c>
      <c r="D369" s="4">
        <f t="shared" si="154"/>
        <v>1.2550242090601578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26">
        <v>10101.9</v>
      </c>
      <c r="O369" s="26">
        <v>10031.700000000001</v>
      </c>
      <c r="P369" s="4">
        <f t="shared" si="162"/>
        <v>0.99305081222344327</v>
      </c>
      <c r="Q369" s="13">
        <v>20</v>
      </c>
      <c r="R369" s="22">
        <v>1</v>
      </c>
      <c r="S369" s="13">
        <v>15</v>
      </c>
      <c r="T369" s="26">
        <v>13.759</v>
      </c>
      <c r="U369" s="26">
        <v>20.100000000000001</v>
      </c>
      <c r="V369" s="4">
        <f t="shared" si="163"/>
        <v>1.4608619812486374</v>
      </c>
      <c r="W369" s="13">
        <v>20</v>
      </c>
      <c r="X369" s="26">
        <v>20.100000000000001</v>
      </c>
      <c r="Y369" s="26">
        <v>28.3</v>
      </c>
      <c r="Z369" s="4">
        <f t="shared" si="164"/>
        <v>1.407960199004975</v>
      </c>
      <c r="AA369" s="13">
        <v>30</v>
      </c>
      <c r="AB369" s="26" t="s">
        <v>370</v>
      </c>
      <c r="AC369" s="26" t="s">
        <v>370</v>
      </c>
      <c r="AD369" s="4" t="s">
        <v>370</v>
      </c>
      <c r="AE369" s="13" t="s">
        <v>370</v>
      </c>
      <c r="AF369" s="5">
        <v>10500</v>
      </c>
      <c r="AG369" s="5">
        <v>8801</v>
      </c>
      <c r="AH369" s="4">
        <f t="shared" si="144"/>
        <v>0.83819047619047615</v>
      </c>
      <c r="AI369" s="13">
        <v>5</v>
      </c>
      <c r="AJ369" s="5">
        <v>65</v>
      </c>
      <c r="AK369" s="5">
        <v>30.8</v>
      </c>
      <c r="AL369" s="4">
        <f t="shared" si="155"/>
        <v>0.47384615384615386</v>
      </c>
      <c r="AM369" s="13">
        <v>15</v>
      </c>
      <c r="AN369" s="26">
        <v>76</v>
      </c>
      <c r="AO369" s="26">
        <v>76</v>
      </c>
      <c r="AP369" s="4">
        <f t="shared" si="152"/>
        <v>1</v>
      </c>
      <c r="AQ369" s="13">
        <v>20</v>
      </c>
      <c r="AR369" s="5" t="s">
        <v>373</v>
      </c>
      <c r="AS369" s="5" t="s">
        <v>373</v>
      </c>
      <c r="AT369" s="5" t="s">
        <v>373</v>
      </c>
      <c r="AU369" s="13" t="s">
        <v>370</v>
      </c>
      <c r="AV369" s="13">
        <v>50</v>
      </c>
      <c r="AW369" s="13">
        <v>100</v>
      </c>
      <c r="AX369" s="4">
        <f t="shared" si="156"/>
        <v>2</v>
      </c>
      <c r="AY369" s="13">
        <v>10</v>
      </c>
      <c r="AZ369" s="5" t="s">
        <v>373</v>
      </c>
      <c r="BA369" s="5" t="s">
        <v>373</v>
      </c>
      <c r="BB369" s="5" t="s">
        <v>373</v>
      </c>
      <c r="BC369" s="13" t="s">
        <v>370</v>
      </c>
      <c r="BD369" s="20">
        <f t="shared" si="165"/>
        <v>1.1735582663368078</v>
      </c>
      <c r="BE369" s="20">
        <f t="shared" si="153"/>
        <v>1.1735582663368078</v>
      </c>
      <c r="BF369" s="24">
        <v>1359</v>
      </c>
      <c r="BG369" s="21">
        <f t="shared" si="157"/>
        <v>1359</v>
      </c>
      <c r="BH369" s="21">
        <f t="shared" si="158"/>
        <v>1594.9</v>
      </c>
      <c r="BI369" s="48">
        <f t="shared" si="159"/>
        <v>235.90000000000009</v>
      </c>
      <c r="BJ369" s="21">
        <v>45.1</v>
      </c>
      <c r="BK369" s="21">
        <v>118.3</v>
      </c>
      <c r="BL369" s="21">
        <v>49.3</v>
      </c>
      <c r="BM369" s="21">
        <v>69.8</v>
      </c>
      <c r="BN369" s="21">
        <v>124.8</v>
      </c>
      <c r="BO369" s="21">
        <v>556.4000000000002</v>
      </c>
      <c r="BP369" s="21">
        <v>150.1</v>
      </c>
      <c r="BQ369" s="21">
        <v>160.6</v>
      </c>
      <c r="BR369" s="21">
        <v>84.599999999999909</v>
      </c>
      <c r="BS369" s="21">
        <v>144.10000000000008</v>
      </c>
      <c r="BT369" s="21">
        <v>113.5</v>
      </c>
      <c r="BU369" s="86">
        <f t="shared" si="160"/>
        <v>-21.699999999999875</v>
      </c>
      <c r="BV369" s="62"/>
      <c r="BW369" s="26">
        <f t="shared" si="161"/>
        <v>0</v>
      </c>
      <c r="BX369" s="92">
        <f t="shared" si="147"/>
        <v>-21.699999999999875</v>
      </c>
      <c r="BY369" s="72"/>
      <c r="CA369" s="72"/>
      <c r="CB369" s="72"/>
    </row>
    <row r="370" spans="1:80" s="2" customFormat="1" ht="18.75" customHeight="1" x14ac:dyDescent="0.2">
      <c r="A370" s="16" t="s">
        <v>363</v>
      </c>
      <c r="B370" s="26">
        <v>665</v>
      </c>
      <c r="C370" s="26">
        <v>727.8</v>
      </c>
      <c r="D370" s="4">
        <f t="shared" si="154"/>
        <v>1.0944360902255639</v>
      </c>
      <c r="E370" s="13">
        <v>10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26">
        <v>830.2</v>
      </c>
      <c r="O370" s="26">
        <v>1124.7</v>
      </c>
      <c r="P370" s="4">
        <f t="shared" si="162"/>
        <v>1.3547337990845578</v>
      </c>
      <c r="Q370" s="13">
        <v>20</v>
      </c>
      <c r="R370" s="22">
        <v>1</v>
      </c>
      <c r="S370" s="13">
        <v>15</v>
      </c>
      <c r="T370" s="26">
        <v>67.5</v>
      </c>
      <c r="U370" s="26">
        <v>74.8</v>
      </c>
      <c r="V370" s="4">
        <f t="shared" si="163"/>
        <v>1.1081481481481481</v>
      </c>
      <c r="W370" s="13">
        <v>20</v>
      </c>
      <c r="X370" s="26">
        <v>4.5999999999999996</v>
      </c>
      <c r="Y370" s="26">
        <v>9.6999999999999993</v>
      </c>
      <c r="Z370" s="4">
        <f t="shared" si="164"/>
        <v>2.1086956521739131</v>
      </c>
      <c r="AA370" s="13">
        <v>30</v>
      </c>
      <c r="AB370" s="26" t="s">
        <v>370</v>
      </c>
      <c r="AC370" s="26" t="s">
        <v>370</v>
      </c>
      <c r="AD370" s="4" t="s">
        <v>370</v>
      </c>
      <c r="AE370" s="13" t="s">
        <v>370</v>
      </c>
      <c r="AF370" s="5">
        <v>29000</v>
      </c>
      <c r="AG370" s="5">
        <v>26531</v>
      </c>
      <c r="AH370" s="4">
        <f t="shared" si="144"/>
        <v>0.91486206896551725</v>
      </c>
      <c r="AI370" s="13">
        <v>5</v>
      </c>
      <c r="AJ370" s="5">
        <v>65</v>
      </c>
      <c r="AK370" s="5">
        <v>10.4</v>
      </c>
      <c r="AL370" s="4">
        <f t="shared" si="155"/>
        <v>0.16</v>
      </c>
      <c r="AM370" s="13">
        <v>15</v>
      </c>
      <c r="AN370" s="26">
        <v>205</v>
      </c>
      <c r="AO370" s="26">
        <v>218</v>
      </c>
      <c r="AP370" s="4">
        <f t="shared" si="152"/>
        <v>1.0634146341463415</v>
      </c>
      <c r="AQ370" s="13">
        <v>20</v>
      </c>
      <c r="AR370" s="5" t="s">
        <v>373</v>
      </c>
      <c r="AS370" s="5" t="s">
        <v>373</v>
      </c>
      <c r="AT370" s="5" t="s">
        <v>373</v>
      </c>
      <c r="AU370" s="13" t="s">
        <v>370</v>
      </c>
      <c r="AV370" s="13">
        <v>62.5</v>
      </c>
      <c r="AW370" s="13">
        <v>100</v>
      </c>
      <c r="AX370" s="4">
        <f t="shared" si="156"/>
        <v>1.6</v>
      </c>
      <c r="AY370" s="13">
        <v>10</v>
      </c>
      <c r="AZ370" s="5" t="s">
        <v>373</v>
      </c>
      <c r="BA370" s="5" t="s">
        <v>373</v>
      </c>
      <c r="BB370" s="5" t="s">
        <v>373</v>
      </c>
      <c r="BC370" s="13" t="s">
        <v>370</v>
      </c>
      <c r="BD370" s="20">
        <f t="shared" si="165"/>
        <v>1.2600377409647003</v>
      </c>
      <c r="BE370" s="20">
        <f t="shared" si="153"/>
        <v>1.20600377409647</v>
      </c>
      <c r="BF370" s="24">
        <v>1168</v>
      </c>
      <c r="BG370" s="21">
        <f t="shared" si="157"/>
        <v>1168</v>
      </c>
      <c r="BH370" s="21">
        <f t="shared" si="158"/>
        <v>1408.6</v>
      </c>
      <c r="BI370" s="48">
        <f t="shared" si="159"/>
        <v>240.59999999999991</v>
      </c>
      <c r="BJ370" s="21">
        <v>291.8</v>
      </c>
      <c r="BK370" s="21">
        <v>220.4</v>
      </c>
      <c r="BL370" s="21">
        <v>0</v>
      </c>
      <c r="BM370" s="21">
        <v>61.9</v>
      </c>
      <c r="BN370" s="21">
        <v>55.4</v>
      </c>
      <c r="BO370" s="21">
        <v>155.19999999999999</v>
      </c>
      <c r="BP370" s="21">
        <v>128.59999999999991</v>
      </c>
      <c r="BQ370" s="21">
        <v>97.900000000000063</v>
      </c>
      <c r="BR370" s="21">
        <v>156.79999999999995</v>
      </c>
      <c r="BS370" s="21">
        <v>103.00000000000028</v>
      </c>
      <c r="BT370" s="21">
        <v>95.5</v>
      </c>
      <c r="BU370" s="86">
        <f t="shared" si="160"/>
        <v>42.099999999999852</v>
      </c>
      <c r="BV370" s="62" t="s">
        <v>411</v>
      </c>
      <c r="BW370" s="26">
        <f t="shared" si="161"/>
        <v>0</v>
      </c>
      <c r="BX370" s="92">
        <f t="shared" si="147"/>
        <v>0</v>
      </c>
      <c r="BY370" s="72"/>
      <c r="CA370" s="72"/>
      <c r="CB370" s="72"/>
    </row>
    <row r="371" spans="1:80" s="2" customFormat="1" ht="15.75" x14ac:dyDescent="0.2">
      <c r="A371" s="16" t="s">
        <v>364</v>
      </c>
      <c r="B371" s="26">
        <v>0</v>
      </c>
      <c r="C371" s="26">
        <v>0</v>
      </c>
      <c r="D371" s="4">
        <f t="shared" si="154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26">
        <v>603.1</v>
      </c>
      <c r="O371" s="26">
        <v>426.2</v>
      </c>
      <c r="P371" s="4">
        <f t="shared" si="162"/>
        <v>0.70668214226496429</v>
      </c>
      <c r="Q371" s="13">
        <v>20</v>
      </c>
      <c r="R371" s="22">
        <v>1</v>
      </c>
      <c r="S371" s="13">
        <v>15</v>
      </c>
      <c r="T371" s="26">
        <v>0.3</v>
      </c>
      <c r="U371" s="26">
        <v>0</v>
      </c>
      <c r="V371" s="4">
        <f t="shared" si="163"/>
        <v>0</v>
      </c>
      <c r="W371" s="13">
        <v>30</v>
      </c>
      <c r="X371" s="26">
        <v>1.3</v>
      </c>
      <c r="Y371" s="26">
        <v>2</v>
      </c>
      <c r="Z371" s="4">
        <f t="shared" si="164"/>
        <v>1.5384615384615383</v>
      </c>
      <c r="AA371" s="13">
        <v>20</v>
      </c>
      <c r="AB371" s="26" t="s">
        <v>370</v>
      </c>
      <c r="AC371" s="26" t="s">
        <v>370</v>
      </c>
      <c r="AD371" s="4" t="s">
        <v>370</v>
      </c>
      <c r="AE371" s="13" t="s">
        <v>370</v>
      </c>
      <c r="AF371" s="5">
        <v>16300</v>
      </c>
      <c r="AG371" s="5">
        <v>17674</v>
      </c>
      <c r="AH371" s="4">
        <f t="shared" si="144"/>
        <v>1.0842944785276074</v>
      </c>
      <c r="AI371" s="13">
        <v>5</v>
      </c>
      <c r="AJ371" s="5">
        <v>65</v>
      </c>
      <c r="AK371" s="5">
        <v>16.399999999999999</v>
      </c>
      <c r="AL371" s="4">
        <f t="shared" si="155"/>
        <v>0.25230769230769229</v>
      </c>
      <c r="AM371" s="13">
        <v>15</v>
      </c>
      <c r="AN371" s="26">
        <v>50</v>
      </c>
      <c r="AO371" s="26">
        <v>50</v>
      </c>
      <c r="AP371" s="4">
        <f t="shared" si="152"/>
        <v>1</v>
      </c>
      <c r="AQ371" s="13">
        <v>20</v>
      </c>
      <c r="AR371" s="5" t="s">
        <v>373</v>
      </c>
      <c r="AS371" s="5" t="s">
        <v>373</v>
      </c>
      <c r="AT371" s="5" t="s">
        <v>373</v>
      </c>
      <c r="AU371" s="13" t="s">
        <v>370</v>
      </c>
      <c r="AV371" s="13">
        <v>38</v>
      </c>
      <c r="AW371" s="13">
        <v>50</v>
      </c>
      <c r="AX371" s="4">
        <f t="shared" si="156"/>
        <v>1.3157894736842106</v>
      </c>
      <c r="AY371" s="13">
        <v>10</v>
      </c>
      <c r="AZ371" s="5" t="s">
        <v>373</v>
      </c>
      <c r="BA371" s="5" t="s">
        <v>373</v>
      </c>
      <c r="BB371" s="5" t="s">
        <v>373</v>
      </c>
      <c r="BC371" s="13" t="s">
        <v>370</v>
      </c>
      <c r="BD371" s="20">
        <f t="shared" si="165"/>
        <v>0.7575322676194487</v>
      </c>
      <c r="BE371" s="20">
        <f t="shared" si="153"/>
        <v>0.7575322676194487</v>
      </c>
      <c r="BF371" s="24">
        <v>917</v>
      </c>
      <c r="BG371" s="21">
        <f t="shared" si="157"/>
        <v>917</v>
      </c>
      <c r="BH371" s="21">
        <f t="shared" si="158"/>
        <v>694.7</v>
      </c>
      <c r="BI371" s="48">
        <f t="shared" si="159"/>
        <v>-222.29999999999995</v>
      </c>
      <c r="BJ371" s="21">
        <v>51.2</v>
      </c>
      <c r="BK371" s="21">
        <v>115.4</v>
      </c>
      <c r="BL371" s="21">
        <v>0</v>
      </c>
      <c r="BM371" s="21">
        <v>51.2</v>
      </c>
      <c r="BN371" s="21">
        <v>77</v>
      </c>
      <c r="BO371" s="21">
        <v>151.09999999999997</v>
      </c>
      <c r="BP371" s="21">
        <v>89.500000000000028</v>
      </c>
      <c r="BQ371" s="21">
        <v>74.09999999999998</v>
      </c>
      <c r="BR371" s="21">
        <v>168.2</v>
      </c>
      <c r="BS371" s="21">
        <v>18.399999999999977</v>
      </c>
      <c r="BT371" s="21">
        <v>72.2</v>
      </c>
      <c r="BU371" s="86">
        <f t="shared" si="160"/>
        <v>-173.59999999999991</v>
      </c>
      <c r="BV371" s="62" t="s">
        <v>411</v>
      </c>
      <c r="BW371" s="26">
        <f t="shared" si="161"/>
        <v>0</v>
      </c>
      <c r="BX371" s="92">
        <f t="shared" si="147"/>
        <v>-173.59999999999991</v>
      </c>
      <c r="BY371" s="72"/>
      <c r="CA371" s="72"/>
      <c r="CB371" s="72"/>
    </row>
    <row r="372" spans="1:80" s="2" customFormat="1" ht="15.75" x14ac:dyDescent="0.2">
      <c r="A372" s="16" t="s">
        <v>365</v>
      </c>
      <c r="B372" s="26">
        <v>0</v>
      </c>
      <c r="C372" s="26">
        <v>0</v>
      </c>
      <c r="D372" s="4">
        <f t="shared" si="154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26">
        <v>340.5</v>
      </c>
      <c r="O372" s="26">
        <v>491.1</v>
      </c>
      <c r="P372" s="4">
        <f t="shared" si="162"/>
        <v>1.4422907488986785</v>
      </c>
      <c r="Q372" s="13">
        <v>20</v>
      </c>
      <c r="R372" s="22">
        <v>1</v>
      </c>
      <c r="S372" s="13">
        <v>15</v>
      </c>
      <c r="T372" s="26">
        <v>23</v>
      </c>
      <c r="U372" s="26">
        <v>28.6</v>
      </c>
      <c r="V372" s="4">
        <f t="shared" si="163"/>
        <v>1.2434782608695654</v>
      </c>
      <c r="W372" s="13">
        <v>25</v>
      </c>
      <c r="X372" s="26">
        <v>3.9</v>
      </c>
      <c r="Y372" s="26">
        <v>9.6999999999999993</v>
      </c>
      <c r="Z372" s="4">
        <f t="shared" si="164"/>
        <v>2.4871794871794872</v>
      </c>
      <c r="AA372" s="13">
        <v>25</v>
      </c>
      <c r="AB372" s="26" t="s">
        <v>370</v>
      </c>
      <c r="AC372" s="26" t="s">
        <v>370</v>
      </c>
      <c r="AD372" s="4" t="s">
        <v>370</v>
      </c>
      <c r="AE372" s="13" t="s">
        <v>370</v>
      </c>
      <c r="AF372" s="5">
        <v>2330</v>
      </c>
      <c r="AG372" s="5">
        <v>2319</v>
      </c>
      <c r="AH372" s="4">
        <f t="shared" si="144"/>
        <v>0.99527896995708154</v>
      </c>
      <c r="AI372" s="13">
        <v>5</v>
      </c>
      <c r="AJ372" s="5">
        <v>15</v>
      </c>
      <c r="AK372" s="5">
        <v>0</v>
      </c>
      <c r="AL372" s="4">
        <f t="shared" si="155"/>
        <v>0</v>
      </c>
      <c r="AM372" s="13">
        <v>15</v>
      </c>
      <c r="AN372" s="26">
        <v>120</v>
      </c>
      <c r="AO372" s="26">
        <v>111</v>
      </c>
      <c r="AP372" s="4">
        <f t="shared" si="152"/>
        <v>0.92500000000000004</v>
      </c>
      <c r="AQ372" s="13">
        <v>20</v>
      </c>
      <c r="AR372" s="5" t="s">
        <v>373</v>
      </c>
      <c r="AS372" s="5" t="s">
        <v>373</v>
      </c>
      <c r="AT372" s="5" t="s">
        <v>373</v>
      </c>
      <c r="AU372" s="13" t="s">
        <v>370</v>
      </c>
      <c r="AV372" s="13">
        <v>0</v>
      </c>
      <c r="AW372" s="13">
        <v>0</v>
      </c>
      <c r="AX372" s="4">
        <f t="shared" si="156"/>
        <v>0</v>
      </c>
      <c r="AY372" s="13">
        <v>0</v>
      </c>
      <c r="AZ372" s="5" t="s">
        <v>373</v>
      </c>
      <c r="BA372" s="5" t="s">
        <v>373</v>
      </c>
      <c r="BB372" s="5" t="s">
        <v>373</v>
      </c>
      <c r="BC372" s="13" t="s">
        <v>370</v>
      </c>
      <c r="BD372" s="20">
        <f t="shared" si="165"/>
        <v>1.2847092282318824</v>
      </c>
      <c r="BE372" s="20">
        <f t="shared" si="153"/>
        <v>1.2084709228231882</v>
      </c>
      <c r="BF372" s="24">
        <v>707</v>
      </c>
      <c r="BG372" s="21">
        <f t="shared" si="157"/>
        <v>707</v>
      </c>
      <c r="BH372" s="21">
        <f t="shared" si="158"/>
        <v>854.4</v>
      </c>
      <c r="BI372" s="48">
        <f t="shared" si="159"/>
        <v>147.39999999999998</v>
      </c>
      <c r="BJ372" s="21">
        <v>103.5</v>
      </c>
      <c r="BK372" s="21">
        <v>125.1</v>
      </c>
      <c r="BL372" s="21">
        <v>0</v>
      </c>
      <c r="BM372" s="21">
        <v>45.5</v>
      </c>
      <c r="BN372" s="21">
        <v>46.3</v>
      </c>
      <c r="BO372" s="21">
        <v>161.5</v>
      </c>
      <c r="BP372" s="21">
        <v>65.600000000000023</v>
      </c>
      <c r="BQ372" s="21">
        <v>74.800000000000011</v>
      </c>
      <c r="BR372" s="21">
        <v>84.700000000000045</v>
      </c>
      <c r="BS372" s="21">
        <v>79.899999999999935</v>
      </c>
      <c r="BT372" s="21">
        <v>54.2</v>
      </c>
      <c r="BU372" s="86">
        <f t="shared" si="160"/>
        <v>13.299999999999983</v>
      </c>
      <c r="BV372" s="62" t="s">
        <v>411</v>
      </c>
      <c r="BW372" s="26">
        <f t="shared" si="161"/>
        <v>0</v>
      </c>
      <c r="BX372" s="92">
        <f t="shared" si="147"/>
        <v>0</v>
      </c>
      <c r="BY372" s="72"/>
      <c r="CA372" s="72"/>
      <c r="CB372" s="72"/>
    </row>
    <row r="373" spans="1:80" s="2" customFormat="1" ht="15.75" x14ac:dyDescent="0.2">
      <c r="A373" s="16" t="s">
        <v>366</v>
      </c>
      <c r="B373" s="26">
        <v>0</v>
      </c>
      <c r="C373" s="26">
        <v>0</v>
      </c>
      <c r="D373" s="4">
        <f t="shared" si="154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26">
        <v>664</v>
      </c>
      <c r="O373" s="26">
        <v>914.3</v>
      </c>
      <c r="P373" s="4">
        <f t="shared" si="162"/>
        <v>1.376957831325301</v>
      </c>
      <c r="Q373" s="13">
        <v>20</v>
      </c>
      <c r="R373" s="22">
        <v>1</v>
      </c>
      <c r="S373" s="13">
        <v>15</v>
      </c>
      <c r="T373" s="26">
        <v>0.5</v>
      </c>
      <c r="U373" s="26">
        <v>0</v>
      </c>
      <c r="V373" s="4">
        <f t="shared" si="163"/>
        <v>0</v>
      </c>
      <c r="W373" s="13">
        <v>20</v>
      </c>
      <c r="X373" s="26">
        <v>2.4</v>
      </c>
      <c r="Y373" s="26">
        <v>5.6</v>
      </c>
      <c r="Z373" s="4">
        <f t="shared" si="164"/>
        <v>2.3333333333333335</v>
      </c>
      <c r="AA373" s="13">
        <v>30</v>
      </c>
      <c r="AB373" s="26" t="s">
        <v>370</v>
      </c>
      <c r="AC373" s="26" t="s">
        <v>370</v>
      </c>
      <c r="AD373" s="4" t="s">
        <v>370</v>
      </c>
      <c r="AE373" s="13" t="s">
        <v>370</v>
      </c>
      <c r="AF373" s="5">
        <v>21800</v>
      </c>
      <c r="AG373" s="5">
        <v>21782</v>
      </c>
      <c r="AH373" s="4">
        <f t="shared" si="144"/>
        <v>0.99917431192660555</v>
      </c>
      <c r="AI373" s="13">
        <v>5</v>
      </c>
      <c r="AJ373" s="5">
        <v>65</v>
      </c>
      <c r="AK373" s="5">
        <v>3.6</v>
      </c>
      <c r="AL373" s="4">
        <f t="shared" si="155"/>
        <v>5.5384615384615386E-2</v>
      </c>
      <c r="AM373" s="13">
        <v>15</v>
      </c>
      <c r="AN373" s="26">
        <v>76</v>
      </c>
      <c r="AO373" s="26">
        <v>76</v>
      </c>
      <c r="AP373" s="4">
        <f t="shared" si="152"/>
        <v>1</v>
      </c>
      <c r="AQ373" s="13">
        <v>20</v>
      </c>
      <c r="AR373" s="5" t="s">
        <v>373</v>
      </c>
      <c r="AS373" s="5" t="s">
        <v>373</v>
      </c>
      <c r="AT373" s="5" t="s">
        <v>373</v>
      </c>
      <c r="AU373" s="13" t="s">
        <v>370</v>
      </c>
      <c r="AV373" s="13">
        <v>45</v>
      </c>
      <c r="AW373" s="13">
        <v>66.67</v>
      </c>
      <c r="AX373" s="4">
        <f t="shared" si="156"/>
        <v>1.4815555555555555</v>
      </c>
      <c r="AY373" s="13">
        <v>10</v>
      </c>
      <c r="AZ373" s="5" t="s">
        <v>373</v>
      </c>
      <c r="BA373" s="5" t="s">
        <v>373</v>
      </c>
      <c r="BB373" s="5" t="s">
        <v>373</v>
      </c>
      <c r="BC373" s="13" t="s">
        <v>370</v>
      </c>
      <c r="BD373" s="20">
        <f t="shared" si="165"/>
        <v>1.1346766886849173</v>
      </c>
      <c r="BE373" s="20">
        <f t="shared" si="153"/>
        <v>1.1346766886849173</v>
      </c>
      <c r="BF373" s="24">
        <v>1306</v>
      </c>
      <c r="BG373" s="21">
        <f t="shared" si="157"/>
        <v>1306</v>
      </c>
      <c r="BH373" s="21">
        <f t="shared" si="158"/>
        <v>1481.9</v>
      </c>
      <c r="BI373" s="48">
        <f t="shared" si="159"/>
        <v>175.90000000000009</v>
      </c>
      <c r="BJ373" s="21">
        <v>177.4</v>
      </c>
      <c r="BK373" s="21">
        <v>138.1</v>
      </c>
      <c r="BL373" s="21">
        <v>0</v>
      </c>
      <c r="BM373" s="21">
        <v>98.8</v>
      </c>
      <c r="BN373" s="21">
        <v>107.8</v>
      </c>
      <c r="BO373" s="21">
        <v>298.29999999999995</v>
      </c>
      <c r="BP373" s="21">
        <v>48.10000000000008</v>
      </c>
      <c r="BQ373" s="21">
        <v>59.499999999999972</v>
      </c>
      <c r="BR373" s="21">
        <v>295</v>
      </c>
      <c r="BS373" s="21">
        <v>0</v>
      </c>
      <c r="BT373" s="21">
        <v>96.400000000000034</v>
      </c>
      <c r="BU373" s="86">
        <f t="shared" si="160"/>
        <v>162.50000000000006</v>
      </c>
      <c r="BV373" s="62" t="s">
        <v>411</v>
      </c>
      <c r="BW373" s="26">
        <f t="shared" si="161"/>
        <v>0</v>
      </c>
      <c r="BX373" s="92">
        <f t="shared" si="147"/>
        <v>0</v>
      </c>
      <c r="BY373" s="72"/>
      <c r="CA373" s="72"/>
      <c r="CB373" s="72"/>
    </row>
    <row r="374" spans="1:80" s="2" customFormat="1" ht="15.75" x14ac:dyDescent="0.2">
      <c r="A374" s="16" t="s">
        <v>367</v>
      </c>
      <c r="B374" s="26">
        <v>0</v>
      </c>
      <c r="C374" s="26">
        <v>0</v>
      </c>
      <c r="D374" s="4">
        <f t="shared" si="154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26">
        <v>262.7</v>
      </c>
      <c r="O374" s="26">
        <v>520.29999999999995</v>
      </c>
      <c r="P374" s="4">
        <f t="shared" si="162"/>
        <v>1.9805862200228397</v>
      </c>
      <c r="Q374" s="13">
        <v>20</v>
      </c>
      <c r="R374" s="22">
        <v>1</v>
      </c>
      <c r="S374" s="13">
        <v>15</v>
      </c>
      <c r="T374" s="26">
        <v>28</v>
      </c>
      <c r="U374" s="26">
        <v>34.5</v>
      </c>
      <c r="V374" s="4">
        <f t="shared" si="163"/>
        <v>1.2321428571428572</v>
      </c>
      <c r="W374" s="13">
        <v>20</v>
      </c>
      <c r="X374" s="26">
        <v>9</v>
      </c>
      <c r="Y374" s="26">
        <v>9.9</v>
      </c>
      <c r="Z374" s="4">
        <f t="shared" si="164"/>
        <v>1.1000000000000001</v>
      </c>
      <c r="AA374" s="13">
        <v>30</v>
      </c>
      <c r="AB374" s="26" t="s">
        <v>370</v>
      </c>
      <c r="AC374" s="26" t="s">
        <v>370</v>
      </c>
      <c r="AD374" s="4" t="s">
        <v>370</v>
      </c>
      <c r="AE374" s="13" t="s">
        <v>370</v>
      </c>
      <c r="AF374" s="5">
        <v>6800</v>
      </c>
      <c r="AG374" s="5">
        <v>6264</v>
      </c>
      <c r="AH374" s="4">
        <f t="shared" si="144"/>
        <v>0.92117647058823526</v>
      </c>
      <c r="AI374" s="13">
        <v>5</v>
      </c>
      <c r="AJ374" s="5">
        <v>65</v>
      </c>
      <c r="AK374" s="5">
        <v>9</v>
      </c>
      <c r="AL374" s="4">
        <f t="shared" si="155"/>
        <v>0.13846153846153847</v>
      </c>
      <c r="AM374" s="13">
        <v>15</v>
      </c>
      <c r="AN374" s="26">
        <v>189</v>
      </c>
      <c r="AO374" s="26">
        <v>253</v>
      </c>
      <c r="AP374" s="4">
        <f t="shared" si="152"/>
        <v>1.3386243386243386</v>
      </c>
      <c r="AQ374" s="13">
        <v>20</v>
      </c>
      <c r="AR374" s="5" t="s">
        <v>373</v>
      </c>
      <c r="AS374" s="5" t="s">
        <v>373</v>
      </c>
      <c r="AT374" s="5" t="s">
        <v>373</v>
      </c>
      <c r="AU374" s="13" t="s">
        <v>370</v>
      </c>
      <c r="AV374" s="13">
        <v>0</v>
      </c>
      <c r="AW374" s="13">
        <v>0</v>
      </c>
      <c r="AX374" s="4">
        <f t="shared" si="156"/>
        <v>1</v>
      </c>
      <c r="AY374" s="13">
        <v>10</v>
      </c>
      <c r="AZ374" s="5" t="s">
        <v>373</v>
      </c>
      <c r="BA374" s="5" t="s">
        <v>373</v>
      </c>
      <c r="BB374" s="5" t="s">
        <v>373</v>
      </c>
      <c r="BC374" s="13" t="s">
        <v>370</v>
      </c>
      <c r="BD374" s="20">
        <f t="shared" si="165"/>
        <v>1.1534064721901112</v>
      </c>
      <c r="BE374" s="20">
        <f t="shared" si="153"/>
        <v>1.1534064721901112</v>
      </c>
      <c r="BF374" s="24">
        <v>692</v>
      </c>
      <c r="BG374" s="21">
        <f t="shared" si="157"/>
        <v>692</v>
      </c>
      <c r="BH374" s="21">
        <f t="shared" si="158"/>
        <v>798.2</v>
      </c>
      <c r="BI374" s="48">
        <f t="shared" si="159"/>
        <v>106.20000000000005</v>
      </c>
      <c r="BJ374" s="21">
        <v>153.4</v>
      </c>
      <c r="BK374" s="21">
        <v>116.1</v>
      </c>
      <c r="BL374" s="21">
        <v>0</v>
      </c>
      <c r="BM374" s="21">
        <v>43</v>
      </c>
      <c r="BN374" s="21">
        <v>44.9</v>
      </c>
      <c r="BO374" s="21">
        <v>102.39999999999998</v>
      </c>
      <c r="BP374" s="21">
        <v>70.300000000000068</v>
      </c>
      <c r="BQ374" s="21">
        <v>69.899999999999935</v>
      </c>
      <c r="BR374" s="21">
        <v>80.700000000000088</v>
      </c>
      <c r="BS374" s="21">
        <v>9.7999999999999261</v>
      </c>
      <c r="BT374" s="21">
        <v>76.199999999999974</v>
      </c>
      <c r="BU374" s="86">
        <f t="shared" si="160"/>
        <v>31.500000000000114</v>
      </c>
      <c r="BV374" s="62" t="s">
        <v>411</v>
      </c>
      <c r="BW374" s="26">
        <f t="shared" si="161"/>
        <v>0</v>
      </c>
      <c r="BX374" s="92">
        <f t="shared" si="147"/>
        <v>0</v>
      </c>
      <c r="BY374" s="72"/>
      <c r="CA374" s="72"/>
      <c r="CB374" s="72"/>
    </row>
    <row r="375" spans="1:80" s="2" customFormat="1" ht="15.75" x14ac:dyDescent="0.2">
      <c r="A375" s="16" t="s">
        <v>368</v>
      </c>
      <c r="B375" s="26">
        <v>16020</v>
      </c>
      <c r="C375" s="26">
        <v>17882</v>
      </c>
      <c r="D375" s="4">
        <f t="shared" si="154"/>
        <v>1.1162297128589262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26">
        <v>3083.4</v>
      </c>
      <c r="O375" s="26">
        <v>2378.8000000000002</v>
      </c>
      <c r="P375" s="4">
        <f t="shared" si="162"/>
        <v>0.7714860219238503</v>
      </c>
      <c r="Q375" s="13">
        <v>20</v>
      </c>
      <c r="R375" s="22">
        <v>1</v>
      </c>
      <c r="S375" s="13">
        <v>15</v>
      </c>
      <c r="T375" s="26">
        <v>15.374000000000001</v>
      </c>
      <c r="U375" s="26">
        <v>21.7</v>
      </c>
      <c r="V375" s="4">
        <f t="shared" si="163"/>
        <v>1.4114739170027317</v>
      </c>
      <c r="W375" s="13">
        <v>20</v>
      </c>
      <c r="X375" s="26">
        <v>2.8</v>
      </c>
      <c r="Y375" s="26">
        <v>7.1</v>
      </c>
      <c r="Z375" s="4">
        <f t="shared" si="164"/>
        <v>2.5357142857142856</v>
      </c>
      <c r="AA375" s="13">
        <v>30</v>
      </c>
      <c r="AB375" s="26" t="s">
        <v>370</v>
      </c>
      <c r="AC375" s="26" t="s">
        <v>370</v>
      </c>
      <c r="AD375" s="4" t="s">
        <v>370</v>
      </c>
      <c r="AE375" s="13" t="s">
        <v>370</v>
      </c>
      <c r="AF375" s="5">
        <v>29000</v>
      </c>
      <c r="AG375" s="5">
        <v>32135</v>
      </c>
      <c r="AH375" s="4">
        <f t="shared" si="144"/>
        <v>1.108103448275862</v>
      </c>
      <c r="AI375" s="13">
        <v>5</v>
      </c>
      <c r="AJ375" s="5">
        <v>65</v>
      </c>
      <c r="AK375" s="5">
        <v>17.2</v>
      </c>
      <c r="AL375" s="4">
        <f t="shared" si="155"/>
        <v>0.26461538461538459</v>
      </c>
      <c r="AM375" s="13">
        <v>15</v>
      </c>
      <c r="AN375" s="26">
        <v>79</v>
      </c>
      <c r="AO375" s="26">
        <v>75</v>
      </c>
      <c r="AP375" s="4">
        <f t="shared" si="152"/>
        <v>0.94936708860759489</v>
      </c>
      <c r="AQ375" s="13">
        <v>20</v>
      </c>
      <c r="AR375" s="5" t="s">
        <v>373</v>
      </c>
      <c r="AS375" s="5" t="s">
        <v>373</v>
      </c>
      <c r="AT375" s="5" t="s">
        <v>373</v>
      </c>
      <c r="AU375" s="13" t="s">
        <v>370</v>
      </c>
      <c r="AV375" s="13">
        <v>0</v>
      </c>
      <c r="AW375" s="13">
        <v>50</v>
      </c>
      <c r="AX375" s="4">
        <f t="shared" si="156"/>
        <v>1</v>
      </c>
      <c r="AY375" s="13">
        <v>10</v>
      </c>
      <c r="AZ375" s="5" t="s">
        <v>373</v>
      </c>
      <c r="BA375" s="5" t="s">
        <v>373</v>
      </c>
      <c r="BB375" s="5" t="s">
        <v>373</v>
      </c>
      <c r="BC375" s="13" t="s">
        <v>370</v>
      </c>
      <c r="BD375" s="20">
        <f t="shared" si="165"/>
        <v>1.2716552707676649</v>
      </c>
      <c r="BE375" s="20">
        <f t="shared" si="153"/>
        <v>1.2071655270767665</v>
      </c>
      <c r="BF375" s="24">
        <v>1054</v>
      </c>
      <c r="BG375" s="21">
        <f t="shared" si="157"/>
        <v>1054</v>
      </c>
      <c r="BH375" s="21">
        <f t="shared" si="158"/>
        <v>1272.4000000000001</v>
      </c>
      <c r="BI375" s="48">
        <f t="shared" si="159"/>
        <v>218.40000000000009</v>
      </c>
      <c r="BJ375" s="21">
        <v>363.1</v>
      </c>
      <c r="BK375" s="21">
        <v>119.6</v>
      </c>
      <c r="BL375" s="21">
        <v>0</v>
      </c>
      <c r="BM375" s="21">
        <v>62.2</v>
      </c>
      <c r="BN375" s="21">
        <v>69.900000000000006</v>
      </c>
      <c r="BO375" s="21">
        <v>82.199999999999932</v>
      </c>
      <c r="BP375" s="21">
        <v>95.699999999999974</v>
      </c>
      <c r="BQ375" s="21">
        <v>116.20000000000005</v>
      </c>
      <c r="BR375" s="21">
        <v>145.00000000000006</v>
      </c>
      <c r="BS375" s="21">
        <v>105.3</v>
      </c>
      <c r="BT375" s="21">
        <v>103.6</v>
      </c>
      <c r="BU375" s="86">
        <f t="shared" si="160"/>
        <v>9.6000000000000085</v>
      </c>
      <c r="BV375" s="62"/>
      <c r="BW375" s="26">
        <f t="shared" si="161"/>
        <v>9.6000000000000085</v>
      </c>
      <c r="BX375" s="92">
        <f t="shared" si="147"/>
        <v>0</v>
      </c>
      <c r="BY375" s="72"/>
      <c r="CA375" s="72"/>
      <c r="CB375" s="72"/>
    </row>
    <row r="376" spans="1:80" s="2" customFormat="1" ht="15.75" x14ac:dyDescent="0.2">
      <c r="A376" s="51" t="s">
        <v>369</v>
      </c>
      <c r="B376" s="52">
        <v>73220.399999999994</v>
      </c>
      <c r="C376" s="52">
        <v>95149.1</v>
      </c>
      <c r="D376" s="53">
        <f t="shared" si="154"/>
        <v>1.2994889402406982</v>
      </c>
      <c r="E376" s="54">
        <v>10</v>
      </c>
      <c r="F376" s="55" t="s">
        <v>373</v>
      </c>
      <c r="G376" s="55" t="s">
        <v>373</v>
      </c>
      <c r="H376" s="55" t="s">
        <v>373</v>
      </c>
      <c r="I376" s="54" t="s">
        <v>370</v>
      </c>
      <c r="J376" s="55" t="s">
        <v>373</v>
      </c>
      <c r="K376" s="55" t="s">
        <v>373</v>
      </c>
      <c r="L376" s="55" t="s">
        <v>373</v>
      </c>
      <c r="M376" s="54" t="s">
        <v>370</v>
      </c>
      <c r="N376" s="52">
        <v>12555</v>
      </c>
      <c r="O376" s="52">
        <v>9216.7000000000007</v>
      </c>
      <c r="P376" s="53">
        <f t="shared" si="162"/>
        <v>0.73410593389088019</v>
      </c>
      <c r="Q376" s="54">
        <v>20</v>
      </c>
      <c r="R376" s="56">
        <v>1</v>
      </c>
      <c r="S376" s="54">
        <v>15</v>
      </c>
      <c r="T376" s="52">
        <v>120.91</v>
      </c>
      <c r="U376" s="52">
        <v>135.80000000000001</v>
      </c>
      <c r="V376" s="53">
        <f t="shared" si="163"/>
        <v>1.1231494500041355</v>
      </c>
      <c r="W376" s="54">
        <v>20</v>
      </c>
      <c r="X376" s="52">
        <v>7.3</v>
      </c>
      <c r="Y376" s="52">
        <v>13.4</v>
      </c>
      <c r="Z376" s="53">
        <f t="shared" si="164"/>
        <v>1.8356164383561644</v>
      </c>
      <c r="AA376" s="54">
        <v>30</v>
      </c>
      <c r="AB376" s="52" t="s">
        <v>370</v>
      </c>
      <c r="AC376" s="52" t="s">
        <v>370</v>
      </c>
      <c r="AD376" s="53" t="s">
        <v>370</v>
      </c>
      <c r="AE376" s="54" t="s">
        <v>370</v>
      </c>
      <c r="AF376" s="55">
        <v>370470</v>
      </c>
      <c r="AG376" s="55">
        <v>365111</v>
      </c>
      <c r="AH376" s="4">
        <f t="shared" si="144"/>
        <v>0.98553459119496856</v>
      </c>
      <c r="AI376" s="54">
        <v>5</v>
      </c>
      <c r="AJ376" s="55">
        <v>65</v>
      </c>
      <c r="AK376" s="55">
        <v>21</v>
      </c>
      <c r="AL376" s="4">
        <f t="shared" si="155"/>
        <v>0.32307692307692309</v>
      </c>
      <c r="AM376" s="54">
        <v>15</v>
      </c>
      <c r="AN376" s="52">
        <v>135</v>
      </c>
      <c r="AO376" s="52">
        <v>140</v>
      </c>
      <c r="AP376" s="53">
        <f t="shared" si="152"/>
        <v>1.037037037037037</v>
      </c>
      <c r="AQ376" s="54">
        <v>20</v>
      </c>
      <c r="AR376" s="55" t="s">
        <v>373</v>
      </c>
      <c r="AS376" s="55" t="s">
        <v>373</v>
      </c>
      <c r="AT376" s="55" t="s">
        <v>373</v>
      </c>
      <c r="AU376" s="54" t="s">
        <v>370</v>
      </c>
      <c r="AV376" s="54">
        <v>32.5</v>
      </c>
      <c r="AW376" s="54">
        <v>86.21</v>
      </c>
      <c r="AX376" s="4">
        <f t="shared" si="156"/>
        <v>2.6526153846153844</v>
      </c>
      <c r="AY376" s="54">
        <v>10</v>
      </c>
      <c r="AZ376" s="55" t="s">
        <v>373</v>
      </c>
      <c r="BA376" s="55" t="s">
        <v>373</v>
      </c>
      <c r="BB376" s="55" t="s">
        <v>373</v>
      </c>
      <c r="BC376" s="54" t="s">
        <v>370</v>
      </c>
      <c r="BD376" s="20">
        <f t="shared" si="165"/>
        <v>1.2224083560001069</v>
      </c>
      <c r="BE376" s="57">
        <f t="shared" si="153"/>
        <v>1.2022408356000107</v>
      </c>
      <c r="BF376" s="58">
        <v>894</v>
      </c>
      <c r="BG376" s="21">
        <f t="shared" si="157"/>
        <v>894</v>
      </c>
      <c r="BH376" s="49">
        <f t="shared" si="158"/>
        <v>1074.8</v>
      </c>
      <c r="BI376" s="59">
        <f t="shared" si="159"/>
        <v>180.79999999999995</v>
      </c>
      <c r="BJ376" s="49">
        <v>326.39999999999998</v>
      </c>
      <c r="BK376" s="49">
        <v>199.9</v>
      </c>
      <c r="BL376" s="49">
        <v>0</v>
      </c>
      <c r="BM376" s="49">
        <v>55.1</v>
      </c>
      <c r="BN376" s="49">
        <v>39.200000000000003</v>
      </c>
      <c r="BO376" s="49">
        <v>0</v>
      </c>
      <c r="BP376" s="49">
        <v>100.3</v>
      </c>
      <c r="BQ376" s="49">
        <v>54.6</v>
      </c>
      <c r="BR376" s="49">
        <v>106.9</v>
      </c>
      <c r="BS376" s="49">
        <v>47.59999999999998</v>
      </c>
      <c r="BT376" s="49">
        <v>74</v>
      </c>
      <c r="BU376" s="86">
        <f t="shared" si="160"/>
        <v>70.799999999999955</v>
      </c>
      <c r="BV376" s="63"/>
      <c r="BW376" s="26">
        <f t="shared" si="161"/>
        <v>70.799999999999955</v>
      </c>
      <c r="BX376" s="92">
        <f t="shared" si="147"/>
        <v>0</v>
      </c>
      <c r="BY376" s="72"/>
      <c r="CA376" s="72"/>
      <c r="CB376" s="72"/>
    </row>
    <row r="377" spans="1:80" ht="19.5" thickBot="1" x14ac:dyDescent="0.25">
      <c r="A377" s="28" t="s">
        <v>382</v>
      </c>
      <c r="B377" s="29">
        <f t="shared" ref="B377:C377" si="166">SUM(B7:B376)-B17-B45</f>
        <v>891227461.90000021</v>
      </c>
      <c r="C377" s="29">
        <f t="shared" si="166"/>
        <v>902120242.09999919</v>
      </c>
      <c r="D377" s="78">
        <f>C377/B377</f>
        <v>1.0122222223457711</v>
      </c>
      <c r="E377" s="28"/>
      <c r="F377" s="28"/>
      <c r="G377" s="28"/>
      <c r="H377" s="28"/>
      <c r="I377" s="28"/>
      <c r="J377" s="28"/>
      <c r="K377" s="28"/>
      <c r="L377" s="28"/>
      <c r="M377" s="28"/>
      <c r="N377" s="29">
        <f t="shared" ref="N377:O377" si="167">SUM(N7:N376)-N17-N45</f>
        <v>32134129.100000042</v>
      </c>
      <c r="O377" s="29">
        <f t="shared" si="167"/>
        <v>30750636.100000009</v>
      </c>
      <c r="P377" s="78">
        <f>O377/N377</f>
        <v>0.95694630479342813</v>
      </c>
      <c r="Q377" s="28"/>
      <c r="R377" s="28"/>
      <c r="S377" s="28"/>
      <c r="T377" s="29">
        <f t="shared" ref="T377:U377" si="168">SUM(T7:T376)-T17-T45</f>
        <v>305096.21600000048</v>
      </c>
      <c r="U377" s="29">
        <f t="shared" si="168"/>
        <v>321624.70000000048</v>
      </c>
      <c r="V377" s="78">
        <f>U377/T377</f>
        <v>1.0541746607568543</v>
      </c>
      <c r="W377" s="28"/>
      <c r="X377" s="29">
        <f t="shared" ref="X377:Y377" si="169">SUM(X7:X376)-X17-X45</f>
        <v>120621.53399999999</v>
      </c>
      <c r="Y377" s="29">
        <f t="shared" si="169"/>
        <v>135084.29999999999</v>
      </c>
      <c r="Z377" s="78">
        <f>Y377/X377</f>
        <v>1.1199020234645665</v>
      </c>
      <c r="AA377" s="28"/>
      <c r="AB377" s="29">
        <f t="shared" ref="AB377:AC377" si="170">SUM(AB7:AB376)-AB17-AB45</f>
        <v>149942690</v>
      </c>
      <c r="AC377" s="29">
        <f t="shared" si="170"/>
        <v>184243819</v>
      </c>
      <c r="AD377" s="78">
        <f>AC377/AB377</f>
        <v>1.2287615955135927</v>
      </c>
      <c r="AE377" s="28"/>
      <c r="AF377" s="29">
        <f t="shared" ref="AF377:AG377" si="171">SUM(AF7:AF376)-AF17-AF45</f>
        <v>513256286</v>
      </c>
      <c r="AG377" s="29">
        <f t="shared" si="171"/>
        <v>511898000</v>
      </c>
      <c r="AH377" s="78">
        <f>AG377/AF377</f>
        <v>0.9973535911063347</v>
      </c>
      <c r="AI377" s="28"/>
      <c r="AJ377" s="28"/>
      <c r="AK377" s="28"/>
      <c r="AL377" s="28"/>
      <c r="AM377" s="28"/>
      <c r="AN377" s="29">
        <f t="shared" ref="AN377:AO377" si="172">SUM(AN7:AN376)-AN17-AN45</f>
        <v>209916</v>
      </c>
      <c r="AO377" s="29">
        <f t="shared" si="172"/>
        <v>211794</v>
      </c>
      <c r="AP377" s="78">
        <f>AO377/AN377</f>
        <v>1.008946435717144</v>
      </c>
      <c r="AQ377" s="28"/>
      <c r="AR377" s="29">
        <f t="shared" ref="AR377:AS377" si="173">SUM(AR7:AR376)-AR17-AR45</f>
        <v>1529820</v>
      </c>
      <c r="AS377" s="29">
        <f t="shared" si="173"/>
        <v>1738737</v>
      </c>
      <c r="AT377" s="78">
        <f>AS377/AR377</f>
        <v>1.136563125073538</v>
      </c>
      <c r="AU377" s="28"/>
      <c r="AV377" s="28"/>
      <c r="AW377" s="28"/>
      <c r="AX377" s="28"/>
      <c r="AY377" s="28"/>
      <c r="AZ377" s="29">
        <f t="shared" ref="AZ377:BA377" si="174">SUM(AZ7:AZ376)-AZ17-AZ45</f>
        <v>1474.6999999999996</v>
      </c>
      <c r="BA377" s="29">
        <f t="shared" si="174"/>
        <v>1629.5</v>
      </c>
      <c r="BB377" s="78">
        <f>BA377/AZ377</f>
        <v>1.10497050247508</v>
      </c>
      <c r="BC377" s="28"/>
      <c r="BD377" s="28"/>
      <c r="BE377" s="71">
        <f>BH377/BG377</f>
        <v>1.0528557824516047</v>
      </c>
      <c r="BF377" s="29">
        <f t="shared" ref="BF377:BT377" si="175">SUM(BF7:BF376)-BF17-BF45</f>
        <v>2805886</v>
      </c>
      <c r="BG377" s="29">
        <f t="shared" si="175"/>
        <v>2805886</v>
      </c>
      <c r="BH377" s="29">
        <f t="shared" si="175"/>
        <v>2954193.3000000035</v>
      </c>
      <c r="BI377" s="29">
        <f t="shared" si="175"/>
        <v>148307.2999999999</v>
      </c>
      <c r="BJ377" s="29">
        <f t="shared" si="175"/>
        <v>261628.90000000026</v>
      </c>
      <c r="BK377" s="29">
        <f t="shared" si="175"/>
        <v>250391.49999999977</v>
      </c>
      <c r="BL377" s="29">
        <f t="shared" si="175"/>
        <v>251368.59999999971</v>
      </c>
      <c r="BM377" s="29">
        <f t="shared" si="175"/>
        <v>293316.59999999957</v>
      </c>
      <c r="BN377" s="29">
        <f t="shared" si="175"/>
        <v>244609.19999999958</v>
      </c>
      <c r="BO377" s="29">
        <f t="shared" si="175"/>
        <v>239248.09999999986</v>
      </c>
      <c r="BP377" s="29">
        <f t="shared" si="175"/>
        <v>256274.99999999988</v>
      </c>
      <c r="BQ377" s="29">
        <f t="shared" si="175"/>
        <v>248187.69999999987</v>
      </c>
      <c r="BR377" s="29">
        <f t="shared" si="175"/>
        <v>248261.60000000006</v>
      </c>
      <c r="BS377" s="29">
        <f t="shared" si="175"/>
        <v>411608.59999999969</v>
      </c>
      <c r="BT377" s="29">
        <f t="shared" si="175"/>
        <v>256302.29999999944</v>
      </c>
      <c r="BU377" s="81">
        <f>SUM(BU7:BU376)-BU17-BU45</f>
        <v>-7004.7999999999629</v>
      </c>
      <c r="BV377" s="99">
        <f>COUNTIF(BV7:BV376,"+")</f>
        <v>57</v>
      </c>
      <c r="BW377" s="100">
        <f>SUM(BW7:BW376)-BW17-BW45</f>
        <v>53890.200000000026</v>
      </c>
      <c r="BX377" s="101">
        <f>SUM(BX7:BX376)-BX17-BX45</f>
        <v>-63357.799999999974</v>
      </c>
    </row>
  </sheetData>
  <mergeCells count="28">
    <mergeCell ref="A1:AE1"/>
    <mergeCell ref="AF1:BW1"/>
    <mergeCell ref="BD3:BD4"/>
    <mergeCell ref="BG3:BG4"/>
    <mergeCell ref="BE3:BE4"/>
    <mergeCell ref="BU3:BU4"/>
    <mergeCell ref="R3:S3"/>
    <mergeCell ref="F3:I3"/>
    <mergeCell ref="B3:E3"/>
    <mergeCell ref="J3:M3"/>
    <mergeCell ref="A3:A4"/>
    <mergeCell ref="N3:Q3"/>
    <mergeCell ref="T3:W3"/>
    <mergeCell ref="AB3:AE3"/>
    <mergeCell ref="AF3:AI3"/>
    <mergeCell ref="AJ3:AM3"/>
    <mergeCell ref="BX3:BX4"/>
    <mergeCell ref="AN3:AQ3"/>
    <mergeCell ref="X3:AA3"/>
    <mergeCell ref="BW3:BW4"/>
    <mergeCell ref="BI3:BI4"/>
    <mergeCell ref="BV3:BV4"/>
    <mergeCell ref="BH3:BH4"/>
    <mergeCell ref="BF3:BF4"/>
    <mergeCell ref="AR3:AU3"/>
    <mergeCell ref="AV3:AY3"/>
    <mergeCell ref="AZ3:BC3"/>
    <mergeCell ref="BJ3:BT3"/>
  </mergeCells>
  <conditionalFormatting sqref="V18:V44 V46:V376">
    <cfRule type="expression" dxfId="30" priority="55">
      <formula>AND($T18=0,$W18&gt;0)</formula>
    </cfRule>
  </conditionalFormatting>
  <conditionalFormatting sqref="D7:D44 D46:D376">
    <cfRule type="expression" dxfId="29" priority="54">
      <formula>AND($B7=0,$E7&gt;0)</formula>
    </cfRule>
  </conditionalFormatting>
  <conditionalFormatting sqref="L7:L376">
    <cfRule type="expression" dxfId="28" priority="53">
      <formula>AND($J7=0,$M7&gt;0)</formula>
    </cfRule>
  </conditionalFormatting>
  <conditionalFormatting sqref="P7:P16 P18:P44 P46:P376">
    <cfRule type="expression" dxfId="27" priority="52">
      <formula>AND($N7=0,$Q7&gt;0)</formula>
    </cfRule>
  </conditionalFormatting>
  <conditionalFormatting sqref="Z18:Z44 Z46:Z376">
    <cfRule type="expression" dxfId="26" priority="47">
      <formula>AND($X18=0,$AA18&gt;0)</formula>
    </cfRule>
  </conditionalFormatting>
  <conditionalFormatting sqref="AP47:AP376">
    <cfRule type="expression" dxfId="25" priority="40">
      <formula>AND($X47=0,$AA47&gt;0)</formula>
    </cfRule>
  </conditionalFormatting>
  <conditionalFormatting sqref="D6">
    <cfRule type="expression" dxfId="24" priority="33">
      <formula>AND($B6=0,$E6&gt;0)</formula>
    </cfRule>
  </conditionalFormatting>
  <conditionalFormatting sqref="P6">
    <cfRule type="expression" dxfId="23" priority="32">
      <formula>AND($B6=0,$E6&gt;0)</formula>
    </cfRule>
  </conditionalFormatting>
  <conditionalFormatting sqref="P17">
    <cfRule type="expression" dxfId="22" priority="31">
      <formula>AND($B17=0,$E17&gt;0)</formula>
    </cfRule>
  </conditionalFormatting>
  <conditionalFormatting sqref="V17">
    <cfRule type="expression" dxfId="21" priority="30">
      <formula>AND($B17=0,$E17&gt;0)</formula>
    </cfRule>
  </conditionalFormatting>
  <conditionalFormatting sqref="Z45">
    <cfRule type="expression" dxfId="20" priority="11">
      <formula>AND($B45=0,$E45&gt;0)</formula>
    </cfRule>
  </conditionalFormatting>
  <conditionalFormatting sqref="AP17">
    <cfRule type="expression" dxfId="19" priority="28">
      <formula>AND($B17=0,$E17&gt;0)</formula>
    </cfRule>
  </conditionalFormatting>
  <conditionalFormatting sqref="P45">
    <cfRule type="expression" dxfId="18" priority="27">
      <formula>AND($B45=0,$E45&gt;0)</formula>
    </cfRule>
  </conditionalFormatting>
  <conditionalFormatting sqref="AD6">
    <cfRule type="expression" dxfId="17" priority="7">
      <formula>AND($B6=0,$E6&gt;0)</formula>
    </cfRule>
  </conditionalFormatting>
  <conditionalFormatting sqref="AP45">
    <cfRule type="expression" dxfId="16" priority="10">
      <formula>AND($B45=0,$E45&gt;0)</formula>
    </cfRule>
  </conditionalFormatting>
  <conditionalFormatting sqref="H7:H16">
    <cfRule type="expression" dxfId="15" priority="23">
      <formula>AND($B7=0,$E7&gt;0)</formula>
    </cfRule>
  </conditionalFormatting>
  <conditionalFormatting sqref="H18:H44">
    <cfRule type="expression" dxfId="14" priority="22">
      <formula>AND($B18=0,$E18&gt;0)</formula>
    </cfRule>
  </conditionalFormatting>
  <conditionalFormatting sqref="H17">
    <cfRule type="expression" dxfId="13" priority="21">
      <formula>AND($B17=0,$E17&gt;0)</formula>
    </cfRule>
  </conditionalFormatting>
  <conditionalFormatting sqref="H6">
    <cfRule type="expression" dxfId="12" priority="20">
      <formula>AND($B6=0,$E6&gt;0)</formula>
    </cfRule>
  </conditionalFormatting>
  <conditionalFormatting sqref="Z17">
    <cfRule type="expression" dxfId="11" priority="18">
      <formula>AND($B17=0,$E17&gt;0)</formula>
    </cfRule>
  </conditionalFormatting>
  <conditionalFormatting sqref="AH6">
    <cfRule type="expression" dxfId="10" priority="16">
      <formula>AND($B6=0,$E6&gt;0)</formula>
    </cfRule>
  </conditionalFormatting>
  <conditionalFormatting sqref="BB45">
    <cfRule type="expression" dxfId="9" priority="4">
      <formula>AND($B45=0,$E45&gt;0)</formula>
    </cfRule>
  </conditionalFormatting>
  <conditionalFormatting sqref="D45">
    <cfRule type="expression" dxfId="8" priority="13">
      <formula>AND($B45=0,$E45&gt;0)</formula>
    </cfRule>
  </conditionalFormatting>
  <conditionalFormatting sqref="V45">
    <cfRule type="expression" dxfId="7" priority="12">
      <formula>AND($B45=0,$E45&gt;0)</formula>
    </cfRule>
  </conditionalFormatting>
  <conditionalFormatting sqref="AX45">
    <cfRule type="expression" dxfId="6" priority="9">
      <formula>AND($B45=0,$E45&gt;0)</formula>
    </cfRule>
  </conditionalFormatting>
  <conditionalFormatting sqref="AD17">
    <cfRule type="expression" dxfId="5" priority="8">
      <formula>AND($B17=0,$E17&gt;0)</formula>
    </cfRule>
  </conditionalFormatting>
  <conditionalFormatting sqref="AH17">
    <cfRule type="expression" dxfId="4" priority="6">
      <formula>AND($B17=0,$E17&gt;0)</formula>
    </cfRule>
  </conditionalFormatting>
  <conditionalFormatting sqref="AH45">
    <cfRule type="expression" dxfId="3" priority="5">
      <formula>AND($B45=0,$E45&gt;0)</formula>
    </cfRule>
  </conditionalFormatting>
  <conditionalFormatting sqref="AT6">
    <cfRule type="expression" dxfId="2" priority="3">
      <formula>AND($B6=0,$E6&gt;0)</formula>
    </cfRule>
  </conditionalFormatting>
  <conditionalFormatting sqref="AT17">
    <cfRule type="expression" dxfId="1" priority="2">
      <formula>AND($B17=0,$E17&gt;0)</formula>
    </cfRule>
  </conditionalFormatting>
  <conditionalFormatting sqref="BB17">
    <cfRule type="expression" dxfId="0" priority="1">
      <formula>AND($B17=0,$E17&gt;0)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47" fitToWidth="2" fitToHeight="0" pageOrder="overThenDown" orientation="landscape" r:id="rId1"/>
  <headerFooter alignWithMargins="0"/>
  <colBreaks count="2" manualBreakCount="2">
    <brk id="31" max="377" man="1"/>
    <brk id="61" max="3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77"/>
  <sheetViews>
    <sheetView zoomScale="70" zoomScaleNormal="70" workbookViewId="0">
      <pane xSplit="1" ySplit="5" topLeftCell="X328" activePane="bottomRight" state="frozen"/>
      <selection pane="topRight" activeCell="B1" sqref="B1"/>
      <selection pane="bottomLeft" activeCell="A6" sqref="A6"/>
      <selection pane="bottomRight" activeCell="AT377" sqref="AT377"/>
    </sheetView>
  </sheetViews>
  <sheetFormatPr defaultRowHeight="12.75" x14ac:dyDescent="0.2"/>
  <cols>
    <col min="1" max="1" width="45.42578125" style="102" customWidth="1"/>
    <col min="2" max="2" width="22.85546875" style="102" customWidth="1"/>
    <col min="3" max="3" width="11.42578125" style="102" customWidth="1"/>
    <col min="4" max="4" width="11" style="102" customWidth="1"/>
    <col min="5" max="5" width="13.28515625" style="102" customWidth="1"/>
    <col min="6" max="6" width="12" style="102" customWidth="1"/>
    <col min="7" max="7" width="11.42578125" style="102" customWidth="1"/>
    <col min="8" max="8" width="13.140625" style="102" customWidth="1"/>
    <col min="9" max="9" width="12.28515625" style="102" customWidth="1"/>
    <col min="10" max="10" width="10.42578125" style="102" customWidth="1"/>
    <col min="11" max="11" width="13.85546875" style="102" customWidth="1"/>
    <col min="12" max="12" width="11.85546875" style="102" customWidth="1"/>
    <col min="13" max="13" width="10.5703125" style="102" customWidth="1"/>
    <col min="14" max="14" width="14.85546875" style="102" customWidth="1"/>
    <col min="15" max="15" width="11.28515625" style="102" customWidth="1"/>
    <col min="16" max="16" width="9.140625" style="102"/>
    <col min="17" max="17" width="15.85546875" style="102" customWidth="1"/>
    <col min="18" max="18" width="12.140625" style="102" customWidth="1"/>
    <col min="19" max="19" width="9.140625" style="102"/>
    <col min="20" max="20" width="14.5703125" style="102" customWidth="1"/>
    <col min="21" max="21" width="11.42578125" style="102" customWidth="1"/>
    <col min="22" max="22" width="9.140625" style="102"/>
    <col min="23" max="23" width="15.5703125" style="102" customWidth="1"/>
    <col min="24" max="25" width="10.5703125" style="102" customWidth="1"/>
    <col min="26" max="26" width="16.7109375" style="102" customWidth="1"/>
    <col min="27" max="28" width="10.5703125" style="102" customWidth="1"/>
    <col min="29" max="29" width="14.28515625" style="102" customWidth="1"/>
    <col min="30" max="31" width="10.5703125" style="102" customWidth="1"/>
    <col min="32" max="32" width="16.5703125" style="102" customWidth="1"/>
    <col min="33" max="34" width="10.5703125" style="102" customWidth="1"/>
    <col min="35" max="35" width="15.5703125" style="102" customWidth="1"/>
    <col min="36" max="37" width="10.5703125" style="102" customWidth="1"/>
    <col min="38" max="38" width="15.42578125" style="102" customWidth="1"/>
    <col min="39" max="40" width="10.5703125" style="102" customWidth="1"/>
    <col min="41" max="41" width="14.140625" style="102" customWidth="1"/>
    <col min="42" max="43" width="10.5703125" style="102" customWidth="1"/>
    <col min="44" max="44" width="14.85546875" style="102" customWidth="1"/>
    <col min="45" max="45" width="10.5703125" style="102" customWidth="1"/>
    <col min="46" max="46" width="12.7109375" style="102" customWidth="1"/>
    <col min="47" max="16384" width="9.140625" style="102"/>
  </cols>
  <sheetData>
    <row r="1" spans="1:46" x14ac:dyDescent="0.2">
      <c r="A1" s="183" t="s">
        <v>424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</row>
    <row r="2" spans="1:46" ht="13.5" thickBot="1" x14ac:dyDescent="0.25"/>
    <row r="3" spans="1:46" ht="96" customHeight="1" x14ac:dyDescent="0.2">
      <c r="A3" s="184" t="s">
        <v>15</v>
      </c>
      <c r="B3" s="186" t="s">
        <v>374</v>
      </c>
      <c r="C3" s="189" t="s">
        <v>383</v>
      </c>
      <c r="D3" s="189"/>
      <c r="E3" s="189"/>
      <c r="F3" s="189" t="s">
        <v>17</v>
      </c>
      <c r="G3" s="189"/>
      <c r="H3" s="189"/>
      <c r="I3" s="189" t="s">
        <v>384</v>
      </c>
      <c r="J3" s="189"/>
      <c r="K3" s="189"/>
      <c r="L3" s="189" t="s">
        <v>18</v>
      </c>
      <c r="M3" s="189"/>
      <c r="N3" s="189"/>
      <c r="O3" s="189" t="s">
        <v>19</v>
      </c>
      <c r="P3" s="189"/>
      <c r="Q3" s="189"/>
      <c r="R3" s="190" t="s">
        <v>20</v>
      </c>
      <c r="S3" s="191"/>
      <c r="T3" s="192"/>
      <c r="U3" s="179" t="s">
        <v>21</v>
      </c>
      <c r="V3" s="180"/>
      <c r="W3" s="181"/>
      <c r="X3" s="179" t="s">
        <v>402</v>
      </c>
      <c r="Y3" s="180"/>
      <c r="Z3" s="181"/>
      <c r="AA3" s="179" t="s">
        <v>403</v>
      </c>
      <c r="AB3" s="180"/>
      <c r="AC3" s="181"/>
      <c r="AD3" s="179" t="s">
        <v>404</v>
      </c>
      <c r="AE3" s="180"/>
      <c r="AF3" s="181"/>
      <c r="AG3" s="179" t="s">
        <v>405</v>
      </c>
      <c r="AH3" s="180"/>
      <c r="AI3" s="181"/>
      <c r="AJ3" s="179" t="s">
        <v>425</v>
      </c>
      <c r="AK3" s="180"/>
      <c r="AL3" s="181"/>
      <c r="AM3" s="179" t="s">
        <v>426</v>
      </c>
      <c r="AN3" s="180"/>
      <c r="AO3" s="181"/>
      <c r="AP3" s="179" t="s">
        <v>427</v>
      </c>
      <c r="AQ3" s="180"/>
      <c r="AR3" s="181"/>
      <c r="AS3" s="188" t="s">
        <v>377</v>
      </c>
      <c r="AT3" s="182" t="s">
        <v>413</v>
      </c>
    </row>
    <row r="4" spans="1:46" ht="51.75" thickBot="1" x14ac:dyDescent="0.25">
      <c r="A4" s="185"/>
      <c r="B4" s="187"/>
      <c r="C4" s="103" t="s">
        <v>375</v>
      </c>
      <c r="D4" s="103" t="s">
        <v>376</v>
      </c>
      <c r="E4" s="104" t="s">
        <v>438</v>
      </c>
      <c r="F4" s="103" t="s">
        <v>375</v>
      </c>
      <c r="G4" s="103" t="s">
        <v>376</v>
      </c>
      <c r="H4" s="104" t="s">
        <v>439</v>
      </c>
      <c r="I4" s="103" t="s">
        <v>375</v>
      </c>
      <c r="J4" s="103" t="s">
        <v>376</v>
      </c>
      <c r="K4" s="104" t="s">
        <v>440</v>
      </c>
      <c r="L4" s="103" t="s">
        <v>375</v>
      </c>
      <c r="M4" s="103" t="s">
        <v>376</v>
      </c>
      <c r="N4" s="104" t="s">
        <v>441</v>
      </c>
      <c r="O4" s="103" t="s">
        <v>375</v>
      </c>
      <c r="P4" s="103" t="s">
        <v>376</v>
      </c>
      <c r="Q4" s="104" t="s">
        <v>442</v>
      </c>
      <c r="R4" s="103" t="s">
        <v>375</v>
      </c>
      <c r="S4" s="103" t="s">
        <v>376</v>
      </c>
      <c r="T4" s="104" t="s">
        <v>443</v>
      </c>
      <c r="U4" s="103" t="s">
        <v>375</v>
      </c>
      <c r="V4" s="103" t="s">
        <v>376</v>
      </c>
      <c r="W4" s="104" t="s">
        <v>444</v>
      </c>
      <c r="X4" s="103" t="s">
        <v>375</v>
      </c>
      <c r="Y4" s="103" t="s">
        <v>376</v>
      </c>
      <c r="Z4" s="104" t="s">
        <v>445</v>
      </c>
      <c r="AA4" s="103" t="s">
        <v>375</v>
      </c>
      <c r="AB4" s="103" t="s">
        <v>376</v>
      </c>
      <c r="AC4" s="104" t="s">
        <v>446</v>
      </c>
      <c r="AD4" s="103" t="s">
        <v>375</v>
      </c>
      <c r="AE4" s="103" t="s">
        <v>376</v>
      </c>
      <c r="AF4" s="104" t="s">
        <v>447</v>
      </c>
      <c r="AG4" s="103" t="s">
        <v>375</v>
      </c>
      <c r="AH4" s="103" t="s">
        <v>376</v>
      </c>
      <c r="AI4" s="104" t="s">
        <v>448</v>
      </c>
      <c r="AJ4" s="103" t="s">
        <v>375</v>
      </c>
      <c r="AK4" s="103" t="s">
        <v>376</v>
      </c>
      <c r="AL4" s="104" t="s">
        <v>449</v>
      </c>
      <c r="AM4" s="103" t="s">
        <v>375</v>
      </c>
      <c r="AN4" s="103" t="s">
        <v>376</v>
      </c>
      <c r="AO4" s="104" t="s">
        <v>450</v>
      </c>
      <c r="AP4" s="103" t="s">
        <v>375</v>
      </c>
      <c r="AQ4" s="103" t="s">
        <v>376</v>
      </c>
      <c r="AR4" s="104" t="s">
        <v>451</v>
      </c>
      <c r="AS4" s="188"/>
      <c r="AT4" s="182"/>
    </row>
    <row r="5" spans="1:46" x14ac:dyDescent="0.2">
      <c r="A5" s="105">
        <v>1</v>
      </c>
      <c r="B5" s="106">
        <v>2</v>
      </c>
      <c r="C5" s="107">
        <v>3</v>
      </c>
      <c r="D5" s="107">
        <v>4</v>
      </c>
      <c r="E5" s="107">
        <v>5</v>
      </c>
      <c r="F5" s="107">
        <v>6</v>
      </c>
      <c r="G5" s="107">
        <v>7</v>
      </c>
      <c r="H5" s="107">
        <v>8</v>
      </c>
      <c r="I5" s="107">
        <v>9</v>
      </c>
      <c r="J5" s="107">
        <v>10</v>
      </c>
      <c r="K5" s="107">
        <v>11</v>
      </c>
      <c r="L5" s="107">
        <v>12</v>
      </c>
      <c r="M5" s="107">
        <v>13</v>
      </c>
      <c r="N5" s="107">
        <v>14</v>
      </c>
      <c r="O5" s="107">
        <v>15</v>
      </c>
      <c r="P5" s="107">
        <v>16</v>
      </c>
      <c r="Q5" s="107">
        <v>17</v>
      </c>
      <c r="R5" s="107">
        <v>18</v>
      </c>
      <c r="S5" s="107">
        <v>19</v>
      </c>
      <c r="T5" s="107">
        <v>20</v>
      </c>
      <c r="U5" s="107">
        <v>21</v>
      </c>
      <c r="V5" s="107">
        <v>22</v>
      </c>
      <c r="W5" s="107">
        <v>23</v>
      </c>
      <c r="X5" s="107">
        <v>24</v>
      </c>
      <c r="Y5" s="107">
        <v>25</v>
      </c>
      <c r="Z5" s="107">
        <v>26</v>
      </c>
      <c r="AA5" s="105">
        <v>27</v>
      </c>
      <c r="AB5" s="106">
        <v>28</v>
      </c>
      <c r="AC5" s="107">
        <v>29</v>
      </c>
      <c r="AD5" s="107">
        <v>30</v>
      </c>
      <c r="AE5" s="107">
        <v>31</v>
      </c>
      <c r="AF5" s="107">
        <v>32</v>
      </c>
      <c r="AG5" s="107">
        <v>33</v>
      </c>
      <c r="AH5" s="107">
        <v>34</v>
      </c>
      <c r="AI5" s="107">
        <v>35</v>
      </c>
      <c r="AJ5" s="107">
        <v>36</v>
      </c>
      <c r="AK5" s="107">
        <v>37</v>
      </c>
      <c r="AL5" s="107">
        <v>38</v>
      </c>
      <c r="AM5" s="107">
        <v>39</v>
      </c>
      <c r="AN5" s="107">
        <v>40</v>
      </c>
      <c r="AO5" s="107">
        <v>41</v>
      </c>
      <c r="AP5" s="107">
        <v>42</v>
      </c>
      <c r="AQ5" s="107">
        <v>43</v>
      </c>
      <c r="AR5" s="107">
        <v>44</v>
      </c>
      <c r="AS5" s="107">
        <v>45</v>
      </c>
      <c r="AT5" s="107">
        <v>46</v>
      </c>
    </row>
    <row r="6" spans="1:46" x14ac:dyDescent="0.2">
      <c r="A6" s="108" t="s">
        <v>4</v>
      </c>
      <c r="B6" s="109">
        <f>SUM(B7:B16)</f>
        <v>54024.099999999991</v>
      </c>
      <c r="C6" s="108"/>
      <c r="D6" s="108"/>
      <c r="E6" s="109">
        <f>SUM(E7:E16)</f>
        <v>3355.2961696295934</v>
      </c>
      <c r="F6" s="108"/>
      <c r="G6" s="108"/>
      <c r="H6" s="108"/>
      <c r="I6" s="108"/>
      <c r="J6" s="108"/>
      <c r="K6" s="109">
        <f>SUM(K7:K16)</f>
        <v>20123.941897686538</v>
      </c>
      <c r="L6" s="108"/>
      <c r="M6" s="108"/>
      <c r="N6" s="109">
        <f>SUM(N7:N16)</f>
        <v>-506.23463206928812</v>
      </c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9">
        <f>SUM(Z7:Z16)</f>
        <v>21603.459099517364</v>
      </c>
      <c r="AA6" s="109"/>
      <c r="AB6" s="109"/>
      <c r="AC6" s="109">
        <f>SUM(AC7:AC16)</f>
        <v>855.61459376088783</v>
      </c>
      <c r="AD6" s="108"/>
      <c r="AE6" s="108"/>
      <c r="AF6" s="109">
        <f>SUM(AF7:AF16)</f>
        <v>-37061.396667156456</v>
      </c>
      <c r="AG6" s="108"/>
      <c r="AH6" s="108"/>
      <c r="AI6" s="108"/>
      <c r="AJ6" s="108"/>
      <c r="AK6" s="108"/>
      <c r="AL6" s="109">
        <f>SUM(AL7:AL16)</f>
        <v>2531.4101514760628</v>
      </c>
      <c r="AM6" s="108"/>
      <c r="AN6" s="108"/>
      <c r="AO6" s="109">
        <f>SUM(AO7:AO16)</f>
        <v>42920.541303663311</v>
      </c>
      <c r="AP6" s="108"/>
      <c r="AQ6" s="108"/>
      <c r="AR6" s="108"/>
      <c r="AS6" s="110"/>
      <c r="AT6" s="111"/>
    </row>
    <row r="7" spans="1:46" x14ac:dyDescent="0.2">
      <c r="A7" s="112" t="s">
        <v>5</v>
      </c>
      <c r="B7" s="113">
        <f>'Расчет субсидий'!BI7</f>
        <v>-13253.5</v>
      </c>
      <c r="C7" s="114">
        <f>'Расчет субсидий'!D7-1</f>
        <v>-1.6607070294768045E-2</v>
      </c>
      <c r="D7" s="115">
        <f>C7*'Расчет субсидий'!E7</f>
        <v>-0.24910605442152067</v>
      </c>
      <c r="E7" s="116">
        <f t="shared" ref="E7:E16" si="0">$B7*D7/$AS7</f>
        <v>-973.8245759556853</v>
      </c>
      <c r="F7" s="114">
        <f>'Расчет субсидий'!H7-1</f>
        <v>-2.6595744680850686E-3</v>
      </c>
      <c r="G7" s="115">
        <f>F7*'Расчет субсидий'!I7</f>
        <v>-2.6595744680850686E-2</v>
      </c>
      <c r="H7" s="116">
        <f t="shared" ref="H7:H44" si="1">$B7*G7/$AS7</f>
        <v>-103.97013370951446</v>
      </c>
      <c r="I7" s="114">
        <f>'Расчет субсидий'!L7-1</f>
        <v>0.25</v>
      </c>
      <c r="J7" s="115">
        <f>I7*'Расчет субсидий'!M7</f>
        <v>1.25</v>
      </c>
      <c r="K7" s="116">
        <f t="shared" ref="K7:K16" si="2">$B7*J7/$AS7</f>
        <v>4886.5962843472498</v>
      </c>
      <c r="L7" s="114">
        <f>'Расчет субсидий'!P7-1</f>
        <v>-5.6749792106467245E-2</v>
      </c>
      <c r="M7" s="115">
        <f>L7*'Расчет субсидий'!Q7</f>
        <v>-1.1349958421293449</v>
      </c>
      <c r="N7" s="116">
        <f t="shared" ref="N7:N16" si="3">$B7*M7/$AS7</f>
        <v>-4437.0131719190676</v>
      </c>
      <c r="O7" s="117">
        <f>'Расчет субсидий'!R7-1</f>
        <v>0</v>
      </c>
      <c r="P7" s="115">
        <f>O7*'Расчет субсидий'!S7</f>
        <v>0</v>
      </c>
      <c r="Q7" s="116">
        <f t="shared" ref="Q7:Q16" si="4">$B7*P7/$AS7</f>
        <v>0</v>
      </c>
      <c r="R7" s="118" t="s">
        <v>378</v>
      </c>
      <c r="S7" s="118" t="s">
        <v>378</v>
      </c>
      <c r="T7" s="118" t="s">
        <v>378</v>
      </c>
      <c r="U7" s="118" t="s">
        <v>378</v>
      </c>
      <c r="V7" s="118" t="s">
        <v>378</v>
      </c>
      <c r="W7" s="118" t="s">
        <v>378</v>
      </c>
      <c r="X7" s="119">
        <f>'Расчет субсидий'!AD7-1</f>
        <v>4.8219934551283261E-2</v>
      </c>
      <c r="Y7" s="115">
        <f>X7*'Расчет субсидий'!AE7</f>
        <v>0.72329901826924892</v>
      </c>
      <c r="Z7" s="116">
        <f>$B7*Y7/$AS7</f>
        <v>2827.5762361172201</v>
      </c>
      <c r="AA7" s="119">
        <f>'Расчет субсидий'!AH7-1</f>
        <v>-6.9074974768343789E-2</v>
      </c>
      <c r="AB7" s="115">
        <f>AA7*'Расчет субсидий'!AI7</f>
        <v>-1.3814994953668758</v>
      </c>
      <c r="AC7" s="116">
        <f>$B7*AB7/$AS7</f>
        <v>-5400.6642407098998</v>
      </c>
      <c r="AD7" s="120">
        <f>'Расчет субсидий'!AL7-1</f>
        <v>-0.25789473684210529</v>
      </c>
      <c r="AE7" s="115">
        <f>AD7*'Расчет субсидий'!AM7</f>
        <v>-2.5789473684210531</v>
      </c>
      <c r="AF7" s="116">
        <f>$B7*AE7/$AS7</f>
        <v>-10081.819702442748</v>
      </c>
      <c r="AG7" s="121" t="s">
        <v>370</v>
      </c>
      <c r="AH7" s="121" t="s">
        <v>370</v>
      </c>
      <c r="AI7" s="122" t="s">
        <v>370</v>
      </c>
      <c r="AJ7" s="123">
        <f>'Расчет субсидий'!AT7-1</f>
        <v>2.4685361006844264E-3</v>
      </c>
      <c r="AK7" s="123">
        <f>AJ7*'Расчет субсидий'!AT7</f>
        <v>2.4746297711648086E-3</v>
      </c>
      <c r="AL7" s="124">
        <f>$B7*AK7/$AS7</f>
        <v>9.6740133159272315</v>
      </c>
      <c r="AM7" s="123">
        <f>'Расчет субсидий'!AX7-1</f>
        <v>3.4013605442173578E-4</v>
      </c>
      <c r="AN7" s="123">
        <f>AM7*'Расчет субсидий'!AY7</f>
        <v>5.1020408163260367E-3</v>
      </c>
      <c r="AO7" s="116">
        <f>$B7*AN7/$AS7</f>
        <v>19.945290956517454</v>
      </c>
      <c r="AP7" s="121" t="s">
        <v>370</v>
      </c>
      <c r="AQ7" s="121" t="s">
        <v>370</v>
      </c>
      <c r="AR7" s="122" t="s">
        <v>370</v>
      </c>
      <c r="AS7" s="115">
        <f>D7+G7+J7+M7+P7+Y7+AB7+AE7+AK7+AN7</f>
        <v>-3.3902688161629051</v>
      </c>
      <c r="AT7" s="118" t="str">
        <f>IF('Расчет субсидий'!BV7="+",'Расчет субсидий'!BV7,"-")</f>
        <v>-</v>
      </c>
    </row>
    <row r="8" spans="1:46" x14ac:dyDescent="0.2">
      <c r="A8" s="125" t="s">
        <v>6</v>
      </c>
      <c r="B8" s="114">
        <f>'Расчет субсидий'!BI8</f>
        <v>-11530.400000000023</v>
      </c>
      <c r="C8" s="114">
        <f>'Расчет субсидий'!D8-1</f>
        <v>-3.209587660081159E-2</v>
      </c>
      <c r="D8" s="114">
        <f>C8*'Расчет субсидий'!E8</f>
        <v>-0.64191753201623181</v>
      </c>
      <c r="E8" s="124">
        <f t="shared" si="0"/>
        <v>-1379.0301621198364</v>
      </c>
      <c r="F8" s="114">
        <f>'Расчет субсидий'!H8-1</f>
        <v>7.2463768115942351E-3</v>
      </c>
      <c r="G8" s="114">
        <f>F8*'Расчет субсидий'!I8</f>
        <v>7.2463768115942351E-2</v>
      </c>
      <c r="H8" s="124">
        <f t="shared" si="1"/>
        <v>155.67376946204882</v>
      </c>
      <c r="I8" s="114">
        <f>'Расчет субсидий'!L8-1</f>
        <v>0.16666666666666674</v>
      </c>
      <c r="J8" s="114">
        <f>I8*'Расчет субсидий'!M8</f>
        <v>2.5000000000000009</v>
      </c>
      <c r="K8" s="124">
        <f t="shared" si="2"/>
        <v>5370.7450464406629</v>
      </c>
      <c r="L8" s="114">
        <f>'Расчет субсидий'!P8-1</f>
        <v>-2.8263509460952907E-2</v>
      </c>
      <c r="M8" s="114">
        <f>L8*'Расчет субсидий'!Q8</f>
        <v>-0.56527018921905814</v>
      </c>
      <c r="N8" s="124">
        <f t="shared" si="3"/>
        <v>-1214.3688274595327</v>
      </c>
      <c r="O8" s="114">
        <f>'Расчет субсидий'!R8-1</f>
        <v>0</v>
      </c>
      <c r="P8" s="114">
        <f>O8*'Расчет субсидий'!S8</f>
        <v>0</v>
      </c>
      <c r="Q8" s="124">
        <f t="shared" si="4"/>
        <v>0</v>
      </c>
      <c r="R8" s="119" t="s">
        <v>378</v>
      </c>
      <c r="S8" s="119" t="s">
        <v>378</v>
      </c>
      <c r="T8" s="119" t="s">
        <v>378</v>
      </c>
      <c r="U8" s="119" t="s">
        <v>378</v>
      </c>
      <c r="V8" s="119" t="s">
        <v>378</v>
      </c>
      <c r="W8" s="119" t="s">
        <v>378</v>
      </c>
      <c r="X8" s="119">
        <f>'Расчет субсидий'!AD8-1</f>
        <v>-7.205493890301895E-2</v>
      </c>
      <c r="Y8" s="114">
        <f>X8*'Расчет субсидий'!AE8</f>
        <v>-1.0808240835452843</v>
      </c>
      <c r="Z8" s="124">
        <f t="shared" ref="Z8:Z44" si="5">$B8*Y8/$AS8</f>
        <v>-2321.932237109841</v>
      </c>
      <c r="AA8" s="119">
        <f>'Расчет субсидий'!AH8-1</f>
        <v>-2.4033185384564337E-4</v>
      </c>
      <c r="AB8" s="114">
        <f>AA8*'Расчет субсидий'!AI8</f>
        <v>-4.8066370769128675E-3</v>
      </c>
      <c r="AC8" s="124">
        <f t="shared" ref="AC8:AC44" si="6">$B8*AB8/$AS8</f>
        <v>-10.326088908347121</v>
      </c>
      <c r="AD8" s="114">
        <f>'Расчет субсидий'!AL8-1</f>
        <v>-0.73461538461538467</v>
      </c>
      <c r="AE8" s="114">
        <f>AD8*'Расчет субсидий'!AM8</f>
        <v>-7.3461538461538467</v>
      </c>
      <c r="AF8" s="124">
        <f t="shared" ref="AF8:AF44" si="7">$B8*AE8/$AS8</f>
        <v>-15781.727751848712</v>
      </c>
      <c r="AG8" s="126" t="s">
        <v>370</v>
      </c>
      <c r="AH8" s="126" t="s">
        <v>370</v>
      </c>
      <c r="AI8" s="123" t="s">
        <v>370</v>
      </c>
      <c r="AJ8" s="123">
        <f>'Расчет субсидий'!AT8-1</f>
        <v>0.51344005956813099</v>
      </c>
      <c r="AK8" s="123">
        <f>AJ8*'Расчет субсидий'!AT8</f>
        <v>0.77706075433745692</v>
      </c>
      <c r="AL8" s="124">
        <f t="shared" ref="AL8:AL44" si="8">$B8*AK8/$AS8</f>
        <v>1669.3580788565359</v>
      </c>
      <c r="AM8" s="123">
        <f>'Расчет субсидий'!AX8-1</f>
        <v>6.148148148148147E-2</v>
      </c>
      <c r="AN8" s="123">
        <f>AM8*'Расчет субсидий'!AY8</f>
        <v>0.92222222222222205</v>
      </c>
      <c r="AO8" s="116">
        <f t="shared" ref="AO8:AO44" si="9">$B8*AN8/$AS8</f>
        <v>1981.208172686999</v>
      </c>
      <c r="AP8" s="121" t="s">
        <v>370</v>
      </c>
      <c r="AQ8" s="121" t="s">
        <v>370</v>
      </c>
      <c r="AR8" s="122" t="s">
        <v>370</v>
      </c>
      <c r="AS8" s="115">
        <f t="shared" ref="AS8:AS16" si="10">D8+G8+J8+M8+P8+Y8+AB8+AE8+AK8+AN8</f>
        <v>-5.3672255433357119</v>
      </c>
      <c r="AT8" s="118" t="str">
        <f>IF('Расчет субсидий'!BV8="+",'Расчет субсидий'!BV8,"-")</f>
        <v>-</v>
      </c>
    </row>
    <row r="9" spans="1:46" x14ac:dyDescent="0.2">
      <c r="A9" s="125" t="s">
        <v>7</v>
      </c>
      <c r="B9" s="114">
        <f>'Расчет субсидий'!BI9</f>
        <v>9840.1000000000058</v>
      </c>
      <c r="C9" s="114">
        <f>'Расчет субсидий'!D9-1</f>
        <v>2.2744539299103916E-2</v>
      </c>
      <c r="D9" s="114">
        <f>C9*'Расчет субсидий'!E9</f>
        <v>0.45489078598207833</v>
      </c>
      <c r="E9" s="124">
        <f t="shared" si="0"/>
        <v>418.23881081020482</v>
      </c>
      <c r="F9" s="114">
        <f>'Расчет субсидий'!H9-1</f>
        <v>1.2173913043478368E-2</v>
      </c>
      <c r="G9" s="114">
        <f>F9*'Расчет субсидий'!I9</f>
        <v>0.12173913043478368</v>
      </c>
      <c r="H9" s="124">
        <f t="shared" si="1"/>
        <v>111.93022745490016</v>
      </c>
      <c r="I9" s="114">
        <f>'Расчет субсидий'!L9-1</f>
        <v>0.19999999999999996</v>
      </c>
      <c r="J9" s="114">
        <f>I9*'Расчет субсидий'!M9</f>
        <v>0.99999999999999978</v>
      </c>
      <c r="K9" s="124">
        <f t="shared" si="2"/>
        <v>919.42686837952886</v>
      </c>
      <c r="L9" s="114">
        <f>'Расчет субсидий'!P9-1</f>
        <v>-3.1498578610113293E-2</v>
      </c>
      <c r="M9" s="114">
        <f>L9*'Расчет субсидий'!Q9</f>
        <v>-0.62997157220226585</v>
      </c>
      <c r="N9" s="124">
        <f t="shared" si="3"/>
        <v>-579.21278979805766</v>
      </c>
      <c r="O9" s="114">
        <f>'Расчет субсидий'!R9-1</f>
        <v>0</v>
      </c>
      <c r="P9" s="114">
        <f>O9*'Расчет субсидий'!S9</f>
        <v>0</v>
      </c>
      <c r="Q9" s="124">
        <f t="shared" si="4"/>
        <v>0</v>
      </c>
      <c r="R9" s="119" t="s">
        <v>378</v>
      </c>
      <c r="S9" s="119" t="s">
        <v>378</v>
      </c>
      <c r="T9" s="119" t="s">
        <v>378</v>
      </c>
      <c r="U9" s="119" t="s">
        <v>378</v>
      </c>
      <c r="V9" s="119" t="s">
        <v>378</v>
      </c>
      <c r="W9" s="119" t="s">
        <v>378</v>
      </c>
      <c r="X9" s="119">
        <f>'Расчет субсидий'!AD9-1</f>
        <v>0.56613198453237001</v>
      </c>
      <c r="Y9" s="114">
        <f>X9*'Расчет субсидий'!AE9</f>
        <v>8.4919797679855495</v>
      </c>
      <c r="Z9" s="124">
        <f t="shared" si="5"/>
        <v>7807.7543644212728</v>
      </c>
      <c r="AA9" s="119">
        <f>'Расчет субсидий'!AH9-1</f>
        <v>-5.5964118896404291E-2</v>
      </c>
      <c r="AB9" s="114">
        <f>AA9*'Расчет субсидий'!AI9</f>
        <v>-0.83946178344606437</v>
      </c>
      <c r="AC9" s="124">
        <f t="shared" si="6"/>
        <v>-771.82371867810923</v>
      </c>
      <c r="AD9" s="114">
        <f>'Расчет субсидий'!AL9-1</f>
        <v>-0.66399999999999992</v>
      </c>
      <c r="AE9" s="114">
        <f>AD9*'Расчет субсидий'!AM9</f>
        <v>-6.6399999999999988</v>
      </c>
      <c r="AF9" s="124">
        <f t="shared" si="7"/>
        <v>-6104.9944060400712</v>
      </c>
      <c r="AG9" s="126" t="s">
        <v>370</v>
      </c>
      <c r="AH9" s="126" t="s">
        <v>370</v>
      </c>
      <c r="AI9" s="123" t="s">
        <v>370</v>
      </c>
      <c r="AJ9" s="123">
        <f>'Расчет субсидий'!AT9-1</f>
        <v>4.5141065830720528E-3</v>
      </c>
      <c r="AK9" s="123">
        <f>AJ9*'Расчет субсидий'!AT9</f>
        <v>4.5344837413153873E-3</v>
      </c>
      <c r="AL9" s="124">
        <f t="shared" si="8"/>
        <v>4.1691261859954976</v>
      </c>
      <c r="AM9" s="123">
        <f>'Расчет субсидий'!AX9-1</f>
        <v>0.87387173396674589</v>
      </c>
      <c r="AN9" s="123">
        <f>AM9*'Расчет субсидий'!AY9</f>
        <v>8.7387173396674598</v>
      </c>
      <c r="AO9" s="116">
        <f t="shared" si="9"/>
        <v>8034.6115172643413</v>
      </c>
      <c r="AP9" s="121" t="s">
        <v>370</v>
      </c>
      <c r="AQ9" s="121" t="s">
        <v>370</v>
      </c>
      <c r="AR9" s="122" t="s">
        <v>370</v>
      </c>
      <c r="AS9" s="115">
        <f t="shared" si="10"/>
        <v>10.702428152162858</v>
      </c>
      <c r="AT9" s="118" t="str">
        <f>IF('Расчет субсидий'!BV9="+",'Расчет субсидий'!BV9,"-")</f>
        <v>-</v>
      </c>
    </row>
    <row r="10" spans="1:46" x14ac:dyDescent="0.2">
      <c r="A10" s="125" t="s">
        <v>8</v>
      </c>
      <c r="B10" s="114">
        <f>'Расчет субсидий'!BI10</f>
        <v>4266.9000000000015</v>
      </c>
      <c r="C10" s="114">
        <f>'Расчет субсидий'!D10-1</f>
        <v>0.20238866051429971</v>
      </c>
      <c r="D10" s="114">
        <f>C10*'Расчет субсидий'!E10</f>
        <v>4.0477732102859942</v>
      </c>
      <c r="E10" s="124">
        <f t="shared" si="0"/>
        <v>1134.1844139998398</v>
      </c>
      <c r="F10" s="114">
        <f>'Расчет субсидий'!H10-1</f>
        <v>-2.2689075630252131E-2</v>
      </c>
      <c r="G10" s="114">
        <f>F10*'Расчет субсидий'!I10</f>
        <v>-0.22689075630252131</v>
      </c>
      <c r="H10" s="124">
        <f t="shared" si="1"/>
        <v>-63.574698015448746</v>
      </c>
      <c r="I10" s="114">
        <f>'Расчет субсидий'!L10-1</f>
        <v>0.28571428571428581</v>
      </c>
      <c r="J10" s="114">
        <f>I10*'Расчет субсидий'!M10</f>
        <v>2.8571428571428581</v>
      </c>
      <c r="K10" s="124">
        <f t="shared" si="2"/>
        <v>800.57027130565007</v>
      </c>
      <c r="L10" s="114">
        <f>'Расчет субсидий'!P10-1</f>
        <v>1.2903689553903863E-2</v>
      </c>
      <c r="M10" s="114">
        <f>L10*'Расчет субсидий'!Q10</f>
        <v>0.25807379107807726</v>
      </c>
      <c r="N10" s="124">
        <f t="shared" si="3"/>
        <v>72.312171729088874</v>
      </c>
      <c r="O10" s="114">
        <f>'Расчет субсидий'!R10-1</f>
        <v>0</v>
      </c>
      <c r="P10" s="114">
        <f>O10*'Расчет субсидий'!S10</f>
        <v>0</v>
      </c>
      <c r="Q10" s="124">
        <f t="shared" si="4"/>
        <v>0</v>
      </c>
      <c r="R10" s="119" t="s">
        <v>378</v>
      </c>
      <c r="S10" s="119" t="s">
        <v>378</v>
      </c>
      <c r="T10" s="119" t="s">
        <v>378</v>
      </c>
      <c r="U10" s="119" t="s">
        <v>378</v>
      </c>
      <c r="V10" s="119" t="s">
        <v>378</v>
      </c>
      <c r="W10" s="119" t="s">
        <v>378</v>
      </c>
      <c r="X10" s="119">
        <f>'Расчет субсидий'!AD10-1</f>
        <v>0.68988979591436128</v>
      </c>
      <c r="Y10" s="114">
        <f>X10*'Расчет субсидий'!AE10</f>
        <v>10.348346938715419</v>
      </c>
      <c r="Z10" s="124">
        <f t="shared" si="5"/>
        <v>2899.6026207023378</v>
      </c>
      <c r="AA10" s="119">
        <f>'Расчет субсидий'!AH10-1</f>
        <v>2.5400942681115257E-3</v>
      </c>
      <c r="AB10" s="114">
        <f>AA10*'Расчет субсидий'!AI10</f>
        <v>3.8101414021672886E-2</v>
      </c>
      <c r="AC10" s="124">
        <f t="shared" si="6"/>
        <v>10.676000776160844</v>
      </c>
      <c r="AD10" s="114">
        <f>'Расчет субсидий'!AL10-1</f>
        <v>-0.5</v>
      </c>
      <c r="AE10" s="114">
        <f>AD10*'Расчет субсидий'!AM10</f>
        <v>-5</v>
      </c>
      <c r="AF10" s="124">
        <f t="shared" si="7"/>
        <v>-1400.9979747848872</v>
      </c>
      <c r="AG10" s="126" t="s">
        <v>370</v>
      </c>
      <c r="AH10" s="126" t="s">
        <v>370</v>
      </c>
      <c r="AI10" s="123" t="s">
        <v>370</v>
      </c>
      <c r="AJ10" s="123">
        <f>'Расчет субсидий'!AT10-1</f>
        <v>9.3169014084506951E-2</v>
      </c>
      <c r="AK10" s="123">
        <f>AJ10*'Расчет субсидий'!AT10</f>
        <v>0.10184947926998601</v>
      </c>
      <c r="AL10" s="124">
        <f t="shared" si="8"/>
        <v>28.538182838029151</v>
      </c>
      <c r="AM10" s="123">
        <f>'Расчет субсидий'!AX10-1</f>
        <v>0.18691176470588222</v>
      </c>
      <c r="AN10" s="123">
        <f>AM10*'Расчет субсидий'!AY10</f>
        <v>2.8036764705882335</v>
      </c>
      <c r="AO10" s="116">
        <f t="shared" si="9"/>
        <v>785.58901144923107</v>
      </c>
      <c r="AP10" s="121" t="s">
        <v>370</v>
      </c>
      <c r="AQ10" s="121" t="s">
        <v>370</v>
      </c>
      <c r="AR10" s="122" t="s">
        <v>370</v>
      </c>
      <c r="AS10" s="115">
        <f t="shared" si="10"/>
        <v>15.228073404799719</v>
      </c>
      <c r="AT10" s="118" t="str">
        <f>IF('Расчет субсидий'!BV10="+",'Расчет субсидий'!BV10,"-")</f>
        <v>-</v>
      </c>
    </row>
    <row r="11" spans="1:46" x14ac:dyDescent="0.2">
      <c r="A11" s="125" t="s">
        <v>9</v>
      </c>
      <c r="B11" s="114">
        <f>'Расчет субсидий'!BI11</f>
        <v>24825.600000000006</v>
      </c>
      <c r="C11" s="114">
        <f>'Расчет субсидий'!D11-1</f>
        <v>0.15862088445981071</v>
      </c>
      <c r="D11" s="114">
        <f>C11*'Расчет субсидий'!E11</f>
        <v>3.1724176891962141</v>
      </c>
      <c r="E11" s="124">
        <f t="shared" si="0"/>
        <v>1558.572925612493</v>
      </c>
      <c r="F11" s="114">
        <f>'Расчет субсидий'!H11-1</f>
        <v>1.3876843018213458E-2</v>
      </c>
      <c r="G11" s="114">
        <f>F11*'Расчет субсидий'!I11</f>
        <v>0.13876843018213458</v>
      </c>
      <c r="H11" s="124">
        <f t="shared" si="1"/>
        <v>68.175360056834393</v>
      </c>
      <c r="I11" s="114">
        <f>'Расчет субсидий'!L11-1</f>
        <v>0.27272727272727249</v>
      </c>
      <c r="J11" s="114">
        <f>I11*'Расчет субсидий'!M11</f>
        <v>2.7272727272727249</v>
      </c>
      <c r="K11" s="124">
        <f t="shared" si="2"/>
        <v>1339.8782411169789</v>
      </c>
      <c r="L11" s="114">
        <f>'Расчет субсидий'!P11-1</f>
        <v>0.66844596855764493</v>
      </c>
      <c r="M11" s="114">
        <f>L11*'Расчет субсидий'!Q11</f>
        <v>13.368919371152899</v>
      </c>
      <c r="N11" s="124">
        <f t="shared" si="3"/>
        <v>6567.9988633068579</v>
      </c>
      <c r="O11" s="114">
        <f>'Расчет субсидий'!R11-1</f>
        <v>0</v>
      </c>
      <c r="P11" s="114">
        <f>O11*'Расчет субсидий'!S11</f>
        <v>0</v>
      </c>
      <c r="Q11" s="124">
        <f t="shared" si="4"/>
        <v>0</v>
      </c>
      <c r="R11" s="119" t="s">
        <v>378</v>
      </c>
      <c r="S11" s="119" t="s">
        <v>378</v>
      </c>
      <c r="T11" s="119" t="s">
        <v>378</v>
      </c>
      <c r="U11" s="119" t="s">
        <v>378</v>
      </c>
      <c r="V11" s="119" t="s">
        <v>378</v>
      </c>
      <c r="W11" s="119" t="s">
        <v>378</v>
      </c>
      <c r="X11" s="119">
        <f>'Расчет субсидий'!AD11-1</f>
        <v>0.48525605795653259</v>
      </c>
      <c r="Y11" s="114">
        <f>X11*'Расчет субсидий'!AE11</f>
        <v>7.2788408693479889</v>
      </c>
      <c r="Z11" s="124">
        <f t="shared" si="5"/>
        <v>3576.0121838438699</v>
      </c>
      <c r="AA11" s="119">
        <f>'Расчет субсидий'!AH11-1</f>
        <v>0.66751879941576409</v>
      </c>
      <c r="AB11" s="114">
        <f>AA11*'Расчет субсидий'!AI11</f>
        <v>10.012781991236462</v>
      </c>
      <c r="AC11" s="124">
        <f t="shared" si="6"/>
        <v>4919.1665318054165</v>
      </c>
      <c r="AD11" s="114">
        <f>'Расчет субсидий'!AL11-1</f>
        <v>0.6215686274509804</v>
      </c>
      <c r="AE11" s="114">
        <f>AD11*'Расчет субсидий'!AM11</f>
        <v>6.215686274509804</v>
      </c>
      <c r="AF11" s="124">
        <f t="shared" si="7"/>
        <v>3053.696357369221</v>
      </c>
      <c r="AG11" s="126" t="s">
        <v>370</v>
      </c>
      <c r="AH11" s="126" t="s">
        <v>370</v>
      </c>
      <c r="AI11" s="123" t="s">
        <v>370</v>
      </c>
      <c r="AJ11" s="123">
        <f>'Расчет субсидий'!AT11-1</f>
        <v>0.7785333333333333</v>
      </c>
      <c r="AK11" s="123">
        <f>AJ11*'Расчет субсидий'!AT11</f>
        <v>1.3846474844444443</v>
      </c>
      <c r="AL11" s="124">
        <f t="shared" si="8"/>
        <v>680.26164654230661</v>
      </c>
      <c r="AM11" s="123">
        <f>'Расчет субсидий'!AX11-1</f>
        <v>0.62322580645161296</v>
      </c>
      <c r="AN11" s="123">
        <f>AM11*'Расчет субсидий'!AY11</f>
        <v>6.2322580645161292</v>
      </c>
      <c r="AO11" s="116">
        <f t="shared" si="9"/>
        <v>3061.8378903460275</v>
      </c>
      <c r="AP11" s="121" t="s">
        <v>370</v>
      </c>
      <c r="AQ11" s="121" t="s">
        <v>370</v>
      </c>
      <c r="AR11" s="122" t="s">
        <v>370</v>
      </c>
      <c r="AS11" s="115">
        <f t="shared" si="10"/>
        <v>50.531592901858801</v>
      </c>
      <c r="AT11" s="118" t="str">
        <f>IF('Расчет субсидий'!BV11="+",'Расчет субсидий'!BV11,"-")</f>
        <v>-</v>
      </c>
    </row>
    <row r="12" spans="1:46" x14ac:dyDescent="0.2">
      <c r="A12" s="125" t="s">
        <v>10</v>
      </c>
      <c r="B12" s="114">
        <f>'Расчет субсидий'!BI12</f>
        <v>2589.4000000000015</v>
      </c>
      <c r="C12" s="114">
        <f>'Расчет субсидий'!D12-1</f>
        <v>3.6350747852769594E-2</v>
      </c>
      <c r="D12" s="114">
        <f>C12*'Расчет субсидий'!E12</f>
        <v>0.72701495705539187</v>
      </c>
      <c r="E12" s="124">
        <f t="shared" si="0"/>
        <v>222.2851187978109</v>
      </c>
      <c r="F12" s="114">
        <f>'Расчет субсидий'!H12-1</f>
        <v>5.4446460980035472E-3</v>
      </c>
      <c r="G12" s="114">
        <f>F12*'Расчет субсидий'!I12</f>
        <v>5.4446460980035472E-2</v>
      </c>
      <c r="H12" s="124">
        <f t="shared" si="1"/>
        <v>16.647027588107036</v>
      </c>
      <c r="I12" s="114">
        <f>'Расчет субсидий'!L12-1</f>
        <v>0.45454545454545459</v>
      </c>
      <c r="J12" s="114">
        <f>I12*'Расчет субсидий'!M12</f>
        <v>6.8181818181818183</v>
      </c>
      <c r="K12" s="124">
        <f t="shared" si="2"/>
        <v>2084.6618638743444</v>
      </c>
      <c r="L12" s="114">
        <f>'Расчет субсидий'!P12-1</f>
        <v>-6.0358761553533813E-2</v>
      </c>
      <c r="M12" s="114">
        <f>L12*'Расчет субсидий'!Q12</f>
        <v>-1.2071752310706763</v>
      </c>
      <c r="N12" s="124">
        <f t="shared" si="3"/>
        <v>-369.0943178599216</v>
      </c>
      <c r="O12" s="114">
        <f>'Расчет субсидий'!R12-1</f>
        <v>0</v>
      </c>
      <c r="P12" s="114">
        <f>O12*'Расчет субсидий'!S12</f>
        <v>0</v>
      </c>
      <c r="Q12" s="124">
        <f t="shared" si="4"/>
        <v>0</v>
      </c>
      <c r="R12" s="119" t="s">
        <v>378</v>
      </c>
      <c r="S12" s="119" t="s">
        <v>378</v>
      </c>
      <c r="T12" s="119" t="s">
        <v>378</v>
      </c>
      <c r="U12" s="119" t="s">
        <v>378</v>
      </c>
      <c r="V12" s="119" t="s">
        <v>378</v>
      </c>
      <c r="W12" s="119" t="s">
        <v>378</v>
      </c>
      <c r="X12" s="119">
        <f>'Расчет субсидий'!AD12-1</f>
        <v>6.4712189515961915E-2</v>
      </c>
      <c r="Y12" s="114">
        <f>X12*'Расчет субсидий'!AE12</f>
        <v>0.97068284273942873</v>
      </c>
      <c r="Z12" s="124">
        <f t="shared" si="5"/>
        <v>296.78667394581697</v>
      </c>
      <c r="AA12" s="119">
        <f>'Расчет субсидий'!AH12-1</f>
        <v>9.2437226363389691E-2</v>
      </c>
      <c r="AB12" s="114">
        <f>AA12*'Расчет субсидий'!AI12</f>
        <v>0.92437226363389691</v>
      </c>
      <c r="AC12" s="124">
        <f t="shared" si="6"/>
        <v>282.62719554971534</v>
      </c>
      <c r="AD12" s="114">
        <f>'Расчет субсидий'!AL12-1</f>
        <v>-0.17843137254901964</v>
      </c>
      <c r="AE12" s="114">
        <f>AD12*'Расчет субсидий'!AM12</f>
        <v>-1.7843137254901964</v>
      </c>
      <c r="AF12" s="124">
        <f t="shared" si="7"/>
        <v>-545.55464725182196</v>
      </c>
      <c r="AG12" s="126" t="s">
        <v>370</v>
      </c>
      <c r="AH12" s="126" t="s">
        <v>370</v>
      </c>
      <c r="AI12" s="123" t="s">
        <v>370</v>
      </c>
      <c r="AJ12" s="123">
        <f>'Расчет субсидий'!AT12-1</f>
        <v>4.2421746293245466E-2</v>
      </c>
      <c r="AK12" s="123">
        <f>AJ12*'Расчет субсидий'!AT12</f>
        <v>4.4221350851813952E-2</v>
      </c>
      <c r="AL12" s="124">
        <f t="shared" si="8"/>
        <v>13.520696007834957</v>
      </c>
      <c r="AM12" s="123">
        <f>'Расчет субсидий'!AX12-1</f>
        <v>0.19215686274509802</v>
      </c>
      <c r="AN12" s="123">
        <f>AM12*'Расчет субсидий'!AY12</f>
        <v>1.9215686274509802</v>
      </c>
      <c r="AO12" s="116">
        <f t="shared" si="9"/>
        <v>587.52038934811583</v>
      </c>
      <c r="AP12" s="121" t="s">
        <v>370</v>
      </c>
      <c r="AQ12" s="121" t="s">
        <v>370</v>
      </c>
      <c r="AR12" s="122" t="s">
        <v>370</v>
      </c>
      <c r="AS12" s="115">
        <f t="shared" si="10"/>
        <v>8.4689993643324915</v>
      </c>
      <c r="AT12" s="118" t="str">
        <f>IF('Расчет субсидий'!BV12="+",'Расчет субсидий'!BV12,"-")</f>
        <v>-</v>
      </c>
    </row>
    <row r="13" spans="1:46" x14ac:dyDescent="0.2">
      <c r="A13" s="125" t="s">
        <v>11</v>
      </c>
      <c r="B13" s="114">
        <f>'Расчет субсидий'!BI13</f>
        <v>22370.199999999997</v>
      </c>
      <c r="C13" s="114">
        <f>'Расчет субсидий'!D13-1</f>
        <v>5.2793238359465366E-3</v>
      </c>
      <c r="D13" s="114">
        <f>C13*'Расчет субсидий'!E13</f>
        <v>0.10558647671893073</v>
      </c>
      <c r="E13" s="124">
        <f t="shared" si="0"/>
        <v>30.077800705475795</v>
      </c>
      <c r="F13" s="114">
        <f>'Расчет субсидий'!H13-1</f>
        <v>8.9206066012488261E-3</v>
      </c>
      <c r="G13" s="114">
        <f>F13*'Расчет субсидий'!I13</f>
        <v>8.9206066012488261E-2</v>
      </c>
      <c r="H13" s="124">
        <f t="shared" si="1"/>
        <v>25.411609124770418</v>
      </c>
      <c r="I13" s="114">
        <f>'Расчет субсидий'!L13-1</f>
        <v>0</v>
      </c>
      <c r="J13" s="114">
        <f>I13*'Расчет субсидий'!M13</f>
        <v>0</v>
      </c>
      <c r="K13" s="124">
        <f t="shared" si="2"/>
        <v>0</v>
      </c>
      <c r="L13" s="114">
        <f>'Расчет субсидий'!P13-1</f>
        <v>8.6189922675281583E-2</v>
      </c>
      <c r="M13" s="114">
        <f>L13*'Расчет субсидий'!Q13</f>
        <v>1.7237984535056317</v>
      </c>
      <c r="N13" s="124">
        <f t="shared" si="3"/>
        <v>491.04836104123791</v>
      </c>
      <c r="O13" s="114">
        <f>'Расчет субсидий'!R13-1</f>
        <v>0</v>
      </c>
      <c r="P13" s="114">
        <f>O13*'Расчет субсидий'!S13</f>
        <v>0</v>
      </c>
      <c r="Q13" s="124">
        <f t="shared" si="4"/>
        <v>0</v>
      </c>
      <c r="R13" s="119" t="s">
        <v>378</v>
      </c>
      <c r="S13" s="119" t="s">
        <v>378</v>
      </c>
      <c r="T13" s="119" t="s">
        <v>378</v>
      </c>
      <c r="U13" s="119" t="s">
        <v>378</v>
      </c>
      <c r="V13" s="119" t="s">
        <v>378</v>
      </c>
      <c r="W13" s="119" t="s">
        <v>378</v>
      </c>
      <c r="X13" s="119">
        <f>'Расчет субсидий'!AD13-1</f>
        <v>5.8369122734504009E-2</v>
      </c>
      <c r="Y13" s="114">
        <f>X13*'Расчет субсидий'!AE13</f>
        <v>0.87553684101756013</v>
      </c>
      <c r="Z13" s="124">
        <f t="shared" si="5"/>
        <v>249.40904775645873</v>
      </c>
      <c r="AA13" s="119">
        <f>'Расчет субсидий'!AH13-1</f>
        <v>3.9511836240100351E-2</v>
      </c>
      <c r="AB13" s="114">
        <f>AA13*'Расчет субсидий'!AI13</f>
        <v>0.59267754360150526</v>
      </c>
      <c r="AC13" s="124">
        <f t="shared" si="6"/>
        <v>168.83257774109333</v>
      </c>
      <c r="AD13" s="114">
        <f>'Расчет субсидий'!AL13-1</f>
        <v>-0.65272727272727271</v>
      </c>
      <c r="AE13" s="114">
        <f>AD13*'Расчет субсидий'!AM13</f>
        <v>-6.5272727272727273</v>
      </c>
      <c r="AF13" s="124">
        <f t="shared" si="7"/>
        <v>-1859.3859208297361</v>
      </c>
      <c r="AG13" s="126" t="s">
        <v>370</v>
      </c>
      <c r="AH13" s="126" t="s">
        <v>370</v>
      </c>
      <c r="AI13" s="123" t="s">
        <v>370</v>
      </c>
      <c r="AJ13" s="123">
        <f>'Расчет субсидий'!AT13-1</f>
        <v>0.278169014084507</v>
      </c>
      <c r="AK13" s="123">
        <f>AJ13*'Расчет субсидий'!AT13</f>
        <v>0.35554701448125364</v>
      </c>
      <c r="AL13" s="124">
        <f t="shared" si="8"/>
        <v>101.28259390131453</v>
      </c>
      <c r="AM13" s="123">
        <f>'Расчет субсидий'!AX13-1</f>
        <v>8.1314285714285717</v>
      </c>
      <c r="AN13" s="123">
        <f>AM13*'Расчет субсидий'!AY13</f>
        <v>81.314285714285717</v>
      </c>
      <c r="AO13" s="116">
        <f t="shared" si="9"/>
        <v>23163.523930559382</v>
      </c>
      <c r="AP13" s="121" t="s">
        <v>370</v>
      </c>
      <c r="AQ13" s="121" t="s">
        <v>370</v>
      </c>
      <c r="AR13" s="122" t="s">
        <v>370</v>
      </c>
      <c r="AS13" s="115">
        <f t="shared" si="10"/>
        <v>78.529365382350363</v>
      </c>
      <c r="AT13" s="118" t="str">
        <f>IF('Расчет субсидий'!BV13="+",'Расчет субсидий'!BV13,"-")</f>
        <v>-</v>
      </c>
    </row>
    <row r="14" spans="1:46" x14ac:dyDescent="0.2">
      <c r="A14" s="125" t="s">
        <v>12</v>
      </c>
      <c r="B14" s="114">
        <f>'Расчет субсидий'!BI14</f>
        <v>5092</v>
      </c>
      <c r="C14" s="114">
        <f>'Расчет субсидий'!D14-1</f>
        <v>-3.7484220101733912E-2</v>
      </c>
      <c r="D14" s="114">
        <f>C14*'Расчет субсидий'!E14</f>
        <v>-0.74968440203467823</v>
      </c>
      <c r="E14" s="124">
        <f t="shared" si="0"/>
        <v>-336.18017637251666</v>
      </c>
      <c r="F14" s="114">
        <f>'Расчет субсидий'!H14-1</f>
        <v>-5.3571428571428381E-3</v>
      </c>
      <c r="G14" s="114">
        <f>F14*'Расчет субсидий'!I14</f>
        <v>-5.3571428571428381E-2</v>
      </c>
      <c r="H14" s="124">
        <f t="shared" si="1"/>
        <v>-24.022978545093697</v>
      </c>
      <c r="I14" s="114">
        <f>'Расчет субсидий'!L14-1</f>
        <v>6.25E-2</v>
      </c>
      <c r="J14" s="114">
        <f>I14*'Расчет субсидий'!M14</f>
        <v>0.9375</v>
      </c>
      <c r="K14" s="124">
        <f t="shared" si="2"/>
        <v>420.4021245391412</v>
      </c>
      <c r="L14" s="114">
        <f>'Расчет субсидий'!P14-1</f>
        <v>-2.2483777159865936E-2</v>
      </c>
      <c r="M14" s="114">
        <f>L14*'Расчет субсидий'!Q14</f>
        <v>-0.44967554319731873</v>
      </c>
      <c r="N14" s="124">
        <f t="shared" si="3"/>
        <v>-201.64752396100815</v>
      </c>
      <c r="O14" s="114">
        <f>'Расчет субсидий'!R14-1</f>
        <v>0</v>
      </c>
      <c r="P14" s="114">
        <f>O14*'Расчет субсидий'!S14</f>
        <v>0</v>
      </c>
      <c r="Q14" s="124">
        <f t="shared" si="4"/>
        <v>0</v>
      </c>
      <c r="R14" s="119" t="s">
        <v>378</v>
      </c>
      <c r="S14" s="119" t="s">
        <v>378</v>
      </c>
      <c r="T14" s="119" t="s">
        <v>378</v>
      </c>
      <c r="U14" s="119" t="s">
        <v>378</v>
      </c>
      <c r="V14" s="119" t="s">
        <v>378</v>
      </c>
      <c r="W14" s="119" t="s">
        <v>378</v>
      </c>
      <c r="X14" s="119">
        <f>'Расчет субсидий'!AD14-1</f>
        <v>0.49629170185810811</v>
      </c>
      <c r="Y14" s="114">
        <f>X14*'Расчет субсидий'!AE14</f>
        <v>7.4443755278716219</v>
      </c>
      <c r="Z14" s="124">
        <f t="shared" si="5"/>
        <v>3338.2733736367154</v>
      </c>
      <c r="AA14" s="119">
        <f>'Расчет субсидий'!AH14-1</f>
        <v>2.1470546142610347E-2</v>
      </c>
      <c r="AB14" s="114">
        <f>AA14*'Расчет субсидий'!AI14</f>
        <v>0.21470546142610347</v>
      </c>
      <c r="AC14" s="124">
        <f t="shared" si="6"/>
        <v>96.280140942603225</v>
      </c>
      <c r="AD14" s="114">
        <f>'Расчет субсидий'!AL14-1</f>
        <v>-0.6272727272727272</v>
      </c>
      <c r="AE14" s="114">
        <f>AD14*'Расчет субсидий'!AM14</f>
        <v>-6.2727272727272716</v>
      </c>
      <c r="AF14" s="124">
        <f t="shared" si="7"/>
        <v>-2812.8723969164353</v>
      </c>
      <c r="AG14" s="126" t="s">
        <v>370</v>
      </c>
      <c r="AH14" s="126" t="s">
        <v>370</v>
      </c>
      <c r="AI14" s="123" t="s">
        <v>370</v>
      </c>
      <c r="AJ14" s="123">
        <f>'Расчет субсидий'!AT14-1</f>
        <v>3.9833333333333387E-2</v>
      </c>
      <c r="AK14" s="123">
        <f>AJ14*'Расчет субсидий'!AT14</f>
        <v>4.1420027777777833E-2</v>
      </c>
      <c r="AL14" s="124">
        <f t="shared" si="8"/>
        <v>18.573938854664579</v>
      </c>
      <c r="AM14" s="123">
        <f>'Расчет субсидий'!AX14-1</f>
        <v>1.024285714285714</v>
      </c>
      <c r="AN14" s="123">
        <f>AM14*'Расчет субсидий'!AY14</f>
        <v>10.24285714285714</v>
      </c>
      <c r="AO14" s="116">
        <f t="shared" si="9"/>
        <v>4593.1934978219297</v>
      </c>
      <c r="AP14" s="121" t="s">
        <v>370</v>
      </c>
      <c r="AQ14" s="121" t="s">
        <v>370</v>
      </c>
      <c r="AR14" s="122" t="s">
        <v>370</v>
      </c>
      <c r="AS14" s="115">
        <f t="shared" si="10"/>
        <v>11.355199513401946</v>
      </c>
      <c r="AT14" s="118" t="str">
        <f>IF('Расчет субсидий'!BV14="+",'Расчет субсидий'!BV14,"-")</f>
        <v>-</v>
      </c>
    </row>
    <row r="15" spans="1:46" x14ac:dyDescent="0.2">
      <c r="A15" s="125" t="s">
        <v>13</v>
      </c>
      <c r="B15" s="114">
        <f>'Расчет субсидий'!BI15</f>
        <v>5997.8000000000029</v>
      </c>
      <c r="C15" s="114">
        <f>'Расчет субсидий'!D15-1</f>
        <v>0.10986106811072593</v>
      </c>
      <c r="D15" s="114">
        <f>C15*'Расчет субсидий'!E15</f>
        <v>2.1972213622145187</v>
      </c>
      <c r="E15" s="124">
        <f t="shared" si="0"/>
        <v>1294.8128449359233</v>
      </c>
      <c r="F15" s="114">
        <f>'Расчет субсидий'!H15-1</f>
        <v>1.1576135351736294E-2</v>
      </c>
      <c r="G15" s="114">
        <f>F15*'Расчет субсидий'!I15</f>
        <v>0.11576135351736294</v>
      </c>
      <c r="H15" s="124">
        <f t="shared" si="1"/>
        <v>68.217654378883609</v>
      </c>
      <c r="I15" s="114">
        <f>'Расчет субсидий'!L15-1</f>
        <v>0.625</v>
      </c>
      <c r="J15" s="114">
        <f>I15*'Расчет субсидий'!M15</f>
        <v>6.25</v>
      </c>
      <c r="K15" s="124">
        <f t="shared" si="2"/>
        <v>3683.0973974753419</v>
      </c>
      <c r="L15" s="114">
        <f>'Расчет субсидий'!P15-1</f>
        <v>-5.4352750794658289E-2</v>
      </c>
      <c r="M15" s="114">
        <f>L15*'Расчет субсидий'!Q15</f>
        <v>-1.0870550158931658</v>
      </c>
      <c r="N15" s="124">
        <f t="shared" si="3"/>
        <v>-640.5967199917817</v>
      </c>
      <c r="O15" s="114">
        <f>'Расчет субсидий'!R15-1</f>
        <v>0</v>
      </c>
      <c r="P15" s="114">
        <f>O15*'Расчет субсидий'!S15</f>
        <v>0</v>
      </c>
      <c r="Q15" s="124">
        <f t="shared" si="4"/>
        <v>0</v>
      </c>
      <c r="R15" s="119" t="s">
        <v>378</v>
      </c>
      <c r="S15" s="119" t="s">
        <v>378</v>
      </c>
      <c r="T15" s="119" t="s">
        <v>378</v>
      </c>
      <c r="U15" s="119" t="s">
        <v>378</v>
      </c>
      <c r="V15" s="119" t="s">
        <v>378</v>
      </c>
      <c r="W15" s="119" t="s">
        <v>378</v>
      </c>
      <c r="X15" s="119">
        <f>'Расчет субсидий'!AD15-1</f>
        <v>0.13607332368548009</v>
      </c>
      <c r="Y15" s="114">
        <f>X15*'Расчет субсидий'!AE15</f>
        <v>2.0410998552822015</v>
      </c>
      <c r="Z15" s="124">
        <f t="shared" si="5"/>
        <v>1202.8111303963478</v>
      </c>
      <c r="AA15" s="119">
        <f>'Расчет субсидий'!AH15-1</f>
        <v>6.4966720871962869E-2</v>
      </c>
      <c r="AB15" s="114">
        <f>AA15*'Расчет субсидий'!AI15</f>
        <v>0.64966720871962869</v>
      </c>
      <c r="AC15" s="124">
        <f t="shared" si="6"/>
        <v>382.84601690565353</v>
      </c>
      <c r="AD15" s="114">
        <f>'Расчет субсидий'!AL15-1</f>
        <v>-0.11346153846153839</v>
      </c>
      <c r="AE15" s="114">
        <f>AD15*'Расчет субсидий'!AM15</f>
        <v>-1.1346153846153839</v>
      </c>
      <c r="AF15" s="124">
        <f t="shared" si="7"/>
        <v>-668.62383523398478</v>
      </c>
      <c r="AG15" s="126" t="s">
        <v>370</v>
      </c>
      <c r="AH15" s="126" t="s">
        <v>370</v>
      </c>
      <c r="AI15" s="123" t="s">
        <v>370</v>
      </c>
      <c r="AJ15" s="123">
        <f>'Расчет субсидий'!AT15-1</f>
        <v>7.7745664739883313E-3</v>
      </c>
      <c r="AK15" s="123">
        <f>AJ15*'Расчет субсидий'!AT15</f>
        <v>7.8350103578467955E-3</v>
      </c>
      <c r="AL15" s="124">
        <f t="shared" si="8"/>
        <v>4.6171370013084614</v>
      </c>
      <c r="AM15" s="123">
        <f>'Расчет субсидий'!AX15-1</f>
        <v>0.1137999999999999</v>
      </c>
      <c r="AN15" s="123">
        <f>AM15*'Расчет субсидий'!AY15</f>
        <v>1.137999999999999</v>
      </c>
      <c r="AO15" s="116">
        <f t="shared" si="9"/>
        <v>670.61837413230978</v>
      </c>
      <c r="AP15" s="121" t="s">
        <v>370</v>
      </c>
      <c r="AQ15" s="121" t="s">
        <v>370</v>
      </c>
      <c r="AR15" s="122" t="s">
        <v>370</v>
      </c>
      <c r="AS15" s="115">
        <f t="shared" si="10"/>
        <v>10.177914389583009</v>
      </c>
      <c r="AT15" s="118" t="str">
        <f>IF('Расчет субсидий'!BV15="+",'Расчет субсидий'!BV15,"-")</f>
        <v>-</v>
      </c>
    </row>
    <row r="16" spans="1:46" x14ac:dyDescent="0.2">
      <c r="A16" s="125" t="s">
        <v>14</v>
      </c>
      <c r="B16" s="114">
        <f>'Расчет субсидий'!BI16</f>
        <v>3826</v>
      </c>
      <c r="C16" s="114">
        <f>'Расчет субсидий'!D16-1</f>
        <v>0.18674430036570011</v>
      </c>
      <c r="D16" s="114">
        <f>C16*'Расчет субсидий'!E16</f>
        <v>3.7348860073140022</v>
      </c>
      <c r="E16" s="124">
        <f t="shared" si="0"/>
        <v>1386.1591692158843</v>
      </c>
      <c r="F16" s="114">
        <f>'Расчет субсидий'!H16-1</f>
        <v>-1.4285714285714346E-2</v>
      </c>
      <c r="G16" s="114">
        <f>F16*'Расчет субсидий'!I16</f>
        <v>-0.14285714285714346</v>
      </c>
      <c r="H16" s="124">
        <f t="shared" si="1"/>
        <v>-53.019754303511874</v>
      </c>
      <c r="I16" s="114">
        <f>'Расчет субсидий'!L16-1</f>
        <v>0.16666666666666674</v>
      </c>
      <c r="J16" s="114">
        <f>I16*'Расчет субсидий'!M16</f>
        <v>1.6666666666666674</v>
      </c>
      <c r="K16" s="124">
        <f t="shared" si="2"/>
        <v>618.56380020763629</v>
      </c>
      <c r="L16" s="114">
        <f>'Расчет субсидий'!P16-1</f>
        <v>-2.6359538699622376E-2</v>
      </c>
      <c r="M16" s="114">
        <f>L16*'Расчет субсидий'!Q16</f>
        <v>-0.52719077399244751</v>
      </c>
      <c r="N16" s="124">
        <f t="shared" si="3"/>
        <v>-195.66067715710398</v>
      </c>
      <c r="O16" s="114">
        <f>'Расчет субсидий'!R16-1</f>
        <v>0</v>
      </c>
      <c r="P16" s="114">
        <f>O16*'Расчет субсидий'!S16</f>
        <v>0</v>
      </c>
      <c r="Q16" s="124">
        <f t="shared" si="4"/>
        <v>0</v>
      </c>
      <c r="R16" s="119" t="s">
        <v>378</v>
      </c>
      <c r="S16" s="119" t="s">
        <v>378</v>
      </c>
      <c r="T16" s="119" t="s">
        <v>378</v>
      </c>
      <c r="U16" s="119" t="s">
        <v>378</v>
      </c>
      <c r="V16" s="119" t="s">
        <v>378</v>
      </c>
      <c r="W16" s="119" t="s">
        <v>378</v>
      </c>
      <c r="X16" s="119">
        <f>'Расчет субсидий'!AD16-1</f>
        <v>0.31024657534246569</v>
      </c>
      <c r="Y16" s="114">
        <f>X16*'Расчет субсидий'!AE16</f>
        <v>4.6536986301369856</v>
      </c>
      <c r="Z16" s="124">
        <f t="shared" si="5"/>
        <v>1727.1657058071621</v>
      </c>
      <c r="AA16" s="119">
        <f>'Расчет субсидий'!AH16-1</f>
        <v>0.31740196078431371</v>
      </c>
      <c r="AB16" s="114">
        <f>AA16*'Расчет субсидий'!AI16</f>
        <v>3.1740196078431371</v>
      </c>
      <c r="AC16" s="124">
        <f t="shared" si="6"/>
        <v>1178.0001783366008</v>
      </c>
      <c r="AD16" s="114">
        <f>'Расчет субсидий'!AL16-1</f>
        <v>-0.23148148148148151</v>
      </c>
      <c r="AE16" s="114">
        <f>AD16*'Расчет субсидий'!AM16</f>
        <v>-2.3148148148148149</v>
      </c>
      <c r="AF16" s="124">
        <f t="shared" si="7"/>
        <v>-859.11638917727214</v>
      </c>
      <c r="AG16" s="126" t="s">
        <v>370</v>
      </c>
      <c r="AH16" s="126" t="s">
        <v>370</v>
      </c>
      <c r="AI16" s="123" t="s">
        <v>370</v>
      </c>
      <c r="AJ16" s="123">
        <f>'Расчет субсидий'!AT16-1</f>
        <v>3.7974683544304E-3</v>
      </c>
      <c r="AK16" s="123">
        <f>AJ16*'Расчет субсидий'!AT16</f>
        <v>3.8118891203333003E-3</v>
      </c>
      <c r="AL16" s="124">
        <f t="shared" si="8"/>
        <v>1.4147379721461053</v>
      </c>
      <c r="AM16" s="123">
        <f>'Расчет субсидий'!AX16-1</f>
        <v>3.0303030303029388E-3</v>
      </c>
      <c r="AN16" s="123">
        <f>AM16*'Расчет субсидий'!AY16</f>
        <v>6.0606060606058776E-2</v>
      </c>
      <c r="AO16" s="116">
        <f t="shared" si="9"/>
        <v>22.493229098458812</v>
      </c>
      <c r="AP16" s="121" t="s">
        <v>370</v>
      </c>
      <c r="AQ16" s="121" t="s">
        <v>370</v>
      </c>
      <c r="AR16" s="122" t="s">
        <v>370</v>
      </c>
      <c r="AS16" s="115">
        <f t="shared" si="10"/>
        <v>10.308826130022778</v>
      </c>
      <c r="AT16" s="118" t="str">
        <f>IF('Расчет субсидий'!BV16="+",'Расчет субсидий'!BV16,"-")</f>
        <v>-</v>
      </c>
    </row>
    <row r="17" spans="1:46" x14ac:dyDescent="0.2">
      <c r="A17" s="127" t="s">
        <v>22</v>
      </c>
      <c r="B17" s="128">
        <f>SUM(B18:B44)</f>
        <v>76445.900000000009</v>
      </c>
      <c r="C17" s="129"/>
      <c r="D17" s="129"/>
      <c r="E17" s="128">
        <f>SUM(E18:E44)</f>
        <v>6647.9784238410048</v>
      </c>
      <c r="F17" s="129"/>
      <c r="G17" s="129"/>
      <c r="H17" s="129"/>
      <c r="I17" s="129"/>
      <c r="J17" s="129"/>
      <c r="K17" s="128">
        <f>SUM(K18:K44)</f>
        <v>15343.588341246887</v>
      </c>
      <c r="L17" s="129"/>
      <c r="M17" s="129"/>
      <c r="N17" s="128">
        <f>SUM(N18:N44)</f>
        <v>1277.1802266373754</v>
      </c>
      <c r="O17" s="129"/>
      <c r="P17" s="129"/>
      <c r="Q17" s="129"/>
      <c r="R17" s="129"/>
      <c r="S17" s="129"/>
      <c r="T17" s="128">
        <f>SUM(T18:T44)</f>
        <v>4210.4309428342767</v>
      </c>
      <c r="U17" s="129"/>
      <c r="V17" s="129"/>
      <c r="W17" s="128">
        <f>SUM(W18:W44)</f>
        <v>12850.335813025094</v>
      </c>
      <c r="X17" s="128"/>
      <c r="Y17" s="129"/>
      <c r="Z17" s="128">
        <f>SUM(Z18:Z44)</f>
        <v>23739.547640522644</v>
      </c>
      <c r="AA17" s="128"/>
      <c r="AB17" s="128"/>
      <c r="AC17" s="128">
        <f>SUM(AC18:AC44)</f>
        <v>8421.1004680426104</v>
      </c>
      <c r="AD17" s="129"/>
      <c r="AE17" s="129"/>
      <c r="AF17" s="128">
        <f>SUM(AF18:AF44)</f>
        <v>-35972.392803980576</v>
      </c>
      <c r="AG17" s="129"/>
      <c r="AH17" s="129"/>
      <c r="AI17" s="128">
        <f>SUM(AI18:AI44)</f>
        <v>3241.2643641912855</v>
      </c>
      <c r="AJ17" s="109"/>
      <c r="AK17" s="128"/>
      <c r="AL17" s="128">
        <f>SUM(AL18:AL44)</f>
        <v>5712.0730181825338</v>
      </c>
      <c r="AM17" s="128"/>
      <c r="AN17" s="128"/>
      <c r="AO17" s="128">
        <f>SUM(AO18:AO44)</f>
        <v>21580.793871783477</v>
      </c>
      <c r="AP17" s="109"/>
      <c r="AQ17" s="109"/>
      <c r="AR17" s="128">
        <f>SUM(AR18:AR44)</f>
        <v>8847.5632344681089</v>
      </c>
      <c r="AS17" s="110"/>
      <c r="AT17" s="130"/>
    </row>
    <row r="18" spans="1:46" x14ac:dyDescent="0.2">
      <c r="A18" s="131" t="s">
        <v>0</v>
      </c>
      <c r="B18" s="114">
        <f>'Расчет субсидий'!BI18</f>
        <v>-539.79999999999927</v>
      </c>
      <c r="C18" s="114">
        <f>'Расчет субсидий'!D18-1</f>
        <v>0.2982446392558753</v>
      </c>
      <c r="D18" s="114">
        <f>C18*'Расчет субсидий'!E18</f>
        <v>2.982446392558753</v>
      </c>
      <c r="E18" s="124">
        <f t="shared" ref="E18:E44" si="11">$B18*D18/$AS18</f>
        <v>1541.2048429589922</v>
      </c>
      <c r="F18" s="114">
        <f>'Расчет субсидий'!H18-1</f>
        <v>3.0158730158730274E-2</v>
      </c>
      <c r="G18" s="114">
        <f>F18*'Расчет субсидий'!I18</f>
        <v>0.15079365079365137</v>
      </c>
      <c r="H18" s="124">
        <f t="shared" si="1"/>
        <v>77.923916912804771</v>
      </c>
      <c r="I18" s="114">
        <f>'Расчет субсидий'!L18-1</f>
        <v>0.13043478260869579</v>
      </c>
      <c r="J18" s="114">
        <f>I18*'Расчет субсидий'!M18</f>
        <v>1.9565217391304368</v>
      </c>
      <c r="K18" s="124">
        <f t="shared" ref="K18:K44" si="12">$B18*J18/$AS18</f>
        <v>1011.0494482736883</v>
      </c>
      <c r="L18" s="114">
        <f>'Расчет субсидий'!P18-1</f>
        <v>-0.19219151777242727</v>
      </c>
      <c r="M18" s="114">
        <f>L18*'Расчет субсидий'!Q18</f>
        <v>-3.8438303554485453</v>
      </c>
      <c r="N18" s="124">
        <f t="shared" ref="N18:N44" si="13">$B18*M18/$AS18</f>
        <v>-1986.3324196239948</v>
      </c>
      <c r="O18" s="114">
        <f>'Расчет субсидий'!R18-1</f>
        <v>0</v>
      </c>
      <c r="P18" s="114">
        <f>O18*'Расчет субсидий'!S18</f>
        <v>0</v>
      </c>
      <c r="Q18" s="124">
        <f t="shared" ref="Q18:Q44" si="14">$B18*P18/$AS18</f>
        <v>0</v>
      </c>
      <c r="R18" s="114">
        <f>'Расчет субсидий'!V18-1</f>
        <v>-0.12111959287531815</v>
      </c>
      <c r="S18" s="114">
        <f>R18*'Расчет субсидий'!W18</f>
        <v>-2.422391857506363</v>
      </c>
      <c r="T18" s="124">
        <f t="shared" ref="T18:T44" si="15">$B18*S18/$AS18</f>
        <v>-1251.7918416398456</v>
      </c>
      <c r="U18" s="114">
        <f>'Расчет субсидий'!Z18-1</f>
        <v>3.0154277699859788E-2</v>
      </c>
      <c r="V18" s="114">
        <f>U18*'Расчет субсидий'!AA18</f>
        <v>0.45231416549789683</v>
      </c>
      <c r="W18" s="124">
        <f t="shared" ref="W18:W44" si="16">$B18*V18/$AS18</f>
        <v>233.73723804176674</v>
      </c>
      <c r="X18" s="119">
        <f>'Расчет субсидий'!AD18-1</f>
        <v>7.0119995862211626E-2</v>
      </c>
      <c r="Y18" s="114">
        <f>X18*'Расчет субсидий'!AE18</f>
        <v>0.35059997931105813</v>
      </c>
      <c r="Z18" s="124">
        <f t="shared" si="5"/>
        <v>181.17555688635258</v>
      </c>
      <c r="AA18" s="119">
        <f>'Расчет субсидий'!AH18-1</f>
        <v>0.32826921852787039</v>
      </c>
      <c r="AB18" s="114">
        <f>AA18*'Расчет субсидий'!AI18</f>
        <v>1.6413460926393519</v>
      </c>
      <c r="AC18" s="124">
        <f t="shared" si="6"/>
        <v>848.17972026558562</v>
      </c>
      <c r="AD18" s="114">
        <f>'Расчет субсидий'!AL18-1</f>
        <v>-0.38909090909090904</v>
      </c>
      <c r="AE18" s="114">
        <f>AD18*'Расчет субсидий'!AM18</f>
        <v>-5.836363636363636</v>
      </c>
      <c r="AF18" s="124">
        <f t="shared" si="7"/>
        <v>-3015.991142062478</v>
      </c>
      <c r="AG18" s="114">
        <f>'Расчет субсидий'!AP18-1</f>
        <v>0.11432791728212699</v>
      </c>
      <c r="AH18" s="114">
        <f>AG18*'Расчет субсидий'!AQ18</f>
        <v>2.2865583456425398</v>
      </c>
      <c r="AI18" s="132">
        <f t="shared" ref="AI18:AI44" si="17">$B18*AH18/$AS18</f>
        <v>1181.5987052793812</v>
      </c>
      <c r="AJ18" s="123">
        <f>'Расчет субсидий'!AT18-1</f>
        <v>-0.55222222222222217</v>
      </c>
      <c r="AK18" s="123">
        <f>AJ18*'Расчет субсидий'!AT18</f>
        <v>-0.24727283950617282</v>
      </c>
      <c r="AL18" s="124">
        <f t="shared" si="8"/>
        <v>-127.78036806628964</v>
      </c>
      <c r="AM18" s="123">
        <f>'Расчет субсидий'!AX18-1</f>
        <v>0.42133333333333334</v>
      </c>
      <c r="AN18" s="123">
        <f>AM18*'Расчет субсидий'!AY18</f>
        <v>0.84266666666666667</v>
      </c>
      <c r="AO18" s="116">
        <f t="shared" si="9"/>
        <v>435.45525274389092</v>
      </c>
      <c r="AP18" s="133">
        <f>'Расчет субсидий'!BB18-1</f>
        <v>4.2801556420233533E-2</v>
      </c>
      <c r="AQ18" s="133">
        <f>AP18*'Расчет субсидий'!BC18</f>
        <v>0.642023346303503</v>
      </c>
      <c r="AR18" s="116">
        <f t="shared" ref="AR18:AR44" si="18">$B18*AQ18/$AS18</f>
        <v>331.77109003014698</v>
      </c>
      <c r="AS18" s="115">
        <f>D18+G18+J18+M18+P18+S18+V18+Y18+AB18+AE18+AH18+AK18+AN18+AQ18</f>
        <v>-1.0445883102808604</v>
      </c>
      <c r="AT18" s="118" t="str">
        <f>IF('Расчет субсидий'!BV18="+",'Расчет субсидий'!BV18,"-")</f>
        <v>-</v>
      </c>
    </row>
    <row r="19" spans="1:46" x14ac:dyDescent="0.2">
      <c r="A19" s="131" t="s">
        <v>23</v>
      </c>
      <c r="B19" s="114">
        <f>'Расчет субсидий'!BI19</f>
        <v>1063.3000000000029</v>
      </c>
      <c r="C19" s="114">
        <f>'Расчет субсидий'!D19-1</f>
        <v>4.2945747024368597E-2</v>
      </c>
      <c r="D19" s="114">
        <f>C19*'Расчет субсидий'!E19</f>
        <v>0.42945747024368597</v>
      </c>
      <c r="E19" s="124">
        <f t="shared" si="11"/>
        <v>166.82470355432042</v>
      </c>
      <c r="F19" s="114">
        <f>'Расчет субсидий'!H19-1</f>
        <v>-1.538461538461533E-2</v>
      </c>
      <c r="G19" s="114">
        <f>F19*'Расчет субсидий'!I19</f>
        <v>-7.692307692307665E-2</v>
      </c>
      <c r="H19" s="124">
        <f t="shared" si="1"/>
        <v>-29.881118372203051</v>
      </c>
      <c r="I19" s="114">
        <f>'Расчет субсидий'!L19-1</f>
        <v>0.30000000000000004</v>
      </c>
      <c r="J19" s="114">
        <f>I19*'Расчет субсидий'!M19</f>
        <v>1.5000000000000002</v>
      </c>
      <c r="K19" s="124">
        <f t="shared" si="12"/>
        <v>582.68180825796162</v>
      </c>
      <c r="L19" s="114">
        <f>'Расчет субсидий'!P19-1</f>
        <v>4.154700039105097E-2</v>
      </c>
      <c r="M19" s="114">
        <f>L19*'Расчет субсидий'!Q19</f>
        <v>0.8309400078210194</v>
      </c>
      <c r="N19" s="124">
        <f t="shared" si="13"/>
        <v>322.78241754069086</v>
      </c>
      <c r="O19" s="114">
        <f>'Расчет субсидий'!R19-1</f>
        <v>0</v>
      </c>
      <c r="P19" s="114">
        <f>O19*'Расчет субсидий'!S19</f>
        <v>0</v>
      </c>
      <c r="Q19" s="124">
        <f t="shared" si="14"/>
        <v>0</v>
      </c>
      <c r="R19" s="114">
        <f>'Расчет субсидий'!V19-1</f>
        <v>8.9362433407800257E-3</v>
      </c>
      <c r="S19" s="114">
        <f>R19*'Расчет субсидий'!W19</f>
        <v>0.17872486681560051</v>
      </c>
      <c r="T19" s="124">
        <f t="shared" si="15"/>
        <v>69.426485717851634</v>
      </c>
      <c r="U19" s="114">
        <f>'Расчет субсидий'!Z19-1</f>
        <v>7.1331628498364053E-2</v>
      </c>
      <c r="V19" s="114">
        <f>U19*'Расчет субсидий'!AA19</f>
        <v>0.71331628498364053</v>
      </c>
      <c r="W19" s="124">
        <f t="shared" si="16"/>
        <v>277.09094852941269</v>
      </c>
      <c r="X19" s="119">
        <f>'Расчет субсидий'!AD19-1</f>
        <v>0.31648090909090909</v>
      </c>
      <c r="Y19" s="114">
        <f>X19*'Расчет субсидий'!AE19</f>
        <v>1.5824045454545455</v>
      </c>
      <c r="Z19" s="124">
        <f t="shared" si="5"/>
        <v>614.69222796071483</v>
      </c>
      <c r="AA19" s="119">
        <f>'Расчет субсидий'!AH19-1</f>
        <v>0.81231384174983723</v>
      </c>
      <c r="AB19" s="114">
        <f>AA19*'Расчет субсидий'!AI19</f>
        <v>4.0615692087491864</v>
      </c>
      <c r="AC19" s="124">
        <f t="shared" si="6"/>
        <v>1577.7349939458893</v>
      </c>
      <c r="AD19" s="114">
        <f>'Расчет субсидий'!AL19-1</f>
        <v>-0.56896551724137934</v>
      </c>
      <c r="AE19" s="114">
        <f>AD19*'Расчет субсидий'!AM19</f>
        <v>-8.5344827586206904</v>
      </c>
      <c r="AF19" s="124">
        <f t="shared" si="7"/>
        <v>-3315.258564226333</v>
      </c>
      <c r="AG19" s="114">
        <f>'Расчет субсидий'!AP19-1</f>
        <v>0</v>
      </c>
      <c r="AH19" s="114">
        <f>AG19*'Расчет субсидий'!AQ19</f>
        <v>0</v>
      </c>
      <c r="AI19" s="132">
        <f t="shared" si="17"/>
        <v>0</v>
      </c>
      <c r="AJ19" s="123">
        <f>'Расчет субсидий'!AT19-1</f>
        <v>0.47583333333333333</v>
      </c>
      <c r="AK19" s="123">
        <f>AJ19*'Расчет субсидий'!AT19</f>
        <v>0.70225069444444443</v>
      </c>
      <c r="AL19" s="124">
        <f t="shared" si="8"/>
        <v>272.79246965953206</v>
      </c>
      <c r="AM19" s="123">
        <f>'Расчет субсидий'!AX19-1</f>
        <v>0.5149999999999999</v>
      </c>
      <c r="AN19" s="123">
        <f>AM19*'Расчет субсидий'!AY19</f>
        <v>1.0299999999999998</v>
      </c>
      <c r="AO19" s="116">
        <f t="shared" si="9"/>
        <v>400.10817500380017</v>
      </c>
      <c r="AP19" s="133">
        <f>'Расчет субсидий'!BB19-1</f>
        <v>1.6000000000000014E-2</v>
      </c>
      <c r="AQ19" s="133">
        <f>AP19*'Расчет субсидий'!BC19</f>
        <v>0.32000000000000028</v>
      </c>
      <c r="AR19" s="116">
        <f t="shared" si="18"/>
        <v>124.30545242836523</v>
      </c>
      <c r="AS19" s="115">
        <f t="shared" ref="AS19:AS44" si="19">D19+G19+J19+M19+P19+S19+V19+Y19+AB19+AE19+AH19+AK19+AN19+AQ19</f>
        <v>2.7372572429683566</v>
      </c>
      <c r="AT19" s="118" t="str">
        <f>IF('Расчет субсидий'!BV19="+",'Расчет субсидий'!BV19,"-")</f>
        <v>-</v>
      </c>
    </row>
    <row r="20" spans="1:46" x14ac:dyDescent="0.2">
      <c r="A20" s="131" t="s">
        <v>24</v>
      </c>
      <c r="B20" s="114">
        <f>'Расчет субсидий'!BI20</f>
        <v>-122.29999999999927</v>
      </c>
      <c r="C20" s="114">
        <f>'Расчет субсидий'!D20-1</f>
        <v>-7.6382333549699366E-3</v>
      </c>
      <c r="D20" s="114">
        <f>C20*'Расчет субсидий'!E20</f>
        <v>-7.6382333549699366E-2</v>
      </c>
      <c r="E20" s="124">
        <f t="shared" si="11"/>
        <v>-7.3238514984649576</v>
      </c>
      <c r="F20" s="114">
        <f>'Расчет субсидий'!H20-1</f>
        <v>0.13297872340425543</v>
      </c>
      <c r="G20" s="114">
        <f>F20*'Расчет субсидий'!I20</f>
        <v>0.66489361702127714</v>
      </c>
      <c r="H20" s="124">
        <f t="shared" si="1"/>
        <v>63.752727719068652</v>
      </c>
      <c r="I20" s="114">
        <f>'Расчет субсидий'!L20-1</f>
        <v>0.17391304347826098</v>
      </c>
      <c r="J20" s="114">
        <f>I20*'Расчет субсидий'!M20</f>
        <v>1.7391304347826098</v>
      </c>
      <c r="K20" s="124">
        <f t="shared" si="12"/>
        <v>166.75496085126821</v>
      </c>
      <c r="L20" s="114">
        <f>'Расчет субсидий'!P20-1</f>
        <v>-5.0232445643155876E-2</v>
      </c>
      <c r="M20" s="114">
        <f>L20*'Расчет субсидий'!Q20</f>
        <v>-1.0046489128631175</v>
      </c>
      <c r="N20" s="124">
        <f t="shared" si="13"/>
        <v>-96.329859326910992</v>
      </c>
      <c r="O20" s="114">
        <f>'Расчет субсидий'!R20-1</f>
        <v>0</v>
      </c>
      <c r="P20" s="114">
        <f>O20*'Расчет субсидий'!S20</f>
        <v>0</v>
      </c>
      <c r="Q20" s="124">
        <f t="shared" si="14"/>
        <v>0</v>
      </c>
      <c r="R20" s="114">
        <f>'Расчет субсидий'!V20-1</f>
        <v>0.34331378399698198</v>
      </c>
      <c r="S20" s="114">
        <f>R20*'Расчет субсидий'!W20</f>
        <v>6.8662756799396396</v>
      </c>
      <c r="T20" s="124">
        <f t="shared" si="15"/>
        <v>658.36668101635075</v>
      </c>
      <c r="U20" s="114">
        <f>'Расчет субсидий'!Z20-1</f>
        <v>-6.2987012987013036E-2</v>
      </c>
      <c r="V20" s="114">
        <f>U20*'Расчет субсидий'!AA20</f>
        <v>-1.2597402597402607</v>
      </c>
      <c r="W20" s="124">
        <f t="shared" si="16"/>
        <v>-120.78906417505826</v>
      </c>
      <c r="X20" s="119">
        <f>'Расчет субсидий'!AD20-1</f>
        <v>-0.43704560753954902</v>
      </c>
      <c r="Y20" s="114">
        <f>X20*'Расчет субсидий'!AE20</f>
        <v>-4.3704560753954897</v>
      </c>
      <c r="Z20" s="124">
        <f t="shared" si="5"/>
        <v>-419.05725825898804</v>
      </c>
      <c r="AA20" s="119">
        <f>'Расчет субсидий'!AH20-1</f>
        <v>2.6986151285167681E-2</v>
      </c>
      <c r="AB20" s="114">
        <f>AA20*'Расчет субсидий'!AI20</f>
        <v>0.13493075642583841</v>
      </c>
      <c r="AC20" s="124">
        <f t="shared" si="6"/>
        <v>12.937714478118039</v>
      </c>
      <c r="AD20" s="114">
        <f>'Расчет субсидий'!AL20-1</f>
        <v>-0.37142857142857144</v>
      </c>
      <c r="AE20" s="114">
        <f>AD20*'Расчет субсидий'!AM20</f>
        <v>-5.5714285714285712</v>
      </c>
      <c r="AF20" s="124">
        <f t="shared" si="7"/>
        <v>-534.21142815566964</v>
      </c>
      <c r="AG20" s="114">
        <f>'Расчет субсидий'!AP20-1</f>
        <v>1.6104868913857651E-2</v>
      </c>
      <c r="AH20" s="114">
        <f>AG20*'Расчет субсидий'!AQ20</f>
        <v>0.32209737827715301</v>
      </c>
      <c r="AI20" s="132">
        <f t="shared" si="17"/>
        <v>30.884018030319083</v>
      </c>
      <c r="AJ20" s="123">
        <f>'Расчет субсидий'!AT20-1</f>
        <v>0.10499999999999998</v>
      </c>
      <c r="AK20" s="123">
        <f>AJ20*'Расчет субсидий'!AT20</f>
        <v>0.11602499999999998</v>
      </c>
      <c r="AL20" s="124">
        <f t="shared" si="8"/>
        <v>11.12495299134182</v>
      </c>
      <c r="AM20" s="123">
        <f>'Расчет субсидий'!AX20-1</f>
        <v>0.14576547231270354</v>
      </c>
      <c r="AN20" s="123">
        <f>AM20*'Расчет субсидий'!AY20</f>
        <v>0.29153094462540707</v>
      </c>
      <c r="AO20" s="116">
        <f t="shared" si="9"/>
        <v>27.953182973317212</v>
      </c>
      <c r="AP20" s="133">
        <f>'Расчет субсидий'!BB20-1</f>
        <v>8.7227414330218078E-2</v>
      </c>
      <c r="AQ20" s="133">
        <f>AP20*'Расчет субсидий'!BC20</f>
        <v>0.87227414330218078</v>
      </c>
      <c r="AR20" s="116">
        <f t="shared" si="18"/>
        <v>83.637223355308947</v>
      </c>
      <c r="AS20" s="115">
        <f t="shared" si="19"/>
        <v>-1.2754981986030329</v>
      </c>
      <c r="AT20" s="118" t="str">
        <f>IF('Расчет субсидий'!BV20="+",'Расчет субсидий'!BV20,"-")</f>
        <v>-</v>
      </c>
    </row>
    <row r="21" spans="1:46" x14ac:dyDescent="0.2">
      <c r="A21" s="131" t="s">
        <v>25</v>
      </c>
      <c r="B21" s="114">
        <f>'Расчет субсидий'!BI21</f>
        <v>1386.2000000000007</v>
      </c>
      <c r="C21" s="114">
        <f>'Расчет субсидий'!D21-1</f>
        <v>0.1493867403680218</v>
      </c>
      <c r="D21" s="114">
        <f>C21*'Расчет субсидий'!E21</f>
        <v>1.493867403680218</v>
      </c>
      <c r="E21" s="124">
        <f t="shared" si="11"/>
        <v>287.37165841098124</v>
      </c>
      <c r="F21" s="114">
        <f>'Расчет субсидий'!H21-1</f>
        <v>-2.5146689019279078E-2</v>
      </c>
      <c r="G21" s="114">
        <f>F21*'Расчет субсидий'!I21</f>
        <v>-0.12573344509639539</v>
      </c>
      <c r="H21" s="124">
        <f t="shared" si="1"/>
        <v>-24.187038652870818</v>
      </c>
      <c r="I21" s="114">
        <f>'Расчет субсидий'!L21-1</f>
        <v>-2.8571428571428581E-2</v>
      </c>
      <c r="J21" s="114">
        <f>I21*'Расчет субсидий'!M21</f>
        <v>-0.28571428571428581</v>
      </c>
      <c r="K21" s="124">
        <f t="shared" si="12"/>
        <v>-54.962165929285625</v>
      </c>
      <c r="L21" s="114">
        <f>'Расчет субсидий'!P21-1</f>
        <v>-3.1362613325901512E-2</v>
      </c>
      <c r="M21" s="114">
        <f>L21*'Расчет субсидий'!Q21</f>
        <v>-0.62725226651803023</v>
      </c>
      <c r="N21" s="124">
        <f t="shared" si="13"/>
        <v>-120.66300103159558</v>
      </c>
      <c r="O21" s="114">
        <f>'Расчет субсидий'!R21-1</f>
        <v>0</v>
      </c>
      <c r="P21" s="114">
        <f>O21*'Расчет субсидий'!S21</f>
        <v>0</v>
      </c>
      <c r="Q21" s="124">
        <f t="shared" si="14"/>
        <v>0</v>
      </c>
      <c r="R21" s="114">
        <f>'Расчет субсидий'!V21-1</f>
        <v>-0.12354388486075718</v>
      </c>
      <c r="S21" s="114">
        <f>R21*'Расчет субсидий'!W21</f>
        <v>-1.2354388486075718</v>
      </c>
      <c r="T21" s="124">
        <f t="shared" si="15"/>
        <v>-237.65838247429224</v>
      </c>
      <c r="U21" s="114">
        <f>'Расчет субсидий'!Z21-1</f>
        <v>0.15673385918784688</v>
      </c>
      <c r="V21" s="114">
        <f>U21*'Расчет субсидий'!AA21</f>
        <v>2.351007887817703</v>
      </c>
      <c r="W21" s="124">
        <f t="shared" si="16"/>
        <v>452.25769970953553</v>
      </c>
      <c r="X21" s="119">
        <f>'Расчет субсидий'!AD21-1</f>
        <v>-0.18386822573288553</v>
      </c>
      <c r="Y21" s="114">
        <f>X21*'Расчет субсидий'!AE21</f>
        <v>-0.91934112866442763</v>
      </c>
      <c r="Z21" s="124">
        <f t="shared" si="5"/>
        <v>-176.85142880744843</v>
      </c>
      <c r="AA21" s="119">
        <f>'Расчет субсидий'!AH21-1</f>
        <v>0.26888563564190582</v>
      </c>
      <c r="AB21" s="114">
        <f>AA21*'Расчет субсидий'!AI21</f>
        <v>1.3444281782095291</v>
      </c>
      <c r="AC21" s="124">
        <f t="shared" si="6"/>
        <v>258.62439613765753</v>
      </c>
      <c r="AD21" s="114">
        <f>'Расчет субсидий'!AL21-1</f>
        <v>-0.76909090909090905</v>
      </c>
      <c r="AE21" s="114">
        <f>AD21*'Расчет субсидий'!AM21</f>
        <v>-11.536363636363635</v>
      </c>
      <c r="AF21" s="124">
        <f t="shared" si="7"/>
        <v>-2219.2223634083816</v>
      </c>
      <c r="AG21" s="114">
        <f>'Расчет субсидий'!AP21-1</f>
        <v>-3.9735099337748769E-3</v>
      </c>
      <c r="AH21" s="114">
        <f>AG21*'Расчет субсидий'!AQ21</f>
        <v>-7.9470198675497539E-2</v>
      </c>
      <c r="AI21" s="132">
        <f t="shared" si="17"/>
        <v>-15.287489861125961</v>
      </c>
      <c r="AJ21" s="123">
        <f>'Расчет субсидий'!AT21-1</f>
        <v>0.10902439024390254</v>
      </c>
      <c r="AK21" s="123">
        <f>AJ21*'Расчет субсидий'!AT21</f>
        <v>0.12091070791195728</v>
      </c>
      <c r="AL21" s="124">
        <f t="shared" si="8"/>
        <v>23.259300368095335</v>
      </c>
      <c r="AM21" s="123">
        <f>'Расчет субсидий'!AX21-1</f>
        <v>6.8000000000000007</v>
      </c>
      <c r="AN21" s="123">
        <f>AM21*'Расчет субсидий'!AY21</f>
        <v>13.600000000000001</v>
      </c>
      <c r="AO21" s="116">
        <f t="shared" si="9"/>
        <v>2616.1990982339948</v>
      </c>
      <c r="AP21" s="133">
        <f>'Расчет субсидий'!BB21-1</f>
        <v>0.12420382165605104</v>
      </c>
      <c r="AQ21" s="133">
        <f>AP21*'Расчет субсидий'!BC21</f>
        <v>3.1050955414012762</v>
      </c>
      <c r="AR21" s="116">
        <f t="shared" si="18"/>
        <v>597.31971730473651</v>
      </c>
      <c r="AS21" s="115">
        <f t="shared" si="19"/>
        <v>7.2059959093808406</v>
      </c>
      <c r="AT21" s="118" t="str">
        <f>IF('Расчет субсидий'!BV21="+",'Расчет субсидий'!BV21,"-")</f>
        <v>-</v>
      </c>
    </row>
    <row r="22" spans="1:46" x14ac:dyDescent="0.2">
      <c r="A22" s="131" t="s">
        <v>26</v>
      </c>
      <c r="B22" s="114">
        <f>'Расчет субсидий'!BI22</f>
        <v>6240.4000000000015</v>
      </c>
      <c r="C22" s="114">
        <f>'Расчет субсидий'!D22-1</f>
        <v>8.5917349326170012E-3</v>
      </c>
      <c r="D22" s="114">
        <f>C22*'Расчет субсидий'!E22</f>
        <v>8.5917349326170012E-2</v>
      </c>
      <c r="E22" s="124">
        <f t="shared" si="11"/>
        <v>27.779777320187492</v>
      </c>
      <c r="F22" s="114">
        <f>'Расчет субсидий'!H22-1</f>
        <v>-2.4691358024691024E-3</v>
      </c>
      <c r="G22" s="114">
        <f>F22*'Расчет субсидий'!I22</f>
        <v>-1.2345679012345512E-2</v>
      </c>
      <c r="H22" s="124">
        <f t="shared" si="1"/>
        <v>-3.9917457477358007</v>
      </c>
      <c r="I22" s="114">
        <f>'Расчет субсидий'!L22-1</f>
        <v>0.4814814814814814</v>
      </c>
      <c r="J22" s="114">
        <f>I22*'Расчет субсидий'!M22</f>
        <v>4.814814814814814</v>
      </c>
      <c r="K22" s="124">
        <f t="shared" si="12"/>
        <v>1556.7808416169833</v>
      </c>
      <c r="L22" s="114">
        <f>'Расчет субсидий'!P22-1</f>
        <v>7.9787234042553168E-2</v>
      </c>
      <c r="M22" s="114">
        <f>L22*'Расчет субсидий'!Q22</f>
        <v>1.5957446808510634</v>
      </c>
      <c r="N22" s="124">
        <f t="shared" si="13"/>
        <v>515.95437058500659</v>
      </c>
      <c r="O22" s="114">
        <f>'Расчет субсидий'!R22-1</f>
        <v>0</v>
      </c>
      <c r="P22" s="114">
        <f>O22*'Расчет субсидий'!S22</f>
        <v>0</v>
      </c>
      <c r="Q22" s="124">
        <f t="shared" si="14"/>
        <v>0</v>
      </c>
      <c r="R22" s="114">
        <f>'Расчет субсидий'!V22-1</f>
        <v>0.33485940879596243</v>
      </c>
      <c r="S22" s="114">
        <f>R22*'Расчет субсидий'!W22</f>
        <v>5.0228911319394367</v>
      </c>
      <c r="T22" s="124">
        <f t="shared" si="15"/>
        <v>1624.05844969801</v>
      </c>
      <c r="U22" s="114">
        <f>'Расчет субсидий'!Z22-1</f>
        <v>0.28093237566065876</v>
      </c>
      <c r="V22" s="114">
        <f>U22*'Расчет субсидий'!AA22</f>
        <v>4.2139856349098812</v>
      </c>
      <c r="W22" s="124">
        <f t="shared" si="16"/>
        <v>1362.5138983728912</v>
      </c>
      <c r="X22" s="119">
        <f>'Расчет субсидий'!AD22-1</f>
        <v>0.47024240253007799</v>
      </c>
      <c r="Y22" s="114">
        <f>X22*'Расчет субсидий'!AE22</f>
        <v>2.3512120126503899</v>
      </c>
      <c r="Z22" s="124">
        <f t="shared" si="5"/>
        <v>760.22068483533508</v>
      </c>
      <c r="AA22" s="119">
        <f>'Расчет субсидий'!AH22-1</f>
        <v>0.40778352094268233</v>
      </c>
      <c r="AB22" s="114">
        <f>AA22*'Расчет субсидий'!AI22</f>
        <v>2.0389176047134114</v>
      </c>
      <c r="AC22" s="124">
        <f t="shared" si="6"/>
        <v>659.24609496648134</v>
      </c>
      <c r="AD22" s="114">
        <f>'Расчет субсидий'!AL22-1</f>
        <v>-0.27500000000000002</v>
      </c>
      <c r="AE22" s="114">
        <f>AD22*'Расчет субсидий'!AM22</f>
        <v>-4.125</v>
      </c>
      <c r="AF22" s="124">
        <f t="shared" si="7"/>
        <v>-1333.7420479622426</v>
      </c>
      <c r="AG22" s="114">
        <f>'Расчет субсидий'!AP22-1</f>
        <v>0.12497331910352183</v>
      </c>
      <c r="AH22" s="114">
        <f>AG22*'Расчет субсидий'!AQ22</f>
        <v>2.4994663820704366</v>
      </c>
      <c r="AI22" s="132">
        <f t="shared" si="17"/>
        <v>808.15597848130938</v>
      </c>
      <c r="AJ22" s="123">
        <f>'Расчет субсидий'!AT22-1</f>
        <v>0.13846153846153841</v>
      </c>
      <c r="AK22" s="123">
        <f>AJ22*'Расчет субсидий'!AT22</f>
        <v>0.1576331360946745</v>
      </c>
      <c r="AL22" s="124">
        <f t="shared" si="8"/>
        <v>50.967743457362928</v>
      </c>
      <c r="AM22" s="123">
        <f>'Расчет субсидий'!AX22-1</f>
        <v>0</v>
      </c>
      <c r="AN22" s="123">
        <f>AM22*'Расчет субсидий'!AY22</f>
        <v>0</v>
      </c>
      <c r="AO22" s="116">
        <f t="shared" si="9"/>
        <v>0</v>
      </c>
      <c r="AP22" s="133">
        <f>'Расчет субсидий'!BB22-1</f>
        <v>3.2854209445585036E-2</v>
      </c>
      <c r="AQ22" s="133">
        <f>AP22*'Расчет субсидий'!BC22</f>
        <v>0.65708418891170073</v>
      </c>
      <c r="AR22" s="116">
        <f t="shared" si="18"/>
        <v>212.45595437641231</v>
      </c>
      <c r="AS22" s="115">
        <f t="shared" si="19"/>
        <v>19.300321257269633</v>
      </c>
      <c r="AT22" s="118" t="str">
        <f>IF('Расчет субсидий'!BV22="+",'Расчет субсидий'!BV22,"-")</f>
        <v>-</v>
      </c>
    </row>
    <row r="23" spans="1:46" x14ac:dyDescent="0.2">
      <c r="A23" s="131" t="s">
        <v>27</v>
      </c>
      <c r="B23" s="114">
        <f>'Расчет субсидий'!BI23</f>
        <v>548.5</v>
      </c>
      <c r="C23" s="114">
        <f>'Расчет субсидий'!D23-1</f>
        <v>3.6910550323752123E-3</v>
      </c>
      <c r="D23" s="114">
        <f>C23*'Расчет субсидий'!E23</f>
        <v>3.6910550323752123E-2</v>
      </c>
      <c r="E23" s="124">
        <f t="shared" si="11"/>
        <v>16.766243964882705</v>
      </c>
      <c r="F23" s="114">
        <f>'Расчет субсидий'!H23-1</f>
        <v>7.0312500000000444E-3</v>
      </c>
      <c r="G23" s="114">
        <f>F23*'Расчет субсидий'!I23</f>
        <v>3.5156250000000222E-2</v>
      </c>
      <c r="H23" s="124">
        <f t="shared" si="1"/>
        <v>15.969370795620591</v>
      </c>
      <c r="I23" s="114">
        <f>'Расчет субсидий'!L23-1</f>
        <v>0.18181818181818166</v>
      </c>
      <c r="J23" s="114">
        <f>I23*'Расчет субсидий'!M23</f>
        <v>2.7272727272727249</v>
      </c>
      <c r="K23" s="124">
        <f t="shared" si="12"/>
        <v>1238.836037478437</v>
      </c>
      <c r="L23" s="114">
        <f>'Расчет субсидий'!P23-1</f>
        <v>-0.12315238807917017</v>
      </c>
      <c r="M23" s="114">
        <f>L23*'Расчет субсидий'!Q23</f>
        <v>-2.4630477615834034</v>
      </c>
      <c r="N23" s="124">
        <f t="shared" si="13"/>
        <v>-1118.8145206627107</v>
      </c>
      <c r="O23" s="114">
        <f>'Расчет субсидий'!R23-1</f>
        <v>0</v>
      </c>
      <c r="P23" s="114">
        <f>O23*'Расчет субсидий'!S23</f>
        <v>0</v>
      </c>
      <c r="Q23" s="124">
        <f t="shared" si="14"/>
        <v>0</v>
      </c>
      <c r="R23" s="114">
        <f>'Расчет субсидий'!V23-1</f>
        <v>6.696741074900836E-2</v>
      </c>
      <c r="S23" s="114">
        <f>R23*'Расчет субсидий'!W23</f>
        <v>1.0045111612351254</v>
      </c>
      <c r="T23" s="124">
        <f t="shared" si="15"/>
        <v>456.28902974870857</v>
      </c>
      <c r="U23" s="114">
        <f>'Расчет субсидий'!Z23-1</f>
        <v>0.16793893129770998</v>
      </c>
      <c r="V23" s="114">
        <f>U23*'Расчет субсидий'!AA23</f>
        <v>2.5190839694656497</v>
      </c>
      <c r="W23" s="124">
        <f t="shared" si="16"/>
        <v>1144.2684010297028</v>
      </c>
      <c r="X23" s="119">
        <f>'Расчет субсидий'!AD23-1</f>
        <v>-0.44536835599505564</v>
      </c>
      <c r="Y23" s="114">
        <f>X23*'Расчет субсидий'!AE23</f>
        <v>-2.2268417799752784</v>
      </c>
      <c r="Z23" s="124">
        <f t="shared" si="5"/>
        <v>-1011.5203438252022</v>
      </c>
      <c r="AA23" s="119">
        <f>'Расчет субсидий'!AH23-1</f>
        <v>9.6579896101691709E-3</v>
      </c>
      <c r="AB23" s="114">
        <f>AA23*'Расчет субсидий'!AI23</f>
        <v>4.8289948050845855E-2</v>
      </c>
      <c r="AC23" s="124">
        <f t="shared" si="6"/>
        <v>21.935220227561484</v>
      </c>
      <c r="AD23" s="114">
        <f>'Расчет субсидий'!AL23-1</f>
        <v>-0.29574468085106376</v>
      </c>
      <c r="AE23" s="114">
        <f>AD23*'Расчет субсидий'!AM23</f>
        <v>-4.4361702127659566</v>
      </c>
      <c r="AF23" s="124">
        <f t="shared" si="7"/>
        <v>-2015.0854269197141</v>
      </c>
      <c r="AG23" s="114">
        <f>'Расчет субсидий'!AP23-1</f>
        <v>2.7160493827160792E-3</v>
      </c>
      <c r="AH23" s="114">
        <f>AG23*'Расчет субсидий'!AQ23</f>
        <v>5.4320987654321584E-2</v>
      </c>
      <c r="AI23" s="132">
        <f t="shared" si="17"/>
        <v>24.674758935784798</v>
      </c>
      <c r="AJ23" s="123">
        <f>'Расчет субсидий'!AT23-1</f>
        <v>0.20999999999999996</v>
      </c>
      <c r="AK23" s="123">
        <f>AJ23*'Расчет субсидий'!AT23</f>
        <v>0.25409999999999994</v>
      </c>
      <c r="AL23" s="124">
        <f t="shared" si="8"/>
        <v>115.42235361186606</v>
      </c>
      <c r="AM23" s="123">
        <f>'Расчет субсидий'!AX23-1</f>
        <v>1.5306666666666668</v>
      </c>
      <c r="AN23" s="123">
        <f>AM23*'Расчет субсидий'!AY23</f>
        <v>3.0613333333333337</v>
      </c>
      <c r="AO23" s="116">
        <f t="shared" si="9"/>
        <v>1390.579687224686</v>
      </c>
      <c r="AP23" s="133">
        <f>'Расчет субсидий'!BB23-1</f>
        <v>2.9629629629629672E-2</v>
      </c>
      <c r="AQ23" s="133">
        <f>AP23*'Расчет субсидий'!BC23</f>
        <v>0.59259259259259345</v>
      </c>
      <c r="AR23" s="116">
        <f t="shared" si="18"/>
        <v>269.17918839037708</v>
      </c>
      <c r="AS23" s="115">
        <f t="shared" si="19"/>
        <v>1.2075117656037087</v>
      </c>
      <c r="AT23" s="118" t="str">
        <f>IF('Расчет субсидий'!BV23="+",'Расчет субсидий'!BV23,"-")</f>
        <v>-</v>
      </c>
    </row>
    <row r="24" spans="1:46" x14ac:dyDescent="0.2">
      <c r="A24" s="131" t="s">
        <v>28</v>
      </c>
      <c r="B24" s="114">
        <f>'Расчет субсидий'!BI24</f>
        <v>4957.0999999999985</v>
      </c>
      <c r="C24" s="114">
        <f>'Расчет субсидий'!D24-1</f>
        <v>-4.7897865725718636E-2</v>
      </c>
      <c r="D24" s="114">
        <f>C24*'Расчет субсидий'!E24</f>
        <v>-0.47897865725718636</v>
      </c>
      <c r="E24" s="124">
        <f t="shared" si="11"/>
        <v>-107.60385977443197</v>
      </c>
      <c r="F24" s="114">
        <f>'Расчет субсидий'!H24-1</f>
        <v>3.5443037974683511E-2</v>
      </c>
      <c r="G24" s="114">
        <f>F24*'Расчет субсидий'!I24</f>
        <v>0.17721518987341756</v>
      </c>
      <c r="H24" s="124">
        <f t="shared" si="1"/>
        <v>39.811875022229827</v>
      </c>
      <c r="I24" s="114">
        <f>'Расчет субсидий'!L24-1</f>
        <v>0</v>
      </c>
      <c r="J24" s="114">
        <f>I24*'Расчет субсидий'!M24</f>
        <v>0</v>
      </c>
      <c r="K24" s="124">
        <f t="shared" si="12"/>
        <v>0</v>
      </c>
      <c r="L24" s="114">
        <f>'Расчет субсидий'!P24-1</f>
        <v>-0.24536697845412803</v>
      </c>
      <c r="M24" s="114">
        <f>L24*'Расчет субсидий'!Q24</f>
        <v>-4.907339569082561</v>
      </c>
      <c r="N24" s="124">
        <f t="shared" si="13"/>
        <v>-1102.4471985471932</v>
      </c>
      <c r="O24" s="114">
        <f>'Расчет субсидий'!R24-1</f>
        <v>0</v>
      </c>
      <c r="P24" s="114">
        <f>O24*'Расчет субсидий'!S24</f>
        <v>0</v>
      </c>
      <c r="Q24" s="124">
        <f t="shared" si="14"/>
        <v>0</v>
      </c>
      <c r="R24" s="114">
        <f>'Расчет субсидий'!V24-1</f>
        <v>7.0156780994190537E-3</v>
      </c>
      <c r="S24" s="114">
        <f>R24*'Расчет субсидий'!W24</f>
        <v>0.10523517149128581</v>
      </c>
      <c r="T24" s="124">
        <f t="shared" si="15"/>
        <v>23.641367866640415</v>
      </c>
      <c r="U24" s="114">
        <f>'Расчет субсидий'!Z24-1</f>
        <v>0.30756513425225096</v>
      </c>
      <c r="V24" s="114">
        <f>U24*'Расчет субсидий'!AA24</f>
        <v>6.1513026850450192</v>
      </c>
      <c r="W24" s="124">
        <f t="shared" si="16"/>
        <v>1381.9069002823305</v>
      </c>
      <c r="X24" s="119">
        <f>'Расчет субсидий'!AD24-1</f>
        <v>1.3456833797585888</v>
      </c>
      <c r="Y24" s="114">
        <f>X24*'Расчет субсидий'!AE24</f>
        <v>13.456833797585887</v>
      </c>
      <c r="Z24" s="124">
        <f t="shared" si="5"/>
        <v>3023.1143601577323</v>
      </c>
      <c r="AA24" s="119">
        <f>'Расчет субсидий'!AH24-1</f>
        <v>8.707869513433808E-2</v>
      </c>
      <c r="AB24" s="114">
        <f>AA24*'Расчет субсидий'!AI24</f>
        <v>0.8707869513433808</v>
      </c>
      <c r="AC24" s="124">
        <f t="shared" si="6"/>
        <v>195.62466006798772</v>
      </c>
      <c r="AD24" s="114">
        <f>'Расчет субсидий'!AL24-1</f>
        <v>-0.27222222222222225</v>
      </c>
      <c r="AE24" s="114">
        <f>AD24*'Расчет субсидий'!AM24</f>
        <v>-4.0833333333333339</v>
      </c>
      <c r="AF24" s="124">
        <f t="shared" si="7"/>
        <v>-917.33195363721336</v>
      </c>
      <c r="AG24" s="114">
        <f>'Расчет субсидий'!AP24-1</f>
        <v>0.16843845972123783</v>
      </c>
      <c r="AH24" s="114">
        <f>AG24*'Расчет субсидий'!AQ24</f>
        <v>3.3687691944247566</v>
      </c>
      <c r="AI24" s="132">
        <f t="shared" si="17"/>
        <v>756.80317383049533</v>
      </c>
      <c r="AJ24" s="123">
        <f>'Расчет субсидий'!AT24-1</f>
        <v>2.4209882139619219</v>
      </c>
      <c r="AK24" s="123">
        <f>AJ24*'Расчет субсидий'!AT24</f>
        <v>8.2821721461044575</v>
      </c>
      <c r="AL24" s="124">
        <f t="shared" si="8"/>
        <v>1860.6125277907868</v>
      </c>
      <c r="AM24" s="123">
        <f>'Расчет субсидий'!AX24-1</f>
        <v>-0.63764044943820219</v>
      </c>
      <c r="AN24" s="123">
        <f>AM24*'Расчет субсидий'!AY24</f>
        <v>-1.2752808988764044</v>
      </c>
      <c r="AO24" s="116">
        <f t="shared" si="9"/>
        <v>-286.49532695571759</v>
      </c>
      <c r="AP24" s="133">
        <f>'Расчет субсидий'!BB24-1</f>
        <v>2.6548672566371723E-2</v>
      </c>
      <c r="AQ24" s="133">
        <f>AP24*'Расчет субсидий'!BC24</f>
        <v>0.39823008849557584</v>
      </c>
      <c r="AR24" s="116">
        <f t="shared" si="18"/>
        <v>89.463473896351076</v>
      </c>
      <c r="AS24" s="115">
        <f t="shared" si="19"/>
        <v>22.065612765814297</v>
      </c>
      <c r="AT24" s="118" t="str">
        <f>IF('Расчет субсидий'!BV24="+",'Расчет субсидий'!BV24,"-")</f>
        <v>-</v>
      </c>
    </row>
    <row r="25" spans="1:46" x14ac:dyDescent="0.2">
      <c r="A25" s="131" t="s">
        <v>29</v>
      </c>
      <c r="B25" s="114">
        <f>'Расчет субсидий'!BI25</f>
        <v>3012.9000000000015</v>
      </c>
      <c r="C25" s="114">
        <f>'Расчет субсидий'!D25-1</f>
        <v>-1.1378197250487498E-2</v>
      </c>
      <c r="D25" s="114">
        <f>C25*'Расчет субсидий'!E25</f>
        <v>-0.11378197250487498</v>
      </c>
      <c r="E25" s="124">
        <f t="shared" si="11"/>
        <v>-6.9689922833598912</v>
      </c>
      <c r="F25" s="114">
        <f>'Расчет субсидий'!H25-1</f>
        <v>1.3309671694764935E-2</v>
      </c>
      <c r="G25" s="114">
        <f>F25*'Расчет субсидий'!I25</f>
        <v>6.6548358473824676E-2</v>
      </c>
      <c r="H25" s="124">
        <f t="shared" si="1"/>
        <v>4.0759971589917869</v>
      </c>
      <c r="I25" s="114">
        <f>'Расчет субсидий'!L25-1</f>
        <v>0.11764705882352944</v>
      </c>
      <c r="J25" s="114">
        <f>I25*'Расчет субсидий'!M25</f>
        <v>1.1764705882352944</v>
      </c>
      <c r="K25" s="124">
        <f t="shared" si="12"/>
        <v>72.057236049940698</v>
      </c>
      <c r="L25" s="114">
        <f>'Расчет субсидий'!P25-1</f>
        <v>5.8041661962289881E-2</v>
      </c>
      <c r="M25" s="114">
        <f>L25*'Расчет субсидий'!Q25</f>
        <v>1.1608332392457976</v>
      </c>
      <c r="N25" s="124">
        <f t="shared" si="13"/>
        <v>71.099469524708951</v>
      </c>
      <c r="O25" s="114">
        <f>'Расчет субсидий'!R25-1</f>
        <v>0</v>
      </c>
      <c r="P25" s="114">
        <f>O25*'Расчет субсидий'!S25</f>
        <v>0</v>
      </c>
      <c r="Q25" s="124">
        <f t="shared" si="14"/>
        <v>0</v>
      </c>
      <c r="R25" s="114">
        <f>'Расчет субсидий'!V25-1</f>
        <v>2.565747273893515E-2</v>
      </c>
      <c r="S25" s="114">
        <f>R25*'Расчет субсидий'!W25</f>
        <v>0.38486209108402725</v>
      </c>
      <c r="T25" s="124">
        <f t="shared" si="15"/>
        <v>23.572283762328194</v>
      </c>
      <c r="U25" s="114">
        <f>'Расчет субсидий'!Z25-1</f>
        <v>0.3085106382978724</v>
      </c>
      <c r="V25" s="114">
        <f>U25*'Расчет субсидий'!AA25</f>
        <v>3.085106382978724</v>
      </c>
      <c r="W25" s="124">
        <f t="shared" si="16"/>
        <v>188.95860304585514</v>
      </c>
      <c r="X25" s="119">
        <f>'Расчет субсидий'!AD25-1</f>
        <v>9.6859939250759357</v>
      </c>
      <c r="Y25" s="114">
        <f>X25*'Расчет субсидий'!AE25</f>
        <v>48.429969625379677</v>
      </c>
      <c r="Z25" s="124">
        <f t="shared" si="5"/>
        <v>2966.2702902093247</v>
      </c>
      <c r="AA25" s="119">
        <f>'Расчет субсидий'!AH25-1</f>
        <v>0.24666666666666659</v>
      </c>
      <c r="AB25" s="114">
        <f>AA25*'Расчет субсидий'!AI25</f>
        <v>1.2333333333333329</v>
      </c>
      <c r="AC25" s="124">
        <f t="shared" si="6"/>
        <v>75.540002459021125</v>
      </c>
      <c r="AD25" s="114">
        <f>'Расчет субсидий'!AL25-1</f>
        <v>-0.4553571428571429</v>
      </c>
      <c r="AE25" s="114">
        <f>AD25*'Расчет субсидий'!AM25</f>
        <v>-6.8303571428571432</v>
      </c>
      <c r="AF25" s="124">
        <f t="shared" si="7"/>
        <v>-418.35015840601727</v>
      </c>
      <c r="AG25" s="114">
        <f>'Расчет субсидий'!AP25-1</f>
        <v>-0.22508038585209</v>
      </c>
      <c r="AH25" s="114">
        <f>AG25*'Расчет субсидий'!AQ25</f>
        <v>-4.5016077170418001</v>
      </c>
      <c r="AI25" s="132">
        <f t="shared" si="17"/>
        <v>-275.71739839044824</v>
      </c>
      <c r="AJ25" s="123">
        <f>'Расчет субсидий'!AT25-1</f>
        <v>3.076923076923066E-2</v>
      </c>
      <c r="AK25" s="123">
        <f>AJ25*'Расчет субсидий'!AT25</f>
        <v>3.1715976331360828E-2</v>
      </c>
      <c r="AL25" s="124">
        <f t="shared" si="8"/>
        <v>1.9425607541037191</v>
      </c>
      <c r="AM25" s="123">
        <f>'Расчет субсидий'!AX25-1</f>
        <v>-0.57565858798735503</v>
      </c>
      <c r="AN25" s="123">
        <f>AM25*'Расчет субсидий'!AY25</f>
        <v>-1.1513171759747101</v>
      </c>
      <c r="AO25" s="116">
        <f t="shared" si="9"/>
        <v>-70.516623489926673</v>
      </c>
      <c r="AP25" s="133">
        <f>'Расчет субсидий'!BB25-1</f>
        <v>0.24878048780487805</v>
      </c>
      <c r="AQ25" s="133">
        <f>AP25*'Расчет субсидий'!BC25</f>
        <v>6.2195121951219514</v>
      </c>
      <c r="AR25" s="116">
        <f t="shared" si="18"/>
        <v>380.93672960547912</v>
      </c>
      <c r="AS25" s="115">
        <f t="shared" si="19"/>
        <v>49.191287781805464</v>
      </c>
      <c r="AT25" s="118" t="str">
        <f>IF('Расчет субсидий'!BV25="+",'Расчет субсидий'!BV25,"-")</f>
        <v>-</v>
      </c>
    </row>
    <row r="26" spans="1:46" x14ac:dyDescent="0.2">
      <c r="A26" s="131" t="s">
        <v>30</v>
      </c>
      <c r="B26" s="114">
        <f>'Расчет субсидий'!BI26</f>
        <v>5251.8000000000029</v>
      </c>
      <c r="C26" s="114">
        <f>'Расчет субсидий'!D26-1</f>
        <v>0.34343907714491717</v>
      </c>
      <c r="D26" s="114">
        <f>C26*'Расчет субсидий'!E26</f>
        <v>3.4343907714491717</v>
      </c>
      <c r="E26" s="124">
        <f t="shared" si="11"/>
        <v>1087.1153420088199</v>
      </c>
      <c r="F26" s="114">
        <f>'Расчет субсидий'!H26-1</f>
        <v>3.3606557377049207E-2</v>
      </c>
      <c r="G26" s="114">
        <f>F26*'Расчет субсидий'!I26</f>
        <v>0.16803278688524603</v>
      </c>
      <c r="H26" s="124">
        <f t="shared" si="1"/>
        <v>53.188769927415613</v>
      </c>
      <c r="I26" s="114">
        <f>'Расчет субсидий'!L26-1</f>
        <v>0.31999999999999984</v>
      </c>
      <c r="J26" s="114">
        <f>I26*'Расчет субсидий'!M26</f>
        <v>4.7999999999999972</v>
      </c>
      <c r="K26" s="124">
        <f t="shared" si="12"/>
        <v>1519.3826180241238</v>
      </c>
      <c r="L26" s="114">
        <f>'Расчет субсидий'!P26-1</f>
        <v>0.1352368445463823</v>
      </c>
      <c r="M26" s="114">
        <f>L26*'Расчет субсидий'!Q26</f>
        <v>2.7047368909276459</v>
      </c>
      <c r="N26" s="124">
        <f t="shared" si="13"/>
        <v>856.15212883418292</v>
      </c>
      <c r="O26" s="114">
        <f>'Расчет субсидий'!R26-1</f>
        <v>0</v>
      </c>
      <c r="P26" s="114">
        <f>O26*'Расчет субсидий'!S26</f>
        <v>0</v>
      </c>
      <c r="Q26" s="124">
        <f t="shared" si="14"/>
        <v>0</v>
      </c>
      <c r="R26" s="114">
        <f>'Расчет субсидий'!V26-1</f>
        <v>-5.193775094228259E-2</v>
      </c>
      <c r="S26" s="114">
        <f>R26*'Расчет субсидий'!W26</f>
        <v>-1.0387550188456518</v>
      </c>
      <c r="T26" s="124">
        <f t="shared" si="15"/>
        <v>-328.80548333737613</v>
      </c>
      <c r="U26" s="114">
        <f>'Расчет субсидий'!Z26-1</f>
        <v>6.7795657630992379E-2</v>
      </c>
      <c r="V26" s="114">
        <f>U26*'Расчет субсидий'!AA26</f>
        <v>0.67795657630992379</v>
      </c>
      <c r="W26" s="124">
        <f t="shared" si="16"/>
        <v>214.59904954592588</v>
      </c>
      <c r="X26" s="119">
        <f>'Расчет субсидий'!AD26-1</f>
        <v>0.60059615384615395</v>
      </c>
      <c r="Y26" s="114">
        <f>X26*'Расчет субсидий'!AE26</f>
        <v>3.0029807692307697</v>
      </c>
      <c r="Z26" s="124">
        <f t="shared" si="5"/>
        <v>950.55766313123888</v>
      </c>
      <c r="AA26" s="119">
        <f>'Расчет субсидий'!AH26-1</f>
        <v>0.28971962616822422</v>
      </c>
      <c r="AB26" s="114">
        <f>AA26*'Расчет субсидий'!AI26</f>
        <v>1.4485981308411211</v>
      </c>
      <c r="AC26" s="124">
        <f t="shared" si="6"/>
        <v>458.53642093796583</v>
      </c>
      <c r="AD26" s="114">
        <f>'Расчет субсидий'!AL26-1</f>
        <v>-0.15555555555555556</v>
      </c>
      <c r="AE26" s="114">
        <f>AD26*'Расчет субсидий'!AM26</f>
        <v>-2.3333333333333335</v>
      </c>
      <c r="AF26" s="124">
        <f t="shared" si="7"/>
        <v>-738.58877265061619</v>
      </c>
      <c r="AG26" s="114">
        <f>'Расчет субсидий'!AP26-1</f>
        <v>4.0746688077077486E-2</v>
      </c>
      <c r="AH26" s="114">
        <f>AG26*'Расчет субсидий'!AQ26</f>
        <v>0.81493376154154973</v>
      </c>
      <c r="AI26" s="132">
        <f t="shared" si="17"/>
        <v>257.95754002650989</v>
      </c>
      <c r="AJ26" s="123">
        <f>'Расчет субсидий'!AT26-1</f>
        <v>1.0524</v>
      </c>
      <c r="AK26" s="123">
        <f>AJ26*'Расчет субсидий'!AT26</f>
        <v>2.1599457599999998</v>
      </c>
      <c r="AL26" s="124">
        <f t="shared" si="8"/>
        <v>683.7050090872724</v>
      </c>
      <c r="AM26" s="123">
        <f>'Расчет субсидий'!AX26-1</f>
        <v>0.32619047619047636</v>
      </c>
      <c r="AN26" s="123">
        <f>AM26*'Расчет субсидий'!AY26</f>
        <v>0.65238095238095273</v>
      </c>
      <c r="AO26" s="116">
        <f t="shared" si="9"/>
        <v>206.50339153700912</v>
      </c>
      <c r="AP26" s="133">
        <f>'Расчет субсидий'!BB26-1</f>
        <v>4.9751243781093191E-3</v>
      </c>
      <c r="AQ26" s="133">
        <f>AP26*'Расчет субсидий'!BC26</f>
        <v>9.9502487562186381E-2</v>
      </c>
      <c r="AR26" s="116">
        <f t="shared" si="18"/>
        <v>31.496322927530759</v>
      </c>
      <c r="AS26" s="115">
        <f t="shared" si="19"/>
        <v>16.591370534949579</v>
      </c>
      <c r="AT26" s="118" t="str">
        <f>IF('Расчет субсидий'!BV26="+",'Расчет субсидий'!BV26,"-")</f>
        <v>-</v>
      </c>
    </row>
    <row r="27" spans="1:46" x14ac:dyDescent="0.2">
      <c r="A27" s="131" t="s">
        <v>31</v>
      </c>
      <c r="B27" s="114">
        <f>'Расчет субсидий'!BI27</f>
        <v>2841.5</v>
      </c>
      <c r="C27" s="114">
        <f>'Расчет субсидий'!D27-1</f>
        <v>0.26399041449271476</v>
      </c>
      <c r="D27" s="114">
        <f>C27*'Расчет субсидий'!E27</f>
        <v>2.6399041449271476</v>
      </c>
      <c r="E27" s="124">
        <f t="shared" si="11"/>
        <v>141.21291021278077</v>
      </c>
      <c r="F27" s="114">
        <f>'Расчет субсидий'!H27-1</f>
        <v>4.2194092827003704E-3</v>
      </c>
      <c r="G27" s="114">
        <f>F27*'Расчет субсидий'!I27</f>
        <v>2.1097046413501852E-2</v>
      </c>
      <c r="H27" s="124">
        <f t="shared" si="1"/>
        <v>1.1285164753688133</v>
      </c>
      <c r="I27" s="114">
        <f>'Расчет субсидий'!L27-1</f>
        <v>0.23809523809523814</v>
      </c>
      <c r="J27" s="114">
        <f>I27*'Расчет субсидий'!M27</f>
        <v>3.5714285714285721</v>
      </c>
      <c r="K27" s="124">
        <f t="shared" si="12"/>
        <v>191.04171761600861</v>
      </c>
      <c r="L27" s="114">
        <f>'Расчет субсидий'!P27-1</f>
        <v>0.2476325262283483</v>
      </c>
      <c r="M27" s="114">
        <f>L27*'Расчет субсидий'!Q27</f>
        <v>4.9526505245669661</v>
      </c>
      <c r="N27" s="124">
        <f t="shared" si="13"/>
        <v>264.92560163022773</v>
      </c>
      <c r="O27" s="114">
        <f>'Расчет субсидий'!R27-1</f>
        <v>0</v>
      </c>
      <c r="P27" s="114">
        <f>O27*'Расчет субсидий'!S27</f>
        <v>0</v>
      </c>
      <c r="Q27" s="124">
        <f t="shared" si="14"/>
        <v>0</v>
      </c>
      <c r="R27" s="114">
        <f>'Расчет субсидий'!V27-1</f>
        <v>0.14079139109965255</v>
      </c>
      <c r="S27" s="114">
        <f>R27*'Расчет субсидий'!W27</f>
        <v>2.815827821993051</v>
      </c>
      <c r="T27" s="124">
        <f t="shared" si="15"/>
        <v>150.62336341485911</v>
      </c>
      <c r="U27" s="114">
        <f>'Расчет субсидий'!Z27-1</f>
        <v>0.66252587991718426</v>
      </c>
      <c r="V27" s="114">
        <f>U27*'Расчет субсидий'!AA27</f>
        <v>13.250517598343684</v>
      </c>
      <c r="W27" s="124">
        <f t="shared" si="16"/>
        <v>708.79245956084321</v>
      </c>
      <c r="X27" s="119">
        <f>'Расчет субсидий'!AD27-1</f>
        <v>2.8508384819064432</v>
      </c>
      <c r="Y27" s="114">
        <f>X27*'Расчет субсидий'!AE27</f>
        <v>28.508384819064432</v>
      </c>
      <c r="Z27" s="124">
        <f t="shared" si="5"/>
        <v>1524.9614246418196</v>
      </c>
      <c r="AA27" s="119">
        <f>'Расчет субсидий'!AH27-1</f>
        <v>0.18784373759709694</v>
      </c>
      <c r="AB27" s="114">
        <f>AA27*'Расчет субсидий'!AI27</f>
        <v>0.93921868798548469</v>
      </c>
      <c r="AC27" s="124">
        <f t="shared" si="6"/>
        <v>50.240386383544291</v>
      </c>
      <c r="AD27" s="114">
        <f>'Расчет субсидий'!AL27-1</f>
        <v>-0.42333333333333334</v>
      </c>
      <c r="AE27" s="114">
        <f>AD27*'Расчет субсидий'!AM27</f>
        <v>-6.35</v>
      </c>
      <c r="AF27" s="124">
        <f t="shared" si="7"/>
        <v>-339.67217392126321</v>
      </c>
      <c r="AG27" s="114">
        <f>'Расчет субсидий'!AP27-1</f>
        <v>1.6420361247948545E-3</v>
      </c>
      <c r="AH27" s="114">
        <f>AG27*'Расчет субсидий'!AQ27</f>
        <v>3.284072249589709E-2</v>
      </c>
      <c r="AI27" s="132">
        <f t="shared" si="17"/>
        <v>1.7567054493427241</v>
      </c>
      <c r="AJ27" s="123">
        <f>'Расчет субсидий'!AT27-1</f>
        <v>0.44433333333333325</v>
      </c>
      <c r="AK27" s="123">
        <f>AJ27*'Расчет субсидий'!AT27</f>
        <v>0.64176544444444428</v>
      </c>
      <c r="AL27" s="124">
        <f t="shared" si="8"/>
        <v>34.329112387714972</v>
      </c>
      <c r="AM27" s="123">
        <f>'Расчет субсидий'!AX27-1</f>
        <v>0</v>
      </c>
      <c r="AN27" s="123">
        <f>AM27*'Расчет субсидий'!AY27</f>
        <v>0</v>
      </c>
      <c r="AO27" s="116">
        <f t="shared" si="9"/>
        <v>0</v>
      </c>
      <c r="AP27" s="133">
        <f>'Расчет субсидий'!BB27-1</f>
        <v>0.13978494623655902</v>
      </c>
      <c r="AQ27" s="133">
        <f>AP27*'Расчет субсидий'!BC27</f>
        <v>2.0967741935483852</v>
      </c>
      <c r="AR27" s="116">
        <f t="shared" si="18"/>
        <v>112.15997614875332</v>
      </c>
      <c r="AS27" s="115">
        <f t="shared" si="19"/>
        <v>53.120409575211568</v>
      </c>
      <c r="AT27" s="118" t="str">
        <f>IF('Расчет субсидий'!BV27="+",'Расчет субсидий'!BV27,"-")</f>
        <v>-</v>
      </c>
    </row>
    <row r="28" spans="1:46" x14ac:dyDescent="0.2">
      <c r="A28" s="131" t="s">
        <v>32</v>
      </c>
      <c r="B28" s="114">
        <f>'Расчет субсидий'!BI28</f>
        <v>1704.7999999999993</v>
      </c>
      <c r="C28" s="114">
        <f>'Расчет субсидий'!D28-1</f>
        <v>0.26456066317631155</v>
      </c>
      <c r="D28" s="114">
        <f>C28*'Расчет субсидий'!E28</f>
        <v>2.6456066317631155</v>
      </c>
      <c r="E28" s="124">
        <f t="shared" si="11"/>
        <v>305.27998000297129</v>
      </c>
      <c r="F28" s="114">
        <f>'Расчет субсидий'!H28-1</f>
        <v>3.6909871244635184E-2</v>
      </c>
      <c r="G28" s="114">
        <f>F28*'Расчет субсидий'!I28</f>
        <v>0.18454935622317592</v>
      </c>
      <c r="H28" s="124">
        <f t="shared" si="1"/>
        <v>21.295389534091896</v>
      </c>
      <c r="I28" s="114">
        <f>'Расчет субсидий'!L28-1</f>
        <v>0.55555555555555536</v>
      </c>
      <c r="J28" s="114">
        <f>I28*'Расчет субсидий'!M28</f>
        <v>5.5555555555555536</v>
      </c>
      <c r="K28" s="124">
        <f t="shared" si="12"/>
        <v>641.0627598764097</v>
      </c>
      <c r="L28" s="114">
        <f>'Расчет субсидий'!P28-1</f>
        <v>0.15511776769622765</v>
      </c>
      <c r="M28" s="114">
        <f>L28*'Расчет субсидий'!Q28</f>
        <v>3.102355353924553</v>
      </c>
      <c r="N28" s="124">
        <f t="shared" si="13"/>
        <v>357.98480735476147</v>
      </c>
      <c r="O28" s="114">
        <f>'Расчет субсидий'!R28-1</f>
        <v>0</v>
      </c>
      <c r="P28" s="114">
        <f>O28*'Расчет субсидий'!S28</f>
        <v>0</v>
      </c>
      <c r="Q28" s="124">
        <f t="shared" si="14"/>
        <v>0</v>
      </c>
      <c r="R28" s="114">
        <f>'Расчет субсидий'!V28-1</f>
        <v>8.5130297947396683E-2</v>
      </c>
      <c r="S28" s="114">
        <f>R28*'Расчет субсидий'!W28</f>
        <v>1.7026059589479337</v>
      </c>
      <c r="T28" s="124">
        <f t="shared" si="15"/>
        <v>196.4659095045331</v>
      </c>
      <c r="U28" s="114">
        <f>'Расчет субсидий'!Z28-1</f>
        <v>7.800219951181564E-2</v>
      </c>
      <c r="V28" s="114">
        <f>U28*'Расчет субсидий'!AA28</f>
        <v>1.1700329926772346</v>
      </c>
      <c r="W28" s="124">
        <f t="shared" si="16"/>
        <v>135.01162429778222</v>
      </c>
      <c r="X28" s="119">
        <f>'Расчет субсидий'!AD28-1</f>
        <v>0.15122244897959192</v>
      </c>
      <c r="Y28" s="114">
        <f>X28*'Расчет субсидий'!AE28</f>
        <v>0.75611224489795958</v>
      </c>
      <c r="Z28" s="124">
        <f t="shared" si="5"/>
        <v>87.248772448314114</v>
      </c>
      <c r="AA28" s="119">
        <f>'Расчет субсидий'!AH28-1</f>
        <v>0.15769736483805463</v>
      </c>
      <c r="AB28" s="114">
        <f>AA28*'Расчет субсидий'!AI28</f>
        <v>0.78848682419027316</v>
      </c>
      <c r="AC28" s="124">
        <f t="shared" si="6"/>
        <v>90.984517135488389</v>
      </c>
      <c r="AD28" s="114">
        <f>'Расчет субсидий'!AL28-1</f>
        <v>-0.37049180327868858</v>
      </c>
      <c r="AE28" s="114">
        <f>AD28*'Расчет субсидий'!AM28</f>
        <v>-5.5573770491803289</v>
      </c>
      <c r="AF28" s="124">
        <f t="shared" si="7"/>
        <v>-641.27294438784497</v>
      </c>
      <c r="AG28" s="114">
        <f>'Расчет субсидий'!AP28-1</f>
        <v>3.299700027270247E-2</v>
      </c>
      <c r="AH28" s="114">
        <f>AG28*'Расчет субсидий'!AQ28</f>
        <v>0.65994000545404941</v>
      </c>
      <c r="AI28" s="132">
        <f t="shared" si="17"/>
        <v>76.151333024860676</v>
      </c>
      <c r="AJ28" s="123">
        <f>'Расчет субсидий'!AT28-1</f>
        <v>0.11252525252525247</v>
      </c>
      <c r="AK28" s="123">
        <f>AJ28*'Расчет субсидий'!AT28</f>
        <v>0.1251871849811243</v>
      </c>
      <c r="AL28" s="124">
        <f t="shared" si="8"/>
        <v>14.445511614928476</v>
      </c>
      <c r="AM28" s="123">
        <f>'Расчет субсидий'!AX28-1</f>
        <v>0.67933491686460812</v>
      </c>
      <c r="AN28" s="123">
        <f>AM28*'Расчет субсидий'!AY28</f>
        <v>1.3586698337292162</v>
      </c>
      <c r="AO28" s="116">
        <f t="shared" si="9"/>
        <v>156.77867400682936</v>
      </c>
      <c r="AP28" s="133">
        <f>'Расчет субсидий'!BB28-1</f>
        <v>0.22823529411764709</v>
      </c>
      <c r="AQ28" s="133">
        <f>AP28*'Расчет субсидий'!BC28</f>
        <v>2.2823529411764709</v>
      </c>
      <c r="AR28" s="116">
        <f t="shared" si="18"/>
        <v>263.36366558687337</v>
      </c>
      <c r="AS28" s="115">
        <f t="shared" si="19"/>
        <v>14.774077834340332</v>
      </c>
      <c r="AT28" s="118" t="str">
        <f>IF('Расчет субсидий'!BV28="+",'Расчет субсидий'!BV28,"-")</f>
        <v>-</v>
      </c>
    </row>
    <row r="29" spans="1:46" x14ac:dyDescent="0.2">
      <c r="A29" s="131" t="s">
        <v>33</v>
      </c>
      <c r="B29" s="114">
        <f>'Расчет субсидий'!BI29</f>
        <v>4504.2999999999993</v>
      </c>
      <c r="C29" s="114">
        <f>'Расчет субсидий'!D29-1</f>
        <v>6.9276625192356001E-2</v>
      </c>
      <c r="D29" s="114">
        <f>C29*'Расчет субсидий'!E29</f>
        <v>0.69276625192356001</v>
      </c>
      <c r="E29" s="124">
        <f t="shared" si="11"/>
        <v>110.93413855752974</v>
      </c>
      <c r="F29" s="114">
        <f>'Расчет субсидий'!H29-1</f>
        <v>2.7678571428571441E-2</v>
      </c>
      <c r="G29" s="114">
        <f>F29*'Расчет субсидий'!I29</f>
        <v>0.13839285714285721</v>
      </c>
      <c r="H29" s="124">
        <f t="shared" si="1"/>
        <v>22.161143599345163</v>
      </c>
      <c r="I29" s="114">
        <f>'Расчет субсидий'!L29-1</f>
        <v>0.625</v>
      </c>
      <c r="J29" s="114">
        <f>I29*'Расчет субсидий'!M29</f>
        <v>3.125</v>
      </c>
      <c r="K29" s="124">
        <f t="shared" si="12"/>
        <v>500.41291998521314</v>
      </c>
      <c r="L29" s="114">
        <f>'Расчет субсидий'!P29-1</f>
        <v>-9.8535268205110937E-2</v>
      </c>
      <c r="M29" s="114">
        <f>L29*'Расчет субсидий'!Q29</f>
        <v>-1.9707053641022187</v>
      </c>
      <c r="N29" s="124">
        <f t="shared" si="13"/>
        <v>-315.57325621789244</v>
      </c>
      <c r="O29" s="114">
        <f>'Расчет субсидий'!R29-1</f>
        <v>0</v>
      </c>
      <c r="P29" s="114">
        <f>O29*'Расчет субсидий'!S29</f>
        <v>0</v>
      </c>
      <c r="Q29" s="124">
        <f t="shared" si="14"/>
        <v>0</v>
      </c>
      <c r="R29" s="114">
        <f>'Расчет субсидий'!V29-1</f>
        <v>0.10852793994995835</v>
      </c>
      <c r="S29" s="114">
        <f>R29*'Расчет субсидий'!W29</f>
        <v>1.6279190992493753</v>
      </c>
      <c r="T29" s="124">
        <f t="shared" si="15"/>
        <v>260.68215998562488</v>
      </c>
      <c r="U29" s="114">
        <f>'Расчет субсидий'!Z29-1</f>
        <v>0.38031142781736604</v>
      </c>
      <c r="V29" s="114">
        <f>U29*'Расчет субсидий'!AA29</f>
        <v>9.5077856954341513</v>
      </c>
      <c r="W29" s="124">
        <f t="shared" si="16"/>
        <v>1522.5020167826701</v>
      </c>
      <c r="X29" s="119">
        <f>'Расчет субсидий'!AD29-1</f>
        <v>3.3530707693589719</v>
      </c>
      <c r="Y29" s="114">
        <f>X29*'Расчет субсидий'!AE29</f>
        <v>16.765353846794859</v>
      </c>
      <c r="Z29" s="124">
        <f t="shared" si="5"/>
        <v>2684.671895379181</v>
      </c>
      <c r="AA29" s="119">
        <f>'Расчет субсидий'!AH29-1</f>
        <v>0.19822858723935699</v>
      </c>
      <c r="AB29" s="114">
        <f>AA29*'Расчет субсидий'!AI29</f>
        <v>0.99114293619678495</v>
      </c>
      <c r="AC29" s="124">
        <f t="shared" si="6"/>
        <v>158.71383386398429</v>
      </c>
      <c r="AD29" s="114">
        <f>'Расчет субсидий'!AL29-1</f>
        <v>-0.20799999999999996</v>
      </c>
      <c r="AE29" s="114">
        <f>AD29*'Расчет субсидий'!AM29</f>
        <v>-3.1199999999999992</v>
      </c>
      <c r="AF29" s="124">
        <f t="shared" si="7"/>
        <v>-499.61225931323662</v>
      </c>
      <c r="AG29" s="114">
        <f>'Расчет субсидий'!AP29-1</f>
        <v>-0.14255319148936174</v>
      </c>
      <c r="AH29" s="114">
        <f>AG29*'Расчет субсидий'!AQ29</f>
        <v>-2.8510638297872348</v>
      </c>
      <c r="AI29" s="132">
        <f t="shared" si="17"/>
        <v>-456.54693636097755</v>
      </c>
      <c r="AJ29" s="123">
        <f>'Расчет субсидий'!AT29-1</f>
        <v>3.2857142857142918E-2</v>
      </c>
      <c r="AK29" s="123">
        <f>AJ29*'Расчет субсидий'!AT29</f>
        <v>3.3936734693877618E-2</v>
      </c>
      <c r="AL29" s="124">
        <f t="shared" si="8"/>
        <v>5.4343617609365724</v>
      </c>
      <c r="AM29" s="123">
        <f>'Расчет субсидий'!AX29-1</f>
        <v>0.55263157894736836</v>
      </c>
      <c r="AN29" s="123">
        <f>AM29*'Расчет субсидий'!AY29</f>
        <v>1.1052631578947367</v>
      </c>
      <c r="AO29" s="116">
        <f t="shared" si="9"/>
        <v>176.98814854213853</v>
      </c>
      <c r="AP29" s="133">
        <f>'Расчет субсидий'!BB29-1</f>
        <v>0.20828538550057529</v>
      </c>
      <c r="AQ29" s="133">
        <f>AP29*'Расчет субсидий'!BC29</f>
        <v>2.0828538550057529</v>
      </c>
      <c r="AR29" s="116">
        <f t="shared" si="18"/>
        <v>333.53183343548369</v>
      </c>
      <c r="AS29" s="115">
        <f t="shared" si="19"/>
        <v>28.128645240446495</v>
      </c>
      <c r="AT29" s="118" t="str">
        <f>IF('Расчет субсидий'!BV29="+",'Расчет субсидий'!BV29,"-")</f>
        <v>-</v>
      </c>
    </row>
    <row r="30" spans="1:46" x14ac:dyDescent="0.2">
      <c r="A30" s="131" t="s">
        <v>34</v>
      </c>
      <c r="B30" s="114">
        <f>'Расчет субсидий'!BI30</f>
        <v>437.79999999999927</v>
      </c>
      <c r="C30" s="114">
        <f>'Расчет субсидий'!D30-1</f>
        <v>3.842340131197286E-2</v>
      </c>
      <c r="D30" s="114">
        <f>C30*'Расчет субсидий'!E30</f>
        <v>0.3842340131197286</v>
      </c>
      <c r="E30" s="124">
        <f t="shared" si="11"/>
        <v>43.562157081977738</v>
      </c>
      <c r="F30" s="114">
        <f>'Расчет субсидий'!H30-1</f>
        <v>4.7787610619469012E-2</v>
      </c>
      <c r="G30" s="114">
        <f>F30*'Расчет субсидий'!I30</f>
        <v>0.23893805309734506</v>
      </c>
      <c r="H30" s="124">
        <f t="shared" si="1"/>
        <v>27.089369099255435</v>
      </c>
      <c r="I30" s="114">
        <f>'Расчет субсидий'!L30-1</f>
        <v>0.13043478260869579</v>
      </c>
      <c r="J30" s="114">
        <f>I30*'Расчет субсидий'!M30</f>
        <v>1.3043478260869579</v>
      </c>
      <c r="K30" s="124">
        <f t="shared" si="12"/>
        <v>147.87916464810957</v>
      </c>
      <c r="L30" s="114">
        <f>'Расчет субсидий'!P30-1</f>
        <v>0.26640152371798509</v>
      </c>
      <c r="M30" s="114">
        <f>L30*'Расчет субсидий'!Q30</f>
        <v>5.3280304743597018</v>
      </c>
      <c r="N30" s="124">
        <f t="shared" si="13"/>
        <v>604.06026675545354</v>
      </c>
      <c r="O30" s="114">
        <f>'Расчет субсидий'!R30-1</f>
        <v>0</v>
      </c>
      <c r="P30" s="114">
        <f>O30*'Расчет субсидий'!S30</f>
        <v>0</v>
      </c>
      <c r="Q30" s="124">
        <f t="shared" si="14"/>
        <v>0</v>
      </c>
      <c r="R30" s="114">
        <f>'Расчет субсидий'!V30-1</f>
        <v>-0.26329595032252884</v>
      </c>
      <c r="S30" s="114">
        <f>R30*'Расчет субсидий'!W30</f>
        <v>-3.9494392548379325</v>
      </c>
      <c r="T30" s="124">
        <f t="shared" si="15"/>
        <v>-447.76382967264533</v>
      </c>
      <c r="U30" s="114">
        <f>'Расчет субсидий'!Z30-1</f>
        <v>-0.23909442297073435</v>
      </c>
      <c r="V30" s="114">
        <f>U30*'Расчет субсидий'!AA30</f>
        <v>-5.9773605742683591</v>
      </c>
      <c r="W30" s="124">
        <f t="shared" si="16"/>
        <v>-677.67743453456728</v>
      </c>
      <c r="X30" s="119">
        <f>'Расчет субсидий'!AD30-1</f>
        <v>1.2530000000000001</v>
      </c>
      <c r="Y30" s="114">
        <f>X30*'Расчет субсидий'!AE30</f>
        <v>12.530000000000001</v>
      </c>
      <c r="Z30" s="124">
        <f t="shared" si="5"/>
        <v>1420.5765486646221</v>
      </c>
      <c r="AA30" s="119">
        <f>'Расчет субсидий'!AH30-1</f>
        <v>0.60309739250711125</v>
      </c>
      <c r="AB30" s="114">
        <f>AA30*'Расчет субсидий'!AI30</f>
        <v>3.0154869625355563</v>
      </c>
      <c r="AC30" s="124">
        <f t="shared" si="6"/>
        <v>341.87789798738424</v>
      </c>
      <c r="AD30" s="114">
        <f>'Расчет субсидий'!AL30-1</f>
        <v>-0.40851063829787237</v>
      </c>
      <c r="AE30" s="114">
        <f>AD30*'Расчет субсидий'!AM30</f>
        <v>-6.127659574468086</v>
      </c>
      <c r="AF30" s="124">
        <f t="shared" si="7"/>
        <v>-694.7174373255865</v>
      </c>
      <c r="AG30" s="114">
        <f>'Расчет субсидий'!AP30-1</f>
        <v>-0.28225451343020691</v>
      </c>
      <c r="AH30" s="114">
        <f>AG30*'Расчет субсидий'!AQ30</f>
        <v>-5.6450902686041378</v>
      </c>
      <c r="AI30" s="132">
        <f t="shared" si="17"/>
        <v>-640.00661218466962</v>
      </c>
      <c r="AJ30" s="123">
        <f>'Расчет субсидий'!AT30-1</f>
        <v>-7.3454545454545439E-2</v>
      </c>
      <c r="AK30" s="123">
        <f>AJ30*'Расчет субсидий'!AT30</f>
        <v>-6.8058975206611555E-2</v>
      </c>
      <c r="AL30" s="124">
        <f t="shared" si="8"/>
        <v>-7.7161200402760821</v>
      </c>
      <c r="AM30" s="123">
        <f>'Расчет субсидий'!AX30-1</f>
        <v>-8.2000000000000073E-2</v>
      </c>
      <c r="AN30" s="123">
        <f>AM30*'Расчет субсидий'!AY30</f>
        <v>-0.16400000000000015</v>
      </c>
      <c r="AO30" s="116">
        <f t="shared" si="9"/>
        <v>-18.593340301755642</v>
      </c>
      <c r="AP30" s="133">
        <f>'Расчет субсидий'!BB30-1</f>
        <v>0.14960629921259838</v>
      </c>
      <c r="AQ30" s="133">
        <f>AP30*'Расчет субсидий'!BC30</f>
        <v>2.9921259842519676</v>
      </c>
      <c r="AR30" s="116">
        <f t="shared" si="18"/>
        <v>339.22936982269715</v>
      </c>
      <c r="AS30" s="115">
        <f t="shared" si="19"/>
        <v>3.8615546660661311</v>
      </c>
      <c r="AT30" s="118" t="str">
        <f>IF('Расчет субсидий'!BV30="+",'Расчет субсидий'!BV30,"-")</f>
        <v>-</v>
      </c>
    </row>
    <row r="31" spans="1:46" x14ac:dyDescent="0.2">
      <c r="A31" s="131" t="s">
        <v>35</v>
      </c>
      <c r="B31" s="114">
        <f>'Расчет субсидий'!BI31</f>
        <v>6097</v>
      </c>
      <c r="C31" s="114">
        <f>'Расчет субсидий'!D31-1</f>
        <v>0.20657109524845274</v>
      </c>
      <c r="D31" s="114">
        <f>C31*'Расчет субсидий'!E31</f>
        <v>2.0657109524845274</v>
      </c>
      <c r="E31" s="124">
        <f t="shared" si="11"/>
        <v>571.81902961299579</v>
      </c>
      <c r="F31" s="114">
        <f>'Расчет субсидий'!H31-1</f>
        <v>-5.0209205020920189E-3</v>
      </c>
      <c r="G31" s="114">
        <f>F31*'Расчет субсидий'!I31</f>
        <v>-2.5104602510460094E-2</v>
      </c>
      <c r="H31" s="124">
        <f t="shared" si="1"/>
        <v>-6.9493214571406945</v>
      </c>
      <c r="I31" s="114">
        <f>'Расчет субсидий'!L31-1</f>
        <v>0.25</v>
      </c>
      <c r="J31" s="114">
        <f>I31*'Расчет субсидий'!M31</f>
        <v>2.5</v>
      </c>
      <c r="K31" s="124">
        <f t="shared" si="12"/>
        <v>692.03659510693183</v>
      </c>
      <c r="L31" s="114">
        <f>'Расчет субсидий'!P31-1</f>
        <v>6.8531288371600274E-2</v>
      </c>
      <c r="M31" s="114">
        <f>L31*'Расчет субсидий'!Q31</f>
        <v>1.3706257674320055</v>
      </c>
      <c r="N31" s="124">
        <f t="shared" si="13"/>
        <v>379.40927570378818</v>
      </c>
      <c r="O31" s="114">
        <f>'Расчет субсидий'!R31-1</f>
        <v>0</v>
      </c>
      <c r="P31" s="114">
        <f>O31*'Расчет субсидий'!S31</f>
        <v>0</v>
      </c>
      <c r="Q31" s="124">
        <f t="shared" si="14"/>
        <v>0</v>
      </c>
      <c r="R31" s="114">
        <f>'Расчет субсидий'!V31-1</f>
        <v>0.17187929653407963</v>
      </c>
      <c r="S31" s="114">
        <f>R31*'Расчет субсидий'!W31</f>
        <v>2.5781894480111944</v>
      </c>
      <c r="T31" s="124">
        <f t="shared" si="15"/>
        <v>713.68057885691474</v>
      </c>
      <c r="U31" s="114">
        <f>'Расчет субсидий'!Z31-1</f>
        <v>0.22917398945518452</v>
      </c>
      <c r="V31" s="114">
        <f>U31*'Расчет субсидий'!AA31</f>
        <v>3.4376098418277676</v>
      </c>
      <c r="W31" s="124">
        <f t="shared" si="16"/>
        <v>951.58072409782665</v>
      </c>
      <c r="X31" s="119">
        <f>'Расчет субсидий'!AD31-1</f>
        <v>7.1913440805633666E-2</v>
      </c>
      <c r="Y31" s="114">
        <f>X31*'Расчет субсидий'!AE31</f>
        <v>0.35956720402816833</v>
      </c>
      <c r="Z31" s="124">
        <f t="shared" si="5"/>
        <v>99.533465435109235</v>
      </c>
      <c r="AA31" s="119">
        <f>'Расчет субсидий'!AH31-1</f>
        <v>4.0745786920994176E-2</v>
      </c>
      <c r="AB31" s="114">
        <f>AA31*'Расчет субсидий'!AI31</f>
        <v>0.20372893460497088</v>
      </c>
      <c r="AC31" s="124">
        <f t="shared" si="6"/>
        <v>56.395151291514729</v>
      </c>
      <c r="AD31" s="114">
        <f>'Расчет субсидий'!AL31-1</f>
        <v>-0.16515151515151516</v>
      </c>
      <c r="AE31" s="114">
        <f>AD31*'Расчет субсидий'!AM31</f>
        <v>-2.4772727272727275</v>
      </c>
      <c r="AF31" s="124">
        <f t="shared" si="7"/>
        <v>-685.74535333323252</v>
      </c>
      <c r="AG31" s="114">
        <f>'Расчет субсидий'!AP31-1</f>
        <v>4.7378395451673772E-3</v>
      </c>
      <c r="AH31" s="114">
        <f>AG31*'Расчет субсидий'!AQ31</f>
        <v>9.4756790903347543E-2</v>
      </c>
      <c r="AI31" s="132">
        <f t="shared" si="17"/>
        <v>26.230066776004847</v>
      </c>
      <c r="AJ31" s="123">
        <f>'Расчет субсидий'!AT31-1</f>
        <v>0.27457142857142847</v>
      </c>
      <c r="AK31" s="123">
        <f>AJ31*'Расчет субсидий'!AT31</f>
        <v>0.3499608979591835</v>
      </c>
      <c r="AL31" s="124">
        <f t="shared" si="8"/>
        <v>96.874299297695103</v>
      </c>
      <c r="AM31" s="123">
        <f>'Расчет субсидий'!AX31-1</f>
        <v>3.5274881516587673</v>
      </c>
      <c r="AN31" s="123">
        <f>AM31*'Расчет субсидий'!AY31</f>
        <v>7.0549763033175346</v>
      </c>
      <c r="AO31" s="116">
        <f t="shared" si="9"/>
        <v>1952.920711803182</v>
      </c>
      <c r="AP31" s="133">
        <f>'Расчет субсидий'!BB31-1</f>
        <v>0.22564102564102573</v>
      </c>
      <c r="AQ31" s="133">
        <f>AP31*'Расчет субсидий'!BC31</f>
        <v>4.5128205128205146</v>
      </c>
      <c r="AR31" s="116">
        <f t="shared" si="18"/>
        <v>1249.2147768084108</v>
      </c>
      <c r="AS31" s="115">
        <f t="shared" si="19"/>
        <v>22.025569323606025</v>
      </c>
      <c r="AT31" s="118" t="str">
        <f>IF('Расчет субсидий'!BV31="+",'Расчет субсидий'!BV31,"-")</f>
        <v>-</v>
      </c>
    </row>
    <row r="32" spans="1:46" x14ac:dyDescent="0.2">
      <c r="A32" s="131" t="s">
        <v>36</v>
      </c>
      <c r="B32" s="114">
        <f>'Расчет субсидий'!BI32</f>
        <v>2436.5999999999985</v>
      </c>
      <c r="C32" s="114">
        <f>'Расчет субсидий'!D32-1</f>
        <v>3.1328687868422911E-2</v>
      </c>
      <c r="D32" s="114">
        <f>C32*'Расчет субсидий'!E32</f>
        <v>0.31328687868422911</v>
      </c>
      <c r="E32" s="124">
        <f t="shared" si="11"/>
        <v>74.230415573670484</v>
      </c>
      <c r="F32" s="114">
        <f>'Расчет субсидий'!H32-1</f>
        <v>4.2323651452282007E-2</v>
      </c>
      <c r="G32" s="114">
        <f>F32*'Расчет субсидий'!I32</f>
        <v>0.21161825726141004</v>
      </c>
      <c r="H32" s="124">
        <f t="shared" si="1"/>
        <v>50.140980195099196</v>
      </c>
      <c r="I32" s="114">
        <f>'Расчет субсидий'!L32-1</f>
        <v>0.14285714285714279</v>
      </c>
      <c r="J32" s="114">
        <f>I32*'Расчет субсидий'!M32</f>
        <v>2.1428571428571419</v>
      </c>
      <c r="K32" s="124">
        <f t="shared" si="12"/>
        <v>507.73009357222458</v>
      </c>
      <c r="L32" s="114">
        <f>'Расчет субсидий'!P32-1</f>
        <v>7.9591428967767719E-2</v>
      </c>
      <c r="M32" s="114">
        <f>L32*'Расчет субсидий'!Q32</f>
        <v>1.5918285793553544</v>
      </c>
      <c r="N32" s="124">
        <f t="shared" si="13"/>
        <v>377.16899432195004</v>
      </c>
      <c r="O32" s="114">
        <f>'Расчет субсидий'!R32-1</f>
        <v>0</v>
      </c>
      <c r="P32" s="114">
        <f>O32*'Расчет субсидий'!S32</f>
        <v>0</v>
      </c>
      <c r="Q32" s="124">
        <f t="shared" si="14"/>
        <v>0</v>
      </c>
      <c r="R32" s="114">
        <f>'Расчет субсидий'!V32-1</f>
        <v>0.2624264168030932</v>
      </c>
      <c r="S32" s="114">
        <f>R32*'Расчет субсидий'!W32</f>
        <v>5.248528336061864</v>
      </c>
      <c r="T32" s="124">
        <f t="shared" si="15"/>
        <v>1243.5900321530762</v>
      </c>
      <c r="U32" s="114">
        <f>'Расчет субсидий'!Z32-1</f>
        <v>0.10814058275758476</v>
      </c>
      <c r="V32" s="114">
        <f>U32*'Расчет субсидий'!AA32</f>
        <v>1.0814058275758476</v>
      </c>
      <c r="W32" s="124">
        <f t="shared" si="16"/>
        <v>256.2290649448293</v>
      </c>
      <c r="X32" s="119">
        <f>'Расчет субсидий'!AD32-1</f>
        <v>0.79339467543487485</v>
      </c>
      <c r="Y32" s="114">
        <f>X32*'Расчет субсидий'!AE32</f>
        <v>3.9669733771743743</v>
      </c>
      <c r="Z32" s="124">
        <f t="shared" si="5"/>
        <v>939.93748986259254</v>
      </c>
      <c r="AA32" s="119">
        <f>'Расчет субсидий'!AH32-1</f>
        <v>4.9019607843137303E-2</v>
      </c>
      <c r="AB32" s="114">
        <f>AA32*'Расчет субсидий'!AI32</f>
        <v>0.24509803921568651</v>
      </c>
      <c r="AC32" s="124">
        <f t="shared" si="6"/>
        <v>58.073703513163025</v>
      </c>
      <c r="AD32" s="114">
        <f>'Расчет субсидий'!AL32-1</f>
        <v>-0.35686274509803928</v>
      </c>
      <c r="AE32" s="114">
        <f>AD32*'Расчет субсидий'!AM32</f>
        <v>-5.3529411764705888</v>
      </c>
      <c r="AF32" s="124">
        <f t="shared" si="7"/>
        <v>-1268.3296847274792</v>
      </c>
      <c r="AG32" s="114">
        <f>'Расчет субсидий'!AP32-1</f>
        <v>-0.2581150660398478</v>
      </c>
      <c r="AH32" s="114">
        <f>AG32*'Расчет субсидий'!AQ32</f>
        <v>-5.1623013207969564</v>
      </c>
      <c r="AI32" s="132">
        <f t="shared" si="17"/>
        <v>-1223.1593419062538</v>
      </c>
      <c r="AJ32" s="123">
        <f>'Расчет субсидий'!AT32-1</f>
        <v>0.11366666666666658</v>
      </c>
      <c r="AK32" s="123">
        <f>AJ32*'Расчет субсидий'!AT32</f>
        <v>0.12658677777777769</v>
      </c>
      <c r="AL32" s="124">
        <f t="shared" si="8"/>
        <v>29.993561045521496</v>
      </c>
      <c r="AM32" s="123">
        <f>'Расчет субсидий'!AX32-1</f>
        <v>1.5929577464788731</v>
      </c>
      <c r="AN32" s="123">
        <f>AM32*'Расчет субсидий'!AY32</f>
        <v>3.1859154929577462</v>
      </c>
      <c r="AO32" s="116">
        <f t="shared" si="9"/>
        <v>754.873079964564</v>
      </c>
      <c r="AP32" s="133">
        <f>'Расчет субсидий'!BB32-1</f>
        <v>0.13423645320197042</v>
      </c>
      <c r="AQ32" s="133">
        <f>AP32*'Расчет субсидий'!BC32</f>
        <v>2.6847290640394084</v>
      </c>
      <c r="AR32" s="116">
        <f t="shared" si="18"/>
        <v>636.12161148704013</v>
      </c>
      <c r="AS32" s="115">
        <f t="shared" si="19"/>
        <v>10.283585275693298</v>
      </c>
      <c r="AT32" s="118" t="str">
        <f>IF('Расчет субсидий'!BV32="+",'Расчет субсидий'!BV32,"-")</f>
        <v>-</v>
      </c>
    </row>
    <row r="33" spans="1:46" x14ac:dyDescent="0.2">
      <c r="A33" s="131" t="s">
        <v>1</v>
      </c>
      <c r="B33" s="114">
        <f>'Расчет субсидий'!BI33</f>
        <v>3161.4000000000015</v>
      </c>
      <c r="C33" s="114">
        <f>'Расчет субсидий'!D33-1</f>
        <v>0.1467185208200481</v>
      </c>
      <c r="D33" s="114">
        <f>C33*'Расчет субсидий'!E33</f>
        <v>1.467185208200481</v>
      </c>
      <c r="E33" s="124">
        <f t="shared" si="11"/>
        <v>453.98658231714518</v>
      </c>
      <c r="F33" s="114">
        <f>'Расчет субсидий'!H33-1</f>
        <v>3.5245901639344268E-2</v>
      </c>
      <c r="G33" s="114">
        <f>F33*'Расчет субсидий'!I33</f>
        <v>0.17622950819672134</v>
      </c>
      <c r="H33" s="124">
        <f t="shared" si="1"/>
        <v>54.53015180529858</v>
      </c>
      <c r="I33" s="114">
        <f>'Расчет субсидий'!L33-1</f>
        <v>0.39999999999999991</v>
      </c>
      <c r="J33" s="114">
        <f>I33*'Расчет субсидий'!M33</f>
        <v>3.9999999999999991</v>
      </c>
      <c r="K33" s="124">
        <f t="shared" si="12"/>
        <v>1237.7076316737532</v>
      </c>
      <c r="L33" s="114">
        <f>'Расчет субсидий'!P33-1</f>
        <v>7.674760486723553E-2</v>
      </c>
      <c r="M33" s="114">
        <f>L33*'Расчет субсидий'!Q33</f>
        <v>1.5349520973447106</v>
      </c>
      <c r="N33" s="124">
        <f t="shared" si="13"/>
        <v>474.95548128429573</v>
      </c>
      <c r="O33" s="114">
        <f>'Расчет субсидий'!R33-1</f>
        <v>0</v>
      </c>
      <c r="P33" s="114">
        <f>O33*'Расчет субсидий'!S33</f>
        <v>0</v>
      </c>
      <c r="Q33" s="124">
        <f t="shared" si="14"/>
        <v>0</v>
      </c>
      <c r="R33" s="114">
        <f>'Расчет субсидий'!V33-1</f>
        <v>0.11397197502060674</v>
      </c>
      <c r="S33" s="114">
        <f>R33*'Расчет субсидий'!W33</f>
        <v>1.7095796253091011</v>
      </c>
      <c r="T33" s="124">
        <f t="shared" si="15"/>
        <v>528.98993729975768</v>
      </c>
      <c r="U33" s="114">
        <f>'Расчет субсидий'!Z33-1</f>
        <v>9.0193848404300114E-2</v>
      </c>
      <c r="V33" s="114">
        <f>U33*'Расчет субсидий'!AA33</f>
        <v>1.3529077260645017</v>
      </c>
      <c r="W33" s="124">
        <f t="shared" si="16"/>
        <v>418.62605437510445</v>
      </c>
      <c r="X33" s="119">
        <f>'Расчет субсидий'!AD33-1</f>
        <v>7.058507371007372E-2</v>
      </c>
      <c r="Y33" s="114">
        <f>X33*'Расчет субсидий'!AE33</f>
        <v>0.7058507371007372</v>
      </c>
      <c r="Z33" s="124">
        <f t="shared" si="5"/>
        <v>218.40921103303168</v>
      </c>
      <c r="AA33" s="119">
        <f>'Расчет субсидий'!AH33-1</f>
        <v>0.55225347636574362</v>
      </c>
      <c r="AB33" s="114">
        <f>AA33*'Расчет субсидий'!AI33</f>
        <v>2.7612673818287181</v>
      </c>
      <c r="AC33" s="124">
        <f t="shared" si="6"/>
        <v>854.41042789530218</v>
      </c>
      <c r="AD33" s="114">
        <f>'Расчет субсидий'!AL33-1</f>
        <v>-0.41249999999999998</v>
      </c>
      <c r="AE33" s="114">
        <f>AD33*'Расчет субсидий'!AM33</f>
        <v>-6.1875</v>
      </c>
      <c r="AF33" s="124">
        <f t="shared" si="7"/>
        <v>-1914.5789927453377</v>
      </c>
      <c r="AG33" s="114">
        <f>'Расчет субсидий'!AP33-1</f>
        <v>1.8961884696418352E-2</v>
      </c>
      <c r="AH33" s="114">
        <f>AG33*'Расчет субсидий'!AQ33</f>
        <v>0.37923769392836704</v>
      </c>
      <c r="AI33" s="132">
        <f t="shared" si="17"/>
        <v>117.34634699837375</v>
      </c>
      <c r="AJ33" s="123">
        <f>'Расчет субсидий'!AT33-1</f>
        <v>0.92555084745762706</v>
      </c>
      <c r="AK33" s="123">
        <f>AJ33*'Расчет субсидий'!AT33</f>
        <v>1.7821952186871586</v>
      </c>
      <c r="AL33" s="124">
        <f t="shared" si="8"/>
        <v>551.4591558253926</v>
      </c>
      <c r="AM33" s="123">
        <f>'Расчет субсидий'!AX33-1</f>
        <v>7.714285714285718E-2</v>
      </c>
      <c r="AN33" s="123">
        <f>AM33*'Расчет субсидий'!AY33</f>
        <v>0.15428571428571436</v>
      </c>
      <c r="AO33" s="116">
        <f t="shared" si="9"/>
        <v>47.740151507416236</v>
      </c>
      <c r="AP33" s="133">
        <f>'Расчет субсидий'!BB33-1</f>
        <v>3.8076152304609145E-2</v>
      </c>
      <c r="AQ33" s="133">
        <f>AP33*'Расчет субсидий'!BC33</f>
        <v>0.38076152304609145</v>
      </c>
      <c r="AR33" s="116">
        <f t="shared" si="18"/>
        <v>117.81786073046732</v>
      </c>
      <c r="AS33" s="115">
        <f t="shared" si="19"/>
        <v>10.216952433992303</v>
      </c>
      <c r="AT33" s="118" t="str">
        <f>IF('Расчет субсидий'!BV33="+",'Расчет субсидий'!BV33,"-")</f>
        <v>-</v>
      </c>
    </row>
    <row r="34" spans="1:46" x14ac:dyDescent="0.2">
      <c r="A34" s="131" t="s">
        <v>37</v>
      </c>
      <c r="B34" s="114">
        <f>'Расчет субсидий'!BI34</f>
        <v>2877</v>
      </c>
      <c r="C34" s="114">
        <f>'Расчет субсидий'!D34-1</f>
        <v>-3.5549723478356388E-2</v>
      </c>
      <c r="D34" s="114">
        <f>C34*'Расчет субсидий'!E34</f>
        <v>-0.35549723478356388</v>
      </c>
      <c r="E34" s="124">
        <f t="shared" si="11"/>
        <v>-67.055983265775168</v>
      </c>
      <c r="F34" s="114">
        <f>'Расчет субсидий'!H34-1</f>
        <v>-5.3043478260869525E-2</v>
      </c>
      <c r="G34" s="114">
        <f>F34*'Расчет субсидий'!I34</f>
        <v>-0.26521739130434763</v>
      </c>
      <c r="H34" s="124">
        <f t="shared" si="1"/>
        <v>-50.026867196096475</v>
      </c>
      <c r="I34" s="114">
        <f>'Расчет субсидий'!L34-1</f>
        <v>0.7</v>
      </c>
      <c r="J34" s="114">
        <f>I34*'Расчет субсидий'!M34</f>
        <v>7</v>
      </c>
      <c r="K34" s="124">
        <f t="shared" si="12"/>
        <v>1320.3812489461538</v>
      </c>
      <c r="L34" s="114">
        <f>'Расчет субсидий'!P34-1</f>
        <v>7.8272035090513947E-2</v>
      </c>
      <c r="M34" s="114">
        <f>L34*'Расчет субсидий'!Q34</f>
        <v>1.5654407018102789</v>
      </c>
      <c r="N34" s="124">
        <f t="shared" si="13"/>
        <v>295.28264985819993</v>
      </c>
      <c r="O34" s="114">
        <f>'Расчет субсидий'!R34-1</f>
        <v>0</v>
      </c>
      <c r="P34" s="114">
        <f>O34*'Расчет субсидий'!S34</f>
        <v>0</v>
      </c>
      <c r="Q34" s="124">
        <f t="shared" si="14"/>
        <v>0</v>
      </c>
      <c r="R34" s="114">
        <f>'Расчет субсидий'!V34-1</f>
        <v>1.6486171657620563E-2</v>
      </c>
      <c r="S34" s="114">
        <f>R34*'Расчет субсидий'!W34</f>
        <v>0.16486171657620563</v>
      </c>
      <c r="T34" s="124">
        <f t="shared" si="15"/>
        <v>31.097188462328173</v>
      </c>
      <c r="U34" s="114">
        <f>'Расчет субсидий'!Z34-1</f>
        <v>-2.3019294353998632E-4</v>
      </c>
      <c r="V34" s="114">
        <f>U34*'Расчет субсидий'!AA34</f>
        <v>-3.4528941530997947E-3</v>
      </c>
      <c r="W34" s="124">
        <f t="shared" si="16"/>
        <v>-0.65130524204982554</v>
      </c>
      <c r="X34" s="119">
        <f>'Расчет субсидий'!AD34-1</f>
        <v>0.14285669941608226</v>
      </c>
      <c r="Y34" s="114">
        <f>X34*'Расчет субсидий'!AE34</f>
        <v>0.71428349708041128</v>
      </c>
      <c r="Z34" s="124">
        <f t="shared" si="5"/>
        <v>134.73236228237997</v>
      </c>
      <c r="AA34" s="119">
        <f>'Расчет субсидий'!AH34-1</f>
        <v>0.45096548868056407</v>
      </c>
      <c r="AB34" s="114">
        <f>AA34*'Расчет субсидий'!AI34</f>
        <v>2.2548274434028204</v>
      </c>
      <c r="AC34" s="124">
        <f t="shared" si="6"/>
        <v>425.31883941118264</v>
      </c>
      <c r="AD34" s="114">
        <f>'Расчет субсидий'!AL34-1</f>
        <v>-0.45396825396825402</v>
      </c>
      <c r="AE34" s="114">
        <f>AD34*'Расчет субсидий'!AM34</f>
        <v>-6.8095238095238102</v>
      </c>
      <c r="AF34" s="124">
        <f t="shared" si="7"/>
        <v>-1284.4525074782314</v>
      </c>
      <c r="AG34" s="114">
        <f>'Расчет субсидий'!AP34-1</f>
        <v>6.0939483707151965E-2</v>
      </c>
      <c r="AH34" s="114">
        <f>AG34*'Расчет субсидий'!AQ34</f>
        <v>1.2187896741430393</v>
      </c>
      <c r="AI34" s="132">
        <f t="shared" si="17"/>
        <v>229.89529030680885</v>
      </c>
      <c r="AJ34" s="123">
        <f>'Расчет субсидий'!AT34-1</f>
        <v>1.9973170731707319</v>
      </c>
      <c r="AK34" s="123">
        <f>AJ34*'Расчет субсидий'!AT34</f>
        <v>5.9865925639500306</v>
      </c>
      <c r="AL34" s="124">
        <f t="shared" si="8"/>
        <v>1129.2263666457281</v>
      </c>
      <c r="AM34" s="123">
        <f>'Расчет субсидий'!AX34-1</f>
        <v>-0.28644939965694671</v>
      </c>
      <c r="AN34" s="123">
        <f>AM34*'Расчет субсидий'!AY34</f>
        <v>-0.57289879931389343</v>
      </c>
      <c r="AO34" s="116">
        <f t="shared" si="9"/>
        <v>-108.06354745111865</v>
      </c>
      <c r="AP34" s="133">
        <f>'Расчет субсидий'!BB34-1</f>
        <v>0.17416829745596862</v>
      </c>
      <c r="AQ34" s="133">
        <f>AP34*'Расчет субсидий'!BC34</f>
        <v>4.354207436399216</v>
      </c>
      <c r="AR34" s="116">
        <f t="shared" si="18"/>
        <v>821.3162647204897</v>
      </c>
      <c r="AS34" s="115">
        <f t="shared" si="19"/>
        <v>15.252412904283288</v>
      </c>
      <c r="AT34" s="118" t="str">
        <f>IF('Расчет субсидий'!BV34="+",'Расчет субсидий'!BV34,"-")</f>
        <v>-</v>
      </c>
    </row>
    <row r="35" spans="1:46" x14ac:dyDescent="0.2">
      <c r="A35" s="131" t="s">
        <v>38</v>
      </c>
      <c r="B35" s="114">
        <f>'Расчет субсидий'!BI35</f>
        <v>3893.5999999999985</v>
      </c>
      <c r="C35" s="114">
        <f>'Расчет субсидий'!D35-1</f>
        <v>0.21610857660113525</v>
      </c>
      <c r="D35" s="114">
        <f>C35*'Расчет субсидий'!E35</f>
        <v>2.1610857660113525</v>
      </c>
      <c r="E35" s="124">
        <f t="shared" si="11"/>
        <v>358.53100639996109</v>
      </c>
      <c r="F35" s="114">
        <f>'Расчет субсидий'!H35-1</f>
        <v>-2.9133858267716528E-2</v>
      </c>
      <c r="G35" s="114">
        <f>F35*'Расчет субсидий'!I35</f>
        <v>-0.14566929133858264</v>
      </c>
      <c r="H35" s="124">
        <f t="shared" si="1"/>
        <v>-24.166999036592987</v>
      </c>
      <c r="I35" s="114">
        <f>'Расчет субсидий'!L35-1</f>
        <v>0.15999999999999992</v>
      </c>
      <c r="J35" s="114">
        <f>I35*'Расчет субсидий'!M35</f>
        <v>2.3999999999999986</v>
      </c>
      <c r="K35" s="124">
        <f t="shared" si="12"/>
        <v>398.16763818127237</v>
      </c>
      <c r="L35" s="114">
        <f>'Расчет субсидий'!P35-1</f>
        <v>8.9997653903361563E-2</v>
      </c>
      <c r="M35" s="114">
        <f>L35*'Расчет субсидий'!Q35</f>
        <v>1.7999530780672313</v>
      </c>
      <c r="N35" s="124">
        <f t="shared" si="13"/>
        <v>298.61794413797554</v>
      </c>
      <c r="O35" s="114">
        <f>'Расчет субсидий'!R35-1</f>
        <v>0</v>
      </c>
      <c r="P35" s="114">
        <f>O35*'Расчет субсидий'!S35</f>
        <v>0</v>
      </c>
      <c r="Q35" s="124">
        <f t="shared" si="14"/>
        <v>0</v>
      </c>
      <c r="R35" s="114">
        <f>'Расчет субсидий'!V35-1</f>
        <v>-7.5346784363177766E-2</v>
      </c>
      <c r="S35" s="114">
        <f>R35*'Расчет субсидий'!W35</f>
        <v>-1.1302017654476666</v>
      </c>
      <c r="T35" s="124">
        <f t="shared" si="15"/>
        <v>-187.50406984025085</v>
      </c>
      <c r="U35" s="114">
        <f>'Расчет субсидий'!Z35-1</f>
        <v>0.62163073912896794</v>
      </c>
      <c r="V35" s="114">
        <f>U35*'Расчет субсидий'!AA35</f>
        <v>9.3244610869345195</v>
      </c>
      <c r="W35" s="124">
        <f t="shared" si="16"/>
        <v>1546.9577701241251</v>
      </c>
      <c r="X35" s="119">
        <f>'Расчет субсидий'!AD35-1</f>
        <v>0.48139819839228726</v>
      </c>
      <c r="Y35" s="114">
        <f>X35*'Расчет субсидий'!AE35</f>
        <v>2.4069909919614361</v>
      </c>
      <c r="Z35" s="124">
        <f t="shared" si="5"/>
        <v>399.32746599703484</v>
      </c>
      <c r="AA35" s="119">
        <f>'Расчет субсидий'!AH35-1</f>
        <v>0.97928144829515817</v>
      </c>
      <c r="AB35" s="114">
        <f>AA35*'Расчет субсидий'!AI35</f>
        <v>4.8964072414757904</v>
      </c>
      <c r="AC35" s="124">
        <f t="shared" si="6"/>
        <v>812.32954454670653</v>
      </c>
      <c r="AD35" s="114">
        <f>'Расчет субсидий'!AL35-1</f>
        <v>-0.72127659574468084</v>
      </c>
      <c r="AE35" s="114">
        <f>AD35*'Расчет субсидий'!AM35</f>
        <v>-10.819148936170212</v>
      </c>
      <c r="AF35" s="124">
        <f t="shared" si="7"/>
        <v>-1794.9312412693007</v>
      </c>
      <c r="AG35" s="114">
        <f>'Расчет субсидий'!AP35-1</f>
        <v>-0.15229176934450472</v>
      </c>
      <c r="AH35" s="114">
        <f>AG35*'Расчет субсидий'!AQ35</f>
        <v>-3.0458353868900945</v>
      </c>
      <c r="AI35" s="132">
        <f t="shared" si="17"/>
        <v>-505.31378428623822</v>
      </c>
      <c r="AJ35" s="123">
        <f>'Расчет субсидий'!AT35-1</f>
        <v>0.79</v>
      </c>
      <c r="AK35" s="123">
        <f>AJ35*'Расчет субсидий'!AT35</f>
        <v>1.4141000000000001</v>
      </c>
      <c r="AL35" s="124">
        <f t="shared" si="8"/>
        <v>234.60369048005737</v>
      </c>
      <c r="AM35" s="123">
        <f>'Расчет субсидий'!AX35-1</f>
        <v>3.8422222222222224</v>
      </c>
      <c r="AN35" s="123">
        <f>AM35*'Расчет субсидий'!AY35</f>
        <v>7.6844444444444449</v>
      </c>
      <c r="AO35" s="116">
        <f t="shared" si="9"/>
        <v>1274.8737896581861</v>
      </c>
      <c r="AP35" s="133">
        <f>'Расчет субсидий'!BB35-1</f>
        <v>0.32612612612612613</v>
      </c>
      <c r="AQ35" s="133">
        <f>AP35*'Расчет субсидий'!BC35</f>
        <v>6.5225225225225225</v>
      </c>
      <c r="AR35" s="116">
        <f t="shared" si="18"/>
        <v>1082.1072449070623</v>
      </c>
      <c r="AS35" s="115">
        <f t="shared" si="19"/>
        <v>23.469109751570741</v>
      </c>
      <c r="AT35" s="118" t="str">
        <f>IF('Расчет субсидий'!BV35="+",'Расчет субсидий'!BV35,"-")</f>
        <v>-</v>
      </c>
    </row>
    <row r="36" spans="1:46" x14ac:dyDescent="0.2">
      <c r="A36" s="131" t="s">
        <v>39</v>
      </c>
      <c r="B36" s="114">
        <f>'Расчет субсидий'!BI36</f>
        <v>4762.3000000000029</v>
      </c>
      <c r="C36" s="114">
        <f>'Расчет субсидий'!D36-1</f>
        <v>9.7929623304224611E-2</v>
      </c>
      <c r="D36" s="114">
        <f>C36*'Расчет субсидий'!E36</f>
        <v>0.97929623304224611</v>
      </c>
      <c r="E36" s="124">
        <f t="shared" si="11"/>
        <v>313.15821258002029</v>
      </c>
      <c r="F36" s="114">
        <f>'Расчет субсидий'!H36-1</f>
        <v>3.9148936170212645E-2</v>
      </c>
      <c r="G36" s="114">
        <f>F36*'Расчет субсидий'!I36</f>
        <v>0.19574468085106322</v>
      </c>
      <c r="H36" s="124">
        <f t="shared" si="1"/>
        <v>62.595006811101534</v>
      </c>
      <c r="I36" s="114">
        <f>'Расчет субсидий'!L36-1</f>
        <v>0.27777777777777768</v>
      </c>
      <c r="J36" s="114">
        <f>I36*'Расчет субсидий'!M36</f>
        <v>4.1666666666666652</v>
      </c>
      <c r="K36" s="124">
        <f t="shared" si="12"/>
        <v>1332.411829765299</v>
      </c>
      <c r="L36" s="114">
        <f>'Расчет субсидий'!P36-1</f>
        <v>0.13615496896832191</v>
      </c>
      <c r="M36" s="114">
        <f>L36*'Расчет субсидий'!Q36</f>
        <v>2.7230993793664382</v>
      </c>
      <c r="N36" s="124">
        <f t="shared" si="13"/>
        <v>870.78955840665299</v>
      </c>
      <c r="O36" s="114">
        <f>'Расчет субсидий'!R36-1</f>
        <v>0</v>
      </c>
      <c r="P36" s="114">
        <f>O36*'Расчет субсидий'!S36</f>
        <v>0</v>
      </c>
      <c r="Q36" s="124">
        <f t="shared" si="14"/>
        <v>0</v>
      </c>
      <c r="R36" s="114">
        <f>'Расчет субсидий'!V36-1</f>
        <v>3.3393223819301765E-2</v>
      </c>
      <c r="S36" s="114">
        <f>R36*'Расчет субсидий'!W36</f>
        <v>0.6678644763860353</v>
      </c>
      <c r="T36" s="124">
        <f t="shared" si="15"/>
        <v>213.56892696402264</v>
      </c>
      <c r="U36" s="114">
        <f>'Расчет субсидий'!Z36-1</f>
        <v>5.7783535977675937E-2</v>
      </c>
      <c r="V36" s="114">
        <f>U36*'Расчет субсидий'!AA36</f>
        <v>1.1556707195535187</v>
      </c>
      <c r="W36" s="124">
        <f t="shared" si="16"/>
        <v>369.55904113115622</v>
      </c>
      <c r="X36" s="119">
        <f>'Расчет субсидий'!AD36-1</f>
        <v>1.4546450564811666</v>
      </c>
      <c r="Y36" s="114">
        <f>X36*'Расчет субсидий'!AE36</f>
        <v>7.273225282405833</v>
      </c>
      <c r="Z36" s="124">
        <f t="shared" si="5"/>
        <v>2325.8235376381426</v>
      </c>
      <c r="AA36" s="119">
        <f>'Расчет субсидий'!AH36-1</f>
        <v>-4.1861317211688176E-2</v>
      </c>
      <c r="AB36" s="114">
        <f>AA36*'Расчет субсидий'!AI36</f>
        <v>-0.20930658605844088</v>
      </c>
      <c r="AC36" s="124">
        <f t="shared" si="6"/>
        <v>-66.931817114893278</v>
      </c>
      <c r="AD36" s="114">
        <f>'Расчет субсидий'!AL36-1</f>
        <v>-0.12777777777777777</v>
      </c>
      <c r="AE36" s="114">
        <f>AD36*'Расчет субсидий'!AM36</f>
        <v>-1.9166666666666665</v>
      </c>
      <c r="AF36" s="124">
        <f t="shared" si="7"/>
        <v>-612.90944169203783</v>
      </c>
      <c r="AG36" s="114">
        <f>'Расчет субсидий'!AP36-1</f>
        <v>1.9078546783032335E-2</v>
      </c>
      <c r="AH36" s="114">
        <f>AG36*'Расчет субсидий'!AQ36</f>
        <v>0.3815709356606467</v>
      </c>
      <c r="AI36" s="132">
        <f t="shared" si="17"/>
        <v>122.01831085652633</v>
      </c>
      <c r="AJ36" s="123">
        <f>'Расчет субсидий'!AT36-1</f>
        <v>0.11755555555555564</v>
      </c>
      <c r="AK36" s="123">
        <f>AJ36*'Расчет субсидий'!AT36</f>
        <v>0.13137486419753097</v>
      </c>
      <c r="AL36" s="124">
        <f t="shared" si="8"/>
        <v>42.010901565743993</v>
      </c>
      <c r="AM36" s="123">
        <f>'Расчет субсидий'!AX36-1</f>
        <v>-0.34299999999999997</v>
      </c>
      <c r="AN36" s="123">
        <f>AM36*'Расчет субсидий'!AY36</f>
        <v>-0.68599999999999994</v>
      </c>
      <c r="AO36" s="116">
        <f t="shared" si="9"/>
        <v>-219.36828365255889</v>
      </c>
      <c r="AP36" s="133">
        <f>'Расчет субсидий'!BB36-1</f>
        <v>2.9940119760478723E-3</v>
      </c>
      <c r="AQ36" s="133">
        <f>AP36*'Расчет субсидий'!BC36</f>
        <v>2.9940119760478723E-2</v>
      </c>
      <c r="AR36" s="116">
        <f t="shared" si="18"/>
        <v>9.5742167408283976</v>
      </c>
      <c r="AS36" s="115">
        <f t="shared" si="19"/>
        <v>14.892480105165346</v>
      </c>
      <c r="AT36" s="118" t="str">
        <f>IF('Расчет субсидий'!BV36="+",'Расчет субсидий'!BV36,"-")</f>
        <v>-</v>
      </c>
    </row>
    <row r="37" spans="1:46" x14ac:dyDescent="0.2">
      <c r="A37" s="131" t="s">
        <v>40</v>
      </c>
      <c r="B37" s="114">
        <f>'Расчет субсидий'!BI37</f>
        <v>627.79999999999927</v>
      </c>
      <c r="C37" s="114">
        <f>'Расчет субсидий'!D37-1</f>
        <v>8.8471198731064682E-2</v>
      </c>
      <c r="D37" s="114">
        <f>C37*'Расчет субсидий'!E37</f>
        <v>0.88471198731064682</v>
      </c>
      <c r="E37" s="124">
        <f t="shared" si="11"/>
        <v>176.83644571697619</v>
      </c>
      <c r="F37" s="114">
        <f>'Расчет субсидий'!H37-1</f>
        <v>4.6456692913385833E-2</v>
      </c>
      <c r="G37" s="114">
        <f>F37*'Расчет субсидий'!I37</f>
        <v>0.23228346456692917</v>
      </c>
      <c r="H37" s="124">
        <f t="shared" si="1"/>
        <v>46.428875003383389</v>
      </c>
      <c r="I37" s="114">
        <f>'Расчет субсидий'!L37-1</f>
        <v>-8.1081081081081141E-2</v>
      </c>
      <c r="J37" s="114">
        <f>I37*'Расчет субсидий'!M37</f>
        <v>-1.2162162162162171</v>
      </c>
      <c r="K37" s="124">
        <f t="shared" si="12"/>
        <v>-243.09759106214952</v>
      </c>
      <c r="L37" s="114">
        <f>'Расчет субсидий'!P37-1</f>
        <v>-2.6789013261598327E-2</v>
      </c>
      <c r="M37" s="114">
        <f>L37*'Расчет субсидий'!Q37</f>
        <v>-0.53578026523196653</v>
      </c>
      <c r="N37" s="124">
        <f t="shared" si="13"/>
        <v>-107.09188882692509</v>
      </c>
      <c r="O37" s="114">
        <f>'Расчет субсидий'!R37-1</f>
        <v>0</v>
      </c>
      <c r="P37" s="114">
        <f>O37*'Расчет субсидий'!S37</f>
        <v>0</v>
      </c>
      <c r="Q37" s="124">
        <f t="shared" si="14"/>
        <v>0</v>
      </c>
      <c r="R37" s="114">
        <f>'Расчет субсидий'!V37-1</f>
        <v>-0.15290891419050268</v>
      </c>
      <c r="S37" s="114">
        <f>R37*'Расчет субсидий'!W37</f>
        <v>-1.5290891419050268</v>
      </c>
      <c r="T37" s="124">
        <f t="shared" si="15"/>
        <v>-305.63470702015195</v>
      </c>
      <c r="U37" s="114">
        <f>'Расчет субсидий'!Z37-1</f>
        <v>-3.4296358245267222E-2</v>
      </c>
      <c r="V37" s="114">
        <f>U37*'Расчет субсидий'!AA37</f>
        <v>-1.2003725385843529</v>
      </c>
      <c r="W37" s="124">
        <f t="shared" si="16"/>
        <v>-239.93075295021077</v>
      </c>
      <c r="X37" s="119">
        <f>'Расчет субсидий'!AD37-1</f>
        <v>1.172610556348074</v>
      </c>
      <c r="Y37" s="114">
        <f>X37*'Расчет субсидий'!AE37</f>
        <v>5.8630527817403699</v>
      </c>
      <c r="Z37" s="124">
        <f t="shared" si="5"/>
        <v>1171.9084061759722</v>
      </c>
      <c r="AA37" s="119">
        <f>'Расчет субсидий'!AH37-1</f>
        <v>0.15722279728910649</v>
      </c>
      <c r="AB37" s="114">
        <f>AA37*'Расчет субсидий'!AI37</f>
        <v>0.78611398644553243</v>
      </c>
      <c r="AC37" s="124">
        <f t="shared" si="6"/>
        <v>157.12865348869701</v>
      </c>
      <c r="AD37" s="114">
        <f>'Расчет субсидий'!AL37-1</f>
        <v>-0.3627118644067796</v>
      </c>
      <c r="AE37" s="114">
        <f>AD37*'Расчет субсидий'!AM37</f>
        <v>-5.4406779661016937</v>
      </c>
      <c r="AF37" s="124">
        <f t="shared" si="7"/>
        <v>-1087.4840260057051</v>
      </c>
      <c r="AG37" s="114">
        <f>'Расчет субсидий'!AP37-1</f>
        <v>0.10565635005336182</v>
      </c>
      <c r="AH37" s="114">
        <f>AG37*'Расчет субсидий'!AQ37</f>
        <v>2.1131270010672365</v>
      </c>
      <c r="AI37" s="132">
        <f t="shared" si="17"/>
        <v>422.37233537799278</v>
      </c>
      <c r="AJ37" s="123">
        <f>'Расчет субсидий'!AT37-1</f>
        <v>3.3809523809523734E-2</v>
      </c>
      <c r="AK37" s="123">
        <f>AJ37*'Расчет субсидий'!AT37</f>
        <v>3.4952607709750484E-2</v>
      </c>
      <c r="AL37" s="124">
        <f t="shared" si="8"/>
        <v>6.9863356714774252</v>
      </c>
      <c r="AM37" s="123">
        <f>'Расчет субсидий'!AX37-1</f>
        <v>1.4080568720379145</v>
      </c>
      <c r="AN37" s="123">
        <f>AM37*'Расчет субсидий'!AY37</f>
        <v>2.816113744075829</v>
      </c>
      <c r="AO37" s="116">
        <f t="shared" si="9"/>
        <v>562.88549536996084</v>
      </c>
      <c r="AP37" s="133">
        <f>'Расчет субсидий'!BB37-1</f>
        <v>6.6532258064516014E-2</v>
      </c>
      <c r="AQ37" s="133">
        <f>AP37*'Расчет субсидий'!BC37</f>
        <v>0.33266129032258007</v>
      </c>
      <c r="AR37" s="116">
        <f t="shared" si="18"/>
        <v>66.492419060681868</v>
      </c>
      <c r="AS37" s="115">
        <f t="shared" si="19"/>
        <v>3.1408807351996177</v>
      </c>
      <c r="AT37" s="118" t="str">
        <f>IF('Расчет субсидий'!BV37="+",'Расчет субсидий'!BV37,"-")</f>
        <v>-</v>
      </c>
    </row>
    <row r="38" spans="1:46" x14ac:dyDescent="0.2">
      <c r="A38" s="131" t="s">
        <v>41</v>
      </c>
      <c r="B38" s="114">
        <f>'Расчет субсидий'!BI38</f>
        <v>931.40000000000146</v>
      </c>
      <c r="C38" s="114">
        <f>'Расчет субсидий'!D38-1</f>
        <v>4.2547116577734023E-2</v>
      </c>
      <c r="D38" s="114">
        <f>C38*'Расчет субсидий'!E38</f>
        <v>0.42547116577734023</v>
      </c>
      <c r="E38" s="124">
        <f t="shared" si="11"/>
        <v>138.73889662842183</v>
      </c>
      <c r="F38" s="114">
        <f>'Расчет субсидий'!H38-1</f>
        <v>2.8520499108734443E-2</v>
      </c>
      <c r="G38" s="114">
        <f>F38*'Расчет субсидий'!I38</f>
        <v>0.14260249554367221</v>
      </c>
      <c r="H38" s="124">
        <f t="shared" si="1"/>
        <v>46.500243681712284</v>
      </c>
      <c r="I38" s="114">
        <f>'Расчет субсидий'!L38-1</f>
        <v>0.23076923076923084</v>
      </c>
      <c r="J38" s="114">
        <f>I38*'Расчет субсидий'!M38</f>
        <v>2.3076923076923084</v>
      </c>
      <c r="K38" s="124">
        <f t="shared" si="12"/>
        <v>752.49913573386232</v>
      </c>
      <c r="L38" s="114">
        <f>'Расчет субсидий'!P38-1</f>
        <v>-1.0583013668896024E-2</v>
      </c>
      <c r="M38" s="114">
        <f>L38*'Расчет субсидий'!Q38</f>
        <v>-0.21166027337792048</v>
      </c>
      <c r="N38" s="124">
        <f t="shared" si="13"/>
        <v>-69.018808207300538</v>
      </c>
      <c r="O38" s="114">
        <f>'Расчет субсидий'!R38-1</f>
        <v>0</v>
      </c>
      <c r="P38" s="114">
        <f>O38*'Расчет субсидий'!S38</f>
        <v>0</v>
      </c>
      <c r="Q38" s="124">
        <f t="shared" si="14"/>
        <v>0</v>
      </c>
      <c r="R38" s="114">
        <f>'Расчет субсидий'!V38-1</f>
        <v>1.0888886126614317E-2</v>
      </c>
      <c r="S38" s="114">
        <f>R38*'Расчет субсидий'!W38</f>
        <v>5.4444430633071583E-2</v>
      </c>
      <c r="T38" s="124">
        <f t="shared" si="15"/>
        <v>17.753401031993715</v>
      </c>
      <c r="U38" s="114">
        <f>'Расчет субсидий'!Z38-1</f>
        <v>4.9748743718593058E-2</v>
      </c>
      <c r="V38" s="114">
        <f>U38*'Расчет субсидий'!AA38</f>
        <v>0.74623115577889587</v>
      </c>
      <c r="W38" s="124">
        <f t="shared" si="16"/>
        <v>243.3332632385634</v>
      </c>
      <c r="X38" s="119">
        <f>'Расчет субсидий'!AD38-1</f>
        <v>0.26247524752475249</v>
      </c>
      <c r="Y38" s="114">
        <f>X38*'Расчет субсидий'!AE38</f>
        <v>1.3123762376237624</v>
      </c>
      <c r="Z38" s="124">
        <f t="shared" si="5"/>
        <v>427.94352664680019</v>
      </c>
      <c r="AA38" s="119">
        <f>'Расчет субсидий'!AH38-1</f>
        <v>0.39100529100529102</v>
      </c>
      <c r="AB38" s="114">
        <f>AA38*'Расчет субсидий'!AI38</f>
        <v>1.9550264550264551</v>
      </c>
      <c r="AC38" s="124">
        <f t="shared" si="6"/>
        <v>637.50081102250556</v>
      </c>
      <c r="AD38" s="114">
        <f>'Расчет субсидий'!AL38-1</f>
        <v>-0.2531914893617021</v>
      </c>
      <c r="AE38" s="114">
        <f>AD38*'Расчет субсидий'!AM38</f>
        <v>-3.7978723404255317</v>
      </c>
      <c r="AF38" s="124">
        <f t="shared" si="7"/>
        <v>-1238.4214499790262</v>
      </c>
      <c r="AG38" s="114">
        <f>'Расчет субсидий'!AP38-1</f>
        <v>9.5411176737846493E-2</v>
      </c>
      <c r="AH38" s="114">
        <f>AG38*'Расчет субсидий'!AQ38</f>
        <v>1.9082235347569299</v>
      </c>
      <c r="AI38" s="132">
        <f t="shared" si="17"/>
        <v>622.2391762996956</v>
      </c>
      <c r="AJ38" s="123">
        <f>'Расчет субсидий'!AT38-1</f>
        <v>0.63500000000000001</v>
      </c>
      <c r="AK38" s="123">
        <f>AJ38*'Расчет субсидий'!AT38</f>
        <v>1.038225</v>
      </c>
      <c r="AL38" s="124">
        <f t="shared" si="8"/>
        <v>338.54747991882522</v>
      </c>
      <c r="AM38" s="123">
        <f>'Расчет субсидий'!AX38-1</f>
        <v>0.39687500000000009</v>
      </c>
      <c r="AN38" s="123">
        <f>AM38*'Расчет субсидий'!AY38</f>
        <v>0.79375000000000018</v>
      </c>
      <c r="AO38" s="116">
        <f t="shared" si="9"/>
        <v>258.82834856179306</v>
      </c>
      <c r="AP38" s="133">
        <f>'Расчет субсидий'!BB38-1</f>
        <v>-0.19090909090909092</v>
      </c>
      <c r="AQ38" s="133">
        <f>AP38*'Расчет субсидий'!BC38</f>
        <v>-3.8181818181818183</v>
      </c>
      <c r="AR38" s="116">
        <f t="shared" si="18"/>
        <v>-1245.0440245778445</v>
      </c>
      <c r="AS38" s="115">
        <f t="shared" si="19"/>
        <v>2.8563283508471642</v>
      </c>
      <c r="AT38" s="118" t="str">
        <f>IF('Расчет субсидий'!BV38="+",'Расчет субсидий'!BV38,"-")</f>
        <v>-</v>
      </c>
    </row>
    <row r="39" spans="1:46" x14ac:dyDescent="0.2">
      <c r="A39" s="131" t="s">
        <v>42</v>
      </c>
      <c r="B39" s="114">
        <f>'Расчет субсидий'!BI39</f>
        <v>2979.0999999999985</v>
      </c>
      <c r="C39" s="114">
        <f>'Расчет субсидий'!D39-1</f>
        <v>0.1045228854726088</v>
      </c>
      <c r="D39" s="114">
        <f>C39*'Расчет субсидий'!E39</f>
        <v>1.045228854726088</v>
      </c>
      <c r="E39" s="124">
        <f t="shared" si="11"/>
        <v>294.09512199913866</v>
      </c>
      <c r="F39" s="114">
        <f>'Расчет субсидий'!H39-1</f>
        <v>7.8602620087335762E-3</v>
      </c>
      <c r="G39" s="114">
        <f>F39*'Расчет субсидий'!I39</f>
        <v>3.9301310043667881E-2</v>
      </c>
      <c r="H39" s="124">
        <f t="shared" si="1"/>
        <v>11.058174982212336</v>
      </c>
      <c r="I39" s="114">
        <f>'Расчет субсидий'!L39-1</f>
        <v>0.5</v>
      </c>
      <c r="J39" s="114">
        <f>I39*'Расчет субсидий'!M39</f>
        <v>2.5</v>
      </c>
      <c r="K39" s="124">
        <f t="shared" si="12"/>
        <v>703.42279747962243</v>
      </c>
      <c r="L39" s="114">
        <f>'Расчет субсидий'!P39-1</f>
        <v>-0.15459045158097273</v>
      </c>
      <c r="M39" s="114">
        <f>L39*'Расчет субсидий'!Q39</f>
        <v>-3.0918090316194546</v>
      </c>
      <c r="N39" s="124">
        <f t="shared" si="13"/>
        <v>-869.93958331780766</v>
      </c>
      <c r="O39" s="114">
        <f>'Расчет субсидий'!R39-1</f>
        <v>0</v>
      </c>
      <c r="P39" s="114">
        <f>O39*'Расчет субсидий'!S39</f>
        <v>0</v>
      </c>
      <c r="Q39" s="124">
        <f t="shared" si="14"/>
        <v>0</v>
      </c>
      <c r="R39" s="114">
        <f>'Расчет субсидий'!V39-1</f>
        <v>4.8382792311347567E-2</v>
      </c>
      <c r="S39" s="114">
        <f>R39*'Расчет субсидий'!W39</f>
        <v>0.7257418846702135</v>
      </c>
      <c r="T39" s="124">
        <f t="shared" si="15"/>
        <v>204.20135470514202</v>
      </c>
      <c r="U39" s="114">
        <f>'Расчет субсидий'!Z39-1</f>
        <v>0.13519985424131753</v>
      </c>
      <c r="V39" s="114">
        <f>U39*'Расчет субсидий'!AA39</f>
        <v>3.3799963560329385</v>
      </c>
      <c r="W39" s="124">
        <f t="shared" si="16"/>
        <v>951.02659689264783</v>
      </c>
      <c r="X39" s="119">
        <f>'Расчет субсидий'!AD39-1</f>
        <v>0.98328400000000005</v>
      </c>
      <c r="Y39" s="114">
        <f>X39*'Расчет субсидий'!AE39</f>
        <v>9.8328400000000009</v>
      </c>
      <c r="Z39" s="124">
        <f t="shared" si="5"/>
        <v>2766.6575279878125</v>
      </c>
      <c r="AA39" s="119">
        <f>'Расчет субсидий'!AH39-1</f>
        <v>0.20669054173755397</v>
      </c>
      <c r="AB39" s="114">
        <f>AA39*'Расчет субсидий'!AI39</f>
        <v>2.0669054173755397</v>
      </c>
      <c r="AC39" s="124">
        <f t="shared" si="6"/>
        <v>581.5633563264355</v>
      </c>
      <c r="AD39" s="114">
        <f>'Расчет субсидий'!AL39-1</f>
        <v>-0.5641509433962264</v>
      </c>
      <c r="AE39" s="114">
        <f>AD39*'Расчет субсидий'!AM39</f>
        <v>-8.4622641509433958</v>
      </c>
      <c r="AF39" s="124">
        <f t="shared" si="7"/>
        <v>-2381.01980882725</v>
      </c>
      <c r="AG39" s="114">
        <f>'Расчет субсидий'!AP39-1</f>
        <v>1.6002560409655864E-4</v>
      </c>
      <c r="AH39" s="114">
        <f>AG39*'Расчет субсидий'!AQ39</f>
        <v>3.2005120819311728E-3</v>
      </c>
      <c r="AI39" s="132">
        <f t="shared" si="17"/>
        <v>0.90052526481574247</v>
      </c>
      <c r="AJ39" s="123">
        <f>'Расчет субсидий'!AT39-1</f>
        <v>7.5320000000000054E-2</v>
      </c>
      <c r="AK39" s="123">
        <f>AJ39*'Расчет субсидий'!AT39</f>
        <v>8.0993102400000058E-2</v>
      </c>
      <c r="AL39" s="124">
        <f t="shared" si="8"/>
        <v>22.788957866704624</v>
      </c>
      <c r="AM39" s="123">
        <f>'Расчет субсидий'!AX39-1</f>
        <v>0.90248447204968918</v>
      </c>
      <c r="AN39" s="123">
        <f>AM39*'Расчет субсидий'!AY39</f>
        <v>1.8049689440993784</v>
      </c>
      <c r="AO39" s="116">
        <f t="shared" si="9"/>
        <v>507.86252160888995</v>
      </c>
      <c r="AP39" s="133">
        <f>'Расчет субсидий'!BB39-1</f>
        <v>6.6276803118908489E-2</v>
      </c>
      <c r="AQ39" s="133">
        <f>AP39*'Расчет субсидий'!BC39</f>
        <v>0.66276803118908489</v>
      </c>
      <c r="AR39" s="116">
        <f t="shared" si="18"/>
        <v>186.48245703163508</v>
      </c>
      <c r="AS39" s="115">
        <f t="shared" si="19"/>
        <v>10.587871230055992</v>
      </c>
      <c r="AT39" s="118" t="str">
        <f>IF('Расчет субсидий'!BV39="+",'Расчет субсидий'!BV39,"-")</f>
        <v>-</v>
      </c>
    </row>
    <row r="40" spans="1:46" x14ac:dyDescent="0.2">
      <c r="A40" s="131" t="s">
        <v>43</v>
      </c>
      <c r="B40" s="114">
        <f>'Расчет субсидий'!BI40</f>
        <v>9813.5</v>
      </c>
      <c r="C40" s="114">
        <f>'Расчет субсидий'!D40-1</f>
        <v>9.5900852943200388E-2</v>
      </c>
      <c r="D40" s="114">
        <f>C40*'Расчет субсидий'!E40</f>
        <v>0.95900852943200388</v>
      </c>
      <c r="E40" s="124">
        <f t="shared" si="11"/>
        <v>109.85858931760347</v>
      </c>
      <c r="F40" s="114">
        <f>'Расчет субсидий'!H40-1</f>
        <v>0.1026785714285714</v>
      </c>
      <c r="G40" s="114">
        <f>F40*'Расчет субсидий'!I40</f>
        <v>0.51339285714285698</v>
      </c>
      <c r="H40" s="124">
        <f t="shared" si="1"/>
        <v>58.811380003943057</v>
      </c>
      <c r="I40" s="114">
        <f>'Расчет субсидий'!L40-1</f>
        <v>0.14285714285714302</v>
      </c>
      <c r="J40" s="114">
        <f>I40*'Расчет субсидий'!M40</f>
        <v>0.71428571428571508</v>
      </c>
      <c r="K40" s="124">
        <f t="shared" si="12"/>
        <v>81.824528701138291</v>
      </c>
      <c r="L40" s="114">
        <f>'Расчет субсидий'!P40-1</f>
        <v>-7.8182663787450202E-2</v>
      </c>
      <c r="M40" s="114">
        <f>L40*'Расчет субсидий'!Q40</f>
        <v>-1.563653275749004</v>
      </c>
      <c r="N40" s="124">
        <f t="shared" si="13"/>
        <v>-179.12326927621439</v>
      </c>
      <c r="O40" s="114">
        <f>'Расчет субсидий'!R40-1</f>
        <v>0</v>
      </c>
      <c r="P40" s="114">
        <f>O40*'Расчет субсидий'!S40</f>
        <v>0</v>
      </c>
      <c r="Q40" s="124">
        <f t="shared" si="14"/>
        <v>0</v>
      </c>
      <c r="R40" s="114">
        <f>'Расчет субсидий'!V40-1</f>
        <v>-5.5304382883142211E-2</v>
      </c>
      <c r="S40" s="114">
        <f>R40*'Расчет субсидий'!W40</f>
        <v>-1.1060876576628442</v>
      </c>
      <c r="T40" s="124">
        <f t="shared" si="15"/>
        <v>-126.70714180657139</v>
      </c>
      <c r="U40" s="114">
        <f>'Расчет субсидий'!Z40-1</f>
        <v>-0.24416619237336357</v>
      </c>
      <c r="V40" s="114">
        <f>U40*'Расчет субсидий'!AA40</f>
        <v>-3.6624928856004537</v>
      </c>
      <c r="W40" s="124">
        <f t="shared" si="16"/>
        <v>-419.55445592974036</v>
      </c>
      <c r="X40" s="119">
        <f>'Расчет субсидий'!AD40-1</f>
        <v>1.1208950040074805</v>
      </c>
      <c r="Y40" s="114">
        <f>X40*'Расчет субсидий'!AE40</f>
        <v>5.6044750200374027</v>
      </c>
      <c r="Z40" s="124">
        <f t="shared" si="5"/>
        <v>642.01693798460758</v>
      </c>
      <c r="AA40" s="119">
        <f>'Расчет субсидий'!AH40-1</f>
        <v>4.0871934604904681E-3</v>
      </c>
      <c r="AB40" s="114">
        <f>AA40*'Расчет субсидий'!AI40</f>
        <v>2.043596730245234E-2</v>
      </c>
      <c r="AC40" s="124">
        <f t="shared" si="6"/>
        <v>2.3410287503050466</v>
      </c>
      <c r="AD40" s="114">
        <f>'Расчет субсидий'!AL40-1</f>
        <v>-0.53333333333333344</v>
      </c>
      <c r="AE40" s="114">
        <f>AD40*'Расчет субсидий'!AM40</f>
        <v>-8.0000000000000018</v>
      </c>
      <c r="AF40" s="124">
        <f t="shared" si="7"/>
        <v>-916.43472145274802</v>
      </c>
      <c r="AG40" s="114">
        <f>'Расчет субсидий'!AP40-1</f>
        <v>-1.5968063872255467E-2</v>
      </c>
      <c r="AH40" s="114">
        <f>AG40*'Расчет субсидий'!AQ40</f>
        <v>-0.31936127744510934</v>
      </c>
      <c r="AI40" s="132">
        <f t="shared" si="17"/>
        <v>-36.584220417275311</v>
      </c>
      <c r="AJ40" s="123">
        <f>'Расчет субсидий'!AT40-1</f>
        <v>7.3709677419354858E-2</v>
      </c>
      <c r="AK40" s="123">
        <f>AJ40*'Расчет субсидий'!AT40</f>
        <v>7.9142793964620206E-2</v>
      </c>
      <c r="AL40" s="124">
        <f t="shared" si="8"/>
        <v>9.0661505427448663</v>
      </c>
      <c r="AM40" s="123">
        <f>'Расчет субсидий'!AX40-1</f>
        <v>45.6</v>
      </c>
      <c r="AN40" s="123">
        <f>AM40*'Расчет субсидий'!AY40</f>
        <v>91.2</v>
      </c>
      <c r="AO40" s="116">
        <f t="shared" si="9"/>
        <v>10447.355824561326</v>
      </c>
      <c r="AP40" s="133">
        <f>'Расчет субсидий'!BB40-1</f>
        <v>8.1841432225063793E-2</v>
      </c>
      <c r="AQ40" s="133">
        <f>AP40*'Расчет субсидий'!BC40</f>
        <v>1.2276214833759569</v>
      </c>
      <c r="AR40" s="116">
        <f t="shared" si="18"/>
        <v>140.62936902088177</v>
      </c>
      <c r="AS40" s="115">
        <f t="shared" si="19"/>
        <v>85.666767269083593</v>
      </c>
      <c r="AT40" s="118" t="str">
        <f>IF('Расчет субсидий'!BV40="+",'Расчет субсидий'!BV40,"-")</f>
        <v>-</v>
      </c>
    </row>
    <row r="41" spans="1:46" x14ac:dyDescent="0.2">
      <c r="A41" s="131" t="s">
        <v>2</v>
      </c>
      <c r="B41" s="114">
        <f>'Расчет субсидий'!BI41</f>
        <v>2589.5</v>
      </c>
      <c r="C41" s="114">
        <f>'Расчет субсидий'!D41-1</f>
        <v>5.35344167538363E-2</v>
      </c>
      <c r="D41" s="114">
        <f>C41*'Расчет субсидий'!E41</f>
        <v>0.535344167538363</v>
      </c>
      <c r="E41" s="124">
        <f t="shared" si="11"/>
        <v>138.2987774210647</v>
      </c>
      <c r="F41" s="114">
        <f>'Расчет субсидий'!H41-1</f>
        <v>3.9516129032258096E-2</v>
      </c>
      <c r="G41" s="114">
        <f>F41*'Расчет субсидий'!I41</f>
        <v>0.19758064516129048</v>
      </c>
      <c r="H41" s="124">
        <f t="shared" si="1"/>
        <v>51.042232875197136</v>
      </c>
      <c r="I41" s="114">
        <f>'Расчет субсидий'!L41-1</f>
        <v>0</v>
      </c>
      <c r="J41" s="114">
        <f>I41*'Расчет субсидий'!M41</f>
        <v>0</v>
      </c>
      <c r="K41" s="124">
        <f t="shared" si="12"/>
        <v>0</v>
      </c>
      <c r="L41" s="114">
        <f>'Расчет субсидий'!P41-1</f>
        <v>0.16343650383029851</v>
      </c>
      <c r="M41" s="114">
        <f>L41*'Расчет субсидий'!Q41</f>
        <v>3.2687300766059701</v>
      </c>
      <c r="N41" s="124">
        <f t="shared" si="13"/>
        <v>844.43130368404354</v>
      </c>
      <c r="O41" s="114">
        <f>'Расчет субсидий'!R41-1</f>
        <v>0</v>
      </c>
      <c r="P41" s="114">
        <f>O41*'Расчет субсидий'!S41</f>
        <v>0</v>
      </c>
      <c r="Q41" s="124">
        <f t="shared" si="14"/>
        <v>0</v>
      </c>
      <c r="R41" s="114">
        <f>'Расчет субсидий'!V41-1</f>
        <v>3.0693815987933748E-2</v>
      </c>
      <c r="S41" s="114">
        <f>R41*'Расчет субсидий'!W41</f>
        <v>0.46040723981900622</v>
      </c>
      <c r="T41" s="124">
        <f t="shared" si="15"/>
        <v>118.93985634617493</v>
      </c>
      <c r="U41" s="114">
        <f>'Расчет субсидий'!Z41-1</f>
        <v>4.2415169660678709E-2</v>
      </c>
      <c r="V41" s="114">
        <f>U41*'Расчет субсидий'!AA41</f>
        <v>0.63622754491018063</v>
      </c>
      <c r="W41" s="124">
        <f t="shared" si="16"/>
        <v>164.360605677801</v>
      </c>
      <c r="X41" s="119">
        <f>'Расчет субсидий'!AD41-1</f>
        <v>3.8998887652947678E-2</v>
      </c>
      <c r="Y41" s="114">
        <f>X41*'Расчет субсидий'!AE41</f>
        <v>0.19499443826473839</v>
      </c>
      <c r="Z41" s="124">
        <f t="shared" si="5"/>
        <v>50.374122015606147</v>
      </c>
      <c r="AA41" s="119">
        <f>'Расчет субсидий'!AH41-1</f>
        <v>2.3748877544959246E-2</v>
      </c>
      <c r="AB41" s="114">
        <f>AA41*'Расчет субсидий'!AI41</f>
        <v>0.11874438772479623</v>
      </c>
      <c r="AC41" s="124">
        <f t="shared" si="6"/>
        <v>30.67597378237128</v>
      </c>
      <c r="AD41" s="114">
        <f>'Расчет субсидий'!AL41-1</f>
        <v>-0.38064516129032255</v>
      </c>
      <c r="AE41" s="114">
        <f>AD41*'Расчет субсидий'!AM41</f>
        <v>-5.7096774193548381</v>
      </c>
      <c r="AF41" s="124">
        <f t="shared" si="7"/>
        <v>-1475.0163622710018</v>
      </c>
      <c r="AG41" s="114">
        <f>'Расчет субсидий'!AP41-1</f>
        <v>0.19500000000000006</v>
      </c>
      <c r="AH41" s="114">
        <f>AG41*'Расчет субсидий'!AQ41</f>
        <v>3.9000000000000012</v>
      </c>
      <c r="AI41" s="132">
        <f t="shared" si="17"/>
        <v>1007.5111762630745</v>
      </c>
      <c r="AJ41" s="123">
        <f>'Расчет субсидий'!AT41-1</f>
        <v>0.33279999999999998</v>
      </c>
      <c r="AK41" s="123">
        <f>AJ41*'Расчет субсидий'!AT41</f>
        <v>0.44355583999999998</v>
      </c>
      <c r="AL41" s="124">
        <f t="shared" si="8"/>
        <v>114.58652976839895</v>
      </c>
      <c r="AM41" s="123">
        <f>'Расчет субсидий'!AX41-1</f>
        <v>1.8264264264264267</v>
      </c>
      <c r="AN41" s="123">
        <f>AM41*'Расчет субсидий'!AY41</f>
        <v>3.6528528528528534</v>
      </c>
      <c r="AO41" s="116">
        <f t="shared" si="9"/>
        <v>943.66412166505245</v>
      </c>
      <c r="AP41" s="133">
        <f>'Расчет субсидий'!BB41-1</f>
        <v>0.11624999999999996</v>
      </c>
      <c r="AQ41" s="133">
        <f>AP41*'Расчет субсидий'!BC41</f>
        <v>2.3249999999999993</v>
      </c>
      <c r="AR41" s="116">
        <f t="shared" si="18"/>
        <v>600.63166277221706</v>
      </c>
      <c r="AS41" s="115">
        <f t="shared" si="19"/>
        <v>10.023759773522361</v>
      </c>
      <c r="AT41" s="118" t="str">
        <f>IF('Расчет субсидий'!BV41="+",'Расчет субсидий'!BV41,"-")</f>
        <v>-</v>
      </c>
    </row>
    <row r="42" spans="1:46" x14ac:dyDescent="0.2">
      <c r="A42" s="131" t="s">
        <v>44</v>
      </c>
      <c r="B42" s="114">
        <f>'Расчет субсидий'!BI42</f>
        <v>1955.5999999999985</v>
      </c>
      <c r="C42" s="114">
        <f>'Расчет субсидий'!D42-1</f>
        <v>-2.877068550128048E-2</v>
      </c>
      <c r="D42" s="114">
        <f>C42*'Расчет субсидий'!E42</f>
        <v>-0.2877068550128048</v>
      </c>
      <c r="E42" s="124">
        <f t="shared" si="11"/>
        <v>-59.590769796753122</v>
      </c>
      <c r="F42" s="114">
        <f>'Расчет субсидий'!H42-1</f>
        <v>-1.5322580645161343E-2</v>
      </c>
      <c r="G42" s="114">
        <f>F42*'Расчет субсидий'!I42</f>
        <v>-7.6612903225806717E-2</v>
      </c>
      <c r="H42" s="124">
        <f t="shared" si="1"/>
        <v>-15.868311095287535</v>
      </c>
      <c r="I42" s="114">
        <f>'Расчет субсидий'!L42-1</f>
        <v>0.18181818181818166</v>
      </c>
      <c r="J42" s="114">
        <f>I42*'Расчет субсидий'!M42</f>
        <v>1.8181818181818166</v>
      </c>
      <c r="K42" s="124">
        <f t="shared" si="12"/>
        <v>376.58767001256382</v>
      </c>
      <c r="L42" s="114">
        <f>'Расчет субсидий'!P42-1</f>
        <v>0.10212111474839181</v>
      </c>
      <c r="M42" s="114">
        <f>L42*'Расчет субсидий'!Q42</f>
        <v>2.0424222949678361</v>
      </c>
      <c r="N42" s="124">
        <f t="shared" si="13"/>
        <v>423.03307928400824</v>
      </c>
      <c r="O42" s="114">
        <f>'Расчет субсидий'!R42-1</f>
        <v>0</v>
      </c>
      <c r="P42" s="114">
        <f>O42*'Расчет субсидий'!S42</f>
        <v>0</v>
      </c>
      <c r="Q42" s="124">
        <f t="shared" si="14"/>
        <v>0</v>
      </c>
      <c r="R42" s="114">
        <f>'Расчет субсидий'!V42-1</f>
        <v>-1.2234105529026373E-2</v>
      </c>
      <c r="S42" s="114">
        <f>R42*'Расчет субсидий'!W42</f>
        <v>-0.24468211058052747</v>
      </c>
      <c r="T42" s="124">
        <f t="shared" si="15"/>
        <v>-50.679346254502569</v>
      </c>
      <c r="U42" s="114">
        <f>'Расчет субсидий'!Z42-1</f>
        <v>4.496402877697836E-2</v>
      </c>
      <c r="V42" s="114">
        <f>U42*'Расчет субсидий'!AA42</f>
        <v>0.6744604316546754</v>
      </c>
      <c r="W42" s="124">
        <f t="shared" si="16"/>
        <v>139.69641535987634</v>
      </c>
      <c r="X42" s="119">
        <f>'Расчет субсидий'!AD42-1</f>
        <v>2.1828341968911915</v>
      </c>
      <c r="Y42" s="114">
        <f>X42*'Расчет субсидий'!AE42</f>
        <v>10.914170984455957</v>
      </c>
      <c r="Z42" s="124">
        <f t="shared" si="5"/>
        <v>2260.5782216352513</v>
      </c>
      <c r="AA42" s="119">
        <f>'Расчет субсидий'!AH42-1</f>
        <v>7.2489202642486816E-2</v>
      </c>
      <c r="AB42" s="114">
        <f>AA42*'Расчет субсидий'!AI42</f>
        <v>0.36244601321243408</v>
      </c>
      <c r="AC42" s="124">
        <f t="shared" si="6"/>
        <v>75.070984791557464</v>
      </c>
      <c r="AD42" s="114">
        <f>'Расчет субсидий'!AL42-1</f>
        <v>-0.51692307692307693</v>
      </c>
      <c r="AE42" s="114">
        <f>AD42*'Расчет субсидий'!AM42</f>
        <v>-7.7538461538461538</v>
      </c>
      <c r="AF42" s="124">
        <f t="shared" si="7"/>
        <v>-1606.0015711920425</v>
      </c>
      <c r="AG42" s="114">
        <f>'Расчет субсидий'!AP42-1</f>
        <v>2.3148148148148806E-3</v>
      </c>
      <c r="AH42" s="114">
        <f>AG42*'Расчет субсидий'!AQ42</f>
        <v>4.6296296296297612E-2</v>
      </c>
      <c r="AI42" s="132">
        <f t="shared" si="17"/>
        <v>9.5890378938387091</v>
      </c>
      <c r="AJ42" s="123">
        <f>'Расчет субсидий'!AT42-1</f>
        <v>0.47540106951871652</v>
      </c>
      <c r="AK42" s="123">
        <f>AJ42*'Расчет субсидий'!AT42</f>
        <v>0.70140724641825603</v>
      </c>
      <c r="AL42" s="124">
        <f t="shared" si="8"/>
        <v>145.27772636221869</v>
      </c>
      <c r="AM42" s="123">
        <f>'Расчет субсидий'!AX42-1</f>
        <v>-6.7944250871080136E-2</v>
      </c>
      <c r="AN42" s="123">
        <f>AM42*'Расчет субсидий'!AY42</f>
        <v>-0.13588850174216027</v>
      </c>
      <c r="AO42" s="116">
        <f t="shared" si="9"/>
        <v>-28.145663838918118</v>
      </c>
      <c r="AP42" s="133">
        <f>'Расчет субсидий'!BB42-1</f>
        <v>9.2071611253196961E-2</v>
      </c>
      <c r="AQ42" s="133">
        <f>AP42*'Расчет субсидий'!BC42</f>
        <v>1.3810741687979544</v>
      </c>
      <c r="AR42" s="116">
        <f t="shared" si="18"/>
        <v>286.05252683818816</v>
      </c>
      <c r="AS42" s="115">
        <f t="shared" si="19"/>
        <v>9.4417227295777746</v>
      </c>
      <c r="AT42" s="118" t="str">
        <f>IF('Расчет субсидий'!BV42="+",'Расчет субсидий'!BV42,"-")</f>
        <v>-</v>
      </c>
    </row>
    <row r="43" spans="1:46" x14ac:dyDescent="0.2">
      <c r="A43" s="131" t="s">
        <v>3</v>
      </c>
      <c r="B43" s="114">
        <f>'Расчет субсидий'!BI43</f>
        <v>-593.09999999999854</v>
      </c>
      <c r="C43" s="114">
        <f>'Расчет субсидий'!D43-1</f>
        <v>3.1420698479504905E-2</v>
      </c>
      <c r="D43" s="114">
        <f>C43*'Расчет субсидий'!E43</f>
        <v>0.31420698479504905</v>
      </c>
      <c r="E43" s="124">
        <f t="shared" si="11"/>
        <v>50.435418152247131</v>
      </c>
      <c r="F43" s="114">
        <f>'Расчет субсидий'!H43-1</f>
        <v>1.3559322033898313E-2</v>
      </c>
      <c r="G43" s="114">
        <f>F43*'Расчет субсидий'!I43</f>
        <v>6.7796610169491567E-2</v>
      </c>
      <c r="H43" s="124">
        <f t="shared" si="1"/>
        <v>10.882477311679024</v>
      </c>
      <c r="I43" s="114">
        <f>'Расчет субсидий'!L43-1</f>
        <v>0.22222222222222232</v>
      </c>
      <c r="J43" s="114">
        <f>I43*'Расчет субсидий'!M43</f>
        <v>2.2222222222222232</v>
      </c>
      <c r="K43" s="124">
        <f t="shared" si="12"/>
        <v>356.70342299392348</v>
      </c>
      <c r="L43" s="114">
        <f>'Расчет субсидий'!P43-1</f>
        <v>1.4703033100778251E-2</v>
      </c>
      <c r="M43" s="114">
        <f>L43*'Расчет субсидий'!Q43</f>
        <v>0.29406066201556502</v>
      </c>
      <c r="N43" s="124">
        <f t="shared" si="13"/>
        <v>47.201600118965047</v>
      </c>
      <c r="O43" s="114">
        <f>'Расчет субсидий'!R43-1</f>
        <v>0</v>
      </c>
      <c r="P43" s="114">
        <f>O43*'Расчет субсидий'!S43</f>
        <v>0</v>
      </c>
      <c r="Q43" s="124">
        <f t="shared" si="14"/>
        <v>0</v>
      </c>
      <c r="R43" s="114">
        <f>'Расчет субсидий'!V43-1</f>
        <v>9.3547302974289925E-2</v>
      </c>
      <c r="S43" s="114">
        <f>R43*'Расчет субсидий'!W43</f>
        <v>1.8709460594857985</v>
      </c>
      <c r="T43" s="124">
        <f t="shared" si="15"/>
        <v>300.31778864500956</v>
      </c>
      <c r="U43" s="114">
        <f>'Расчет субсидий'!Z43-1</f>
        <v>0.17758007117437713</v>
      </c>
      <c r="V43" s="114">
        <f>U43*'Расчет субсидий'!AA43</f>
        <v>2.6637010676156567</v>
      </c>
      <c r="W43" s="124">
        <f t="shared" si="16"/>
        <v>427.56807989298272</v>
      </c>
      <c r="X43" s="119">
        <f>'Расчет субсидий'!AD43-1</f>
        <v>-0.24843719008264464</v>
      </c>
      <c r="Y43" s="114">
        <f>X43*'Расчет субсидий'!AE43</f>
        <v>-1.2421859504132233</v>
      </c>
      <c r="Z43" s="124">
        <f t="shared" si="5"/>
        <v>-199.39139122831048</v>
      </c>
      <c r="AA43" s="119">
        <f>'Расчет субсидий'!AH43-1</f>
        <v>5.862068965517242E-2</v>
      </c>
      <c r="AB43" s="114">
        <f>AA43*'Расчет субсидий'!AI43</f>
        <v>0.2931034482758621</v>
      </c>
      <c r="AC43" s="124">
        <f t="shared" si="6"/>
        <v>47.047951481095069</v>
      </c>
      <c r="AD43" s="114">
        <f>'Расчет субсидий'!AL43-1</f>
        <v>-0.32999999999999996</v>
      </c>
      <c r="AE43" s="114">
        <f>AD43*'Расчет субсидий'!AM43</f>
        <v>-4.9499999999999993</v>
      </c>
      <c r="AF43" s="124">
        <f t="shared" si="7"/>
        <v>-794.5568747189642</v>
      </c>
      <c r="AG43" s="114">
        <f>'Расчет субсидий'!AP43-1</f>
        <v>-0.2293772032902468</v>
      </c>
      <c r="AH43" s="114">
        <f>AG43*'Расчет субсидий'!AQ43</f>
        <v>-4.587544065804936</v>
      </c>
      <c r="AI43" s="132">
        <f t="shared" si="17"/>
        <v>-736.37670213363651</v>
      </c>
      <c r="AJ43" s="123">
        <f>'Расчет субсидий'!AT43-1</f>
        <v>5.6969696969696892E-2</v>
      </c>
      <c r="AK43" s="123">
        <f>AJ43*'Расчет субсидий'!AT43</f>
        <v>6.0215243342515982E-2</v>
      </c>
      <c r="AL43" s="124">
        <f t="shared" si="8"/>
        <v>9.6655425375093778</v>
      </c>
      <c r="AM43" s="123">
        <f>'Расчет субсидий'!AX43-1</f>
        <v>-0.4155291170945522</v>
      </c>
      <c r="AN43" s="123">
        <f>AM43*'Расчет субсидий'!AY43</f>
        <v>-0.83105823418910441</v>
      </c>
      <c r="AO43" s="116">
        <f t="shared" si="9"/>
        <v>-133.39859257914259</v>
      </c>
      <c r="AP43" s="133">
        <f>'Расчет субсидий'!BB43-1</f>
        <v>8.6393088552916275E-3</v>
      </c>
      <c r="AQ43" s="133">
        <f>AP43*'Расчет субсидий'!BC43</f>
        <v>0.12958963282937441</v>
      </c>
      <c r="AR43" s="116">
        <f t="shared" si="18"/>
        <v>20.801279526643601</v>
      </c>
      <c r="AS43" s="115">
        <f t="shared" si="19"/>
        <v>-3.6949463196557262</v>
      </c>
      <c r="AT43" s="118" t="str">
        <f>IF('Расчет субсидий'!BV43="+",'Расчет субсидий'!BV43,"-")</f>
        <v>-</v>
      </c>
    </row>
    <row r="44" spans="1:46" x14ac:dyDescent="0.2">
      <c r="A44" s="131" t="s">
        <v>45</v>
      </c>
      <c r="B44" s="114">
        <f>'Расчет субсидий'!BI44</f>
        <v>3627.6999999999971</v>
      </c>
      <c r="C44" s="114">
        <f>'Расчет субсидий'!D44-1</f>
        <v>0.24017135818726132</v>
      </c>
      <c r="D44" s="114">
        <f>C44*'Расчет субсидий'!E44</f>
        <v>2.4017135818726132</v>
      </c>
      <c r="E44" s="124">
        <f t="shared" si="11"/>
        <v>488.48163066710282</v>
      </c>
      <c r="F44" s="114">
        <f>'Расчет субсидий'!H44-1</f>
        <v>-1.6597510373444035E-2</v>
      </c>
      <c r="G44" s="114">
        <f>F44*'Расчет субсидий'!I44</f>
        <v>-8.2987551867220177E-2</v>
      </c>
      <c r="H44" s="124">
        <f t="shared" si="1"/>
        <v>-16.878738150601265</v>
      </c>
      <c r="I44" s="114">
        <f>'Расчет субсидий'!L44-1</f>
        <v>0.125</v>
      </c>
      <c r="J44" s="114">
        <f>I44*'Расчет субсидий'!M44</f>
        <v>1.25</v>
      </c>
      <c r="K44" s="124">
        <f t="shared" si="12"/>
        <v>254.23599339343076</v>
      </c>
      <c r="L44" s="114">
        <f>'Расчет субсидий'!P44-1</f>
        <v>5.867213161515128E-2</v>
      </c>
      <c r="M44" s="114">
        <f>L44*'Расчет субсидий'!Q44</f>
        <v>1.1734426323030256</v>
      </c>
      <c r="N44" s="124">
        <f t="shared" si="13"/>
        <v>238.66508265100961</v>
      </c>
      <c r="O44" s="114">
        <f>'Расчет субсидий'!R44-1</f>
        <v>0</v>
      </c>
      <c r="P44" s="114">
        <f>O44*'Расчет субсидий'!S44</f>
        <v>0</v>
      </c>
      <c r="Q44" s="124">
        <f t="shared" si="14"/>
        <v>0</v>
      </c>
      <c r="R44" s="114">
        <f>'Расчет субсидий'!V44-1</f>
        <v>0.15325866409590838</v>
      </c>
      <c r="S44" s="114">
        <f>R44*'Расчет субсидий'!W44</f>
        <v>1.5325866409590838</v>
      </c>
      <c r="T44" s="124">
        <f t="shared" si="15"/>
        <v>311.71094970058709</v>
      </c>
      <c r="U44" s="114">
        <f>'Расчет субсидий'!Z44-1</f>
        <v>0.39935414424111948</v>
      </c>
      <c r="V44" s="114">
        <f>U44*'Расчет субсидий'!AA44</f>
        <v>5.9903121636167924</v>
      </c>
      <c r="W44" s="124">
        <f t="shared" si="16"/>
        <v>1218.3623709230935</v>
      </c>
      <c r="X44" s="119">
        <f>'Расчет субсидий'!AD44-1</f>
        <v>-5.1312382529605793E-2</v>
      </c>
      <c r="Y44" s="114">
        <f>X44*'Расчет субсидий'!AE44</f>
        <v>-0.51312382529605793</v>
      </c>
      <c r="Z44" s="124">
        <f t="shared" si="5"/>
        <v>-104.3636363663844</v>
      </c>
      <c r="AA44" s="119">
        <f>'Расчет субсидий'!AH44-1</f>
        <v>0</v>
      </c>
      <c r="AB44" s="114">
        <f>AA44*'Расчет субсидий'!AI44</f>
        <v>0</v>
      </c>
      <c r="AC44" s="124">
        <f t="shared" si="6"/>
        <v>0</v>
      </c>
      <c r="AD44" s="114">
        <f>'Расчет субсидий'!AL44-1</f>
        <v>-0.73076923076923084</v>
      </c>
      <c r="AE44" s="114">
        <f>AD44*'Расчет субсидий'!AM44</f>
        <v>-10.961538461538463</v>
      </c>
      <c r="AF44" s="124">
        <f t="shared" si="7"/>
        <v>-2229.4540959116239</v>
      </c>
      <c r="AG44" s="114">
        <f>'Расчет субсидий'!AP44-1</f>
        <v>0.35256916996047427</v>
      </c>
      <c r="AH44" s="114">
        <f>AG44*'Расчет субсидий'!AQ44</f>
        <v>7.0513833992094854</v>
      </c>
      <c r="AI44" s="132">
        <f t="shared" si="17"/>
        <v>1434.1723706367759</v>
      </c>
      <c r="AJ44" s="123">
        <f>'Расчет субсидий'!AT44-1</f>
        <v>0.17727272727272725</v>
      </c>
      <c r="AK44" s="123">
        <f>AJ44*'Расчет субсидий'!AT44</f>
        <v>0.20869834710743798</v>
      </c>
      <c r="AL44" s="124">
        <f t="shared" si="8"/>
        <v>42.446905277141219</v>
      </c>
      <c r="AM44" s="123">
        <f>'Расчет субсидий'!AX44-1</f>
        <v>0.69769230769230761</v>
      </c>
      <c r="AN44" s="123">
        <f>AM44*'Расчет субсидий'!AY44</f>
        <v>1.3953846153846152</v>
      </c>
      <c r="AO44" s="116">
        <f t="shared" si="9"/>
        <v>283.80559508657439</v>
      </c>
      <c r="AP44" s="133">
        <f>'Расчет субсидий'!BB44-1</f>
        <v>0.33561643835616439</v>
      </c>
      <c r="AQ44" s="133">
        <f>AP44*'Расчет субсидий'!BC44</f>
        <v>8.3904109589041092</v>
      </c>
      <c r="AR44" s="116">
        <f t="shared" si="18"/>
        <v>1706.5155720928913</v>
      </c>
      <c r="AS44" s="115">
        <f t="shared" si="19"/>
        <v>17.836282500655422</v>
      </c>
      <c r="AT44" s="118" t="str">
        <f>IF('Расчет субсидий'!BV44="+",'Расчет субсидий'!BV44,"-")</f>
        <v>-</v>
      </c>
    </row>
    <row r="45" spans="1:46" x14ac:dyDescent="0.2">
      <c r="A45" s="134" t="s">
        <v>46</v>
      </c>
      <c r="B45" s="128">
        <f>SUM(B47:B376)</f>
        <v>17837.300000000007</v>
      </c>
      <c r="C45" s="128"/>
      <c r="D45" s="128"/>
      <c r="E45" s="128">
        <f>SUM(E47:E376)</f>
        <v>1451.0048887683604</v>
      </c>
      <c r="F45" s="128"/>
      <c r="G45" s="128"/>
      <c r="H45" s="128"/>
      <c r="I45" s="128"/>
      <c r="J45" s="128"/>
      <c r="K45" s="128"/>
      <c r="L45" s="128"/>
      <c r="M45" s="128"/>
      <c r="N45" s="128">
        <f>SUM(N47:N376)</f>
        <v>3001.8641199354233</v>
      </c>
      <c r="O45" s="128"/>
      <c r="P45" s="128"/>
      <c r="Q45" s="128"/>
      <c r="R45" s="128"/>
      <c r="S45" s="128"/>
      <c r="T45" s="128">
        <f>SUM(T47:T376)</f>
        <v>-665.04973179835906</v>
      </c>
      <c r="U45" s="128"/>
      <c r="V45" s="128"/>
      <c r="W45" s="128">
        <f>SUM(W47:W376)</f>
        <v>13426.341777711363</v>
      </c>
      <c r="X45" s="128"/>
      <c r="Y45" s="128"/>
      <c r="Z45" s="128">
        <f>SUM(Z47:Z376)</f>
        <v>0</v>
      </c>
      <c r="AA45" s="128"/>
      <c r="AB45" s="128"/>
      <c r="AC45" s="128">
        <f>SUM(AC47:AC376)</f>
        <v>2588.5041397583586</v>
      </c>
      <c r="AD45" s="128"/>
      <c r="AE45" s="128"/>
      <c r="AF45" s="128">
        <f>SUM(AF47:AF376)</f>
        <v>-8412.5506889341414</v>
      </c>
      <c r="AG45" s="128"/>
      <c r="AH45" s="128"/>
      <c r="AI45" s="128">
        <f>SUM(AI47:AI376)</f>
        <v>1395.1908157170531</v>
      </c>
      <c r="AJ45" s="109"/>
      <c r="AK45" s="128"/>
      <c r="AL45" s="128"/>
      <c r="AM45" s="128"/>
      <c r="AN45" s="128"/>
      <c r="AO45" s="128">
        <f>SUM(AO47:AO376)</f>
        <v>5051.9946788419393</v>
      </c>
      <c r="AP45" s="109"/>
      <c r="AQ45" s="109"/>
      <c r="AR45" s="109"/>
      <c r="AS45" s="110"/>
      <c r="AT45" s="130"/>
    </row>
    <row r="46" spans="1:46" x14ac:dyDescent="0.2">
      <c r="A46" s="135" t="s">
        <v>47</v>
      </c>
      <c r="B46" s="114"/>
      <c r="C46" s="136"/>
      <c r="D46" s="136"/>
      <c r="E46" s="137"/>
      <c r="F46" s="136"/>
      <c r="G46" s="136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8"/>
      <c r="AK46" s="137"/>
      <c r="AL46" s="137"/>
      <c r="AM46" s="137"/>
      <c r="AN46" s="137"/>
      <c r="AO46" s="138"/>
      <c r="AP46" s="138"/>
      <c r="AQ46" s="138"/>
      <c r="AR46" s="138"/>
      <c r="AS46" s="139"/>
      <c r="AT46" s="118"/>
    </row>
    <row r="47" spans="1:46" x14ac:dyDescent="0.2">
      <c r="A47" s="140" t="s">
        <v>48</v>
      </c>
      <c r="B47" s="114">
        <f>'Расчет субсидий'!BI47</f>
        <v>-81.700000000000045</v>
      </c>
      <c r="C47" s="114">
        <f>'Расчет субсидий'!D47-1</f>
        <v>-8.6393088552916275E-4</v>
      </c>
      <c r="D47" s="114">
        <f>C47*'Расчет субсидий'!E47</f>
        <v>-8.6393088552916275E-3</v>
      </c>
      <c r="E47" s="124">
        <f>$B47*D47/$AS47</f>
        <v>-4.2314731598886851E-2</v>
      </c>
      <c r="F47" s="114" t="s">
        <v>378</v>
      </c>
      <c r="G47" s="114" t="s">
        <v>378</v>
      </c>
      <c r="H47" s="114" t="s">
        <v>378</v>
      </c>
      <c r="I47" s="114" t="s">
        <v>378</v>
      </c>
      <c r="J47" s="114" t="s">
        <v>378</v>
      </c>
      <c r="K47" s="114" t="s">
        <v>378</v>
      </c>
      <c r="L47" s="114">
        <f>'Расчет субсидий'!P47-1</f>
        <v>-0.39556521254665999</v>
      </c>
      <c r="M47" s="114">
        <f>L47*'Расчет субсидий'!Q47</f>
        <v>-7.9113042509331999</v>
      </c>
      <c r="N47" s="124">
        <f>$B47*M47/$AS47</f>
        <v>-38.749015874148952</v>
      </c>
      <c r="O47" s="114">
        <f>'Расчет субсидий'!R47-1</f>
        <v>0</v>
      </c>
      <c r="P47" s="114">
        <f>O47*'Расчет субсидий'!S47</f>
        <v>0</v>
      </c>
      <c r="Q47" s="124">
        <f>$B47*P47/$AS47</f>
        <v>0</v>
      </c>
      <c r="R47" s="114">
        <f>'Расчет субсидий'!V47-1</f>
        <v>-8.9632506722438055E-2</v>
      </c>
      <c r="S47" s="114">
        <f>R47*'Расчет субсидий'!W47</f>
        <v>-2.6889752016731414</v>
      </c>
      <c r="T47" s="124">
        <f>$B47*S47/$AS47</f>
        <v>-13.170412800460154</v>
      </c>
      <c r="U47" s="114">
        <f>'Расчет субсидий'!Z47-1</f>
        <v>-6.2264150943396213E-2</v>
      </c>
      <c r="V47" s="114">
        <f>U47*'Расчет субсидий'!AA47</f>
        <v>-1.2452830188679243</v>
      </c>
      <c r="W47" s="124">
        <f>$B47*V47/$AS47</f>
        <v>-6.0993092839564929</v>
      </c>
      <c r="X47" s="114" t="s">
        <v>378</v>
      </c>
      <c r="Y47" s="114" t="s">
        <v>378</v>
      </c>
      <c r="Z47" s="114" t="s">
        <v>378</v>
      </c>
      <c r="AA47" s="119">
        <f>'Расчет субсидий'!AH47-1</f>
        <v>0.22123317412071208</v>
      </c>
      <c r="AB47" s="114">
        <f>AA47*'Расчет субсидий'!AI47</f>
        <v>1.1061658706035604</v>
      </c>
      <c r="AC47" s="124">
        <f t="shared" ref="AC47:AC110" si="20">$B47*AB47/$AS47</f>
        <v>5.4179232045592434</v>
      </c>
      <c r="AD47" s="114">
        <f>'Расчет субсидий'!AL47-1</f>
        <v>-0.57818181818181813</v>
      </c>
      <c r="AE47" s="114">
        <f>AD47*'Расчет субсидий'!AM47</f>
        <v>-8.672727272727272</v>
      </c>
      <c r="AF47" s="124">
        <f t="shared" ref="AF47:AF110" si="21">$B47*AE47/$AS47</f>
        <v>-42.478412674298646</v>
      </c>
      <c r="AG47" s="114">
        <f>'Расчет субсидий'!AP47-1</f>
        <v>6.0975609756097615E-3</v>
      </c>
      <c r="AH47" s="114">
        <f>AG47*'Расчет субсидий'!AQ47</f>
        <v>0.12195121951219523</v>
      </c>
      <c r="AI47" s="132">
        <f t="shared" ref="AI47:AI110" si="22">$B47*AH47/$AS47</f>
        <v>0.59730855885013756</v>
      </c>
      <c r="AJ47" s="114" t="s">
        <v>378</v>
      </c>
      <c r="AK47" s="114" t="s">
        <v>378</v>
      </c>
      <c r="AL47" s="114" t="s">
        <v>378</v>
      </c>
      <c r="AM47" s="123">
        <f>'Расчет субсидий'!AX47-1</f>
        <v>0.26182965299684535</v>
      </c>
      <c r="AN47" s="123">
        <f>AM47*'Расчет субсидий'!AY47</f>
        <v>2.6182965299684535</v>
      </c>
      <c r="AO47" s="116">
        <f>$B47*AN47/$AS47</f>
        <v>12.824233601053727</v>
      </c>
      <c r="AP47" s="114" t="s">
        <v>378</v>
      </c>
      <c r="AQ47" s="115" t="s">
        <v>378</v>
      </c>
      <c r="AR47" s="141" t="s">
        <v>378</v>
      </c>
      <c r="AS47" s="115">
        <f>D47+M47+S47+V47+AB47+AE47+AH47+AN47</f>
        <v>-16.680515432972623</v>
      </c>
      <c r="AT47" s="118" t="str">
        <f>IF('Расчет субсидий'!BV47="+",'Расчет субсидий'!BV47,"-")</f>
        <v>-</v>
      </c>
    </row>
    <row r="48" spans="1:46" x14ac:dyDescent="0.2">
      <c r="A48" s="140" t="s">
        <v>49</v>
      </c>
      <c r="B48" s="114">
        <f>'Расчет субсидий'!BI48</f>
        <v>27.299999999999955</v>
      </c>
      <c r="C48" s="114">
        <f>'Расчет субсидий'!D48-1</f>
        <v>0.33557353296305226</v>
      </c>
      <c r="D48" s="114">
        <f>C48*'Расчет субсидий'!E48</f>
        <v>3.3557353296305226</v>
      </c>
      <c r="E48" s="124">
        <f>$B48*D48/$AS48</f>
        <v>46.51261410100112</v>
      </c>
      <c r="F48" s="114" t="s">
        <v>378</v>
      </c>
      <c r="G48" s="114" t="s">
        <v>378</v>
      </c>
      <c r="H48" s="114" t="s">
        <v>378</v>
      </c>
      <c r="I48" s="114" t="s">
        <v>378</v>
      </c>
      <c r="J48" s="114" t="s">
        <v>378</v>
      </c>
      <c r="K48" s="114" t="s">
        <v>378</v>
      </c>
      <c r="L48" s="114">
        <f>'Расчет субсидий'!P48-1</f>
        <v>-0.16080714826129849</v>
      </c>
      <c r="M48" s="114">
        <f>L48*'Расчет субсидий'!Q48</f>
        <v>-3.2161429652259699</v>
      </c>
      <c r="N48" s="124">
        <f>$B48*M48/$AS48</f>
        <v>-44.577775641106804</v>
      </c>
      <c r="O48" s="114">
        <f>'Расчет субсидий'!R48-1</f>
        <v>0</v>
      </c>
      <c r="P48" s="114">
        <f>O48*'Расчет субсидий'!S48</f>
        <v>0</v>
      </c>
      <c r="Q48" s="124">
        <f>$B48*P48/$AS48</f>
        <v>0</v>
      </c>
      <c r="R48" s="114">
        <f>'Расчет субсидий'!V48-1</f>
        <v>-3.1544136352073315E-2</v>
      </c>
      <c r="S48" s="114">
        <f>R48*'Расчет субсидий'!W48</f>
        <v>-0.78860340880183288</v>
      </c>
      <c r="T48" s="124">
        <f>$B48*S48/$AS48</f>
        <v>-10.930542021134984</v>
      </c>
      <c r="U48" s="114">
        <f>'Расчет субсидий'!Z48-1</f>
        <v>2.5879917184264967E-2</v>
      </c>
      <c r="V48" s="114">
        <f>U48*'Расчет субсидий'!AA48</f>
        <v>0.64699792960662417</v>
      </c>
      <c r="W48" s="124">
        <f>$B48*V48/$AS48</f>
        <v>8.9678005169892216</v>
      </c>
      <c r="X48" s="114" t="s">
        <v>378</v>
      </c>
      <c r="Y48" s="114" t="s">
        <v>378</v>
      </c>
      <c r="Z48" s="114" t="s">
        <v>378</v>
      </c>
      <c r="AA48" s="119">
        <f>'Расчет субсидий'!AH48-1</f>
        <v>0.35609326450223855</v>
      </c>
      <c r="AB48" s="114">
        <f>AA48*'Расчет субсидий'!AI48</f>
        <v>1.7804663225111927</v>
      </c>
      <c r="AC48" s="124">
        <f t="shared" si="20"/>
        <v>24.678389337668602</v>
      </c>
      <c r="AD48" s="114">
        <f>'Расчет субсидий'!AL48-1</f>
        <v>-0.37636363636363646</v>
      </c>
      <c r="AE48" s="114">
        <f>AD48*'Расчет субсидий'!AM48</f>
        <v>-5.6454545454545464</v>
      </c>
      <c r="AF48" s="124">
        <f t="shared" si="21"/>
        <v>-78.249570631776095</v>
      </c>
      <c r="AG48" s="114">
        <f>'Расчет субсидий'!AP48-1</f>
        <v>0.17625899280575541</v>
      </c>
      <c r="AH48" s="114">
        <f>AG48*'Расчет субсидий'!AQ48</f>
        <v>3.5251798561151082</v>
      </c>
      <c r="AI48" s="132">
        <f t="shared" si="22"/>
        <v>48.86122240819207</v>
      </c>
      <c r="AJ48" s="114" t="s">
        <v>378</v>
      </c>
      <c r="AK48" s="114" t="s">
        <v>378</v>
      </c>
      <c r="AL48" s="114" t="s">
        <v>378</v>
      </c>
      <c r="AM48" s="123">
        <f>'Расчет субсидий'!AX48-1</f>
        <v>0.23114285714285732</v>
      </c>
      <c r="AN48" s="123">
        <f>AM48*'Расчет субсидий'!AY48</f>
        <v>2.3114285714285732</v>
      </c>
      <c r="AO48" s="116">
        <f>$B48*AN48/$AS48</f>
        <v>32.037861930166819</v>
      </c>
      <c r="AP48" s="114" t="s">
        <v>378</v>
      </c>
      <c r="AQ48" s="115" t="s">
        <v>378</v>
      </c>
      <c r="AR48" s="141" t="s">
        <v>378</v>
      </c>
      <c r="AS48" s="115">
        <f t="shared" ref="AS48:AS111" si="23">D48+M48+S48+V48+AB48+AE48+AH48+AN48</f>
        <v>1.9696070898096716</v>
      </c>
      <c r="AT48" s="118" t="str">
        <f>IF('Расчет субсидий'!BV48="+",'Расчет субсидий'!BV48,"-")</f>
        <v>-</v>
      </c>
    </row>
    <row r="49" spans="1:46" x14ac:dyDescent="0.2">
      <c r="A49" s="140" t="s">
        <v>50</v>
      </c>
      <c r="B49" s="114">
        <f>'Расчет субсидий'!BI49</f>
        <v>27.5</v>
      </c>
      <c r="C49" s="114">
        <f>'Расчет субсидий'!D49-1</f>
        <v>5.3323513165163039E-2</v>
      </c>
      <c r="D49" s="114">
        <f>C49*'Расчет субсидий'!E49</f>
        <v>0.53323513165163039</v>
      </c>
      <c r="E49" s="124">
        <f>$B49*D49/$AS49</f>
        <v>5.2664482006539908</v>
      </c>
      <c r="F49" s="114" t="s">
        <v>378</v>
      </c>
      <c r="G49" s="114" t="s">
        <v>378</v>
      </c>
      <c r="H49" s="114" t="s">
        <v>378</v>
      </c>
      <c r="I49" s="114" t="s">
        <v>378</v>
      </c>
      <c r="J49" s="114" t="s">
        <v>378</v>
      </c>
      <c r="K49" s="114" t="s">
        <v>378</v>
      </c>
      <c r="L49" s="114">
        <f>'Расчет субсидий'!P49-1</f>
        <v>0.14099741552598832</v>
      </c>
      <c r="M49" s="114">
        <f>L49*'Расчет субсидий'!Q49</f>
        <v>2.8199483105197665</v>
      </c>
      <c r="N49" s="124">
        <f>$B49*M49/$AS49</f>
        <v>27.850962594821141</v>
      </c>
      <c r="O49" s="114">
        <f>'Расчет субсидий'!R49-1</f>
        <v>0</v>
      </c>
      <c r="P49" s="114">
        <f>O49*'Расчет субсидий'!S49</f>
        <v>0</v>
      </c>
      <c r="Q49" s="124">
        <f>$B49*P49/$AS49</f>
        <v>0</v>
      </c>
      <c r="R49" s="114">
        <f>'Расчет субсидий'!V49-1</f>
        <v>0.129996750081248</v>
      </c>
      <c r="S49" s="114">
        <f>R49*'Расчет субсидий'!W49</f>
        <v>3.8999025024374401</v>
      </c>
      <c r="T49" s="124">
        <f>$B49*S49/$AS49</f>
        <v>38.517031788719081</v>
      </c>
      <c r="U49" s="114">
        <f>'Расчет субсидий'!Z49-1</f>
        <v>9.210526315789469E-2</v>
      </c>
      <c r="V49" s="114">
        <f>U49*'Расчет субсидий'!AA49</f>
        <v>1.8421052631578938</v>
      </c>
      <c r="W49" s="124">
        <f>$B49*V49/$AS49</f>
        <v>18.193384817921483</v>
      </c>
      <c r="X49" s="114" t="s">
        <v>378</v>
      </c>
      <c r="Y49" s="114" t="s">
        <v>378</v>
      </c>
      <c r="Z49" s="114" t="s">
        <v>378</v>
      </c>
      <c r="AA49" s="119">
        <f>'Расчет субсидий'!AH49-1</f>
        <v>0.11894111608124946</v>
      </c>
      <c r="AB49" s="114">
        <f>AA49*'Расчет субсидий'!AI49</f>
        <v>0.59470558040624732</v>
      </c>
      <c r="AC49" s="124">
        <f t="shared" si="20"/>
        <v>5.8735554878922285</v>
      </c>
      <c r="AD49" s="114">
        <f>'Расчет субсидий'!AL49-1</f>
        <v>-0.48909090909090902</v>
      </c>
      <c r="AE49" s="114">
        <f>AD49*'Расчет субсидий'!AM49</f>
        <v>-7.3363636363636351</v>
      </c>
      <c r="AF49" s="124">
        <f t="shared" si="21"/>
        <v>-72.456927120309146</v>
      </c>
      <c r="AG49" s="114">
        <f>'Расчет субсидий'!AP49-1</f>
        <v>2.1543985637342944E-2</v>
      </c>
      <c r="AH49" s="114">
        <f>AG49*'Расчет субсидий'!AQ49</f>
        <v>0.43087971274685888</v>
      </c>
      <c r="AI49" s="132">
        <f t="shared" si="22"/>
        <v>4.2555442303012132</v>
      </c>
      <c r="AJ49" s="114" t="s">
        <v>378</v>
      </c>
      <c r="AK49" s="114" t="s">
        <v>378</v>
      </c>
      <c r="AL49" s="114" t="s">
        <v>378</v>
      </c>
      <c r="AM49" s="123">
        <f>'Расчет субсидий'!AX49-1</f>
        <v>-1</v>
      </c>
      <c r="AN49" s="123">
        <f>AM49*'Расчет субсидий'!AY49</f>
        <v>0</v>
      </c>
      <c r="AO49" s="116">
        <f>$B49*AN49/$AS49</f>
        <v>0</v>
      </c>
      <c r="AP49" s="114" t="s">
        <v>378</v>
      </c>
      <c r="AQ49" s="115" t="s">
        <v>378</v>
      </c>
      <c r="AR49" s="141" t="s">
        <v>378</v>
      </c>
      <c r="AS49" s="115">
        <f t="shared" si="23"/>
        <v>2.7844128645562023</v>
      </c>
      <c r="AT49" s="118" t="str">
        <f>IF('Расчет субсидий'!BV49="+",'Расчет субсидий'!BV49,"-")</f>
        <v>-</v>
      </c>
    </row>
    <row r="50" spans="1:46" x14ac:dyDescent="0.2">
      <c r="A50" s="140" t="s">
        <v>51</v>
      </c>
      <c r="B50" s="114">
        <f>'Расчет субсидий'!BI50</f>
        <v>-49.5</v>
      </c>
      <c r="C50" s="114">
        <f>'Расчет субсидий'!D50-1</f>
        <v>-1</v>
      </c>
      <c r="D50" s="114">
        <f>C50*'Расчет субсидий'!E50</f>
        <v>0</v>
      </c>
      <c r="E50" s="124">
        <f>$B50*D50/$AS50</f>
        <v>0</v>
      </c>
      <c r="F50" s="114" t="s">
        <v>378</v>
      </c>
      <c r="G50" s="114" t="s">
        <v>378</v>
      </c>
      <c r="H50" s="114" t="s">
        <v>378</v>
      </c>
      <c r="I50" s="114" t="s">
        <v>378</v>
      </c>
      <c r="J50" s="114" t="s">
        <v>378</v>
      </c>
      <c r="K50" s="114" t="s">
        <v>378</v>
      </c>
      <c r="L50" s="114">
        <f>'Расчет субсидий'!P50-1</f>
        <v>-0.37748222603579307</v>
      </c>
      <c r="M50" s="114">
        <f>L50*'Расчет субсидий'!Q50</f>
        <v>-7.5496445207158613</v>
      </c>
      <c r="N50" s="124">
        <f>$B50*M50/$AS50</f>
        <v>-38.263309741334616</v>
      </c>
      <c r="O50" s="114">
        <f>'Расчет субсидий'!R50-1</f>
        <v>0</v>
      </c>
      <c r="P50" s="114">
        <f>O50*'Расчет субсидий'!S50</f>
        <v>0</v>
      </c>
      <c r="Q50" s="124">
        <f>$B50*P50/$AS50</f>
        <v>0</v>
      </c>
      <c r="R50" s="114">
        <f>'Расчет субсидий'!V50-1</f>
        <v>-0.15563198624247632</v>
      </c>
      <c r="S50" s="114">
        <f>R50*'Расчет субсидий'!W50</f>
        <v>-3.8907996560619078</v>
      </c>
      <c r="T50" s="124">
        <f>$B50*S50/$AS50</f>
        <v>-19.719454601189433</v>
      </c>
      <c r="U50" s="114">
        <f>'Расчет субсидий'!Z50-1</f>
        <v>7.0370370370370416E-2</v>
      </c>
      <c r="V50" s="114">
        <f>U50*'Расчет субсидий'!AA50</f>
        <v>1.7592592592592604</v>
      </c>
      <c r="W50" s="124">
        <f>$B50*V50/$AS50</f>
        <v>8.9163247047776402</v>
      </c>
      <c r="X50" s="114" t="s">
        <v>378</v>
      </c>
      <c r="Y50" s="114" t="s">
        <v>378</v>
      </c>
      <c r="Z50" s="114" t="s">
        <v>378</v>
      </c>
      <c r="AA50" s="119">
        <f>'Расчет субсидий'!AH50-1</f>
        <v>0.22427035330261136</v>
      </c>
      <c r="AB50" s="114">
        <f>AA50*'Расчет субсидий'!AI50</f>
        <v>1.1213517665130568</v>
      </c>
      <c r="AC50" s="124">
        <f t="shared" si="20"/>
        <v>5.683264934308907</v>
      </c>
      <c r="AD50" s="114">
        <f>'Расчет субсидий'!AL50-1</f>
        <v>-1</v>
      </c>
      <c r="AE50" s="114">
        <f>AD50*'Расчет субсидий'!AM50</f>
        <v>-15</v>
      </c>
      <c r="AF50" s="124">
        <f t="shared" si="21"/>
        <v>-76.023400114419829</v>
      </c>
      <c r="AG50" s="114">
        <f>'Расчет субсидий'!AP50-1</f>
        <v>0.68965517241379315</v>
      </c>
      <c r="AH50" s="114">
        <f>AG50*'Расчет субсидий'!AQ50</f>
        <v>13.793103448275863</v>
      </c>
      <c r="AI50" s="132">
        <f t="shared" si="22"/>
        <v>69.906574817857319</v>
      </c>
      <c r="AJ50" s="114" t="s">
        <v>378</v>
      </c>
      <c r="AK50" s="114" t="s">
        <v>378</v>
      </c>
      <c r="AL50" s="114" t="s">
        <v>378</v>
      </c>
      <c r="AM50" s="123">
        <f>'Расчет субсидий'!AX50-1</f>
        <v>-1</v>
      </c>
      <c r="AN50" s="123">
        <f>AM50*'Расчет субсидий'!AY50</f>
        <v>0</v>
      </c>
      <c r="AO50" s="116">
        <f>$B50*AN50/$AS50</f>
        <v>0</v>
      </c>
      <c r="AP50" s="114" t="s">
        <v>378</v>
      </c>
      <c r="AQ50" s="115" t="s">
        <v>378</v>
      </c>
      <c r="AR50" s="141" t="s">
        <v>378</v>
      </c>
      <c r="AS50" s="115">
        <f t="shared" si="23"/>
        <v>-9.7667297027295863</v>
      </c>
      <c r="AT50" s="118" t="str">
        <f>IF('Расчет субсидий'!BV50="+",'Расчет субсидий'!BV50,"-")</f>
        <v>-</v>
      </c>
    </row>
    <row r="51" spans="1:46" x14ac:dyDescent="0.2">
      <c r="A51" s="140" t="s">
        <v>52</v>
      </c>
      <c r="B51" s="114">
        <f>'Расчет субсидий'!BI51</f>
        <v>-241.29999999999995</v>
      </c>
      <c r="C51" s="114">
        <f>'Расчет субсидий'!D53-1</f>
        <v>4.3605623377100722E-2</v>
      </c>
      <c r="D51" s="114">
        <f>C51*'Расчет субсидий'!E51</f>
        <v>0.43605623377100722</v>
      </c>
      <c r="E51" s="124">
        <f>$B51*D51/$AS51</f>
        <v>4.2144584121896287</v>
      </c>
      <c r="F51" s="114" t="s">
        <v>378</v>
      </c>
      <c r="G51" s="114" t="s">
        <v>378</v>
      </c>
      <c r="H51" s="114" t="s">
        <v>378</v>
      </c>
      <c r="I51" s="114" t="s">
        <v>378</v>
      </c>
      <c r="J51" s="114" t="s">
        <v>378</v>
      </c>
      <c r="K51" s="114" t="s">
        <v>378</v>
      </c>
      <c r="L51" s="114">
        <f>'Расчет субсидий'!P51-1</f>
        <v>-0.50969291881734491</v>
      </c>
      <c r="M51" s="114">
        <f>L51*'Расчет субсидий'!Q51</f>
        <v>-10.193858376346899</v>
      </c>
      <c r="N51" s="124">
        <f>$B51*M51/$AS51</f>
        <v>-98.523054733867099</v>
      </c>
      <c r="O51" s="114">
        <f>'Расчет субсидий'!R51-1</f>
        <v>0</v>
      </c>
      <c r="P51" s="114">
        <f>O51*'Расчет субсидий'!S51</f>
        <v>0</v>
      </c>
      <c r="Q51" s="124">
        <f>$B51*P51/$AS51</f>
        <v>0</v>
      </c>
      <c r="R51" s="114">
        <f>'Расчет субсидий'!V51-1</f>
        <v>-0.40456925273679201</v>
      </c>
      <c r="S51" s="114">
        <f>R51*'Расчет субсидий'!W51</f>
        <v>-12.13707758210376</v>
      </c>
      <c r="T51" s="124">
        <f>$B51*S51/$AS51</f>
        <v>-117.30415656013108</v>
      </c>
      <c r="U51" s="114">
        <f>'Расчет субсидий'!Z51-1</f>
        <v>5.2380952380952417E-2</v>
      </c>
      <c r="V51" s="114">
        <f>U51*'Расчет субсидий'!AA51</f>
        <v>1.0476190476190483</v>
      </c>
      <c r="W51" s="124">
        <f>$B51*V51/$AS51</f>
        <v>10.125177823571208</v>
      </c>
      <c r="X51" s="114" t="s">
        <v>378</v>
      </c>
      <c r="Y51" s="114" t="s">
        <v>378</v>
      </c>
      <c r="Z51" s="114" t="s">
        <v>378</v>
      </c>
      <c r="AA51" s="119">
        <f>'Расчет субсидий'!AH51-1</f>
        <v>0.12368394153122764</v>
      </c>
      <c r="AB51" s="114">
        <f>AA51*'Расчет субсидий'!AI51</f>
        <v>0.61841970765613818</v>
      </c>
      <c r="AC51" s="124">
        <f t="shared" si="20"/>
        <v>5.9769908955457112</v>
      </c>
      <c r="AD51" s="114">
        <f>'Расчет субсидий'!AL51-1</f>
        <v>-0.34000000000000008</v>
      </c>
      <c r="AE51" s="114">
        <f>AD51*'Расчет субсидий'!AM51</f>
        <v>-5.1000000000000014</v>
      </c>
      <c r="AF51" s="124">
        <f t="shared" si="21"/>
        <v>-49.291206586567093</v>
      </c>
      <c r="AG51" s="114">
        <f>'Расчет субсидий'!AP51-1</f>
        <v>1.8115942028985588E-2</v>
      </c>
      <c r="AH51" s="114">
        <f>AG51*'Расчет субсидий'!AQ51</f>
        <v>0.36231884057971175</v>
      </c>
      <c r="AI51" s="132">
        <f t="shared" si="22"/>
        <v>3.5017907492588307</v>
      </c>
      <c r="AJ51" s="114" t="s">
        <v>378</v>
      </c>
      <c r="AK51" s="114" t="s">
        <v>378</v>
      </c>
      <c r="AL51" s="114" t="s">
        <v>378</v>
      </c>
      <c r="AM51" s="123">
        <f>'Расчет субсидий'!AX51-1</f>
        <v>-1</v>
      </c>
      <c r="AN51" s="123">
        <f>AM51*'Расчет субсидий'!AY51</f>
        <v>0</v>
      </c>
      <c r="AO51" s="116">
        <f>$B51*AN51/$AS51</f>
        <v>0</v>
      </c>
      <c r="AP51" s="114" t="s">
        <v>378</v>
      </c>
      <c r="AQ51" s="115" t="s">
        <v>378</v>
      </c>
      <c r="AR51" s="141" t="s">
        <v>378</v>
      </c>
      <c r="AS51" s="115">
        <f t="shared" si="23"/>
        <v>-24.96652212882476</v>
      </c>
      <c r="AT51" s="118" t="str">
        <f>IF('Расчет субсидий'!BV51="+",'Расчет субсидий'!BV51,"-")</f>
        <v>+</v>
      </c>
    </row>
    <row r="52" spans="1:46" x14ac:dyDescent="0.2">
      <c r="A52" s="135" t="s">
        <v>53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19"/>
      <c r="AB52" s="114"/>
      <c r="AC52" s="124"/>
      <c r="AD52" s="142"/>
      <c r="AE52" s="142"/>
      <c r="AF52" s="142"/>
      <c r="AG52" s="142"/>
      <c r="AH52" s="142"/>
      <c r="AI52" s="143"/>
      <c r="AJ52" s="142"/>
      <c r="AK52" s="142"/>
      <c r="AL52" s="142"/>
      <c r="AM52" s="123"/>
      <c r="AN52" s="123"/>
      <c r="AO52" s="116"/>
      <c r="AP52" s="142"/>
      <c r="AQ52" s="144"/>
      <c r="AR52" s="145"/>
      <c r="AS52" s="115"/>
      <c r="AT52" s="118"/>
    </row>
    <row r="53" spans="1:46" x14ac:dyDescent="0.2">
      <c r="A53" s="140" t="s">
        <v>54</v>
      </c>
      <c r="B53" s="114">
        <f>'Расчет субсидий'!BI53</f>
        <v>251.09999999999991</v>
      </c>
      <c r="C53" s="114">
        <f>'Расчет субсидий'!D53-1</f>
        <v>4.3605623377100722E-2</v>
      </c>
      <c r="D53" s="114">
        <f>C53*'Расчет субсидий'!E53</f>
        <v>0.43605623377100722</v>
      </c>
      <c r="E53" s="124">
        <f t="shared" ref="E53:E65" si="24">$B53*D53/$AS53</f>
        <v>10.088605419593144</v>
      </c>
      <c r="F53" s="114" t="s">
        <v>378</v>
      </c>
      <c r="G53" s="114" t="s">
        <v>378</v>
      </c>
      <c r="H53" s="114" t="s">
        <v>378</v>
      </c>
      <c r="I53" s="114" t="s">
        <v>378</v>
      </c>
      <c r="J53" s="114" t="s">
        <v>378</v>
      </c>
      <c r="K53" s="114" t="s">
        <v>378</v>
      </c>
      <c r="L53" s="114">
        <f>'Расчет субсидий'!P53-1</f>
        <v>0.15682931699150648</v>
      </c>
      <c r="M53" s="114">
        <f>L53*'Расчет субсидий'!Q53</f>
        <v>3.1365863398301297</v>
      </c>
      <c r="N53" s="124">
        <f t="shared" ref="N53:N65" si="25">$B53*M53/$AS53</f>
        <v>72.568121944679376</v>
      </c>
      <c r="O53" s="114">
        <f>'Расчет субсидий'!R53-1</f>
        <v>0</v>
      </c>
      <c r="P53" s="114">
        <f>O53*'Расчет субсидий'!S53</f>
        <v>0</v>
      </c>
      <c r="Q53" s="124">
        <f t="shared" ref="Q53:Q65" si="26">$B53*P53/$AS53</f>
        <v>0</v>
      </c>
      <c r="R53" s="114">
        <f>'Расчет субсидий'!V53-1</f>
        <v>0.52</v>
      </c>
      <c r="S53" s="114">
        <f>R53*'Расчет субсидий'!W53</f>
        <v>13</v>
      </c>
      <c r="T53" s="124">
        <f t="shared" ref="T53:T65" si="27">$B53*S53/$AS53</f>
        <v>300.76825027935416</v>
      </c>
      <c r="U53" s="114">
        <f>'Расчет субсидий'!Z53-1</f>
        <v>0.30673390685256585</v>
      </c>
      <c r="V53" s="114">
        <f>U53*'Расчет субсидий'!AA53</f>
        <v>7.6683476713141463</v>
      </c>
      <c r="W53" s="124">
        <f t="shared" ref="W53:W65" si="28">$B53*V53/$AS53</f>
        <v>177.41503935653199</v>
      </c>
      <c r="X53" s="114" t="s">
        <v>378</v>
      </c>
      <c r="Y53" s="114" t="s">
        <v>378</v>
      </c>
      <c r="Z53" s="114" t="s">
        <v>378</v>
      </c>
      <c r="AA53" s="119">
        <f>'Расчет субсидий'!AH53-1</f>
        <v>0.8285558911537374</v>
      </c>
      <c r="AB53" s="114">
        <f>AA53*'Расчет субсидий'!AI53</f>
        <v>4.1427794557686868</v>
      </c>
      <c r="AC53" s="124">
        <f t="shared" si="20"/>
        <v>95.847425246523315</v>
      </c>
      <c r="AD53" s="114">
        <f>'Расчет субсидий'!AL53-1</f>
        <v>-0.59482758620689657</v>
      </c>
      <c r="AE53" s="114">
        <f>AD53*'Расчет субсидий'!AM53</f>
        <v>-8.9224137931034484</v>
      </c>
      <c r="AF53" s="124">
        <f t="shared" si="21"/>
        <v>-206.42913729385381</v>
      </c>
      <c r="AG53" s="114">
        <f>'Расчет субсидий'!AP53-1</f>
        <v>-0.7016574585635359</v>
      </c>
      <c r="AH53" s="114">
        <f>AG53*'Расчет субсидий'!AQ53</f>
        <v>-14.033149171270718</v>
      </c>
      <c r="AI53" s="132">
        <f t="shared" si="22"/>
        <v>-324.67120939632792</v>
      </c>
      <c r="AJ53" s="114" t="s">
        <v>378</v>
      </c>
      <c r="AK53" s="114" t="s">
        <v>378</v>
      </c>
      <c r="AL53" s="114" t="s">
        <v>378</v>
      </c>
      <c r="AM53" s="123">
        <f>'Расчет субсидий'!AX53-1</f>
        <v>0.54249999999999998</v>
      </c>
      <c r="AN53" s="123">
        <f>AM53*'Расчет субсидий'!AY53</f>
        <v>5.4249999999999998</v>
      </c>
      <c r="AO53" s="116">
        <f t="shared" ref="AO53:AO65" si="29">$B53*AN53/$AS53</f>
        <v>125.51290444349972</v>
      </c>
      <c r="AP53" s="114" t="s">
        <v>378</v>
      </c>
      <c r="AQ53" s="115" t="s">
        <v>378</v>
      </c>
      <c r="AR53" s="141" t="s">
        <v>378</v>
      </c>
      <c r="AS53" s="115">
        <f t="shared" si="23"/>
        <v>10.853206736309801</v>
      </c>
      <c r="AT53" s="118" t="str">
        <f>IF('Расчет субсидий'!BV53="+",'Расчет субсидий'!BV53,"-")</f>
        <v>-</v>
      </c>
    </row>
    <row r="54" spans="1:46" x14ac:dyDescent="0.2">
      <c r="A54" s="140" t="s">
        <v>55</v>
      </c>
      <c r="B54" s="114">
        <f>'Расчет субсидий'!BI54</f>
        <v>-107.39999999999998</v>
      </c>
      <c r="C54" s="114">
        <f>'Расчет субсидий'!D54-1</f>
        <v>-1</v>
      </c>
      <c r="D54" s="114">
        <f>C54*'Расчет субсидий'!E54</f>
        <v>0</v>
      </c>
      <c r="E54" s="124">
        <f t="shared" si="24"/>
        <v>0</v>
      </c>
      <c r="F54" s="114" t="s">
        <v>378</v>
      </c>
      <c r="G54" s="114" t="s">
        <v>378</v>
      </c>
      <c r="H54" s="114" t="s">
        <v>378</v>
      </c>
      <c r="I54" s="114" t="s">
        <v>378</v>
      </c>
      <c r="J54" s="114" t="s">
        <v>378</v>
      </c>
      <c r="K54" s="114" t="s">
        <v>378</v>
      </c>
      <c r="L54" s="114">
        <f>'Расчет субсидий'!P54-1</f>
        <v>-0.14727798053527985</v>
      </c>
      <c r="M54" s="114">
        <f>L54*'Расчет субсидий'!Q54</f>
        <v>-2.945559610705597</v>
      </c>
      <c r="N54" s="124">
        <f t="shared" si="25"/>
        <v>-11.427699678544542</v>
      </c>
      <c r="O54" s="114">
        <f>'Расчет субсидий'!R54-1</f>
        <v>0</v>
      </c>
      <c r="P54" s="114">
        <f>O54*'Расчет субсидий'!S54</f>
        <v>0</v>
      </c>
      <c r="Q54" s="124">
        <f t="shared" si="26"/>
        <v>0</v>
      </c>
      <c r="R54" s="114">
        <f>'Расчет субсидий'!V54-1</f>
        <v>-0.74736842105263157</v>
      </c>
      <c r="S54" s="114">
        <f>R54*'Расчет субсидий'!W54</f>
        <v>-14.947368421052632</v>
      </c>
      <c r="T54" s="124">
        <f t="shared" si="27"/>
        <v>-57.990351537795625</v>
      </c>
      <c r="U54" s="114">
        <f>'Расчет субсидий'!Z54-1</f>
        <v>-0.16459627329192561</v>
      </c>
      <c r="V54" s="114">
        <f>U54*'Расчет субсидий'!AA54</f>
        <v>-4.9378881987577685</v>
      </c>
      <c r="W54" s="124">
        <f t="shared" si="28"/>
        <v>-19.157209779949341</v>
      </c>
      <c r="X54" s="114" t="s">
        <v>378</v>
      </c>
      <c r="Y54" s="114" t="s">
        <v>378</v>
      </c>
      <c r="Z54" s="114" t="s">
        <v>378</v>
      </c>
      <c r="AA54" s="119">
        <f>'Расчет субсидий'!AH54-1</f>
        <v>0.22424731802976128</v>
      </c>
      <c r="AB54" s="114">
        <f>AA54*'Расчет субсидий'!AI54</f>
        <v>1.1212365901488064</v>
      </c>
      <c r="AC54" s="124">
        <f t="shared" si="20"/>
        <v>4.3499900576605723</v>
      </c>
      <c r="AD54" s="114">
        <f>'Расчет субсидий'!AL54-1</f>
        <v>-0.6396551724137931</v>
      </c>
      <c r="AE54" s="114">
        <f>AD54*'Расчет субсидий'!AM54</f>
        <v>-9.5948275862068968</v>
      </c>
      <c r="AF54" s="124">
        <f t="shared" si="21"/>
        <v>-37.224440382763603</v>
      </c>
      <c r="AG54" s="114">
        <f>'Расчет субсидий'!AP54-1</f>
        <v>0.18106995884773669</v>
      </c>
      <c r="AH54" s="114">
        <f>AG54*'Расчет субсидий'!AQ54</f>
        <v>3.6213991769547338</v>
      </c>
      <c r="AI54" s="132">
        <f t="shared" si="22"/>
        <v>14.049711321392557</v>
      </c>
      <c r="AJ54" s="114" t="s">
        <v>378</v>
      </c>
      <c r="AK54" s="114" t="s">
        <v>378</v>
      </c>
      <c r="AL54" s="114" t="s">
        <v>378</v>
      </c>
      <c r="AM54" s="123">
        <f>'Расчет субсидий'!AX54-1</f>
        <v>-1</v>
      </c>
      <c r="AN54" s="123">
        <f>AM54*'Расчет субсидий'!AY54</f>
        <v>0</v>
      </c>
      <c r="AO54" s="116">
        <f t="shared" si="29"/>
        <v>0</v>
      </c>
      <c r="AP54" s="114" t="s">
        <v>378</v>
      </c>
      <c r="AQ54" s="115" t="s">
        <v>378</v>
      </c>
      <c r="AR54" s="141" t="s">
        <v>378</v>
      </c>
      <c r="AS54" s="115">
        <f t="shared" si="23"/>
        <v>-27.683008049619353</v>
      </c>
      <c r="AT54" s="118" t="str">
        <f>IF('Расчет субсидий'!BV54="+",'Расчет субсидий'!BV54,"-")</f>
        <v>-</v>
      </c>
    </row>
    <row r="55" spans="1:46" x14ac:dyDescent="0.2">
      <c r="A55" s="140" t="s">
        <v>56</v>
      </c>
      <c r="B55" s="114">
        <f>'Расчет субсидий'!BI55</f>
        <v>-113.30000000000001</v>
      </c>
      <c r="C55" s="114">
        <f>'Расчет субсидий'!D55-1</f>
        <v>-1</v>
      </c>
      <c r="D55" s="114">
        <f>C55*'Расчет субсидий'!E55</f>
        <v>0</v>
      </c>
      <c r="E55" s="124">
        <f t="shared" si="24"/>
        <v>0</v>
      </c>
      <c r="F55" s="114" t="s">
        <v>378</v>
      </c>
      <c r="G55" s="114" t="s">
        <v>378</v>
      </c>
      <c r="H55" s="114" t="s">
        <v>378</v>
      </c>
      <c r="I55" s="114" t="s">
        <v>378</v>
      </c>
      <c r="J55" s="114" t="s">
        <v>378</v>
      </c>
      <c r="K55" s="114" t="s">
        <v>378</v>
      </c>
      <c r="L55" s="114">
        <f>'Расчет субсидий'!P55-1</f>
        <v>-0.68532885540868882</v>
      </c>
      <c r="M55" s="114">
        <f>L55*'Расчет субсидий'!Q55</f>
        <v>-13.706577108173777</v>
      </c>
      <c r="N55" s="124">
        <f t="shared" si="25"/>
        <v>-37.614309200925568</v>
      </c>
      <c r="O55" s="114">
        <f>'Расчет субсидий'!R55-1</f>
        <v>0</v>
      </c>
      <c r="P55" s="114">
        <f>O55*'Расчет субсидий'!S55</f>
        <v>0</v>
      </c>
      <c r="Q55" s="124">
        <f t="shared" si="26"/>
        <v>0</v>
      </c>
      <c r="R55" s="114">
        <f>'Расчет субсидий'!V55-1</f>
        <v>-0.37135214007782102</v>
      </c>
      <c r="S55" s="114">
        <f>R55*'Расчет субсидий'!W55</f>
        <v>-11.14056420233463</v>
      </c>
      <c r="T55" s="124">
        <f t="shared" si="27"/>
        <v>-30.572521736990378</v>
      </c>
      <c r="U55" s="114">
        <f>'Расчет субсидий'!Z55-1</f>
        <v>-0.1951301995265472</v>
      </c>
      <c r="V55" s="114">
        <f>U55*'Расчет субсидий'!AA55</f>
        <v>-3.902603990530944</v>
      </c>
      <c r="W55" s="124">
        <f t="shared" si="28"/>
        <v>-10.709730958362901</v>
      </c>
      <c r="X55" s="114" t="s">
        <v>378</v>
      </c>
      <c r="Y55" s="114" t="s">
        <v>378</v>
      </c>
      <c r="Z55" s="114" t="s">
        <v>378</v>
      </c>
      <c r="AA55" s="119">
        <f>'Расчет субсидий'!AH55-1</f>
        <v>0.62223092812878411</v>
      </c>
      <c r="AB55" s="114">
        <f>AA55*'Расчет субсидий'!AI55</f>
        <v>3.1111546406439206</v>
      </c>
      <c r="AC55" s="124">
        <f t="shared" si="20"/>
        <v>8.5377940605819731</v>
      </c>
      <c r="AD55" s="114">
        <f>'Расчет субсидий'!AL55-1</f>
        <v>-0.30517241379310345</v>
      </c>
      <c r="AE55" s="114">
        <f>AD55*'Расчет субсидий'!AM55</f>
        <v>-4.5775862068965516</v>
      </c>
      <c r="AF55" s="124">
        <f t="shared" si="21"/>
        <v>-12.56205262781614</v>
      </c>
      <c r="AG55" s="114">
        <f>'Расчет субсидий'!AP55-1</f>
        <v>-0.55350553505535061</v>
      </c>
      <c r="AH55" s="114">
        <f>AG55*'Расчет субсидий'!AQ55</f>
        <v>-11.070110701107012</v>
      </c>
      <c r="AI55" s="132">
        <f t="shared" si="22"/>
        <v>-30.379179536487008</v>
      </c>
      <c r="AJ55" s="114" t="s">
        <v>378</v>
      </c>
      <c r="AK55" s="114" t="s">
        <v>378</v>
      </c>
      <c r="AL55" s="114" t="s">
        <v>378</v>
      </c>
      <c r="AM55" s="123">
        <f>'Расчет субсидий'!AX55-1</f>
        <v>-1</v>
      </c>
      <c r="AN55" s="123">
        <f>AM55*'Расчет субсидий'!AY55</f>
        <v>0</v>
      </c>
      <c r="AO55" s="116">
        <f t="shared" si="29"/>
        <v>0</v>
      </c>
      <c r="AP55" s="114" t="s">
        <v>378</v>
      </c>
      <c r="AQ55" s="115" t="s">
        <v>378</v>
      </c>
      <c r="AR55" s="141" t="s">
        <v>378</v>
      </c>
      <c r="AS55" s="115">
        <f t="shared" si="23"/>
        <v>-41.28628756839899</v>
      </c>
      <c r="AT55" s="118" t="str">
        <f>IF('Расчет субсидий'!BV55="+",'Расчет субсидий'!BV55,"-")</f>
        <v>-</v>
      </c>
    </row>
    <row r="56" spans="1:46" x14ac:dyDescent="0.2">
      <c r="A56" s="140" t="s">
        <v>57</v>
      </c>
      <c r="B56" s="114">
        <f>'Расчет субсидий'!BI56</f>
        <v>157.29999999999995</v>
      </c>
      <c r="C56" s="114">
        <f>'Расчет субсидий'!D56-1</f>
        <v>-1</v>
      </c>
      <c r="D56" s="114">
        <f>C56*'Расчет субсидий'!E56</f>
        <v>0</v>
      </c>
      <c r="E56" s="124">
        <f t="shared" si="24"/>
        <v>0</v>
      </c>
      <c r="F56" s="114" t="s">
        <v>378</v>
      </c>
      <c r="G56" s="114" t="s">
        <v>378</v>
      </c>
      <c r="H56" s="114" t="s">
        <v>378</v>
      </c>
      <c r="I56" s="114" t="s">
        <v>378</v>
      </c>
      <c r="J56" s="114" t="s">
        <v>378</v>
      </c>
      <c r="K56" s="114" t="s">
        <v>378</v>
      </c>
      <c r="L56" s="114">
        <f>'Расчет субсидий'!P56-1</f>
        <v>-0.11057692307692313</v>
      </c>
      <c r="M56" s="114">
        <f>L56*'Расчет субсидий'!Q56</f>
        <v>-2.2115384615384626</v>
      </c>
      <c r="N56" s="124">
        <f t="shared" si="25"/>
        <v>-19.954107067040091</v>
      </c>
      <c r="O56" s="114">
        <f>'Расчет субсидий'!R56-1</f>
        <v>0</v>
      </c>
      <c r="P56" s="114">
        <f>O56*'Расчет субсидий'!S56</f>
        <v>0</v>
      </c>
      <c r="Q56" s="124">
        <f t="shared" si="26"/>
        <v>0</v>
      </c>
      <c r="R56" s="114">
        <f>'Расчет субсидий'!V56-1</f>
        <v>0.14772316588362844</v>
      </c>
      <c r="S56" s="114">
        <f>R56*'Расчет субсидий'!W56</f>
        <v>3.6930791470907112</v>
      </c>
      <c r="T56" s="124">
        <f t="shared" si="27"/>
        <v>33.321643728880503</v>
      </c>
      <c r="U56" s="114">
        <f>'Расчет субсидий'!Z56-1</f>
        <v>3.2161555721765156E-2</v>
      </c>
      <c r="V56" s="114">
        <f>U56*'Расчет субсидий'!AA56</f>
        <v>0.8040388930441289</v>
      </c>
      <c r="W56" s="124">
        <f t="shared" si="28"/>
        <v>7.2546231670354855</v>
      </c>
      <c r="X56" s="114" t="s">
        <v>378</v>
      </c>
      <c r="Y56" s="114" t="s">
        <v>378</v>
      </c>
      <c r="Z56" s="114" t="s">
        <v>378</v>
      </c>
      <c r="AA56" s="119">
        <f>'Расчет субсидий'!AH56-1</f>
        <v>0.28503886893667318</v>
      </c>
      <c r="AB56" s="114">
        <f>AA56*'Расчет субсидий'!AI56</f>
        <v>1.4251943446833659</v>
      </c>
      <c r="AC56" s="124">
        <f t="shared" si="20"/>
        <v>12.859139029112169</v>
      </c>
      <c r="AD56" s="114">
        <f>'Расчет субсидий'!AL56-1</f>
        <v>-0.27241379310344827</v>
      </c>
      <c r="AE56" s="114">
        <f>AD56*'Расчет субсидий'!AM56</f>
        <v>-4.0862068965517242</v>
      </c>
      <c r="AF56" s="124">
        <f t="shared" si="21"/>
        <v>-36.868727960150224</v>
      </c>
      <c r="AG56" s="114">
        <f>'Расчет субсидий'!AP56-1</f>
        <v>0.89045936395759728</v>
      </c>
      <c r="AH56" s="114">
        <f>AG56*'Расчет субсидий'!AQ56</f>
        <v>17.809187279151946</v>
      </c>
      <c r="AI56" s="132">
        <f t="shared" si="22"/>
        <v>160.6874291021621</v>
      </c>
      <c r="AJ56" s="114" t="s">
        <v>378</v>
      </c>
      <c r="AK56" s="114" t="s">
        <v>378</v>
      </c>
      <c r="AL56" s="114" t="s">
        <v>378</v>
      </c>
      <c r="AM56" s="123">
        <f>'Расчет субсидий'!AX56-1</f>
        <v>-1</v>
      </c>
      <c r="AN56" s="123">
        <f>AM56*'Расчет субсидий'!AY56</f>
        <v>0</v>
      </c>
      <c r="AO56" s="116">
        <f t="shared" si="29"/>
        <v>0</v>
      </c>
      <c r="AP56" s="114" t="s">
        <v>378</v>
      </c>
      <c r="AQ56" s="115" t="s">
        <v>378</v>
      </c>
      <c r="AR56" s="141" t="s">
        <v>378</v>
      </c>
      <c r="AS56" s="115">
        <f t="shared" si="23"/>
        <v>17.433754305879965</v>
      </c>
      <c r="AT56" s="118" t="str">
        <f>IF('Расчет субсидий'!BV56="+",'Расчет субсидий'!BV56,"-")</f>
        <v>-</v>
      </c>
    </row>
    <row r="57" spans="1:46" x14ac:dyDescent="0.2">
      <c r="A57" s="140" t="s">
        <v>58</v>
      </c>
      <c r="B57" s="114">
        <f>'Расчет субсидий'!BI57</f>
        <v>-32.099999999999994</v>
      </c>
      <c r="C57" s="114">
        <f>'Расчет субсидий'!D57-1</f>
        <v>-1</v>
      </c>
      <c r="D57" s="114">
        <f>C57*'Расчет субсидий'!E57</f>
        <v>0</v>
      </c>
      <c r="E57" s="124">
        <f t="shared" si="24"/>
        <v>0</v>
      </c>
      <c r="F57" s="114" t="s">
        <v>378</v>
      </c>
      <c r="G57" s="114" t="s">
        <v>378</v>
      </c>
      <c r="H57" s="114" t="s">
        <v>378</v>
      </c>
      <c r="I57" s="114" t="s">
        <v>378</v>
      </c>
      <c r="J57" s="114" t="s">
        <v>378</v>
      </c>
      <c r="K57" s="114" t="s">
        <v>378</v>
      </c>
      <c r="L57" s="114">
        <f>'Расчет субсидий'!P57-1</f>
        <v>-0.6578316216714839</v>
      </c>
      <c r="M57" s="114">
        <f>L57*'Расчет субсидий'!Q57</f>
        <v>-13.156632433429678</v>
      </c>
      <c r="N57" s="124">
        <f t="shared" si="25"/>
        <v>-17.261239128192919</v>
      </c>
      <c r="O57" s="114">
        <f>'Расчет субсидий'!R57-1</f>
        <v>0</v>
      </c>
      <c r="P57" s="114">
        <f>O57*'Расчет субсидий'!S57</f>
        <v>0</v>
      </c>
      <c r="Q57" s="124">
        <f t="shared" si="26"/>
        <v>0</v>
      </c>
      <c r="R57" s="114">
        <f>'Расчет субсидий'!V57-1</f>
        <v>9.5663604638424937E-2</v>
      </c>
      <c r="S57" s="114">
        <f>R57*'Расчет субсидий'!W57</f>
        <v>2.8699081391527481</v>
      </c>
      <c r="T57" s="124">
        <f t="shared" si="27"/>
        <v>3.7652621912573343</v>
      </c>
      <c r="U57" s="114">
        <f>'Расчет субсидий'!Z57-1</f>
        <v>4.7125353440150786E-2</v>
      </c>
      <c r="V57" s="114">
        <f>U57*'Расчет субсидий'!AA57</f>
        <v>0.94250706880301571</v>
      </c>
      <c r="W57" s="124">
        <f t="shared" si="28"/>
        <v>1.236550460533012</v>
      </c>
      <c r="X57" s="114" t="s">
        <v>378</v>
      </c>
      <c r="Y57" s="114" t="s">
        <v>378</v>
      </c>
      <c r="Z57" s="114" t="s">
        <v>378</v>
      </c>
      <c r="AA57" s="119">
        <f>'Расчет субсидий'!AH57-1</f>
        <v>0.40463724756918484</v>
      </c>
      <c r="AB57" s="114">
        <f>AA57*'Расчет субсидий'!AI57</f>
        <v>2.0231862378459242</v>
      </c>
      <c r="AC57" s="124">
        <f t="shared" si="20"/>
        <v>2.6543799584757286</v>
      </c>
      <c r="AD57" s="114">
        <f>'Расчет субсидий'!AL57-1</f>
        <v>-1</v>
      </c>
      <c r="AE57" s="114">
        <f>AD57*'Расчет субсидий'!AM57</f>
        <v>-15</v>
      </c>
      <c r="AF57" s="124">
        <f t="shared" si="21"/>
        <v>-19.679700579382892</v>
      </c>
      <c r="AG57" s="114">
        <f>'Расчет субсидий'!AP57-1</f>
        <v>-0.1072902338376891</v>
      </c>
      <c r="AH57" s="114">
        <f>AG57*'Расчет субсидий'!AQ57</f>
        <v>-2.1458046767537819</v>
      </c>
      <c r="AI57" s="132">
        <f t="shared" si="22"/>
        <v>-2.8152529026902613</v>
      </c>
      <c r="AJ57" s="114" t="s">
        <v>378</v>
      </c>
      <c r="AK57" s="114" t="s">
        <v>378</v>
      </c>
      <c r="AL57" s="114" t="s">
        <v>378</v>
      </c>
      <c r="AM57" s="123">
        <f>'Расчет субсидий'!AX57-1</f>
        <v>-1</v>
      </c>
      <c r="AN57" s="123">
        <f>AM57*'Расчет субсидий'!AY57</f>
        <v>0</v>
      </c>
      <c r="AO57" s="116">
        <f t="shared" si="29"/>
        <v>0</v>
      </c>
      <c r="AP57" s="114" t="s">
        <v>378</v>
      </c>
      <c r="AQ57" s="115" t="s">
        <v>378</v>
      </c>
      <c r="AR57" s="141" t="s">
        <v>378</v>
      </c>
      <c r="AS57" s="115">
        <f t="shared" si="23"/>
        <v>-24.466835664381769</v>
      </c>
      <c r="AT57" s="118" t="str">
        <f>IF('Расчет субсидий'!BV57="+",'Расчет субсидий'!BV57,"-")</f>
        <v>-</v>
      </c>
    </row>
    <row r="58" spans="1:46" x14ac:dyDescent="0.2">
      <c r="A58" s="140" t="s">
        <v>59</v>
      </c>
      <c r="B58" s="114">
        <f>'Расчет субсидий'!BI58</f>
        <v>-35.099999999999994</v>
      </c>
      <c r="C58" s="114">
        <f>'Расчет субсидий'!D58-1</f>
        <v>-1</v>
      </c>
      <c r="D58" s="114">
        <f>C58*'Расчет субсидий'!E58</f>
        <v>0</v>
      </c>
      <c r="E58" s="124">
        <f t="shared" si="24"/>
        <v>0</v>
      </c>
      <c r="F58" s="114" t="s">
        <v>378</v>
      </c>
      <c r="G58" s="114" t="s">
        <v>378</v>
      </c>
      <c r="H58" s="114" t="s">
        <v>378</v>
      </c>
      <c r="I58" s="114" t="s">
        <v>378</v>
      </c>
      <c r="J58" s="114" t="s">
        <v>378</v>
      </c>
      <c r="K58" s="114" t="s">
        <v>378</v>
      </c>
      <c r="L58" s="114">
        <f>'Расчет субсидий'!P58-1</f>
        <v>-0.32978887347819386</v>
      </c>
      <c r="M58" s="114">
        <f>L58*'Расчет субсидий'!Q58</f>
        <v>-6.5957774695638776</v>
      </c>
      <c r="N58" s="124">
        <f t="shared" si="25"/>
        <v>-10.644939160724253</v>
      </c>
      <c r="O58" s="114">
        <f>'Расчет субсидий'!R58-1</f>
        <v>0</v>
      </c>
      <c r="P58" s="114">
        <f>O58*'Расчет субсидий'!S58</f>
        <v>0</v>
      </c>
      <c r="Q58" s="124">
        <f t="shared" si="26"/>
        <v>0</v>
      </c>
      <c r="R58" s="114">
        <f>'Расчет субсидий'!V58-1</f>
        <v>-0.60761904761904761</v>
      </c>
      <c r="S58" s="114">
        <f>R58*'Расчет субсидий'!W58</f>
        <v>-18.228571428571428</v>
      </c>
      <c r="T58" s="124">
        <f t="shared" si="27"/>
        <v>-29.41912985079674</v>
      </c>
      <c r="U58" s="114">
        <f>'Расчет субсидий'!Z58-1</f>
        <v>0.8</v>
      </c>
      <c r="V58" s="114">
        <f>U58*'Расчет субсидий'!AA58</f>
        <v>16</v>
      </c>
      <c r="W58" s="124">
        <f t="shared" si="28"/>
        <v>25.822433724837261</v>
      </c>
      <c r="X58" s="114" t="s">
        <v>378</v>
      </c>
      <c r="Y58" s="114" t="s">
        <v>378</v>
      </c>
      <c r="Z58" s="114" t="s">
        <v>378</v>
      </c>
      <c r="AA58" s="119">
        <f>'Расчет субсидий'!AH58-1</f>
        <v>0.63738580463808847</v>
      </c>
      <c r="AB58" s="114">
        <f>AA58*'Расчет субсидий'!AI58</f>
        <v>3.1869290231904426</v>
      </c>
      <c r="AC58" s="124">
        <f t="shared" si="20"/>
        <v>5.1433914679434718</v>
      </c>
      <c r="AD58" s="114">
        <f>'Расчет субсидий'!AL58-1</f>
        <v>-1</v>
      </c>
      <c r="AE58" s="114">
        <f>AD58*'Расчет субсидий'!AM58</f>
        <v>-15</v>
      </c>
      <c r="AF58" s="124">
        <f t="shared" si="21"/>
        <v>-24.208531617034932</v>
      </c>
      <c r="AG58" s="114">
        <f>'Расчет субсидий'!AP58-1</f>
        <v>-5.555555555555558E-2</v>
      </c>
      <c r="AH58" s="114">
        <f>AG58*'Расчет субсидий'!AQ58</f>
        <v>-1.1111111111111116</v>
      </c>
      <c r="AI58" s="132">
        <f t="shared" si="22"/>
        <v>-1.7932245642248108</v>
      </c>
      <c r="AJ58" s="114" t="s">
        <v>378</v>
      </c>
      <c r="AK58" s="114" t="s">
        <v>378</v>
      </c>
      <c r="AL58" s="114" t="s">
        <v>378</v>
      </c>
      <c r="AM58" s="123">
        <f>'Расчет субсидий'!AX58-1</f>
        <v>-1</v>
      </c>
      <c r="AN58" s="123">
        <f>AM58*'Расчет субсидий'!AY58</f>
        <v>0</v>
      </c>
      <c r="AO58" s="116">
        <f t="shared" si="29"/>
        <v>0</v>
      </c>
      <c r="AP58" s="114" t="s">
        <v>378</v>
      </c>
      <c r="AQ58" s="115" t="s">
        <v>378</v>
      </c>
      <c r="AR58" s="141" t="s">
        <v>378</v>
      </c>
      <c r="AS58" s="115">
        <f t="shared" si="23"/>
        <v>-21.748530986055972</v>
      </c>
      <c r="AT58" s="118" t="str">
        <f>IF('Расчет субсидий'!BV58="+",'Расчет субсидий'!BV58,"-")</f>
        <v>+</v>
      </c>
    </row>
    <row r="59" spans="1:46" x14ac:dyDescent="0.2">
      <c r="A59" s="140" t="s">
        <v>60</v>
      </c>
      <c r="B59" s="114">
        <f>'Расчет субсидий'!BI59</f>
        <v>224.09999999999991</v>
      </c>
      <c r="C59" s="114">
        <f>'Расчет субсидий'!D59-1</f>
        <v>-1</v>
      </c>
      <c r="D59" s="114">
        <f>C59*'Расчет субсидий'!E59</f>
        <v>0</v>
      </c>
      <c r="E59" s="124">
        <f t="shared" si="24"/>
        <v>0</v>
      </c>
      <c r="F59" s="114" t="s">
        <v>378</v>
      </c>
      <c r="G59" s="114" t="s">
        <v>378</v>
      </c>
      <c r="H59" s="114" t="s">
        <v>378</v>
      </c>
      <c r="I59" s="114" t="s">
        <v>378</v>
      </c>
      <c r="J59" s="114" t="s">
        <v>378</v>
      </c>
      <c r="K59" s="114" t="s">
        <v>378</v>
      </c>
      <c r="L59" s="114">
        <f>'Расчет субсидий'!P59-1</f>
        <v>-0.66127332465439215</v>
      </c>
      <c r="M59" s="114">
        <f>L59*'Расчет субсидий'!Q59</f>
        <v>-13.225466493087843</v>
      </c>
      <c r="N59" s="124">
        <f t="shared" si="25"/>
        <v>-44.198804056357439</v>
      </c>
      <c r="O59" s="114">
        <f>'Расчет субсидий'!R59-1</f>
        <v>0</v>
      </c>
      <c r="P59" s="114">
        <f>O59*'Расчет субсидий'!S59</f>
        <v>0</v>
      </c>
      <c r="Q59" s="124">
        <f t="shared" si="26"/>
        <v>0</v>
      </c>
      <c r="R59" s="114">
        <f>'Расчет субсидий'!V59-1</f>
        <v>-0.28446909667194931</v>
      </c>
      <c r="S59" s="114">
        <f>R59*'Расчет субсидий'!W59</f>
        <v>-8.5340729001584794</v>
      </c>
      <c r="T59" s="124">
        <f t="shared" si="27"/>
        <v>-28.520416736446482</v>
      </c>
      <c r="U59" s="114">
        <f>'Расчет субсидий'!Z59-1</f>
        <v>0.24210526315789482</v>
      </c>
      <c r="V59" s="114">
        <f>U59*'Расчет субсидий'!AA59</f>
        <v>4.8421052631578965</v>
      </c>
      <c r="W59" s="124">
        <f t="shared" si="28"/>
        <v>16.182057688356466</v>
      </c>
      <c r="X59" s="114" t="s">
        <v>378</v>
      </c>
      <c r="Y59" s="114" t="s">
        <v>378</v>
      </c>
      <c r="Z59" s="114" t="s">
        <v>378</v>
      </c>
      <c r="AA59" s="119">
        <f>'Расчет субсидий'!AH59-1</f>
        <v>0.88321167883211671</v>
      </c>
      <c r="AB59" s="114">
        <f>AA59*'Расчет субсидий'!AI59</f>
        <v>4.4160583941605838</v>
      </c>
      <c r="AC59" s="124">
        <f t="shared" si="20"/>
        <v>14.758231761953148</v>
      </c>
      <c r="AD59" s="114">
        <f>'Расчет субсидий'!AL59-1</f>
        <v>4.4733333333333327</v>
      </c>
      <c r="AE59" s="114">
        <f>AD59*'Расчет субсидий'!AM59</f>
        <v>67.099999999999994</v>
      </c>
      <c r="AF59" s="124">
        <f t="shared" si="21"/>
        <v>224.24462333571358</v>
      </c>
      <c r="AG59" s="114">
        <f>'Расчет субсидий'!AP59-1</f>
        <v>0.62290502793296088</v>
      </c>
      <c r="AH59" s="114">
        <f>AG59*'Расчет субсидий'!AQ59</f>
        <v>12.458100558659218</v>
      </c>
      <c r="AI59" s="132">
        <f t="shared" si="22"/>
        <v>41.634308006780621</v>
      </c>
      <c r="AJ59" s="114" t="s">
        <v>378</v>
      </c>
      <c r="AK59" s="114" t="s">
        <v>378</v>
      </c>
      <c r="AL59" s="114" t="s">
        <v>378</v>
      </c>
      <c r="AM59" s="123">
        <f>'Расчет субсидий'!AX59-1</f>
        <v>-1</v>
      </c>
      <c r="AN59" s="123">
        <f>AM59*'Расчет субсидий'!AY59</f>
        <v>0</v>
      </c>
      <c r="AO59" s="116">
        <f t="shared" si="29"/>
        <v>0</v>
      </c>
      <c r="AP59" s="114" t="s">
        <v>378</v>
      </c>
      <c r="AQ59" s="115" t="s">
        <v>378</v>
      </c>
      <c r="AR59" s="141" t="s">
        <v>378</v>
      </c>
      <c r="AS59" s="115">
        <f t="shared" si="23"/>
        <v>67.056724822731383</v>
      </c>
      <c r="AT59" s="118" t="str">
        <f>IF('Расчет субсидий'!BV59="+",'Расчет субсидий'!BV59,"-")</f>
        <v>+</v>
      </c>
    </row>
    <row r="60" spans="1:46" x14ac:dyDescent="0.2">
      <c r="A60" s="140" t="s">
        <v>61</v>
      </c>
      <c r="B60" s="114">
        <f>'Расчет субсидий'!BI60</f>
        <v>-61</v>
      </c>
      <c r="C60" s="114">
        <f>'Расчет субсидий'!D60-1</f>
        <v>-1</v>
      </c>
      <c r="D60" s="114">
        <f>C60*'Расчет субсидий'!E60</f>
        <v>0</v>
      </c>
      <c r="E60" s="124">
        <f t="shared" si="24"/>
        <v>0</v>
      </c>
      <c r="F60" s="114" t="s">
        <v>378</v>
      </c>
      <c r="G60" s="114" t="s">
        <v>378</v>
      </c>
      <c r="H60" s="114" t="s">
        <v>378</v>
      </c>
      <c r="I60" s="114" t="s">
        <v>378</v>
      </c>
      <c r="J60" s="114" t="s">
        <v>378</v>
      </c>
      <c r="K60" s="114" t="s">
        <v>378</v>
      </c>
      <c r="L60" s="114">
        <f>'Расчет субсидий'!P60-1</f>
        <v>-0.30590157239125992</v>
      </c>
      <c r="M60" s="114">
        <f>L60*'Расчет субсидий'!Q60</f>
        <v>-6.1180314478251985</v>
      </c>
      <c r="N60" s="124">
        <f t="shared" si="25"/>
        <v>-42.927347841625362</v>
      </c>
      <c r="O60" s="114">
        <f>'Расчет субсидий'!R60-1</f>
        <v>0</v>
      </c>
      <c r="P60" s="114">
        <f>O60*'Расчет субсидий'!S60</f>
        <v>0</v>
      </c>
      <c r="Q60" s="124">
        <f t="shared" si="26"/>
        <v>0</v>
      </c>
      <c r="R60" s="114">
        <f>'Расчет субсидий'!V60-1</f>
        <v>6.1770041052731983E-2</v>
      </c>
      <c r="S60" s="114">
        <f>R60*'Расчет субсидий'!W60</f>
        <v>1.8531012315819595</v>
      </c>
      <c r="T60" s="124">
        <f t="shared" si="27"/>
        <v>13.002339368840714</v>
      </c>
      <c r="U60" s="114">
        <f>'Расчет субсидий'!Z60-1</f>
        <v>0.81040383299110208</v>
      </c>
      <c r="V60" s="114">
        <f>U60*'Расчет субсидий'!AA60</f>
        <v>16.208076659822041</v>
      </c>
      <c r="W60" s="124">
        <f t="shared" si="28"/>
        <v>113.72444724311416</v>
      </c>
      <c r="X60" s="114" t="s">
        <v>378</v>
      </c>
      <c r="Y60" s="114" t="s">
        <v>378</v>
      </c>
      <c r="Z60" s="114" t="s">
        <v>378</v>
      </c>
      <c r="AA60" s="119">
        <f>'Расчет субсидий'!AH60-1</f>
        <v>0.49596774193548376</v>
      </c>
      <c r="AB60" s="114">
        <f>AA60*'Расчет субсидий'!AI60</f>
        <v>2.479838709677419</v>
      </c>
      <c r="AC60" s="124">
        <f t="shared" si="20"/>
        <v>17.399861342538738</v>
      </c>
      <c r="AD60" s="114">
        <f>'Расчет субсидий'!AL60-1</f>
        <v>-0.57413793103448274</v>
      </c>
      <c r="AE60" s="114">
        <f>AD60*'Расчет субсидий'!AM60</f>
        <v>-8.612068965517242</v>
      </c>
      <c r="AF60" s="124">
        <f t="shared" si="21"/>
        <v>-60.426835538781305</v>
      </c>
      <c r="AG60" s="114">
        <f>'Расчет субсидий'!AP60-1</f>
        <v>-0.72523364485981312</v>
      </c>
      <c r="AH60" s="114">
        <f>AG60*'Расчет субсидий'!AQ60</f>
        <v>-14.504672897196262</v>
      </c>
      <c r="AI60" s="132">
        <f t="shared" si="22"/>
        <v>-101.77246457408694</v>
      </c>
      <c r="AJ60" s="114" t="s">
        <v>378</v>
      </c>
      <c r="AK60" s="114" t="s">
        <v>378</v>
      </c>
      <c r="AL60" s="114" t="s">
        <v>378</v>
      </c>
      <c r="AM60" s="123">
        <f>'Расчет субсидий'!AX60-1</f>
        <v>-1</v>
      </c>
      <c r="AN60" s="123">
        <f>AM60*'Расчет субсидий'!AY60</f>
        <v>0</v>
      </c>
      <c r="AO60" s="116">
        <f t="shared" si="29"/>
        <v>0</v>
      </c>
      <c r="AP60" s="114" t="s">
        <v>378</v>
      </c>
      <c r="AQ60" s="115" t="s">
        <v>378</v>
      </c>
      <c r="AR60" s="141" t="s">
        <v>378</v>
      </c>
      <c r="AS60" s="115">
        <f t="shared" si="23"/>
        <v>-8.6937567094572827</v>
      </c>
      <c r="AT60" s="118" t="str">
        <f>IF('Расчет субсидий'!BV60="+",'Расчет субсидий'!BV60,"-")</f>
        <v>-</v>
      </c>
    </row>
    <row r="61" spans="1:46" x14ac:dyDescent="0.2">
      <c r="A61" s="140" t="s">
        <v>62</v>
      </c>
      <c r="B61" s="114">
        <f>'Расчет субсидий'!BI61</f>
        <v>-155.20000000000005</v>
      </c>
      <c r="C61" s="114">
        <f>'Расчет субсидий'!D61-1</f>
        <v>4.6718564169099253E-2</v>
      </c>
      <c r="D61" s="114">
        <f>C61*'Расчет субсидий'!E61</f>
        <v>0.46718564169099253</v>
      </c>
      <c r="E61" s="124">
        <f t="shared" si="24"/>
        <v>3.1930153989608683</v>
      </c>
      <c r="F61" s="114" t="s">
        <v>378</v>
      </c>
      <c r="G61" s="114" t="s">
        <v>378</v>
      </c>
      <c r="H61" s="114" t="s">
        <v>378</v>
      </c>
      <c r="I61" s="114" t="s">
        <v>378</v>
      </c>
      <c r="J61" s="114" t="s">
        <v>378</v>
      </c>
      <c r="K61" s="114" t="s">
        <v>378</v>
      </c>
      <c r="L61" s="114">
        <f>'Расчет субсидий'!P61-1</f>
        <v>-0.25513740464922663</v>
      </c>
      <c r="M61" s="114">
        <f>L61*'Расчет субсидий'!Q61</f>
        <v>-5.1027480929845321</v>
      </c>
      <c r="N61" s="124">
        <f t="shared" si="25"/>
        <v>-34.875115551377512</v>
      </c>
      <c r="O61" s="114">
        <f>'Расчет субсидий'!R61-1</f>
        <v>0</v>
      </c>
      <c r="P61" s="114">
        <f>O61*'Расчет субсидий'!S61</f>
        <v>0</v>
      </c>
      <c r="Q61" s="124">
        <f t="shared" si="26"/>
        <v>0</v>
      </c>
      <c r="R61" s="114">
        <f>'Расчет субсидий'!V61-1</f>
        <v>-0.51458333333333339</v>
      </c>
      <c r="S61" s="114">
        <f>R61*'Расчет субсидий'!W61</f>
        <v>-15.437500000000002</v>
      </c>
      <c r="T61" s="124">
        <f t="shared" si="27"/>
        <v>-105.50875459922933</v>
      </c>
      <c r="U61" s="114">
        <f>'Расчет субсидий'!Z61-1</f>
        <v>-0.36288088642659277</v>
      </c>
      <c r="V61" s="114">
        <f>U61*'Расчет субсидий'!AA61</f>
        <v>-7.2576177285318551</v>
      </c>
      <c r="W61" s="124">
        <f t="shared" si="28"/>
        <v>-49.602734114635368</v>
      </c>
      <c r="X61" s="114" t="s">
        <v>378</v>
      </c>
      <c r="Y61" s="114" t="s">
        <v>378</v>
      </c>
      <c r="Z61" s="114" t="s">
        <v>378</v>
      </c>
      <c r="AA61" s="119">
        <f>'Расчет субсидий'!AH61-1</f>
        <v>0.73794668179239942</v>
      </c>
      <c r="AB61" s="114">
        <f>AA61*'Расчет субсидий'!AI61</f>
        <v>3.6897334089619971</v>
      </c>
      <c r="AC61" s="124">
        <f t="shared" si="20"/>
        <v>25.217760439368369</v>
      </c>
      <c r="AD61" s="114">
        <f>'Расчет субсидий'!AL61-1</f>
        <v>-0.33448275862068966</v>
      </c>
      <c r="AE61" s="114">
        <f>AD61*'Расчет субсидий'!AM61</f>
        <v>-5.0172413793103452</v>
      </c>
      <c r="AF61" s="124">
        <f t="shared" si="21"/>
        <v>-34.290713486947631</v>
      </c>
      <c r="AG61" s="114">
        <f>'Расчет субсидий'!AP61-1</f>
        <v>0.78417266187050361</v>
      </c>
      <c r="AH61" s="114">
        <f>AG61*'Расчет субсидий'!AQ61</f>
        <v>15.683453237410072</v>
      </c>
      <c r="AI61" s="132">
        <f t="shared" si="22"/>
        <v>107.18974049518302</v>
      </c>
      <c r="AJ61" s="114" t="s">
        <v>378</v>
      </c>
      <c r="AK61" s="114" t="s">
        <v>378</v>
      </c>
      <c r="AL61" s="114" t="s">
        <v>378</v>
      </c>
      <c r="AM61" s="123">
        <f>'Расчет субсидий'!AX61-1</f>
        <v>-0.97333333333333338</v>
      </c>
      <c r="AN61" s="123">
        <f>AM61*'Расчет субсидий'!AY61</f>
        <v>-9.7333333333333343</v>
      </c>
      <c r="AO61" s="116">
        <f t="shared" si="29"/>
        <v>-66.523198581322461</v>
      </c>
      <c r="AP61" s="114" t="s">
        <v>378</v>
      </c>
      <c r="AQ61" s="115" t="s">
        <v>378</v>
      </c>
      <c r="AR61" s="141" t="s">
        <v>378</v>
      </c>
      <c r="AS61" s="115">
        <f t="shared" si="23"/>
        <v>-22.708068246097007</v>
      </c>
      <c r="AT61" s="118" t="str">
        <f>IF('Расчет субсидий'!BV61="+",'Расчет субсидий'!BV61,"-")</f>
        <v>-</v>
      </c>
    </row>
    <row r="62" spans="1:46" x14ac:dyDescent="0.2">
      <c r="A62" s="140" t="s">
        <v>63</v>
      </c>
      <c r="B62" s="114">
        <f>'Расчет субсидий'!BI62</f>
        <v>-45.799999999999955</v>
      </c>
      <c r="C62" s="114">
        <f>'Расчет субсидий'!D62-1</f>
        <v>-1</v>
      </c>
      <c r="D62" s="114">
        <f>C62*'Расчет субсидий'!E62</f>
        <v>0</v>
      </c>
      <c r="E62" s="124">
        <f t="shared" si="24"/>
        <v>0</v>
      </c>
      <c r="F62" s="114" t="s">
        <v>378</v>
      </c>
      <c r="G62" s="114" t="s">
        <v>378</v>
      </c>
      <c r="H62" s="114" t="s">
        <v>378</v>
      </c>
      <c r="I62" s="114" t="s">
        <v>378</v>
      </c>
      <c r="J62" s="114" t="s">
        <v>378</v>
      </c>
      <c r="K62" s="114" t="s">
        <v>378</v>
      </c>
      <c r="L62" s="114">
        <f>'Расчет субсидий'!P62-1</f>
        <v>-5.940239756664889E-2</v>
      </c>
      <c r="M62" s="114">
        <f>L62*'Расчет субсидий'!Q62</f>
        <v>-1.1880479513329778</v>
      </c>
      <c r="N62" s="124">
        <f t="shared" si="25"/>
        <v>-7.837595868800646</v>
      </c>
      <c r="O62" s="114">
        <f>'Расчет субсидий'!R62-1</f>
        <v>0</v>
      </c>
      <c r="P62" s="114">
        <f>O62*'Расчет субсидий'!S62</f>
        <v>0</v>
      </c>
      <c r="Q62" s="124">
        <f t="shared" si="26"/>
        <v>0</v>
      </c>
      <c r="R62" s="114">
        <f>'Расчет субсидий'!V62-1</f>
        <v>-4.1761492944924816E-2</v>
      </c>
      <c r="S62" s="114">
        <f>R62*'Расчет субсидий'!W62</f>
        <v>-1.2528447883477445</v>
      </c>
      <c r="T62" s="124">
        <f t="shared" si="27"/>
        <v>-8.265062976949336</v>
      </c>
      <c r="U62" s="114">
        <f>'Расчет субсидий'!Z62-1</f>
        <v>5.1212938005390951E-2</v>
      </c>
      <c r="V62" s="114">
        <f>U62*'Расчет субсидий'!AA62</f>
        <v>1.024258760107819</v>
      </c>
      <c r="W62" s="124">
        <f t="shared" si="28"/>
        <v>6.7570725725311727</v>
      </c>
      <c r="X62" s="114" t="s">
        <v>378</v>
      </c>
      <c r="Y62" s="114" t="s">
        <v>378</v>
      </c>
      <c r="Z62" s="114" t="s">
        <v>378</v>
      </c>
      <c r="AA62" s="119">
        <f>'Расчет субсидий'!AH62-1</f>
        <v>0.78792802790107808</v>
      </c>
      <c r="AB62" s="114">
        <f>AA62*'Расчет субсидий'!AI62</f>
        <v>3.9396401395053902</v>
      </c>
      <c r="AC62" s="124">
        <f t="shared" si="20"/>
        <v>25.989950361266665</v>
      </c>
      <c r="AD62" s="114">
        <f>'Расчет субсидий'!AL62-1</f>
        <v>-0.63103448275862073</v>
      </c>
      <c r="AE62" s="114">
        <f>AD62*'Расчет субсидий'!AM62</f>
        <v>-9.4655172413793114</v>
      </c>
      <c r="AF62" s="124">
        <f t="shared" si="21"/>
        <v>-62.444364088047813</v>
      </c>
      <c r="AG62" s="114">
        <f>'Расчет субсидий'!AP62-1</f>
        <v>0</v>
      </c>
      <c r="AH62" s="114">
        <f>AG62*'Расчет субсидий'!AQ62</f>
        <v>0</v>
      </c>
      <c r="AI62" s="132">
        <f t="shared" si="22"/>
        <v>0</v>
      </c>
      <c r="AJ62" s="114" t="s">
        <v>378</v>
      </c>
      <c r="AK62" s="114" t="s">
        <v>378</v>
      </c>
      <c r="AL62" s="114" t="s">
        <v>378</v>
      </c>
      <c r="AM62" s="123">
        <f>'Расчет субсидий'!AX62-1</f>
        <v>-1</v>
      </c>
      <c r="AN62" s="123">
        <f>AM62*'Расчет субсидий'!AY62</f>
        <v>0</v>
      </c>
      <c r="AO62" s="116">
        <f t="shared" si="29"/>
        <v>0</v>
      </c>
      <c r="AP62" s="114" t="s">
        <v>378</v>
      </c>
      <c r="AQ62" s="115" t="s">
        <v>378</v>
      </c>
      <c r="AR62" s="141" t="s">
        <v>378</v>
      </c>
      <c r="AS62" s="115">
        <f t="shared" si="23"/>
        <v>-6.9425110814468241</v>
      </c>
      <c r="AT62" s="118" t="str">
        <f>IF('Расчет субсидий'!BV62="+",'Расчет субсидий'!BV62,"-")</f>
        <v>-</v>
      </c>
    </row>
    <row r="63" spans="1:46" x14ac:dyDescent="0.2">
      <c r="A63" s="140" t="s">
        <v>64</v>
      </c>
      <c r="B63" s="114">
        <f>'Расчет субсидий'!BI63</f>
        <v>94.399999999999977</v>
      </c>
      <c r="C63" s="114">
        <f>'Расчет субсидий'!D63-1</f>
        <v>-1</v>
      </c>
      <c r="D63" s="114">
        <f>C63*'Расчет субсидий'!E63</f>
        <v>0</v>
      </c>
      <c r="E63" s="124">
        <f t="shared" si="24"/>
        <v>0</v>
      </c>
      <c r="F63" s="114" t="s">
        <v>378</v>
      </c>
      <c r="G63" s="114" t="s">
        <v>378</v>
      </c>
      <c r="H63" s="114" t="s">
        <v>378</v>
      </c>
      <c r="I63" s="114" t="s">
        <v>378</v>
      </c>
      <c r="J63" s="114" t="s">
        <v>378</v>
      </c>
      <c r="K63" s="114" t="s">
        <v>378</v>
      </c>
      <c r="L63" s="114">
        <f>'Расчет субсидий'!P63-1</f>
        <v>-0.46747572815533978</v>
      </c>
      <c r="M63" s="114">
        <f>L63*'Расчет субсидий'!Q63</f>
        <v>-9.349514563106796</v>
      </c>
      <c r="N63" s="124">
        <f t="shared" si="25"/>
        <v>-29.623406361277191</v>
      </c>
      <c r="O63" s="114">
        <f>'Расчет субсидий'!R63-1</f>
        <v>0</v>
      </c>
      <c r="P63" s="114">
        <f>O63*'Расчет субсидий'!S63</f>
        <v>0</v>
      </c>
      <c r="Q63" s="124">
        <f t="shared" si="26"/>
        <v>0</v>
      </c>
      <c r="R63" s="114">
        <f>'Расчет субсидий'!V63-1</f>
        <v>-0.25074626865671634</v>
      </c>
      <c r="S63" s="114">
        <f>R63*'Расчет субсидий'!W63</f>
        <v>-7.5223880597014903</v>
      </c>
      <c r="T63" s="124">
        <f t="shared" si="27"/>
        <v>-23.834259714304199</v>
      </c>
      <c r="U63" s="114">
        <f>'Расчет субсидий'!Z63-1</f>
        <v>-2.6622296173044901E-2</v>
      </c>
      <c r="V63" s="114">
        <f>U63*'Расчет субсидий'!AA63</f>
        <v>-0.53244592346089803</v>
      </c>
      <c r="W63" s="124">
        <f t="shared" si="28"/>
        <v>-1.6870246951994088</v>
      </c>
      <c r="X63" s="114" t="s">
        <v>378</v>
      </c>
      <c r="Y63" s="114" t="s">
        <v>378</v>
      </c>
      <c r="Z63" s="114" t="s">
        <v>378</v>
      </c>
      <c r="AA63" s="119">
        <f>'Расчет субсидий'!AH63-1</f>
        <v>0.62029419097481919</v>
      </c>
      <c r="AB63" s="114">
        <f>AA63*'Расчет субсидий'!AI63</f>
        <v>3.1014709548740962</v>
      </c>
      <c r="AC63" s="124">
        <f t="shared" si="20"/>
        <v>9.8268347296315426</v>
      </c>
      <c r="AD63" s="114">
        <f>'Расчет субсидий'!AL63-1</f>
        <v>0.57333333333333347</v>
      </c>
      <c r="AE63" s="114">
        <f>AD63*'Расчет субсидий'!AM63</f>
        <v>8.6000000000000014</v>
      </c>
      <c r="AF63" s="124">
        <f t="shared" si="21"/>
        <v>27.248611998773978</v>
      </c>
      <c r="AG63" s="114">
        <f>'Расчет субсидий'!AP63-1</f>
        <v>1.7748344370860929</v>
      </c>
      <c r="AH63" s="114">
        <f>AG63*'Расчет субсидий'!AQ63</f>
        <v>35.496688741721854</v>
      </c>
      <c r="AI63" s="132">
        <f t="shared" si="22"/>
        <v>112.46924404237527</v>
      </c>
      <c r="AJ63" s="114" t="s">
        <v>378</v>
      </c>
      <c r="AK63" s="114" t="s">
        <v>378</v>
      </c>
      <c r="AL63" s="114" t="s">
        <v>378</v>
      </c>
      <c r="AM63" s="123">
        <f>'Расчет субсидий'!AX63-1</f>
        <v>-1</v>
      </c>
      <c r="AN63" s="123">
        <f>AM63*'Расчет субсидий'!AY63</f>
        <v>0</v>
      </c>
      <c r="AO63" s="116">
        <f t="shared" si="29"/>
        <v>0</v>
      </c>
      <c r="AP63" s="114" t="s">
        <v>378</v>
      </c>
      <c r="AQ63" s="115" t="s">
        <v>378</v>
      </c>
      <c r="AR63" s="141" t="s">
        <v>378</v>
      </c>
      <c r="AS63" s="115">
        <f t="shared" si="23"/>
        <v>29.793811150326768</v>
      </c>
      <c r="AT63" s="118" t="str">
        <f>IF('Расчет субсидий'!BV63="+",'Расчет субсидий'!BV63,"-")</f>
        <v>-</v>
      </c>
    </row>
    <row r="64" spans="1:46" x14ac:dyDescent="0.2">
      <c r="A64" s="140" t="s">
        <v>65</v>
      </c>
      <c r="B64" s="114">
        <f>'Расчет субсидий'!BI64</f>
        <v>-162.39999999999998</v>
      </c>
      <c r="C64" s="114">
        <f>'Расчет субсидий'!D64-1</f>
        <v>-1</v>
      </c>
      <c r="D64" s="114">
        <f>C64*'Расчет субсидий'!E64</f>
        <v>0</v>
      </c>
      <c r="E64" s="124">
        <f t="shared" si="24"/>
        <v>0</v>
      </c>
      <c r="F64" s="114" t="s">
        <v>378</v>
      </c>
      <c r="G64" s="114" t="s">
        <v>378</v>
      </c>
      <c r="H64" s="114" t="s">
        <v>378</v>
      </c>
      <c r="I64" s="114" t="s">
        <v>378</v>
      </c>
      <c r="J64" s="114" t="s">
        <v>378</v>
      </c>
      <c r="K64" s="114" t="s">
        <v>378</v>
      </c>
      <c r="L64" s="114">
        <f>'Расчет субсидий'!P64-1</f>
        <v>1.1829003571178491</v>
      </c>
      <c r="M64" s="114">
        <f>L64*'Расчет субсидий'!Q64</f>
        <v>23.658007142356983</v>
      </c>
      <c r="N64" s="124">
        <f t="shared" si="25"/>
        <v>197.77487583191632</v>
      </c>
      <c r="O64" s="114">
        <f>'Расчет субсидий'!R64-1</f>
        <v>0</v>
      </c>
      <c r="P64" s="114">
        <f>O64*'Расчет субсидий'!S64</f>
        <v>0</v>
      </c>
      <c r="Q64" s="124">
        <f t="shared" si="26"/>
        <v>0</v>
      </c>
      <c r="R64" s="114">
        <f>'Расчет субсидий'!V64-1</f>
        <v>-0.69687500000000002</v>
      </c>
      <c r="S64" s="114">
        <f>R64*'Расчет субсидий'!W64</f>
        <v>-24.390625</v>
      </c>
      <c r="T64" s="124">
        <f t="shared" si="27"/>
        <v>-203.89937334160626</v>
      </c>
      <c r="U64" s="114">
        <f>'Расчет субсидий'!Z64-1</f>
        <v>-0.3532338308457712</v>
      </c>
      <c r="V64" s="114">
        <f>U64*'Расчет субсидий'!AA64</f>
        <v>-5.298507462686568</v>
      </c>
      <c r="W64" s="124">
        <f t="shared" si="28"/>
        <v>-44.29416430647494</v>
      </c>
      <c r="X64" s="114" t="s">
        <v>378</v>
      </c>
      <c r="Y64" s="114" t="s">
        <v>378</v>
      </c>
      <c r="Z64" s="114" t="s">
        <v>378</v>
      </c>
      <c r="AA64" s="119">
        <f>'Расчет субсидий'!AH64-1</f>
        <v>0.75561280824438715</v>
      </c>
      <c r="AB64" s="114">
        <f>AA64*'Расчет субсидий'!AI64</f>
        <v>3.7780640412219357</v>
      </c>
      <c r="AC64" s="124">
        <f t="shared" si="20"/>
        <v>31.583647013949385</v>
      </c>
      <c r="AD64" s="114">
        <f>'Расчет субсидий'!AL64-1</f>
        <v>-0.81896551724137934</v>
      </c>
      <c r="AE64" s="114">
        <f>AD64*'Расчет субсидий'!AM64</f>
        <v>-12.28448275862069</v>
      </c>
      <c r="AF64" s="124">
        <f t="shared" si="21"/>
        <v>-102.69512717728739</v>
      </c>
      <c r="AG64" s="114">
        <f>'Расчет субсидий'!AP64-1</f>
        <v>-0.24444444444444446</v>
      </c>
      <c r="AH64" s="114">
        <f>AG64*'Расчет субсидий'!AQ64</f>
        <v>-4.8888888888888893</v>
      </c>
      <c r="AI64" s="132">
        <f t="shared" si="22"/>
        <v>-40.869858020497063</v>
      </c>
      <c r="AJ64" s="114" t="s">
        <v>378</v>
      </c>
      <c r="AK64" s="114" t="s">
        <v>378</v>
      </c>
      <c r="AL64" s="114" t="s">
        <v>378</v>
      </c>
      <c r="AM64" s="123">
        <f>'Расчет субсидий'!AX64-1</f>
        <v>-1</v>
      </c>
      <c r="AN64" s="123">
        <f>AM64*'Расчет субсидий'!AY64</f>
        <v>0</v>
      </c>
      <c r="AO64" s="116">
        <f t="shared" si="29"/>
        <v>0</v>
      </c>
      <c r="AP64" s="114" t="s">
        <v>378</v>
      </c>
      <c r="AQ64" s="115" t="s">
        <v>378</v>
      </c>
      <c r="AR64" s="141" t="s">
        <v>378</v>
      </c>
      <c r="AS64" s="115">
        <f t="shared" si="23"/>
        <v>-19.426432926617231</v>
      </c>
      <c r="AT64" s="118" t="str">
        <f>IF('Расчет субсидий'!BV64="+",'Расчет субсидий'!BV64,"-")</f>
        <v>-</v>
      </c>
    </row>
    <row r="65" spans="1:46" x14ac:dyDescent="0.2">
      <c r="A65" s="140" t="s">
        <v>66</v>
      </c>
      <c r="B65" s="114">
        <f>'Расчет субсидий'!BI65</f>
        <v>-18.5</v>
      </c>
      <c r="C65" s="114">
        <f>'Расчет субсидий'!D65-1</f>
        <v>-0.22557358301765418</v>
      </c>
      <c r="D65" s="114">
        <f>C65*'Расчет субсидий'!E65</f>
        <v>-2.2557358301765418</v>
      </c>
      <c r="E65" s="124">
        <f t="shared" si="24"/>
        <v>-13.707535901263403</v>
      </c>
      <c r="F65" s="114" t="s">
        <v>378</v>
      </c>
      <c r="G65" s="114" t="s">
        <v>378</v>
      </c>
      <c r="H65" s="114" t="s">
        <v>378</v>
      </c>
      <c r="I65" s="114" t="s">
        <v>378</v>
      </c>
      <c r="J65" s="114" t="s">
        <v>378</v>
      </c>
      <c r="K65" s="114" t="s">
        <v>378</v>
      </c>
      <c r="L65" s="114">
        <f>'Расчет субсидий'!P65-1</f>
        <v>-0.1099962135554714</v>
      </c>
      <c r="M65" s="114">
        <f>L65*'Расчет субсидий'!Q65</f>
        <v>-2.199924271109428</v>
      </c>
      <c r="N65" s="124">
        <f t="shared" si="25"/>
        <v>-13.368383178066169</v>
      </c>
      <c r="O65" s="114">
        <f>'Расчет субсидий'!R65-1</f>
        <v>0</v>
      </c>
      <c r="P65" s="114">
        <f>O65*'Расчет субсидий'!S65</f>
        <v>0</v>
      </c>
      <c r="Q65" s="124">
        <f t="shared" si="26"/>
        <v>0</v>
      </c>
      <c r="R65" s="114">
        <f>'Расчет субсидий'!V65-1</f>
        <v>-0.2588571428571429</v>
      </c>
      <c r="S65" s="114">
        <f>R65*'Расчет субсидий'!W65</f>
        <v>-6.4714285714285724</v>
      </c>
      <c r="T65" s="124">
        <f t="shared" si="27"/>
        <v>-39.325234049403889</v>
      </c>
      <c r="U65" s="114">
        <f>'Расчет субсидий'!Z65-1</f>
        <v>0.46976744186046515</v>
      </c>
      <c r="V65" s="114">
        <f>U65*'Расчет субсидий'!AA65</f>
        <v>11.744186046511629</v>
      </c>
      <c r="W65" s="124">
        <f t="shared" si="28"/>
        <v>71.366447130059427</v>
      </c>
      <c r="X65" s="114" t="s">
        <v>378</v>
      </c>
      <c r="Y65" s="114" t="s">
        <v>378</v>
      </c>
      <c r="Z65" s="114" t="s">
        <v>378</v>
      </c>
      <c r="AA65" s="119">
        <f>'Расчет субсидий'!AH65-1</f>
        <v>1.3991568854356093</v>
      </c>
      <c r="AB65" s="114">
        <f>AA65*'Расчет субсидий'!AI65</f>
        <v>6.9957844271780463</v>
      </c>
      <c r="AC65" s="124">
        <f t="shared" si="20"/>
        <v>42.511611914032251</v>
      </c>
      <c r="AD65" s="114">
        <f>'Расчет субсидий'!AL65-1</f>
        <v>-0.69655172413793098</v>
      </c>
      <c r="AE65" s="114">
        <f>AD65*'Расчет субсидий'!AM65</f>
        <v>-10.448275862068964</v>
      </c>
      <c r="AF65" s="124">
        <f t="shared" si="21"/>
        <v>-63.491528826052857</v>
      </c>
      <c r="AG65" s="114">
        <f>'Расчет субсидий'!AP65-1</f>
        <v>-2.0449897750511203E-2</v>
      </c>
      <c r="AH65" s="114">
        <f>AG65*'Расчет субсидий'!AQ65</f>
        <v>-0.40899795501022407</v>
      </c>
      <c r="AI65" s="132">
        <f t="shared" si="22"/>
        <v>-2.4853770893053504</v>
      </c>
      <c r="AJ65" s="114" t="s">
        <v>378</v>
      </c>
      <c r="AK65" s="114" t="s">
        <v>378</v>
      </c>
      <c r="AL65" s="114" t="s">
        <v>378</v>
      </c>
      <c r="AM65" s="123">
        <f>'Расчет субсидий'!AX65-1</f>
        <v>-1</v>
      </c>
      <c r="AN65" s="123">
        <f>AM65*'Расчет субсидий'!AY65</f>
        <v>0</v>
      </c>
      <c r="AO65" s="116">
        <f t="shared" si="29"/>
        <v>0</v>
      </c>
      <c r="AP65" s="114" t="s">
        <v>378</v>
      </c>
      <c r="AQ65" s="115" t="s">
        <v>378</v>
      </c>
      <c r="AR65" s="141" t="s">
        <v>378</v>
      </c>
      <c r="AS65" s="115">
        <f t="shared" si="23"/>
        <v>-3.0443920161040561</v>
      </c>
      <c r="AT65" s="118" t="str">
        <f>IF('Расчет субсидий'!BV65="+",'Расчет субсидий'!BV65,"-")</f>
        <v>+</v>
      </c>
    </row>
    <row r="66" spans="1:46" x14ac:dyDescent="0.2">
      <c r="A66" s="135" t="s">
        <v>67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19"/>
      <c r="AB66" s="114"/>
      <c r="AC66" s="124"/>
      <c r="AD66" s="142"/>
      <c r="AE66" s="142"/>
      <c r="AF66" s="142"/>
      <c r="AG66" s="142"/>
      <c r="AH66" s="142"/>
      <c r="AI66" s="143"/>
      <c r="AJ66" s="142"/>
      <c r="AK66" s="142"/>
      <c r="AL66" s="142"/>
      <c r="AM66" s="123"/>
      <c r="AN66" s="123"/>
      <c r="AO66" s="116"/>
      <c r="AP66" s="142"/>
      <c r="AQ66" s="144"/>
      <c r="AR66" s="145"/>
      <c r="AS66" s="115"/>
      <c r="AT66" s="118"/>
    </row>
    <row r="67" spans="1:46" x14ac:dyDescent="0.2">
      <c r="A67" s="140" t="s">
        <v>68</v>
      </c>
      <c r="B67" s="114">
        <f>'Расчет субсидий'!BI67</f>
        <v>24.299999999999955</v>
      </c>
      <c r="C67" s="114">
        <f>'Расчет субсидий'!D67-1</f>
        <v>9.0361445783132543E-2</v>
      </c>
      <c r="D67" s="114">
        <f>C67*'Расчет субсидий'!E67</f>
        <v>0.90361445783132543</v>
      </c>
      <c r="E67" s="124">
        <f>$B67*D67/$AS67</f>
        <v>5.7808759177593698</v>
      </c>
      <c r="F67" s="114" t="s">
        <v>378</v>
      </c>
      <c r="G67" s="114" t="s">
        <v>378</v>
      </c>
      <c r="H67" s="114" t="s">
        <v>378</v>
      </c>
      <c r="I67" s="114" t="s">
        <v>378</v>
      </c>
      <c r="J67" s="114" t="s">
        <v>378</v>
      </c>
      <c r="K67" s="114" t="s">
        <v>378</v>
      </c>
      <c r="L67" s="114">
        <f>'Расчет субсидий'!P67-1</f>
        <v>-5.1820971570841312E-2</v>
      </c>
      <c r="M67" s="114">
        <f>L67*'Расчет субсидий'!Q67</f>
        <v>-1.0364194314168262</v>
      </c>
      <c r="N67" s="124">
        <f>$B67*M67/$AS67</f>
        <v>-6.6304960924980962</v>
      </c>
      <c r="O67" s="114">
        <f>'Расчет субсидий'!R67-1</f>
        <v>0</v>
      </c>
      <c r="P67" s="114">
        <f>O67*'Расчет субсидий'!S67</f>
        <v>0</v>
      </c>
      <c r="Q67" s="124">
        <f>$B67*P67/$AS67</f>
        <v>0</v>
      </c>
      <c r="R67" s="114">
        <f>'Расчет субсидий'!V67-1</f>
        <v>0.36878951246945646</v>
      </c>
      <c r="S67" s="114">
        <f>R67*'Расчет субсидий'!W67</f>
        <v>11.063685374083693</v>
      </c>
      <c r="T67" s="124">
        <f>$B67*S67/$AS67</f>
        <v>70.779956857049044</v>
      </c>
      <c r="U67" s="114">
        <f>'Расчет субсидий'!Z67-1</f>
        <v>-0.24358974358974361</v>
      </c>
      <c r="V67" s="114">
        <f>U67*'Расчет субсидий'!AA67</f>
        <v>-4.8717948717948723</v>
      </c>
      <c r="W67" s="124">
        <f>$B67*V67/$AS67</f>
        <v>-31.167320760022307</v>
      </c>
      <c r="X67" s="114" t="s">
        <v>378</v>
      </c>
      <c r="Y67" s="114" t="s">
        <v>378</v>
      </c>
      <c r="Z67" s="114" t="s">
        <v>378</v>
      </c>
      <c r="AA67" s="119">
        <f>'Расчет субсидий'!AH67-1</f>
        <v>-5.6392781723939356E-2</v>
      </c>
      <c r="AB67" s="114">
        <f>AA67*'Расчет субсидий'!AI67</f>
        <v>-0.28196390861969678</v>
      </c>
      <c r="AC67" s="124">
        <f t="shared" si="20"/>
        <v>-1.8038648617120452</v>
      </c>
      <c r="AD67" s="114">
        <f>'Расчет субсидий'!AL67-1</f>
        <v>-0.12380952380952381</v>
      </c>
      <c r="AE67" s="114">
        <f>AD67*'Расчет субсидий'!AM67</f>
        <v>-1.8571428571428572</v>
      </c>
      <c r="AF67" s="124">
        <f t="shared" si="21"/>
        <v>-11.881076410023541</v>
      </c>
      <c r="AG67" s="114">
        <f>'Расчет субсидий'!AP67-1</f>
        <v>-6.0810810810810745E-3</v>
      </c>
      <c r="AH67" s="114">
        <f>AG67*'Расчет субсидий'!AQ67</f>
        <v>-0.12162162162162149</v>
      </c>
      <c r="AI67" s="132">
        <f t="shared" si="22"/>
        <v>-0.77807465055247627</v>
      </c>
      <c r="AJ67" s="114" t="s">
        <v>378</v>
      </c>
      <c r="AK67" s="114" t="s">
        <v>378</v>
      </c>
      <c r="AL67" s="114" t="s">
        <v>378</v>
      </c>
      <c r="AM67" s="123">
        <f>'Расчет субсидий'!AX67-1</f>
        <v>-1</v>
      </c>
      <c r="AN67" s="123">
        <f>AM67*'Расчет субсидий'!AY67</f>
        <v>0</v>
      </c>
      <c r="AO67" s="116">
        <f>$B67*AN67/$AS67</f>
        <v>0</v>
      </c>
      <c r="AP67" s="114" t="s">
        <v>378</v>
      </c>
      <c r="AQ67" s="115" t="s">
        <v>378</v>
      </c>
      <c r="AR67" s="141" t="s">
        <v>378</v>
      </c>
      <c r="AS67" s="115">
        <f t="shared" si="23"/>
        <v>3.798357141319145</v>
      </c>
      <c r="AT67" s="118" t="str">
        <f>IF('Расчет субсидий'!BV67="+",'Расчет субсидий'!BV67,"-")</f>
        <v>-</v>
      </c>
    </row>
    <row r="68" spans="1:46" x14ac:dyDescent="0.2">
      <c r="A68" s="140" t="s">
        <v>69</v>
      </c>
      <c r="B68" s="114">
        <f>'Расчет субсидий'!BI68</f>
        <v>-221.59999999999991</v>
      </c>
      <c r="C68" s="114">
        <f>'Расчет субсидий'!D68-1</f>
        <v>-6.4814733955689818E-2</v>
      </c>
      <c r="D68" s="114">
        <f>C68*'Расчет субсидий'!E68</f>
        <v>-0.64814733955689818</v>
      </c>
      <c r="E68" s="124">
        <f>$B68*D68/$AS68</f>
        <v>-9.4042067512957512</v>
      </c>
      <c r="F68" s="114" t="s">
        <v>378</v>
      </c>
      <c r="G68" s="114" t="s">
        <v>378</v>
      </c>
      <c r="H68" s="114" t="s">
        <v>378</v>
      </c>
      <c r="I68" s="114" t="s">
        <v>378</v>
      </c>
      <c r="J68" s="114" t="s">
        <v>378</v>
      </c>
      <c r="K68" s="114" t="s">
        <v>378</v>
      </c>
      <c r="L68" s="114">
        <f>'Расчет субсидий'!P68-1</f>
        <v>-0.19162700604556482</v>
      </c>
      <c r="M68" s="114">
        <f>L68*'Расчет субсидий'!Q68</f>
        <v>-3.8325401209112964</v>
      </c>
      <c r="N68" s="124">
        <f>$B68*M68/$AS68</f>
        <v>-55.607726021564382</v>
      </c>
      <c r="O68" s="114">
        <f>'Расчет субсидий'!R68-1</f>
        <v>0</v>
      </c>
      <c r="P68" s="114">
        <f>O68*'Расчет субсидий'!S68</f>
        <v>0</v>
      </c>
      <c r="Q68" s="124">
        <f>$B68*P68/$AS68</f>
        <v>0</v>
      </c>
      <c r="R68" s="114">
        <f>'Расчет субсидий'!V68-1</f>
        <v>0</v>
      </c>
      <c r="S68" s="114">
        <f>R68*'Расчет субсидий'!W68</f>
        <v>0</v>
      </c>
      <c r="T68" s="124">
        <f>$B68*S68/$AS68</f>
        <v>0</v>
      </c>
      <c r="U68" s="114">
        <f>'Расчет субсидий'!Z68-1</f>
        <v>-0.1104303646144652</v>
      </c>
      <c r="V68" s="114">
        <f>U68*'Расчет субсидий'!AA68</f>
        <v>-4.9693664076509343</v>
      </c>
      <c r="W68" s="124">
        <f>$B68*V68/$AS68</f>
        <v>-72.102354307960169</v>
      </c>
      <c r="X68" s="114" t="s">
        <v>378</v>
      </c>
      <c r="Y68" s="114" t="s">
        <v>378</v>
      </c>
      <c r="Z68" s="114" t="s">
        <v>378</v>
      </c>
      <c r="AA68" s="119">
        <f>'Расчет субсидий'!AH68-1</f>
        <v>4.8399347830925699E-2</v>
      </c>
      <c r="AB68" s="114">
        <f>AA68*'Расчет субсидий'!AI68</f>
        <v>0.24199673915462849</v>
      </c>
      <c r="AC68" s="124">
        <f t="shared" si="20"/>
        <v>3.5112191769626668</v>
      </c>
      <c r="AD68" s="114">
        <f>'Расчет субсидий'!AL68-1</f>
        <v>-0.47142857142857142</v>
      </c>
      <c r="AE68" s="114">
        <f>AD68*'Расчет субсидий'!AM68</f>
        <v>-7.0714285714285712</v>
      </c>
      <c r="AF68" s="124">
        <f t="shared" si="21"/>
        <v>-102.6019428826127</v>
      </c>
      <c r="AG68" s="114">
        <f>'Расчет субсидий'!AP68-1</f>
        <v>-2.1621621621621623E-2</v>
      </c>
      <c r="AH68" s="114">
        <f>AG68*'Расчет субсидий'!AQ68</f>
        <v>-0.43243243243243246</v>
      </c>
      <c r="AI68" s="132">
        <f t="shared" si="22"/>
        <v>-6.2743202854778177</v>
      </c>
      <c r="AJ68" s="114" t="s">
        <v>378</v>
      </c>
      <c r="AK68" s="114" t="s">
        <v>378</v>
      </c>
      <c r="AL68" s="114" t="s">
        <v>378</v>
      </c>
      <c r="AM68" s="123">
        <f>'Расчет субсидий'!AX68-1</f>
        <v>0.14390243902439015</v>
      </c>
      <c r="AN68" s="123">
        <f>AM68*'Расчет субсидий'!AY68</f>
        <v>1.4390243902439015</v>
      </c>
      <c r="AO68" s="116">
        <f>$B68*AN68/$AS68</f>
        <v>20.879331071948272</v>
      </c>
      <c r="AP68" s="114" t="s">
        <v>378</v>
      </c>
      <c r="AQ68" s="115" t="s">
        <v>378</v>
      </c>
      <c r="AR68" s="141" t="s">
        <v>378</v>
      </c>
      <c r="AS68" s="115">
        <f t="shared" si="23"/>
        <v>-15.272893742581605</v>
      </c>
      <c r="AT68" s="118" t="str">
        <f>IF('Расчет субсидий'!BV68="+",'Расчет субсидий'!BV68,"-")</f>
        <v>-</v>
      </c>
    </row>
    <row r="69" spans="1:46" x14ac:dyDescent="0.2">
      <c r="A69" s="140" t="s">
        <v>70</v>
      </c>
      <c r="B69" s="114">
        <f>'Расчет субсидий'!BI69</f>
        <v>70.399999999999977</v>
      </c>
      <c r="C69" s="114">
        <f>'Расчет субсидий'!D69-1</f>
        <v>-2.1979260595130778E-2</v>
      </c>
      <c r="D69" s="114">
        <f>C69*'Расчет субсидий'!E69</f>
        <v>-0.21979260595130778</v>
      </c>
      <c r="E69" s="124">
        <f>$B69*D69/$AS69</f>
        <v>-1.1973166793106325</v>
      </c>
      <c r="F69" s="114" t="s">
        <v>378</v>
      </c>
      <c r="G69" s="114" t="s">
        <v>378</v>
      </c>
      <c r="H69" s="114" t="s">
        <v>378</v>
      </c>
      <c r="I69" s="114" t="s">
        <v>378</v>
      </c>
      <c r="J69" s="114" t="s">
        <v>378</v>
      </c>
      <c r="K69" s="114" t="s">
        <v>378</v>
      </c>
      <c r="L69" s="114">
        <f>'Расчет субсидий'!P69-1</f>
        <v>-0.23133803892810212</v>
      </c>
      <c r="M69" s="114">
        <f>L69*'Расчет субсидий'!Q69</f>
        <v>-4.6267607785620424</v>
      </c>
      <c r="N69" s="124">
        <f>$B69*M69/$AS69</f>
        <v>-25.204204788307706</v>
      </c>
      <c r="O69" s="114">
        <f>'Расчет субсидий'!R69-1</f>
        <v>0</v>
      </c>
      <c r="P69" s="114">
        <f>O69*'Расчет субсидий'!S69</f>
        <v>0</v>
      </c>
      <c r="Q69" s="124">
        <f>$B69*P69/$AS69</f>
        <v>0</v>
      </c>
      <c r="R69" s="114">
        <f>'Расчет субсидий'!V69-1</f>
        <v>0.3962585034013606</v>
      </c>
      <c r="S69" s="114">
        <f>R69*'Расчет субсидий'!W69</f>
        <v>7.9251700680272119</v>
      </c>
      <c r="T69" s="124">
        <f>$B69*S69/$AS69</f>
        <v>43.172236244036853</v>
      </c>
      <c r="U69" s="114">
        <f>'Расчет субсидий'!Z69-1</f>
        <v>0.78304597701149437</v>
      </c>
      <c r="V69" s="114">
        <f>U69*'Расчет субсидий'!AA69</f>
        <v>23.491379310344833</v>
      </c>
      <c r="W69" s="124">
        <f>$B69*V69/$AS69</f>
        <v>127.96891026679786</v>
      </c>
      <c r="X69" s="114" t="s">
        <v>378</v>
      </c>
      <c r="Y69" s="114" t="s">
        <v>378</v>
      </c>
      <c r="Z69" s="114" t="s">
        <v>378</v>
      </c>
      <c r="AA69" s="119">
        <f>'Расчет субсидий'!AH69-1</f>
        <v>-0.13646254274168479</v>
      </c>
      <c r="AB69" s="114">
        <f>AA69*'Расчет субсидий'!AI69</f>
        <v>-0.68231271370842395</v>
      </c>
      <c r="AC69" s="124">
        <f t="shared" si="20"/>
        <v>-3.7168875135398318</v>
      </c>
      <c r="AD69" s="114">
        <f>'Расчет субсидий'!AL69-1</f>
        <v>-0.35873015873015879</v>
      </c>
      <c r="AE69" s="114">
        <f>AD69*'Расчет субсидий'!AM69</f>
        <v>-5.3809523809523814</v>
      </c>
      <c r="AF69" s="124">
        <f t="shared" si="21"/>
        <v>-29.312651389728025</v>
      </c>
      <c r="AG69" s="114">
        <f>'Расчет субсидий'!AP69-1</f>
        <v>-0.37916666666666665</v>
      </c>
      <c r="AH69" s="114">
        <f>AG69*'Расчет субсидий'!AQ69</f>
        <v>-7.583333333333333</v>
      </c>
      <c r="AI69" s="132">
        <f t="shared" si="22"/>
        <v>-41.310086139948559</v>
      </c>
      <c r="AJ69" s="114" t="s">
        <v>378</v>
      </c>
      <c r="AK69" s="114" t="s">
        <v>378</v>
      </c>
      <c r="AL69" s="114" t="s">
        <v>378</v>
      </c>
      <c r="AM69" s="123">
        <f>'Расчет субсидий'!AX69-1</f>
        <v>-1</v>
      </c>
      <c r="AN69" s="123">
        <f>AM69*'Расчет субсидий'!AY69</f>
        <v>0</v>
      </c>
      <c r="AO69" s="116">
        <f>$B69*AN69/$AS69</f>
        <v>0</v>
      </c>
      <c r="AP69" s="114" t="s">
        <v>378</v>
      </c>
      <c r="AQ69" s="115" t="s">
        <v>378</v>
      </c>
      <c r="AR69" s="141" t="s">
        <v>378</v>
      </c>
      <c r="AS69" s="115">
        <f t="shared" si="23"/>
        <v>12.923397565864558</v>
      </c>
      <c r="AT69" s="118" t="str">
        <f>IF('Расчет субсидий'!BV69="+",'Расчет субсидий'!BV69,"-")</f>
        <v>-</v>
      </c>
    </row>
    <row r="70" spans="1:46" x14ac:dyDescent="0.2">
      <c r="A70" s="140" t="s">
        <v>71</v>
      </c>
      <c r="B70" s="114">
        <f>'Расчет субсидий'!BI70</f>
        <v>161.59999999999991</v>
      </c>
      <c r="C70" s="114">
        <f>'Расчет субсидий'!D70-1</f>
        <v>2.3816481700047465E-3</v>
      </c>
      <c r="D70" s="114">
        <f>C70*'Расчет субсидий'!E70</f>
        <v>2.3816481700047465E-2</v>
      </c>
      <c r="E70" s="124">
        <f>$B70*D70/$AS70</f>
        <v>0.16124751040440968</v>
      </c>
      <c r="F70" s="114" t="s">
        <v>378</v>
      </c>
      <c r="G70" s="114" t="s">
        <v>378</v>
      </c>
      <c r="H70" s="114" t="s">
        <v>378</v>
      </c>
      <c r="I70" s="114" t="s">
        <v>378</v>
      </c>
      <c r="J70" s="114" t="s">
        <v>378</v>
      </c>
      <c r="K70" s="114" t="s">
        <v>378</v>
      </c>
      <c r="L70" s="114">
        <f>'Расчет субсидий'!P70-1</f>
        <v>5.0858833180044138E-2</v>
      </c>
      <c r="M70" s="114">
        <f>L70*'Расчет субсидий'!Q70</f>
        <v>1.0171766636008828</v>
      </c>
      <c r="N70" s="124">
        <f>$B70*M70/$AS70</f>
        <v>6.886710082236001</v>
      </c>
      <c r="O70" s="114">
        <f>'Расчет субсидий'!R70-1</f>
        <v>0</v>
      </c>
      <c r="P70" s="114">
        <f>O70*'Расчет субсидий'!S70</f>
        <v>0</v>
      </c>
      <c r="Q70" s="124">
        <f>$B70*P70/$AS70</f>
        <v>0</v>
      </c>
      <c r="R70" s="114">
        <f>'Расчет субсидий'!V70-1</f>
        <v>0</v>
      </c>
      <c r="S70" s="114">
        <f>R70*'Расчет субсидий'!W70</f>
        <v>0</v>
      </c>
      <c r="T70" s="124">
        <f>$B70*S70/$AS70</f>
        <v>0</v>
      </c>
      <c r="U70" s="114">
        <f>'Расчет субсидий'!Z70-1</f>
        <v>0.5517241379310347</v>
      </c>
      <c r="V70" s="114">
        <f>U70*'Расчет субсидий'!AA70</f>
        <v>22.068965517241388</v>
      </c>
      <c r="W70" s="124">
        <f>$B70*V70/$AS70</f>
        <v>149.41609729235731</v>
      </c>
      <c r="X70" s="114" t="s">
        <v>378</v>
      </c>
      <c r="Y70" s="114" t="s">
        <v>378</v>
      </c>
      <c r="Z70" s="114" t="s">
        <v>378</v>
      </c>
      <c r="AA70" s="119">
        <f>'Расчет субсидий'!AH70-1</f>
        <v>-0.25542560887388477</v>
      </c>
      <c r="AB70" s="114">
        <f>AA70*'Расчет субсидий'!AI70</f>
        <v>-1.277128044369424</v>
      </c>
      <c r="AC70" s="124">
        <f t="shared" si="20"/>
        <v>-8.6466893059948351</v>
      </c>
      <c r="AD70" s="114">
        <f>'Расчет субсидий'!AL70-1</f>
        <v>0.18571428571428572</v>
      </c>
      <c r="AE70" s="114">
        <f>AD70*'Расчет субсидий'!AM70</f>
        <v>2.7857142857142856</v>
      </c>
      <c r="AF70" s="124">
        <f t="shared" si="21"/>
        <v>18.86044710241697</v>
      </c>
      <c r="AG70" s="114">
        <f>'Расчет субсидий'!AP70-1</f>
        <v>-3.7499999999999978E-2</v>
      </c>
      <c r="AH70" s="114">
        <f>AG70*'Расчет субсидий'!AQ70</f>
        <v>-0.74999999999999956</v>
      </c>
      <c r="AI70" s="132">
        <f t="shared" si="22"/>
        <v>-5.0778126814199505</v>
      </c>
      <c r="AJ70" s="114" t="s">
        <v>378</v>
      </c>
      <c r="AK70" s="114" t="s">
        <v>378</v>
      </c>
      <c r="AL70" s="114" t="s">
        <v>378</v>
      </c>
      <c r="AM70" s="123">
        <f>'Расчет субсидий'!AX70-1</f>
        <v>-1</v>
      </c>
      <c r="AN70" s="123">
        <f>AM70*'Расчет субсидий'!AY70</f>
        <v>0</v>
      </c>
      <c r="AO70" s="116">
        <f>$B70*AN70/$AS70</f>
        <v>0</v>
      </c>
      <c r="AP70" s="114" t="s">
        <v>378</v>
      </c>
      <c r="AQ70" s="115" t="s">
        <v>378</v>
      </c>
      <c r="AR70" s="141" t="s">
        <v>378</v>
      </c>
      <c r="AS70" s="115">
        <f t="shared" si="23"/>
        <v>23.86854490388718</v>
      </c>
      <c r="AT70" s="118" t="str">
        <f>IF('Расчет субсидий'!BV70="+",'Расчет субсидий'!BV70,"-")</f>
        <v>-</v>
      </c>
    </row>
    <row r="71" spans="1:46" x14ac:dyDescent="0.2">
      <c r="A71" s="140" t="s">
        <v>72</v>
      </c>
      <c r="B71" s="114">
        <f>'Расчет субсидий'!BI71</f>
        <v>85.299999999999955</v>
      </c>
      <c r="C71" s="114">
        <f>'Расчет субсидий'!D71-1</f>
        <v>-1</v>
      </c>
      <c r="D71" s="114">
        <f>C71*'Расчет субсидий'!E71</f>
        <v>0</v>
      </c>
      <c r="E71" s="124">
        <f>$B71*D71/$AS71</f>
        <v>0</v>
      </c>
      <c r="F71" s="114" t="s">
        <v>378</v>
      </c>
      <c r="G71" s="114" t="s">
        <v>378</v>
      </c>
      <c r="H71" s="114" t="s">
        <v>378</v>
      </c>
      <c r="I71" s="114" t="s">
        <v>378</v>
      </c>
      <c r="J71" s="114" t="s">
        <v>378</v>
      </c>
      <c r="K71" s="114" t="s">
        <v>378</v>
      </c>
      <c r="L71" s="114">
        <f>'Расчет субсидий'!P71-1</f>
        <v>-0.18362231900731374</v>
      </c>
      <c r="M71" s="114">
        <f>L71*'Расчет субсидий'!Q71</f>
        <v>-3.6724463801462748</v>
      </c>
      <c r="N71" s="124">
        <f>$B71*M71/$AS71</f>
        <v>-31.24175569125218</v>
      </c>
      <c r="O71" s="114">
        <f>'Расчет субсидий'!R71-1</f>
        <v>0</v>
      </c>
      <c r="P71" s="114">
        <f>O71*'Расчет субсидий'!S71</f>
        <v>0</v>
      </c>
      <c r="Q71" s="124">
        <f>$B71*P71/$AS71</f>
        <v>0</v>
      </c>
      <c r="R71" s="114">
        <f>'Расчет субсидий'!V71-1</f>
        <v>1.6802800466744428E-2</v>
      </c>
      <c r="S71" s="114">
        <f>R71*'Расчет субсидий'!W71</f>
        <v>0.33605600933488855</v>
      </c>
      <c r="T71" s="124">
        <f>$B71*S71/$AS71</f>
        <v>2.8588517449775734</v>
      </c>
      <c r="U71" s="114">
        <f>'Расчет субсидий'!Z71-1</f>
        <v>0.39186440677966106</v>
      </c>
      <c r="V71" s="114">
        <f>U71*'Расчет субсидий'!AA71</f>
        <v>11.755932203389833</v>
      </c>
      <c r="W71" s="124">
        <f>$B71*V71/$AS71</f>
        <v>100.00852941155817</v>
      </c>
      <c r="X71" s="114" t="s">
        <v>378</v>
      </c>
      <c r="Y71" s="114" t="s">
        <v>378</v>
      </c>
      <c r="Z71" s="114" t="s">
        <v>378</v>
      </c>
      <c r="AA71" s="119">
        <f>'Расчет субсидий'!AH71-1</f>
        <v>-0.20708880923934692</v>
      </c>
      <c r="AB71" s="114">
        <f>AA71*'Расчет субсидий'!AI71</f>
        <v>-1.0354440461967345</v>
      </c>
      <c r="AC71" s="124">
        <f t="shared" si="20"/>
        <v>-8.8085942106938369</v>
      </c>
      <c r="AD71" s="114">
        <f>'Расчет субсидий'!AL71-1</f>
        <v>-0.32222222222222219</v>
      </c>
      <c r="AE71" s="114">
        <f>AD71*'Расчет субсидий'!AM71</f>
        <v>-4.833333333333333</v>
      </c>
      <c r="AF71" s="124">
        <f t="shared" si="21"/>
        <v>-41.117501399263745</v>
      </c>
      <c r="AG71" s="114">
        <f>'Расчет субсидий'!AP71-1</f>
        <v>0.37380952380952381</v>
      </c>
      <c r="AH71" s="114">
        <f>AG71*'Расчет субсидий'!AQ71</f>
        <v>7.4761904761904763</v>
      </c>
      <c r="AI71" s="132">
        <f t="shared" si="22"/>
        <v>63.60047014467397</v>
      </c>
      <c r="AJ71" s="114" t="s">
        <v>378</v>
      </c>
      <c r="AK71" s="114" t="s">
        <v>378</v>
      </c>
      <c r="AL71" s="114" t="s">
        <v>378</v>
      </c>
      <c r="AM71" s="123">
        <f>'Расчет субсидий'!AX71-1</f>
        <v>-1</v>
      </c>
      <c r="AN71" s="123">
        <f>AM71*'Расчет субсидий'!AY71</f>
        <v>0</v>
      </c>
      <c r="AO71" s="116">
        <f>$B71*AN71/$AS71</f>
        <v>0</v>
      </c>
      <c r="AP71" s="114" t="s">
        <v>378</v>
      </c>
      <c r="AQ71" s="115" t="s">
        <v>378</v>
      </c>
      <c r="AR71" s="141" t="s">
        <v>378</v>
      </c>
      <c r="AS71" s="115">
        <f t="shared" si="23"/>
        <v>10.026954929238855</v>
      </c>
      <c r="AT71" s="118" t="str">
        <f>IF('Расчет субсидий'!BV71="+",'Расчет субсидий'!BV71,"-")</f>
        <v>-</v>
      </c>
    </row>
    <row r="72" spans="1:46" x14ac:dyDescent="0.2">
      <c r="A72" s="135" t="s">
        <v>73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19"/>
      <c r="AB72" s="114"/>
      <c r="AC72" s="124"/>
      <c r="AD72" s="142"/>
      <c r="AE72" s="142"/>
      <c r="AF72" s="142"/>
      <c r="AG72" s="142"/>
      <c r="AH72" s="142"/>
      <c r="AI72" s="143"/>
      <c r="AJ72" s="142"/>
      <c r="AK72" s="142"/>
      <c r="AL72" s="142"/>
      <c r="AM72" s="123"/>
      <c r="AN72" s="123"/>
      <c r="AO72" s="116"/>
      <c r="AP72" s="142"/>
      <c r="AQ72" s="144"/>
      <c r="AR72" s="145"/>
      <c r="AS72" s="115"/>
      <c r="AT72" s="118"/>
    </row>
    <row r="73" spans="1:46" x14ac:dyDescent="0.2">
      <c r="A73" s="140" t="s">
        <v>74</v>
      </c>
      <c r="B73" s="114">
        <f>'Расчет субсидий'!BI73</f>
        <v>12.699999999999989</v>
      </c>
      <c r="C73" s="114">
        <f>'Расчет субсидий'!D73-1</f>
        <v>4.5755731759788754E-2</v>
      </c>
      <c r="D73" s="114">
        <f>C73*'Расчет субсидий'!E73</f>
        <v>0.45755731759788754</v>
      </c>
      <c r="E73" s="124">
        <f t="shared" ref="E73:E80" si="30">$B73*D73/$AS73</f>
        <v>1.609765087605169</v>
      </c>
      <c r="F73" s="114" t="s">
        <v>378</v>
      </c>
      <c r="G73" s="114" t="s">
        <v>378</v>
      </c>
      <c r="H73" s="114" t="s">
        <v>378</v>
      </c>
      <c r="I73" s="114" t="s">
        <v>378</v>
      </c>
      <c r="J73" s="114" t="s">
        <v>378</v>
      </c>
      <c r="K73" s="114" t="s">
        <v>378</v>
      </c>
      <c r="L73" s="114">
        <f>'Расчет субсидий'!P73-1</f>
        <v>0.57237072896934005</v>
      </c>
      <c r="M73" s="114">
        <f>L73*'Расчет субсидий'!Q73</f>
        <v>11.447414579386802</v>
      </c>
      <c r="N73" s="124">
        <f t="shared" ref="N73:N80" si="31">$B73*M73/$AS73</f>
        <v>40.273967051782456</v>
      </c>
      <c r="O73" s="114">
        <f>'Расчет субсидий'!R73-1</f>
        <v>0</v>
      </c>
      <c r="P73" s="114">
        <f>O73*'Расчет субсидий'!S73</f>
        <v>0</v>
      </c>
      <c r="Q73" s="124">
        <f t="shared" ref="Q73:Q80" si="32">$B73*P73/$AS73</f>
        <v>0</v>
      </c>
      <c r="R73" s="114">
        <f>'Расчет субсидий'!V73-1</f>
        <v>-0.26778917489194243</v>
      </c>
      <c r="S73" s="114">
        <f>R73*'Расчет субсидий'!W73</f>
        <v>-8.033675246758273</v>
      </c>
      <c r="T73" s="124">
        <f t="shared" ref="T73:T80" si="33">$B73*S73/$AS73</f>
        <v>-28.263846823130809</v>
      </c>
      <c r="U73" s="114">
        <f>'Расчет субсидий'!Z73-1</f>
        <v>0.22077922077922074</v>
      </c>
      <c r="V73" s="114">
        <f>U73*'Расчет субсидий'!AA73</f>
        <v>4.4155844155844148</v>
      </c>
      <c r="W73" s="124">
        <f t="shared" ref="W73:W80" si="34">$B73*V73/$AS73</f>
        <v>15.534782988276879</v>
      </c>
      <c r="X73" s="114" t="s">
        <v>378</v>
      </c>
      <c r="Y73" s="114" t="s">
        <v>378</v>
      </c>
      <c r="Z73" s="114" t="s">
        <v>378</v>
      </c>
      <c r="AA73" s="119">
        <f>'Расчет субсидий'!AH73-1</f>
        <v>0.27241905407696221</v>
      </c>
      <c r="AB73" s="114">
        <f>AA73*'Расчет субсидий'!AI73</f>
        <v>1.362095270384811</v>
      </c>
      <c r="AC73" s="124">
        <f t="shared" si="20"/>
        <v>4.7920846808192641</v>
      </c>
      <c r="AD73" s="114">
        <f>'Расчет субсидий'!AL73-1</f>
        <v>-0.35090909090909084</v>
      </c>
      <c r="AE73" s="114">
        <f>AD73*'Расчет субсидий'!AM73</f>
        <v>-5.2636363636363628</v>
      </c>
      <c r="AF73" s="124">
        <f t="shared" si="21"/>
        <v>-18.518375132790055</v>
      </c>
      <c r="AG73" s="114">
        <f>'Расчет субсидий'!AP73-1</f>
        <v>-3.8775510204081653E-2</v>
      </c>
      <c r="AH73" s="114">
        <f>AG73*'Расчет субсидий'!AQ73</f>
        <v>-0.77551020408163307</v>
      </c>
      <c r="AI73" s="132">
        <f t="shared" si="22"/>
        <v>-2.7283778525629159</v>
      </c>
      <c r="AJ73" s="114" t="s">
        <v>378</v>
      </c>
      <c r="AK73" s="114" t="s">
        <v>378</v>
      </c>
      <c r="AL73" s="114" t="s">
        <v>378</v>
      </c>
      <c r="AM73" s="123">
        <f>'Расчет субсидий'!AX73-1</f>
        <v>-1</v>
      </c>
      <c r="AN73" s="123">
        <f>AM73*'Расчет субсидий'!AY73</f>
        <v>0</v>
      </c>
      <c r="AO73" s="116">
        <f t="shared" ref="AO73:AO80" si="35">$B73*AN73/$AS73</f>
        <v>0</v>
      </c>
      <c r="AP73" s="114" t="s">
        <v>378</v>
      </c>
      <c r="AQ73" s="115" t="s">
        <v>378</v>
      </c>
      <c r="AR73" s="141" t="s">
        <v>378</v>
      </c>
      <c r="AS73" s="115">
        <f t="shared" si="23"/>
        <v>3.6098297684776472</v>
      </c>
      <c r="AT73" s="118" t="str">
        <f>IF('Расчет субсидий'!BV73="+",'Расчет субсидий'!BV73,"-")</f>
        <v>-</v>
      </c>
    </row>
    <row r="74" spans="1:46" x14ac:dyDescent="0.2">
      <c r="A74" s="140" t="s">
        <v>75</v>
      </c>
      <c r="B74" s="114">
        <f>'Расчет субсидий'!BI74</f>
        <v>660.09999999999991</v>
      </c>
      <c r="C74" s="114">
        <f>'Расчет субсидий'!D74-1</f>
        <v>0.17510166122947979</v>
      </c>
      <c r="D74" s="114">
        <f>C74*'Расчет субсидий'!E74</f>
        <v>1.7510166122947979</v>
      </c>
      <c r="E74" s="124">
        <f t="shared" si="30"/>
        <v>8.3056577874665827</v>
      </c>
      <c r="F74" s="114" t="s">
        <v>378</v>
      </c>
      <c r="G74" s="114" t="s">
        <v>378</v>
      </c>
      <c r="H74" s="114" t="s">
        <v>378</v>
      </c>
      <c r="I74" s="114" t="s">
        <v>378</v>
      </c>
      <c r="J74" s="114" t="s">
        <v>378</v>
      </c>
      <c r="K74" s="114" t="s">
        <v>378</v>
      </c>
      <c r="L74" s="114">
        <f>'Расчет субсидий'!P74-1</f>
        <v>-9.7260682486260741E-2</v>
      </c>
      <c r="M74" s="114">
        <f>L74*'Расчет субсидий'!Q74</f>
        <v>-1.9452136497252148</v>
      </c>
      <c r="N74" s="124">
        <f t="shared" si="31"/>
        <v>-9.2267993259943335</v>
      </c>
      <c r="O74" s="114">
        <f>'Расчет субсидий'!R74-1</f>
        <v>0</v>
      </c>
      <c r="P74" s="114">
        <f>O74*'Расчет субсидий'!S74</f>
        <v>0</v>
      </c>
      <c r="Q74" s="124">
        <f t="shared" si="32"/>
        <v>0</v>
      </c>
      <c r="R74" s="114">
        <f>'Расчет субсидий'!V74-1</f>
        <v>-0.1843033509700176</v>
      </c>
      <c r="S74" s="114">
        <f>R74*'Расчет субсидий'!W74</f>
        <v>-3.686067019400352</v>
      </c>
      <c r="T74" s="124">
        <f t="shared" si="33"/>
        <v>-17.484249452484317</v>
      </c>
      <c r="U74" s="114">
        <f>'Расчет субсидий'!Z74-1</f>
        <v>8.9028213166144177E-2</v>
      </c>
      <c r="V74" s="114">
        <f>U74*'Расчет субсидий'!AA74</f>
        <v>2.6708463949843253</v>
      </c>
      <c r="W74" s="124">
        <f t="shared" si="34"/>
        <v>12.668718277067892</v>
      </c>
      <c r="X74" s="114" t="s">
        <v>378</v>
      </c>
      <c r="Y74" s="114" t="s">
        <v>378</v>
      </c>
      <c r="Z74" s="114" t="s">
        <v>378</v>
      </c>
      <c r="AA74" s="119">
        <f>'Расчет субсидий'!AH74-1</f>
        <v>0.28026299292579626</v>
      </c>
      <c r="AB74" s="114">
        <f>AA74*'Расчет субсидий'!AI74</f>
        <v>1.4013149646289813</v>
      </c>
      <c r="AC74" s="124">
        <f t="shared" si="20"/>
        <v>6.6469058414076665</v>
      </c>
      <c r="AD74" s="114">
        <f>'Расчет субсидий'!AL74-1</f>
        <v>-0.79090909090909089</v>
      </c>
      <c r="AE74" s="114">
        <f>AD74*'Расчет субсидий'!AM74</f>
        <v>-11.863636363636363</v>
      </c>
      <c r="AF74" s="124">
        <f t="shared" si="21"/>
        <v>-56.273197558173059</v>
      </c>
      <c r="AG74" s="114">
        <f>'Расчет субсидий'!AP74-1</f>
        <v>2.9702970297029729E-2</v>
      </c>
      <c r="AH74" s="114">
        <f>AG74*'Расчет субсидий'!AQ74</f>
        <v>0.59405940594059459</v>
      </c>
      <c r="AI74" s="132">
        <f t="shared" si="22"/>
        <v>2.8178225703421154</v>
      </c>
      <c r="AJ74" s="114" t="s">
        <v>378</v>
      </c>
      <c r="AK74" s="114" t="s">
        <v>378</v>
      </c>
      <c r="AL74" s="114" t="s">
        <v>378</v>
      </c>
      <c r="AM74" s="123">
        <f>'Расчет субсидий'!AX74-1</f>
        <v>15.024137931034481</v>
      </c>
      <c r="AN74" s="123">
        <f>AM74*'Расчет субсидий'!AY74</f>
        <v>150.24137931034483</v>
      </c>
      <c r="AO74" s="116">
        <f t="shared" si="35"/>
        <v>712.6451418603674</v>
      </c>
      <c r="AP74" s="114" t="s">
        <v>378</v>
      </c>
      <c r="AQ74" s="115" t="s">
        <v>378</v>
      </c>
      <c r="AR74" s="141" t="s">
        <v>378</v>
      </c>
      <c r="AS74" s="115">
        <f t="shared" si="23"/>
        <v>139.1636996554316</v>
      </c>
      <c r="AT74" s="118" t="str">
        <f>IF('Расчет субсидий'!BV74="+",'Расчет субсидий'!BV74,"-")</f>
        <v>-</v>
      </c>
    </row>
    <row r="75" spans="1:46" x14ac:dyDescent="0.2">
      <c r="A75" s="140" t="s">
        <v>76</v>
      </c>
      <c r="B75" s="114">
        <f>'Расчет субсидий'!BI75</f>
        <v>45.5</v>
      </c>
      <c r="C75" s="114">
        <f>'Расчет субсидий'!D75-1</f>
        <v>0.28239580961056698</v>
      </c>
      <c r="D75" s="114">
        <f>C75*'Расчет субсидий'!E75</f>
        <v>2.8239580961056698</v>
      </c>
      <c r="E75" s="124">
        <f t="shared" si="30"/>
        <v>2.6069972308128446</v>
      </c>
      <c r="F75" s="114" t="s">
        <v>378</v>
      </c>
      <c r="G75" s="114" t="s">
        <v>378</v>
      </c>
      <c r="H75" s="114" t="s">
        <v>378</v>
      </c>
      <c r="I75" s="114" t="s">
        <v>378</v>
      </c>
      <c r="J75" s="114" t="s">
        <v>378</v>
      </c>
      <c r="K75" s="114" t="s">
        <v>378</v>
      </c>
      <c r="L75" s="114">
        <f>'Расчет субсидий'!P75-1</f>
        <v>-0.56547436028833997</v>
      </c>
      <c r="M75" s="114">
        <f>L75*'Расчет субсидий'!Q75</f>
        <v>-11.3094872057668</v>
      </c>
      <c r="N75" s="124">
        <f t="shared" si="31"/>
        <v>-10.440594663216308</v>
      </c>
      <c r="O75" s="114">
        <f>'Расчет субсидий'!R75-1</f>
        <v>0</v>
      </c>
      <c r="P75" s="114">
        <f>O75*'Расчет субсидий'!S75</f>
        <v>0</v>
      </c>
      <c r="Q75" s="124">
        <f t="shared" si="32"/>
        <v>0</v>
      </c>
      <c r="R75" s="114">
        <f>'Расчет субсидий'!V75-1</f>
        <v>0.50571428571428578</v>
      </c>
      <c r="S75" s="114">
        <f>R75*'Расчет субсидий'!W75</f>
        <v>12.642857142857144</v>
      </c>
      <c r="T75" s="124">
        <f t="shared" si="33"/>
        <v>11.671523598896078</v>
      </c>
      <c r="U75" s="114">
        <f>'Расчет субсидий'!Z75-1</f>
        <v>2.3476702508960576</v>
      </c>
      <c r="V75" s="114">
        <f>U75*'Расчет субсидий'!AA75</f>
        <v>58.691756272401442</v>
      </c>
      <c r="W75" s="124">
        <f t="shared" si="34"/>
        <v>54.182548347547247</v>
      </c>
      <c r="X75" s="114" t="s">
        <v>378</v>
      </c>
      <c r="Y75" s="114" t="s">
        <v>378</v>
      </c>
      <c r="Z75" s="114" t="s">
        <v>378</v>
      </c>
      <c r="AA75" s="119">
        <f>'Расчет субсидий'!AH75-1</f>
        <v>-0.26537735309263599</v>
      </c>
      <c r="AB75" s="114">
        <f>AA75*'Расчет субсидий'!AI75</f>
        <v>-1.32688676546318</v>
      </c>
      <c r="AC75" s="124">
        <f t="shared" si="20"/>
        <v>-1.2249438573238951</v>
      </c>
      <c r="AD75" s="114">
        <f>'Расчет субсидий'!AL75-1</f>
        <v>-0.73454545454545461</v>
      </c>
      <c r="AE75" s="114">
        <f>AD75*'Расчет субсидий'!AM75</f>
        <v>-11.018181818181819</v>
      </c>
      <c r="AF75" s="124">
        <f t="shared" si="21"/>
        <v>-10.171669872936242</v>
      </c>
      <c r="AG75" s="114">
        <f>'Расчет субсидий'!AP75-1</f>
        <v>-6.0869565217391286E-2</v>
      </c>
      <c r="AH75" s="114">
        <f>AG75*'Расчет субсидий'!AQ75</f>
        <v>-1.2173913043478257</v>
      </c>
      <c r="AI75" s="132">
        <f t="shared" si="22"/>
        <v>-1.123860783779725</v>
      </c>
      <c r="AJ75" s="114" t="s">
        <v>378</v>
      </c>
      <c r="AK75" s="114" t="s">
        <v>378</v>
      </c>
      <c r="AL75" s="114" t="s">
        <v>378</v>
      </c>
      <c r="AM75" s="123">
        <f>'Расчет субсидий'!AX75-1</f>
        <v>-1</v>
      </c>
      <c r="AN75" s="123">
        <f>AM75*'Расчет субсидий'!AY75</f>
        <v>0</v>
      </c>
      <c r="AO75" s="116">
        <f t="shared" si="35"/>
        <v>0</v>
      </c>
      <c r="AP75" s="114" t="s">
        <v>378</v>
      </c>
      <c r="AQ75" s="115" t="s">
        <v>378</v>
      </c>
      <c r="AR75" s="141" t="s">
        <v>378</v>
      </c>
      <c r="AS75" s="115">
        <f t="shared" si="23"/>
        <v>49.286624417604628</v>
      </c>
      <c r="AT75" s="118" t="str">
        <f>IF('Расчет субсидий'!BV75="+",'Расчет субсидий'!BV75,"-")</f>
        <v>+</v>
      </c>
    </row>
    <row r="76" spans="1:46" x14ac:dyDescent="0.2">
      <c r="A76" s="140" t="s">
        <v>77</v>
      </c>
      <c r="B76" s="114">
        <f>'Расчет субсидий'!BI76</f>
        <v>-1.8000000000000114</v>
      </c>
      <c r="C76" s="114">
        <f>'Расчет субсидий'!D76-1</f>
        <v>-1.1904761904761862E-2</v>
      </c>
      <c r="D76" s="114">
        <f>C76*'Расчет субсидий'!E76</f>
        <v>-0.11904761904761862</v>
      </c>
      <c r="E76" s="124">
        <f t="shared" si="30"/>
        <v>-0.27411275599963791</v>
      </c>
      <c r="F76" s="114" t="s">
        <v>378</v>
      </c>
      <c r="G76" s="114" t="s">
        <v>378</v>
      </c>
      <c r="H76" s="114" t="s">
        <v>378</v>
      </c>
      <c r="I76" s="114" t="s">
        <v>378</v>
      </c>
      <c r="J76" s="114" t="s">
        <v>378</v>
      </c>
      <c r="K76" s="114" t="s">
        <v>378</v>
      </c>
      <c r="L76" s="114">
        <f>'Расчет субсидий'!P76-1</f>
        <v>-0.53140794223826715</v>
      </c>
      <c r="M76" s="114">
        <f>L76*'Расчет субсидий'!Q76</f>
        <v>-10.628158844765343</v>
      </c>
      <c r="N76" s="124">
        <f t="shared" si="31"/>
        <v>-24.471836861980762</v>
      </c>
      <c r="O76" s="114">
        <f>'Расчет субсидий'!R76-1</f>
        <v>0</v>
      </c>
      <c r="P76" s="114">
        <f>O76*'Расчет субсидий'!S76</f>
        <v>0</v>
      </c>
      <c r="Q76" s="124">
        <f t="shared" si="32"/>
        <v>0</v>
      </c>
      <c r="R76" s="114">
        <f>'Расчет субсидий'!V76-1</f>
        <v>0.4620883329078378</v>
      </c>
      <c r="S76" s="114">
        <f>R76*'Расчет субсидий'!W76</f>
        <v>13.862649987235134</v>
      </c>
      <c r="T76" s="124">
        <f t="shared" si="33"/>
        <v>31.919405225058803</v>
      </c>
      <c r="U76" s="114">
        <f>'Расчет субсидий'!Z76-1</f>
        <v>-0.24439197166469895</v>
      </c>
      <c r="V76" s="114">
        <f>U76*'Расчет субсидий'!AA76</f>
        <v>-4.887839433293979</v>
      </c>
      <c r="W76" s="124">
        <f t="shared" si="34"/>
        <v>-11.254480758728976</v>
      </c>
      <c r="X76" s="114" t="s">
        <v>378</v>
      </c>
      <c r="Y76" s="114" t="s">
        <v>378</v>
      </c>
      <c r="Z76" s="114" t="s">
        <v>378</v>
      </c>
      <c r="AA76" s="119">
        <f>'Расчет субсидий'!AH76-1</f>
        <v>0.89531419284940417</v>
      </c>
      <c r="AB76" s="114">
        <f>AA76*'Расчет субсидий'!AI76</f>
        <v>4.4765709642470206</v>
      </c>
      <c r="AC76" s="124">
        <f t="shared" si="20"/>
        <v>10.307515717276779</v>
      </c>
      <c r="AD76" s="114">
        <f>'Расчет субсидий'!AL76-1</f>
        <v>-0.20363636363636373</v>
      </c>
      <c r="AE76" s="114">
        <f>AD76*'Расчет субсидий'!AM76</f>
        <v>-3.054545454545456</v>
      </c>
      <c r="AF76" s="124">
        <f t="shared" si="21"/>
        <v>-7.0332349321216467</v>
      </c>
      <c r="AG76" s="114">
        <f>'Расчет субсидий'!AP76-1</f>
        <v>-2.1568627450980427E-2</v>
      </c>
      <c r="AH76" s="114">
        <f>AG76*'Расчет субсидий'!AQ76</f>
        <v>-0.43137254901960853</v>
      </c>
      <c r="AI76" s="132">
        <f t="shared" si="22"/>
        <v>-0.99325563350457546</v>
      </c>
      <c r="AJ76" s="114" t="s">
        <v>378</v>
      </c>
      <c r="AK76" s="114" t="s">
        <v>378</v>
      </c>
      <c r="AL76" s="114" t="s">
        <v>378</v>
      </c>
      <c r="AM76" s="123">
        <f>'Расчет субсидий'!AX76-1</f>
        <v>-1</v>
      </c>
      <c r="AN76" s="123">
        <f>AM76*'Расчет субсидий'!AY76</f>
        <v>0</v>
      </c>
      <c r="AO76" s="116">
        <f t="shared" si="35"/>
        <v>0</v>
      </c>
      <c r="AP76" s="114" t="s">
        <v>378</v>
      </c>
      <c r="AQ76" s="115" t="s">
        <v>378</v>
      </c>
      <c r="AR76" s="141" t="s">
        <v>378</v>
      </c>
      <c r="AS76" s="115">
        <f t="shared" si="23"/>
        <v>-0.78174294918985066</v>
      </c>
      <c r="AT76" s="118" t="str">
        <f>IF('Расчет субсидий'!BV76="+",'Расчет субсидий'!BV76,"-")</f>
        <v>-</v>
      </c>
    </row>
    <row r="77" spans="1:46" x14ac:dyDescent="0.2">
      <c r="A77" s="140" t="s">
        <v>78</v>
      </c>
      <c r="B77" s="114">
        <f>'Расчет субсидий'!BI77</f>
        <v>-6.5</v>
      </c>
      <c r="C77" s="114">
        <f>'Расчет субсидий'!D77-1</f>
        <v>3.9117409839843242E-2</v>
      </c>
      <c r="D77" s="114">
        <f>C77*'Расчет субсидий'!E77</f>
        <v>0.39117409839843242</v>
      </c>
      <c r="E77" s="124">
        <f t="shared" si="30"/>
        <v>0.83215906107760829</v>
      </c>
      <c r="F77" s="114" t="s">
        <v>378</v>
      </c>
      <c r="G77" s="114" t="s">
        <v>378</v>
      </c>
      <c r="H77" s="114" t="s">
        <v>378</v>
      </c>
      <c r="I77" s="114" t="s">
        <v>378</v>
      </c>
      <c r="J77" s="114" t="s">
        <v>378</v>
      </c>
      <c r="K77" s="114" t="s">
        <v>378</v>
      </c>
      <c r="L77" s="114">
        <f>'Расчет субсидий'!P77-1</f>
        <v>0.19383966495381255</v>
      </c>
      <c r="M77" s="114">
        <f>L77*'Расчет субсидий'!Q77</f>
        <v>3.876793299076251</v>
      </c>
      <c r="N77" s="124">
        <f t="shared" si="31"/>
        <v>8.2472451140292193</v>
      </c>
      <c r="O77" s="114">
        <f>'Расчет субсидий'!R77-1</f>
        <v>0</v>
      </c>
      <c r="P77" s="114">
        <f>O77*'Расчет субсидий'!S77</f>
        <v>0</v>
      </c>
      <c r="Q77" s="124">
        <f t="shared" si="32"/>
        <v>0</v>
      </c>
      <c r="R77" s="114">
        <f>'Расчет субсидий'!V77-1</f>
        <v>-9.7560975609756184E-3</v>
      </c>
      <c r="S77" s="114">
        <f>R77*'Расчет субсидий'!W77</f>
        <v>-0.29268292682926855</v>
      </c>
      <c r="T77" s="124">
        <f t="shared" si="33"/>
        <v>-0.62263516572514077</v>
      </c>
      <c r="U77" s="114">
        <f>'Расчет субсидий'!Z77-1</f>
        <v>0.43720930232558142</v>
      </c>
      <c r="V77" s="114">
        <f>U77*'Расчет субсидий'!AA77</f>
        <v>8.7441860465116292</v>
      </c>
      <c r="W77" s="124">
        <f t="shared" si="34"/>
        <v>18.601828904687522</v>
      </c>
      <c r="X77" s="114" t="s">
        <v>378</v>
      </c>
      <c r="Y77" s="114" t="s">
        <v>378</v>
      </c>
      <c r="Z77" s="114" t="s">
        <v>378</v>
      </c>
      <c r="AA77" s="119">
        <f>'Расчет субсидий'!AH77-1</f>
        <v>-0.33900594273365747</v>
      </c>
      <c r="AB77" s="114">
        <f>AA77*'Расчет субсидий'!AI77</f>
        <v>-1.6950297136682875</v>
      </c>
      <c r="AC77" s="124">
        <f t="shared" si="20"/>
        <v>-3.6058991144862116</v>
      </c>
      <c r="AD77" s="114">
        <f>'Расчет субсидий'!AL77-1</f>
        <v>-0.92909090909090908</v>
      </c>
      <c r="AE77" s="114">
        <f>AD77*'Расчет субсидий'!AM77</f>
        <v>-13.936363636363636</v>
      </c>
      <c r="AF77" s="124">
        <f t="shared" si="21"/>
        <v>-29.647339447971387</v>
      </c>
      <c r="AG77" s="114">
        <f>'Расчет субсидий'!AP77-1</f>
        <v>-7.1770334928229484E-3</v>
      </c>
      <c r="AH77" s="114">
        <f>AG77*'Расчет субсидий'!AQ77</f>
        <v>-0.14354066985645897</v>
      </c>
      <c r="AI77" s="132">
        <f t="shared" si="22"/>
        <v>-0.30535935161161104</v>
      </c>
      <c r="AJ77" s="114" t="s">
        <v>378</v>
      </c>
      <c r="AK77" s="114" t="s">
        <v>378</v>
      </c>
      <c r="AL77" s="114" t="s">
        <v>378</v>
      </c>
      <c r="AM77" s="123">
        <f>'Расчет субсидий'!AX77-1</f>
        <v>-1</v>
      </c>
      <c r="AN77" s="123">
        <f>AM77*'Расчет субсидий'!AY77</f>
        <v>0</v>
      </c>
      <c r="AO77" s="116">
        <f t="shared" si="35"/>
        <v>0</v>
      </c>
      <c r="AP77" s="114" t="s">
        <v>378</v>
      </c>
      <c r="AQ77" s="115" t="s">
        <v>378</v>
      </c>
      <c r="AR77" s="141" t="s">
        <v>378</v>
      </c>
      <c r="AS77" s="115">
        <f t="shared" si="23"/>
        <v>-3.0554635027313379</v>
      </c>
      <c r="AT77" s="118" t="str">
        <f>IF('Расчет субсидий'!BV77="+",'Расчет субсидий'!BV77,"-")</f>
        <v>-</v>
      </c>
    </row>
    <row r="78" spans="1:46" x14ac:dyDescent="0.2">
      <c r="A78" s="140" t="s">
        <v>79</v>
      </c>
      <c r="B78" s="114">
        <f>'Расчет субсидий'!BI78</f>
        <v>-174.79999999999995</v>
      </c>
      <c r="C78" s="114">
        <f>'Расчет субсидий'!D78-1</f>
        <v>4.7967166859048227E-2</v>
      </c>
      <c r="D78" s="114">
        <f>C78*'Расчет субсидий'!E78</f>
        <v>0.47967166859048227</v>
      </c>
      <c r="E78" s="124">
        <f t="shared" si="30"/>
        <v>3.4365559768994589</v>
      </c>
      <c r="F78" s="114" t="s">
        <v>378</v>
      </c>
      <c r="G78" s="114" t="s">
        <v>378</v>
      </c>
      <c r="H78" s="114" t="s">
        <v>378</v>
      </c>
      <c r="I78" s="114" t="s">
        <v>378</v>
      </c>
      <c r="J78" s="114" t="s">
        <v>378</v>
      </c>
      <c r="K78" s="114" t="s">
        <v>378</v>
      </c>
      <c r="L78" s="114">
        <f>'Расчет субсидий'!P78-1</f>
        <v>-0.44838750905295455</v>
      </c>
      <c r="M78" s="114">
        <f>L78*'Расчет субсидий'!Q78</f>
        <v>-8.9677501810590918</v>
      </c>
      <c r="N78" s="124">
        <f t="shared" si="31"/>
        <v>-64.248479745779449</v>
      </c>
      <c r="O78" s="114">
        <f>'Расчет субсидий'!R78-1</f>
        <v>0</v>
      </c>
      <c r="P78" s="114">
        <f>O78*'Расчет субсидий'!S78</f>
        <v>0</v>
      </c>
      <c r="Q78" s="124">
        <f t="shared" si="32"/>
        <v>0</v>
      </c>
      <c r="R78" s="114">
        <f>'Расчет субсидий'!V78-1</f>
        <v>-0.14092125159939528</v>
      </c>
      <c r="S78" s="114">
        <f>R78*'Расчет субсидий'!W78</f>
        <v>-4.2276375479818586</v>
      </c>
      <c r="T78" s="124">
        <f t="shared" si="33"/>
        <v>-30.288453613226196</v>
      </c>
      <c r="U78" s="114">
        <f>'Расчет субсидий'!Z78-1</f>
        <v>-0.3236434108527132</v>
      </c>
      <c r="V78" s="114">
        <f>U78*'Расчет субсидий'!AA78</f>
        <v>-6.4728682170542644</v>
      </c>
      <c r="W78" s="124">
        <f t="shared" si="34"/>
        <v>-46.374166780301181</v>
      </c>
      <c r="X78" s="114" t="s">
        <v>378</v>
      </c>
      <c r="Y78" s="114" t="s">
        <v>378</v>
      </c>
      <c r="Z78" s="114" t="s">
        <v>378</v>
      </c>
      <c r="AA78" s="119">
        <f>'Расчет субсидий'!AH78-1</f>
        <v>0.23984687083888145</v>
      </c>
      <c r="AB78" s="114">
        <f>AA78*'Расчет субсидий'!AI78</f>
        <v>1.1992343541944073</v>
      </c>
      <c r="AC78" s="124">
        <f t="shared" si="20"/>
        <v>8.5917852928863336</v>
      </c>
      <c r="AD78" s="114">
        <f>'Расчет субсидий'!AL78-1</f>
        <v>-0.42727272727272725</v>
      </c>
      <c r="AE78" s="114">
        <f>AD78*'Расчет субсидий'!AM78</f>
        <v>-6.4090909090909083</v>
      </c>
      <c r="AF78" s="124">
        <f t="shared" si="21"/>
        <v>-45.917241130478921</v>
      </c>
      <c r="AG78" s="114">
        <f>'Расчет субсидий'!AP78-1</f>
        <v>0</v>
      </c>
      <c r="AH78" s="114">
        <f>AG78*'Расчет субсидий'!AQ78</f>
        <v>0</v>
      </c>
      <c r="AI78" s="132">
        <f t="shared" si="22"/>
        <v>0</v>
      </c>
      <c r="AJ78" s="114" t="s">
        <v>378</v>
      </c>
      <c r="AK78" s="114" t="s">
        <v>378</v>
      </c>
      <c r="AL78" s="114" t="s">
        <v>378</v>
      </c>
      <c r="AM78" s="123">
        <f>'Расчет субсидий'!AX78-1</f>
        <v>-1</v>
      </c>
      <c r="AN78" s="123">
        <f>AM78*'Расчет субсидий'!AY78</f>
        <v>0</v>
      </c>
      <c r="AO78" s="116">
        <f t="shared" si="35"/>
        <v>0</v>
      </c>
      <c r="AP78" s="114" t="s">
        <v>378</v>
      </c>
      <c r="AQ78" s="115" t="s">
        <v>378</v>
      </c>
      <c r="AR78" s="141" t="s">
        <v>378</v>
      </c>
      <c r="AS78" s="115">
        <f t="shared" si="23"/>
        <v>-24.398440832401235</v>
      </c>
      <c r="AT78" s="118" t="str">
        <f>IF('Расчет субсидий'!BV78="+",'Расчет субсидий'!BV78,"-")</f>
        <v>-</v>
      </c>
    </row>
    <row r="79" spans="1:46" x14ac:dyDescent="0.2">
      <c r="A79" s="140" t="s">
        <v>80</v>
      </c>
      <c r="B79" s="114">
        <f>'Расчет субсидий'!BI79</f>
        <v>36.299999999999955</v>
      </c>
      <c r="C79" s="114">
        <f>'Расчет субсидий'!D79-1</f>
        <v>2.954909374705661E-2</v>
      </c>
      <c r="D79" s="114">
        <f>C79*'Расчет субсидий'!E79</f>
        <v>0.2954909374705661</v>
      </c>
      <c r="E79" s="124">
        <f t="shared" si="30"/>
        <v>2.3983264634286079</v>
      </c>
      <c r="F79" s="114" t="s">
        <v>378</v>
      </c>
      <c r="G79" s="114" t="s">
        <v>378</v>
      </c>
      <c r="H79" s="114" t="s">
        <v>378</v>
      </c>
      <c r="I79" s="114" t="s">
        <v>378</v>
      </c>
      <c r="J79" s="114" t="s">
        <v>378</v>
      </c>
      <c r="K79" s="114" t="s">
        <v>378</v>
      </c>
      <c r="L79" s="114">
        <f>'Расчет субсидий'!P79-1</f>
        <v>-0.36319856646880955</v>
      </c>
      <c r="M79" s="114">
        <f>L79*'Расчет субсидий'!Q79</f>
        <v>-7.2639713293761909</v>
      </c>
      <c r="N79" s="124">
        <f t="shared" si="31"/>
        <v>-58.957390767914674</v>
      </c>
      <c r="O79" s="114">
        <f>'Расчет субсидий'!R79-1</f>
        <v>0</v>
      </c>
      <c r="P79" s="114">
        <f>O79*'Расчет субсидий'!S79</f>
        <v>0</v>
      </c>
      <c r="Q79" s="124">
        <f t="shared" si="32"/>
        <v>0</v>
      </c>
      <c r="R79" s="114">
        <f>'Расчет субсидий'!V79-1</f>
        <v>-0.13168316831683169</v>
      </c>
      <c r="S79" s="114">
        <f>R79*'Расчет субсидий'!W79</f>
        <v>-3.2920792079207923</v>
      </c>
      <c r="T79" s="124">
        <f t="shared" si="33"/>
        <v>-26.719874225739993</v>
      </c>
      <c r="U79" s="114">
        <f>'Расчет субсидий'!Z79-1</f>
        <v>0.97777777777777786</v>
      </c>
      <c r="V79" s="114">
        <f>U79*'Расчет субсидий'!AA79</f>
        <v>24.444444444444446</v>
      </c>
      <c r="W79" s="124">
        <f t="shared" si="34"/>
        <v>198.40120477725739</v>
      </c>
      <c r="X79" s="114" t="s">
        <v>378</v>
      </c>
      <c r="Y79" s="114" t="s">
        <v>378</v>
      </c>
      <c r="Z79" s="114" t="s">
        <v>378</v>
      </c>
      <c r="AA79" s="119">
        <f>'Расчет субсидий'!AH79-1</f>
        <v>0.51399550645946457</v>
      </c>
      <c r="AB79" s="114">
        <f>AA79*'Расчет субсидий'!AI79</f>
        <v>2.5699775322973228</v>
      </c>
      <c r="AC79" s="124">
        <f t="shared" si="20"/>
        <v>20.858998854202021</v>
      </c>
      <c r="AD79" s="114">
        <f>'Расчет субсидий'!AL79-1</f>
        <v>-0.86</v>
      </c>
      <c r="AE79" s="114">
        <f>AD79*'Расчет субсидий'!AM79</f>
        <v>-12.9</v>
      </c>
      <c r="AF79" s="124">
        <f t="shared" si="21"/>
        <v>-104.70172670290718</v>
      </c>
      <c r="AG79" s="114">
        <f>'Расчет субсидий'!AP79-1</f>
        <v>3.0927835051546282E-2</v>
      </c>
      <c r="AH79" s="114">
        <f>AG79*'Расчет субсидий'!AQ79</f>
        <v>0.61855670103092564</v>
      </c>
      <c r="AI79" s="132">
        <f t="shared" si="22"/>
        <v>5.0204616016737855</v>
      </c>
      <c r="AJ79" s="114" t="s">
        <v>378</v>
      </c>
      <c r="AK79" s="114" t="s">
        <v>378</v>
      </c>
      <c r="AL79" s="114" t="s">
        <v>378</v>
      </c>
      <c r="AM79" s="123">
        <f>'Расчет субсидий'!AX79-1</f>
        <v>-1</v>
      </c>
      <c r="AN79" s="123">
        <f>AM79*'Расчет субсидий'!AY79</f>
        <v>0</v>
      </c>
      <c r="AO79" s="116">
        <f t="shared" si="35"/>
        <v>0</v>
      </c>
      <c r="AP79" s="114" t="s">
        <v>378</v>
      </c>
      <c r="AQ79" s="115" t="s">
        <v>378</v>
      </c>
      <c r="AR79" s="141" t="s">
        <v>378</v>
      </c>
      <c r="AS79" s="115">
        <f t="shared" si="23"/>
        <v>4.4724190779462791</v>
      </c>
      <c r="AT79" s="118" t="str">
        <f>IF('Расчет субсидий'!BV79="+",'Расчет субсидий'!BV79,"-")</f>
        <v>-</v>
      </c>
    </row>
    <row r="80" spans="1:46" x14ac:dyDescent="0.2">
      <c r="A80" s="140" t="s">
        <v>81</v>
      </c>
      <c r="B80" s="114">
        <f>'Расчет субсидий'!BI80</f>
        <v>-40.300000000000011</v>
      </c>
      <c r="C80" s="114">
        <f>'Расчет субсидий'!D80-1</f>
        <v>4.2000735564545755E-2</v>
      </c>
      <c r="D80" s="114">
        <f>C80*'Расчет субсидий'!E80</f>
        <v>0.42000735564545755</v>
      </c>
      <c r="E80" s="124">
        <f t="shared" si="30"/>
        <v>1.2682414270075963</v>
      </c>
      <c r="F80" s="114" t="s">
        <v>378</v>
      </c>
      <c r="G80" s="114" t="s">
        <v>378</v>
      </c>
      <c r="H80" s="114" t="s">
        <v>378</v>
      </c>
      <c r="I80" s="114" t="s">
        <v>378</v>
      </c>
      <c r="J80" s="114" t="s">
        <v>378</v>
      </c>
      <c r="K80" s="114" t="s">
        <v>378</v>
      </c>
      <c r="L80" s="114">
        <f>'Расчет субсидий'!P80-1</f>
        <v>-0.12794671807904656</v>
      </c>
      <c r="M80" s="114">
        <f>L80*'Расчет субсидий'!Q80</f>
        <v>-2.5589343615809312</v>
      </c>
      <c r="N80" s="124">
        <f t="shared" si="31"/>
        <v>-7.7268803099002872</v>
      </c>
      <c r="O80" s="114">
        <f>'Расчет субсидий'!R80-1</f>
        <v>0</v>
      </c>
      <c r="P80" s="114">
        <f>O80*'Расчет субсидий'!S80</f>
        <v>0</v>
      </c>
      <c r="Q80" s="124">
        <f t="shared" si="32"/>
        <v>0</v>
      </c>
      <c r="R80" s="114">
        <f>'Расчет субсидий'!V80-1</f>
        <v>-0.42524271844660189</v>
      </c>
      <c r="S80" s="114">
        <f>R80*'Расчет субсидий'!W80</f>
        <v>-8.5048543689320368</v>
      </c>
      <c r="T80" s="124">
        <f t="shared" si="33"/>
        <v>-25.680999383380232</v>
      </c>
      <c r="U80" s="114">
        <f>'Расчет субсидий'!Z80-1</f>
        <v>-6.1111111111111116E-2</v>
      </c>
      <c r="V80" s="114">
        <f>U80*'Расчет субсидий'!AA80</f>
        <v>-1.8333333333333335</v>
      </c>
      <c r="W80" s="124">
        <f t="shared" si="34"/>
        <v>-5.5358775307020185</v>
      </c>
      <c r="X80" s="114" t="s">
        <v>378</v>
      </c>
      <c r="Y80" s="114" t="s">
        <v>378</v>
      </c>
      <c r="Z80" s="114" t="s">
        <v>378</v>
      </c>
      <c r="AA80" s="119">
        <f>'Расчет субсидий'!AH80-1</f>
        <v>0.43690425380566222</v>
      </c>
      <c r="AB80" s="114">
        <f>AA80*'Расчет субсидий'!AI80</f>
        <v>2.1845212690283109</v>
      </c>
      <c r="AC80" s="124">
        <f t="shared" si="20"/>
        <v>6.59631393193881</v>
      </c>
      <c r="AD80" s="114">
        <f>'Расчет субсидий'!AL80-1</f>
        <v>-0.17818181818181811</v>
      </c>
      <c r="AE80" s="114">
        <f>AD80*'Расчет субсидий'!AM80</f>
        <v>-2.6727272727272715</v>
      </c>
      <c r="AF80" s="124">
        <f t="shared" si="21"/>
        <v>-8.070485920792029</v>
      </c>
      <c r="AG80" s="114">
        <f>'Расчет субсидий'!AP80-1</f>
        <v>-1.9047619047619091E-2</v>
      </c>
      <c r="AH80" s="114">
        <f>AG80*'Расчет субсидий'!AQ80</f>
        <v>-0.38095238095238182</v>
      </c>
      <c r="AI80" s="132">
        <f t="shared" si="22"/>
        <v>-1.1503122141718507</v>
      </c>
      <c r="AJ80" s="114" t="s">
        <v>378</v>
      </c>
      <c r="AK80" s="114" t="s">
        <v>378</v>
      </c>
      <c r="AL80" s="114" t="s">
        <v>378</v>
      </c>
      <c r="AM80" s="123">
        <f>'Расчет субсидий'!AX80-1</f>
        <v>-1</v>
      </c>
      <c r="AN80" s="123">
        <f>AM80*'Расчет субсидий'!AY80</f>
        <v>0</v>
      </c>
      <c r="AO80" s="116">
        <f t="shared" si="35"/>
        <v>0</v>
      </c>
      <c r="AP80" s="114" t="s">
        <v>378</v>
      </c>
      <c r="AQ80" s="115" t="s">
        <v>378</v>
      </c>
      <c r="AR80" s="141" t="s">
        <v>378</v>
      </c>
      <c r="AS80" s="115">
        <f t="shared" si="23"/>
        <v>-13.346273092852186</v>
      </c>
      <c r="AT80" s="118" t="str">
        <f>IF('Расчет субсидий'!BV80="+",'Расчет субсидий'!BV80,"-")</f>
        <v>-</v>
      </c>
    </row>
    <row r="81" spans="1:46" ht="17.25" customHeight="1" x14ac:dyDescent="0.2">
      <c r="A81" s="135" t="s">
        <v>82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19"/>
      <c r="AB81" s="114"/>
      <c r="AC81" s="124"/>
      <c r="AD81" s="142"/>
      <c r="AE81" s="142"/>
      <c r="AF81" s="142"/>
      <c r="AG81" s="142"/>
      <c r="AH81" s="142"/>
      <c r="AI81" s="143"/>
      <c r="AJ81" s="142"/>
      <c r="AK81" s="142"/>
      <c r="AL81" s="142"/>
      <c r="AM81" s="123"/>
      <c r="AN81" s="123"/>
      <c r="AO81" s="116"/>
      <c r="AP81" s="142"/>
      <c r="AQ81" s="144"/>
      <c r="AR81" s="145"/>
      <c r="AS81" s="115"/>
      <c r="AT81" s="118"/>
    </row>
    <row r="82" spans="1:46" x14ac:dyDescent="0.2">
      <c r="A82" s="140" t="s">
        <v>83</v>
      </c>
      <c r="B82" s="114">
        <f>'Расчет субсидий'!BI82</f>
        <v>350.59999999999991</v>
      </c>
      <c r="C82" s="114">
        <f>'Расчет субсидий'!D82-1</f>
        <v>9.7622181997696122E-2</v>
      </c>
      <c r="D82" s="114">
        <f>C82*'Расчет субсидий'!E82</f>
        <v>0.97622181997696122</v>
      </c>
      <c r="E82" s="124">
        <f t="shared" ref="E82:E90" si="36">$B82*D82/$AS82</f>
        <v>10.961784880094383</v>
      </c>
      <c r="F82" s="114" t="s">
        <v>378</v>
      </c>
      <c r="G82" s="114" t="s">
        <v>378</v>
      </c>
      <c r="H82" s="114" t="s">
        <v>378</v>
      </c>
      <c r="I82" s="114" t="s">
        <v>378</v>
      </c>
      <c r="J82" s="114" t="s">
        <v>378</v>
      </c>
      <c r="K82" s="114" t="s">
        <v>378</v>
      </c>
      <c r="L82" s="114">
        <f>'Расчет субсидий'!P82-1</f>
        <v>0.73965483700636403</v>
      </c>
      <c r="M82" s="114">
        <f>L82*'Расчет субсидий'!Q82</f>
        <v>14.793096740127281</v>
      </c>
      <c r="N82" s="124">
        <f t="shared" ref="N82:N90" si="37">$B82*M82/$AS82</f>
        <v>166.10850204057894</v>
      </c>
      <c r="O82" s="114">
        <f>'Расчет субсидий'!R82-1</f>
        <v>0</v>
      </c>
      <c r="P82" s="114">
        <f>O82*'Расчет субсидий'!S82</f>
        <v>0</v>
      </c>
      <c r="Q82" s="124">
        <f t="shared" ref="Q82:Q90" si="38">$B82*P82/$AS82</f>
        <v>0</v>
      </c>
      <c r="R82" s="114">
        <f>'Расчет субсидий'!V82-1</f>
        <v>0.33804347826086967</v>
      </c>
      <c r="S82" s="114">
        <f>R82*'Расчет субсидий'!W82</f>
        <v>5.0706521739130448</v>
      </c>
      <c r="T82" s="124">
        <f t="shared" ref="T82:T90" si="39">$B82*S82/$AS82</f>
        <v>56.937262817511595</v>
      </c>
      <c r="U82" s="114">
        <f>'Расчет субсидий'!Z82-1</f>
        <v>0.29752066115702469</v>
      </c>
      <c r="V82" s="114">
        <f>U82*'Расчет субсидий'!AA82</f>
        <v>10.413223140495864</v>
      </c>
      <c r="W82" s="124">
        <f t="shared" ref="W82:W90" si="40">$B82*V82/$AS82</f>
        <v>116.92784328179674</v>
      </c>
      <c r="X82" s="114" t="s">
        <v>378</v>
      </c>
      <c r="Y82" s="114" t="s">
        <v>378</v>
      </c>
      <c r="Z82" s="114" t="s">
        <v>378</v>
      </c>
      <c r="AA82" s="119">
        <f>'Расчет субсидий'!AH82-1</f>
        <v>0.43122521394280944</v>
      </c>
      <c r="AB82" s="114">
        <f>AA82*'Расчет субсидий'!AI82</f>
        <v>2.1561260697140474</v>
      </c>
      <c r="AC82" s="124">
        <f t="shared" si="20"/>
        <v>24.21067596207444</v>
      </c>
      <c r="AD82" s="114">
        <f>'Расчет субсидий'!AL82-1</f>
        <v>-0.27916666666666667</v>
      </c>
      <c r="AE82" s="114">
        <f>AD82*'Расчет субсидий'!AM82</f>
        <v>-4.1875</v>
      </c>
      <c r="AF82" s="124">
        <f t="shared" si="21"/>
        <v>-47.020536978448739</v>
      </c>
      <c r="AG82" s="114">
        <f>'Расчет субсидий'!AP82-1</f>
        <v>0.10007524454477057</v>
      </c>
      <c r="AH82" s="114">
        <f>AG82*'Расчет субсидий'!AQ82</f>
        <v>2.0015048908954114</v>
      </c>
      <c r="AI82" s="132">
        <f t="shared" si="22"/>
        <v>22.474467996392526</v>
      </c>
      <c r="AJ82" s="114" t="s">
        <v>378</v>
      </c>
      <c r="AK82" s="114" t="s">
        <v>378</v>
      </c>
      <c r="AL82" s="114" t="s">
        <v>378</v>
      </c>
      <c r="AM82" s="123">
        <f>'Расчет субсидий'!AX82-1</f>
        <v>-1</v>
      </c>
      <c r="AN82" s="123">
        <f>AM82*'Расчет субсидий'!AY82</f>
        <v>0</v>
      </c>
      <c r="AO82" s="116">
        <f t="shared" ref="AO82:AO90" si="41">$B82*AN82/$AS82</f>
        <v>0</v>
      </c>
      <c r="AP82" s="114" t="s">
        <v>378</v>
      </c>
      <c r="AQ82" s="115" t="s">
        <v>378</v>
      </c>
      <c r="AR82" s="141" t="s">
        <v>378</v>
      </c>
      <c r="AS82" s="115">
        <f t="shared" si="23"/>
        <v>31.223324835122611</v>
      </c>
      <c r="AT82" s="118" t="str">
        <f>IF('Расчет субсидий'!BV82="+",'Расчет субсидий'!BV82,"-")</f>
        <v>-</v>
      </c>
    </row>
    <row r="83" spans="1:46" x14ac:dyDescent="0.2">
      <c r="A83" s="140" t="s">
        <v>84</v>
      </c>
      <c r="B83" s="114">
        <f>'Расчет субсидий'!BI83</f>
        <v>141</v>
      </c>
      <c r="C83" s="114">
        <f>'Расчет субсидий'!D83-1</f>
        <v>-1.6041714753341596E-2</v>
      </c>
      <c r="D83" s="114">
        <f>C83*'Расчет субсидий'!E83</f>
        <v>-0.16041714753341596</v>
      </c>
      <c r="E83" s="124">
        <f t="shared" si="36"/>
        <v>-1.3190880576568724</v>
      </c>
      <c r="F83" s="114" t="s">
        <v>378</v>
      </c>
      <c r="G83" s="114" t="s">
        <v>378</v>
      </c>
      <c r="H83" s="114" t="s">
        <v>378</v>
      </c>
      <c r="I83" s="114" t="s">
        <v>378</v>
      </c>
      <c r="J83" s="114" t="s">
        <v>378</v>
      </c>
      <c r="K83" s="114" t="s">
        <v>378</v>
      </c>
      <c r="L83" s="114">
        <f>'Расчет субсидий'!P83-1</f>
        <v>-5.0077839825298787E-2</v>
      </c>
      <c r="M83" s="114">
        <f>L83*'Расчет субсидий'!Q83</f>
        <v>-1.0015567965059757</v>
      </c>
      <c r="N83" s="124">
        <f t="shared" si="37"/>
        <v>-8.235663266988988</v>
      </c>
      <c r="O83" s="114">
        <f>'Расчет субсидий'!R83-1</f>
        <v>0</v>
      </c>
      <c r="P83" s="114">
        <f>O83*'Расчет субсидий'!S83</f>
        <v>0</v>
      </c>
      <c r="Q83" s="124">
        <f t="shared" si="38"/>
        <v>0</v>
      </c>
      <c r="R83" s="114">
        <f>'Расчет субсидий'!V83-1</f>
        <v>0.32813884785819791</v>
      </c>
      <c r="S83" s="114">
        <f>R83*'Расчет субсидий'!W83</f>
        <v>8.2034711964549487</v>
      </c>
      <c r="T83" s="124">
        <f t="shared" si="39"/>
        <v>67.456011112039931</v>
      </c>
      <c r="U83" s="114">
        <f>'Расчет субсидий'!Z83-1</f>
        <v>0.34239130434782616</v>
      </c>
      <c r="V83" s="114">
        <f>U83*'Расчет субсидий'!AA83</f>
        <v>8.5597826086956541</v>
      </c>
      <c r="W83" s="124">
        <f t="shared" si="40"/>
        <v>70.385910664054251</v>
      </c>
      <c r="X83" s="114" t="s">
        <v>378</v>
      </c>
      <c r="Y83" s="114" t="s">
        <v>378</v>
      </c>
      <c r="Z83" s="114" t="s">
        <v>378</v>
      </c>
      <c r="AA83" s="119">
        <f>'Расчет субсидий'!AH83-1</f>
        <v>0.41591504665675805</v>
      </c>
      <c r="AB83" s="114">
        <f>AA83*'Расчет субсидий'!AI83</f>
        <v>2.0795752332837902</v>
      </c>
      <c r="AC83" s="124">
        <f t="shared" si="20"/>
        <v>17.100060045963833</v>
      </c>
      <c r="AD83" s="114">
        <f>'Расчет субсидий'!AL83-1</f>
        <v>-0.2729166666666667</v>
      </c>
      <c r="AE83" s="114">
        <f>AD83*'Расчет субсидий'!AM83</f>
        <v>-4.09375</v>
      </c>
      <c r="AF83" s="124">
        <f t="shared" si="21"/>
        <v>-33.662341084253235</v>
      </c>
      <c r="AG83" s="114">
        <f>'Расчет субсидий'!AP83-1</f>
        <v>0.17801047120418856</v>
      </c>
      <c r="AH83" s="114">
        <f>AG83*'Расчет субсидий'!AQ83</f>
        <v>3.5602094240837712</v>
      </c>
      <c r="AI83" s="132">
        <f t="shared" si="22"/>
        <v>29.275110586841084</v>
      </c>
      <c r="AJ83" s="114" t="s">
        <v>378</v>
      </c>
      <c r="AK83" s="114" t="s">
        <v>378</v>
      </c>
      <c r="AL83" s="114" t="s">
        <v>378</v>
      </c>
      <c r="AM83" s="123">
        <f>'Расчет субсидий'!AX83-1</f>
        <v>-1</v>
      </c>
      <c r="AN83" s="123">
        <f>AM83*'Расчет субсидий'!AY83</f>
        <v>0</v>
      </c>
      <c r="AO83" s="116">
        <f t="shared" si="41"/>
        <v>0</v>
      </c>
      <c r="AP83" s="114" t="s">
        <v>378</v>
      </c>
      <c r="AQ83" s="115" t="s">
        <v>378</v>
      </c>
      <c r="AR83" s="141" t="s">
        <v>378</v>
      </c>
      <c r="AS83" s="115">
        <f t="shared" si="23"/>
        <v>17.147314518478773</v>
      </c>
      <c r="AT83" s="118" t="str">
        <f>IF('Расчет субсидий'!BV83="+",'Расчет субсидий'!BV83,"-")</f>
        <v>-</v>
      </c>
    </row>
    <row r="84" spans="1:46" x14ac:dyDescent="0.2">
      <c r="A84" s="140" t="s">
        <v>85</v>
      </c>
      <c r="B84" s="114">
        <f>'Расчет субсидий'!BI84</f>
        <v>6.6000000000000227</v>
      </c>
      <c r="C84" s="114">
        <f>'Расчет субсидий'!D84-1</f>
        <v>-8.8072934091669386E-2</v>
      </c>
      <c r="D84" s="114">
        <f>C84*'Расчет субсидий'!E84</f>
        <v>-0.88072934091669386</v>
      </c>
      <c r="E84" s="124">
        <f t="shared" si="36"/>
        <v>-6.3257116823370012</v>
      </c>
      <c r="F84" s="114" t="s">
        <v>378</v>
      </c>
      <c r="G84" s="114" t="s">
        <v>378</v>
      </c>
      <c r="H84" s="114" t="s">
        <v>378</v>
      </c>
      <c r="I84" s="114" t="s">
        <v>378</v>
      </c>
      <c r="J84" s="114" t="s">
        <v>378</v>
      </c>
      <c r="K84" s="114" t="s">
        <v>378</v>
      </c>
      <c r="L84" s="114">
        <f>'Расчет субсидий'!P84-1</f>
        <v>0.11293196962653029</v>
      </c>
      <c r="M84" s="114">
        <f>L84*'Расчет субсидий'!Q84</f>
        <v>2.2586393925306059</v>
      </c>
      <c r="N84" s="124">
        <f t="shared" si="37"/>
        <v>16.22235223439527</v>
      </c>
      <c r="O84" s="114">
        <f>'Расчет субсидий'!R84-1</f>
        <v>0</v>
      </c>
      <c r="P84" s="114">
        <f>O84*'Расчет субсидий'!S84</f>
        <v>0</v>
      </c>
      <c r="Q84" s="124">
        <f t="shared" si="38"/>
        <v>0</v>
      </c>
      <c r="R84" s="114">
        <f>'Расчет субсидий'!V84-1</f>
        <v>0.3280936454849499</v>
      </c>
      <c r="S84" s="114">
        <f>R84*'Расчет субсидий'!W84</f>
        <v>6.5618729096989981</v>
      </c>
      <c r="T84" s="124">
        <f t="shared" si="39"/>
        <v>47.129707385120305</v>
      </c>
      <c r="U84" s="114">
        <f>'Расчет субсидий'!Z84-1</f>
        <v>0.23828435266084202</v>
      </c>
      <c r="V84" s="114">
        <f>U84*'Расчет субсидий'!AA84</f>
        <v>7.1485305798252607</v>
      </c>
      <c r="W84" s="124">
        <f t="shared" si="40"/>
        <v>51.343291632907189</v>
      </c>
      <c r="X84" s="114" t="s">
        <v>378</v>
      </c>
      <c r="Y84" s="114" t="s">
        <v>378</v>
      </c>
      <c r="Z84" s="114" t="s">
        <v>378</v>
      </c>
      <c r="AA84" s="119">
        <f>'Расчет субсидий'!AH84-1</f>
        <v>0.13742342507086036</v>
      </c>
      <c r="AB84" s="114">
        <f>AA84*'Расчет субсидий'!AI84</f>
        <v>0.68711712535430181</v>
      </c>
      <c r="AC84" s="124">
        <f t="shared" si="20"/>
        <v>4.9351198206517468</v>
      </c>
      <c r="AD84" s="114">
        <f>'Расчет субсидий'!AL84-1</f>
        <v>-1</v>
      </c>
      <c r="AE84" s="114">
        <f>AD84*'Расчет субсидий'!AM84</f>
        <v>-15</v>
      </c>
      <c r="AF84" s="124">
        <f t="shared" si="21"/>
        <v>-107.73534027638354</v>
      </c>
      <c r="AG84" s="114">
        <f>'Расчет субсидий'!AP84-1</f>
        <v>7.1743929359824321E-3</v>
      </c>
      <c r="AH84" s="114">
        <f>AG84*'Расчет субсидий'!AQ84</f>
        <v>0.14348785871964864</v>
      </c>
      <c r="AI84" s="132">
        <f t="shared" si="22"/>
        <v>1.0305808856460663</v>
      </c>
      <c r="AJ84" s="114" t="s">
        <v>378</v>
      </c>
      <c r="AK84" s="114" t="s">
        <v>378</v>
      </c>
      <c r="AL84" s="114" t="s">
        <v>378</v>
      </c>
      <c r="AM84" s="123">
        <f>'Расчет субсидий'!AX84-1</f>
        <v>-1</v>
      </c>
      <c r="AN84" s="123">
        <f>AM84*'Расчет субсидий'!AY84</f>
        <v>0</v>
      </c>
      <c r="AO84" s="116">
        <f t="shared" si="41"/>
        <v>0</v>
      </c>
      <c r="AP84" s="114" t="s">
        <v>378</v>
      </c>
      <c r="AQ84" s="115" t="s">
        <v>378</v>
      </c>
      <c r="AR84" s="141" t="s">
        <v>378</v>
      </c>
      <c r="AS84" s="115">
        <f t="shared" si="23"/>
        <v>0.91891852521212058</v>
      </c>
      <c r="AT84" s="118" t="str">
        <f>IF('Расчет субсидий'!BV84="+",'Расчет субсидий'!BV84,"-")</f>
        <v>-</v>
      </c>
    </row>
    <row r="85" spans="1:46" x14ac:dyDescent="0.2">
      <c r="A85" s="140" t="s">
        <v>86</v>
      </c>
      <c r="B85" s="114">
        <f>'Расчет субсидий'!BI85</f>
        <v>208.79999999999995</v>
      </c>
      <c r="C85" s="114">
        <f>'Расчет субсидий'!D85-1</f>
        <v>-0.15026415447192476</v>
      </c>
      <c r="D85" s="114">
        <f>C85*'Расчет субсидий'!E85</f>
        <v>-1.5026415447192476</v>
      </c>
      <c r="E85" s="124">
        <f t="shared" si="36"/>
        <v>-14.392842223735434</v>
      </c>
      <c r="F85" s="114" t="s">
        <v>378</v>
      </c>
      <c r="G85" s="114" t="s">
        <v>378</v>
      </c>
      <c r="H85" s="114" t="s">
        <v>378</v>
      </c>
      <c r="I85" s="114" t="s">
        <v>378</v>
      </c>
      <c r="J85" s="114" t="s">
        <v>378</v>
      </c>
      <c r="K85" s="114" t="s">
        <v>378</v>
      </c>
      <c r="L85" s="114">
        <f>'Расчет субсидий'!P85-1</f>
        <v>1.0536860460802044E-2</v>
      </c>
      <c r="M85" s="114">
        <f>L85*'Расчет субсидий'!Q85</f>
        <v>0.21073720921604089</v>
      </c>
      <c r="N85" s="124">
        <f t="shared" si="37"/>
        <v>2.0185169334470281</v>
      </c>
      <c r="O85" s="114">
        <f>'Расчет субсидий'!R85-1</f>
        <v>0</v>
      </c>
      <c r="P85" s="114">
        <f>O85*'Расчет субсидий'!S85</f>
        <v>0</v>
      </c>
      <c r="Q85" s="124">
        <f t="shared" si="38"/>
        <v>0</v>
      </c>
      <c r="R85" s="114">
        <f>'Расчет субсидий'!V85-1</f>
        <v>0.33863232682060396</v>
      </c>
      <c r="S85" s="114">
        <f>R85*'Расчет субсидий'!W85</f>
        <v>8.4658081705150998</v>
      </c>
      <c r="T85" s="124">
        <f t="shared" si="39"/>
        <v>81.088561488827978</v>
      </c>
      <c r="U85" s="114">
        <f>'Расчет субсидий'!Z85-1</f>
        <v>0.27708333333333335</v>
      </c>
      <c r="V85" s="114">
        <f>U85*'Расчет субсидий'!AA85</f>
        <v>6.9270833333333339</v>
      </c>
      <c r="W85" s="124">
        <f t="shared" si="40"/>
        <v>66.350100486514862</v>
      </c>
      <c r="X85" s="114" t="s">
        <v>378</v>
      </c>
      <c r="Y85" s="114" t="s">
        <v>378</v>
      </c>
      <c r="Z85" s="114" t="s">
        <v>378</v>
      </c>
      <c r="AA85" s="119">
        <f>'Расчет субсидий'!AH85-1</f>
        <v>0.36881677878907793</v>
      </c>
      <c r="AB85" s="114">
        <f>AA85*'Расчет субсидий'!AI85</f>
        <v>1.8440838939453896</v>
      </c>
      <c r="AC85" s="124">
        <f t="shared" si="20"/>
        <v>17.663300090539341</v>
      </c>
      <c r="AD85" s="114">
        <f>'Расчет субсидий'!AL85-1</f>
        <v>-3.3333333333333326E-2</v>
      </c>
      <c r="AE85" s="114">
        <f>AD85*'Расчет субсидий'!AM85</f>
        <v>-0.49999999999999989</v>
      </c>
      <c r="AF85" s="124">
        <f t="shared" si="21"/>
        <v>-4.7891801854928007</v>
      </c>
      <c r="AG85" s="114">
        <f>'Расчет субсидий'!AP85-1</f>
        <v>0.31770334928229671</v>
      </c>
      <c r="AH85" s="114">
        <f>AG85*'Расчет субсидий'!AQ85</f>
        <v>6.3540669856459342</v>
      </c>
      <c r="AI85" s="132">
        <f t="shared" si="22"/>
        <v>60.861543409898978</v>
      </c>
      <c r="AJ85" s="114" t="s">
        <v>378</v>
      </c>
      <c r="AK85" s="114" t="s">
        <v>378</v>
      </c>
      <c r="AL85" s="114" t="s">
        <v>378</v>
      </c>
      <c r="AM85" s="123">
        <f>'Расчет субсидий'!AX85-1</f>
        <v>-1</v>
      </c>
      <c r="AN85" s="123">
        <f>AM85*'Расчет субсидий'!AY85</f>
        <v>0</v>
      </c>
      <c r="AO85" s="116">
        <f t="shared" si="41"/>
        <v>0</v>
      </c>
      <c r="AP85" s="114" t="s">
        <v>378</v>
      </c>
      <c r="AQ85" s="115" t="s">
        <v>378</v>
      </c>
      <c r="AR85" s="141" t="s">
        <v>378</v>
      </c>
      <c r="AS85" s="115">
        <f t="shared" si="23"/>
        <v>21.799138047936552</v>
      </c>
      <c r="AT85" s="118" t="str">
        <f>IF('Расчет субсидий'!BV85="+",'Расчет субсидий'!BV85,"-")</f>
        <v>-</v>
      </c>
    </row>
    <row r="86" spans="1:46" x14ac:dyDescent="0.2">
      <c r="A86" s="140" t="s">
        <v>87</v>
      </c>
      <c r="B86" s="114">
        <f>'Расчет субсидий'!BI86</f>
        <v>204.90000000000009</v>
      </c>
      <c r="C86" s="114">
        <f>'Расчет субсидий'!D86-1</f>
        <v>-0.10607966457023066</v>
      </c>
      <c r="D86" s="114">
        <f>C86*'Расчет субсидий'!E86</f>
        <v>-1.0607966457023066</v>
      </c>
      <c r="E86" s="124">
        <f t="shared" si="36"/>
        <v>-6.3515238245407195</v>
      </c>
      <c r="F86" s="114" t="s">
        <v>378</v>
      </c>
      <c r="G86" s="114" t="s">
        <v>378</v>
      </c>
      <c r="H86" s="114" t="s">
        <v>378</v>
      </c>
      <c r="I86" s="114" t="s">
        <v>378</v>
      </c>
      <c r="J86" s="114" t="s">
        <v>378</v>
      </c>
      <c r="K86" s="114" t="s">
        <v>378</v>
      </c>
      <c r="L86" s="114">
        <f>'Расчет субсидий'!P86-1</f>
        <v>0.70440251572327028</v>
      </c>
      <c r="M86" s="114">
        <f>L86*'Расчет субсидий'!Q86</f>
        <v>14.088050314465406</v>
      </c>
      <c r="N86" s="124">
        <f t="shared" si="37"/>
        <v>84.35225316386088</v>
      </c>
      <c r="O86" s="114">
        <f>'Расчет субсидий'!R86-1</f>
        <v>0</v>
      </c>
      <c r="P86" s="114">
        <f>O86*'Расчет субсидий'!S86</f>
        <v>0</v>
      </c>
      <c r="Q86" s="124">
        <f t="shared" si="38"/>
        <v>0</v>
      </c>
      <c r="R86" s="114">
        <f>'Расчет субсидий'!V86-1</f>
        <v>0.34817518248175183</v>
      </c>
      <c r="S86" s="114">
        <f>R86*'Расчет субсидий'!W86</f>
        <v>6.9635036496350367</v>
      </c>
      <c r="T86" s="124">
        <f t="shared" si="39"/>
        <v>41.694003758516054</v>
      </c>
      <c r="U86" s="114">
        <f>'Расчет субсидий'!Z86-1</f>
        <v>0.26404494382022481</v>
      </c>
      <c r="V86" s="114">
        <f>U86*'Расчет субсидий'!AA86</f>
        <v>7.9213483146067443</v>
      </c>
      <c r="W86" s="124">
        <f t="shared" si="40"/>
        <v>47.429102219116125</v>
      </c>
      <c r="X86" s="114" t="s">
        <v>378</v>
      </c>
      <c r="Y86" s="114" t="s">
        <v>378</v>
      </c>
      <c r="Z86" s="114" t="s">
        <v>378</v>
      </c>
      <c r="AA86" s="119">
        <f>'Расчет субсидий'!AH86-1</f>
        <v>0.66405127638413086</v>
      </c>
      <c r="AB86" s="114">
        <f>AA86*'Расчет субсидий'!AI86</f>
        <v>3.3202563819206543</v>
      </c>
      <c r="AC86" s="124">
        <f t="shared" si="20"/>
        <v>19.880047319899393</v>
      </c>
      <c r="AD86" s="114">
        <f>'Расчет субсидий'!AL86-1</f>
        <v>-1.041666666666663E-2</v>
      </c>
      <c r="AE86" s="114">
        <f>AD86*'Расчет субсидий'!AM86</f>
        <v>-0.15624999999999944</v>
      </c>
      <c r="AF86" s="124">
        <f t="shared" si="21"/>
        <v>-0.93554745068734901</v>
      </c>
      <c r="AG86" s="114">
        <f>'Расчет субсидий'!AP86-1</f>
        <v>0.157258064516129</v>
      </c>
      <c r="AH86" s="114">
        <f>AG86*'Расчет субсидий'!AQ86</f>
        <v>3.1451612903225801</v>
      </c>
      <c r="AI86" s="132">
        <f t="shared" si="22"/>
        <v>18.831664813835733</v>
      </c>
      <c r="AJ86" s="114" t="s">
        <v>378</v>
      </c>
      <c r="AK86" s="114" t="s">
        <v>378</v>
      </c>
      <c r="AL86" s="114" t="s">
        <v>378</v>
      </c>
      <c r="AM86" s="123">
        <f>'Расчет субсидий'!AX86-1</f>
        <v>-1</v>
      </c>
      <c r="AN86" s="123">
        <f>AM86*'Расчет субсидий'!AY86</f>
        <v>0</v>
      </c>
      <c r="AO86" s="116">
        <f t="shared" si="41"/>
        <v>0</v>
      </c>
      <c r="AP86" s="114" t="s">
        <v>378</v>
      </c>
      <c r="AQ86" s="115" t="s">
        <v>378</v>
      </c>
      <c r="AR86" s="141" t="s">
        <v>378</v>
      </c>
      <c r="AS86" s="115">
        <f t="shared" si="23"/>
        <v>34.221273305248111</v>
      </c>
      <c r="AT86" s="118" t="str">
        <f>IF('Расчет субсидий'!BV86="+",'Расчет субсидий'!BV86,"-")</f>
        <v>-</v>
      </c>
    </row>
    <row r="87" spans="1:46" x14ac:dyDescent="0.2">
      <c r="A87" s="140" t="s">
        <v>88</v>
      </c>
      <c r="B87" s="114">
        <f>'Расчет субсидий'!BI87</f>
        <v>84.100000000000023</v>
      </c>
      <c r="C87" s="114">
        <f>'Расчет субсидий'!D87-1</f>
        <v>0.11070736434108519</v>
      </c>
      <c r="D87" s="114">
        <f>C87*'Расчет субсидий'!E87</f>
        <v>1.1070736434108519</v>
      </c>
      <c r="E87" s="124">
        <f t="shared" si="36"/>
        <v>7.6238072318201153</v>
      </c>
      <c r="F87" s="114" t="s">
        <v>378</v>
      </c>
      <c r="G87" s="114" t="s">
        <v>378</v>
      </c>
      <c r="H87" s="114" t="s">
        <v>378</v>
      </c>
      <c r="I87" s="114" t="s">
        <v>378</v>
      </c>
      <c r="J87" s="114" t="s">
        <v>378</v>
      </c>
      <c r="K87" s="114" t="s">
        <v>378</v>
      </c>
      <c r="L87" s="114">
        <f>'Расчет субсидий'!P87-1</f>
        <v>-0.16113205289295751</v>
      </c>
      <c r="M87" s="114">
        <f>L87*'Расчет субсидий'!Q87</f>
        <v>-3.2226410578591502</v>
      </c>
      <c r="N87" s="124">
        <f t="shared" si="37"/>
        <v>-22.19255633868357</v>
      </c>
      <c r="O87" s="114">
        <f>'Расчет субсидий'!R87-1</f>
        <v>0</v>
      </c>
      <c r="P87" s="114">
        <f>O87*'Расчет субсидий'!S87</f>
        <v>0</v>
      </c>
      <c r="Q87" s="124">
        <f t="shared" si="38"/>
        <v>0</v>
      </c>
      <c r="R87" s="114">
        <f>'Расчет субсидий'!V87-1</f>
        <v>0.32808219178082187</v>
      </c>
      <c r="S87" s="114">
        <f>R87*'Расчет субсидий'!W87</f>
        <v>9.8424657534246567</v>
      </c>
      <c r="T87" s="124">
        <f t="shared" si="39"/>
        <v>67.779647755604032</v>
      </c>
      <c r="U87" s="114">
        <f>'Расчет субсидий'!Z87-1</f>
        <v>0.28387096774193554</v>
      </c>
      <c r="V87" s="114">
        <f>U87*'Расчет субсидий'!AA87</f>
        <v>5.6774193548387109</v>
      </c>
      <c r="W87" s="124">
        <f t="shared" si="40"/>
        <v>39.097264209217265</v>
      </c>
      <c r="X87" s="114" t="s">
        <v>378</v>
      </c>
      <c r="Y87" s="114" t="s">
        <v>378</v>
      </c>
      <c r="Z87" s="114" t="s">
        <v>378</v>
      </c>
      <c r="AA87" s="119">
        <f>'Расчет субсидий'!AH87-1</f>
        <v>0.26130402198351232</v>
      </c>
      <c r="AB87" s="114">
        <f>AA87*'Расчет субсидий'!AI87</f>
        <v>1.3065201099175616</v>
      </c>
      <c r="AC87" s="124">
        <f t="shared" si="20"/>
        <v>8.9972853403135051</v>
      </c>
      <c r="AD87" s="114">
        <f>'Расчет субсидий'!AL87-1</f>
        <v>-0.31333333333333324</v>
      </c>
      <c r="AE87" s="114">
        <f>AD87*'Расчет субсидий'!AM87</f>
        <v>-4.6999999999999984</v>
      </c>
      <c r="AF87" s="124">
        <f t="shared" si="21"/>
        <v>-32.36631474592587</v>
      </c>
      <c r="AG87" s="114">
        <f>'Расчет субсидий'!AP87-1</f>
        <v>0.11007751937984489</v>
      </c>
      <c r="AH87" s="114">
        <f>AG87*'Расчет субсидий'!AQ87</f>
        <v>2.2015503875968978</v>
      </c>
      <c r="AI87" s="132">
        <f t="shared" si="22"/>
        <v>15.160866547654532</v>
      </c>
      <c r="AJ87" s="114" t="s">
        <v>378</v>
      </c>
      <c r="AK87" s="114" t="s">
        <v>378</v>
      </c>
      <c r="AL87" s="114" t="s">
        <v>378</v>
      </c>
      <c r="AM87" s="123">
        <f>'Расчет субсидий'!AX87-1</f>
        <v>-1</v>
      </c>
      <c r="AN87" s="123">
        <f>AM87*'Расчет субсидий'!AY87</f>
        <v>0</v>
      </c>
      <c r="AO87" s="116">
        <f t="shared" si="41"/>
        <v>0</v>
      </c>
      <c r="AP87" s="114" t="s">
        <v>378</v>
      </c>
      <c r="AQ87" s="115" t="s">
        <v>378</v>
      </c>
      <c r="AR87" s="141" t="s">
        <v>378</v>
      </c>
      <c r="AS87" s="115">
        <f t="shared" si="23"/>
        <v>12.212388191329532</v>
      </c>
      <c r="AT87" s="118" t="str">
        <f>IF('Расчет субсидий'!BV87="+",'Расчет субсидий'!BV87,"-")</f>
        <v>-</v>
      </c>
    </row>
    <row r="88" spans="1:46" x14ac:dyDescent="0.2">
      <c r="A88" s="140" t="s">
        <v>89</v>
      </c>
      <c r="B88" s="114">
        <f>'Расчет субсидий'!BI88</f>
        <v>-0.60000000000002274</v>
      </c>
      <c r="C88" s="114">
        <f>'Расчет субсидий'!D88-1</f>
        <v>9.7719869706840434E-3</v>
      </c>
      <c r="D88" s="114">
        <f>C88*'Расчет субсидий'!E88</f>
        <v>9.7719869706840434E-2</v>
      </c>
      <c r="E88" s="124">
        <f t="shared" si="36"/>
        <v>0.45385026470507295</v>
      </c>
      <c r="F88" s="114" t="s">
        <v>378</v>
      </c>
      <c r="G88" s="114" t="s">
        <v>378</v>
      </c>
      <c r="H88" s="114" t="s">
        <v>378</v>
      </c>
      <c r="I88" s="114" t="s">
        <v>378</v>
      </c>
      <c r="J88" s="114" t="s">
        <v>378</v>
      </c>
      <c r="K88" s="114" t="s">
        <v>378</v>
      </c>
      <c r="L88" s="114">
        <f>'Расчет субсидий'!P88-1</f>
        <v>-0.20733255471487333</v>
      </c>
      <c r="M88" s="114">
        <f>L88*'Расчет субсидий'!Q88</f>
        <v>-4.1466510942974661</v>
      </c>
      <c r="N88" s="124">
        <f t="shared" si="37"/>
        <v>-19.258710663781692</v>
      </c>
      <c r="O88" s="114">
        <f>'Расчет субсидий'!R88-1</f>
        <v>0</v>
      </c>
      <c r="P88" s="114">
        <f>O88*'Расчет субсидий'!S88</f>
        <v>0</v>
      </c>
      <c r="Q88" s="124">
        <f t="shared" si="38"/>
        <v>0</v>
      </c>
      <c r="R88" s="114">
        <f>'Расчет субсидий'!V88-1</f>
        <v>0.41029411764705892</v>
      </c>
      <c r="S88" s="114">
        <f>R88*'Расчет субсидий'!W88</f>
        <v>10.257352941176473</v>
      </c>
      <c r="T88" s="124">
        <f t="shared" si="39"/>
        <v>47.639260689685784</v>
      </c>
      <c r="U88" s="114">
        <f>'Расчет субсидий'!Z88-1</f>
        <v>0.27857142857142847</v>
      </c>
      <c r="V88" s="114">
        <f>U88*'Расчет субсидий'!AA88</f>
        <v>6.9642857142857117</v>
      </c>
      <c r="W88" s="124">
        <f t="shared" si="40"/>
        <v>32.34493582924901</v>
      </c>
      <c r="X88" s="114" t="s">
        <v>378</v>
      </c>
      <c r="Y88" s="114" t="s">
        <v>378</v>
      </c>
      <c r="Z88" s="114" t="s">
        <v>378</v>
      </c>
      <c r="AA88" s="119">
        <f>'Расчет субсидий'!AH88-1</f>
        <v>0.2211998991681372</v>
      </c>
      <c r="AB88" s="114">
        <f>AA88*'Расчет субсидий'!AI88</f>
        <v>1.105999495840686</v>
      </c>
      <c r="AC88" s="124">
        <f t="shared" si="20"/>
        <v>5.1367052110982838</v>
      </c>
      <c r="AD88" s="114">
        <f>'Расчет субсидий'!AL88-1</f>
        <v>-1</v>
      </c>
      <c r="AE88" s="114">
        <f>AD88*'Расчет субсидий'!AM88</f>
        <v>-15</v>
      </c>
      <c r="AF88" s="124">
        <f t="shared" si="21"/>
        <v>-69.666015632228664</v>
      </c>
      <c r="AG88" s="114">
        <f>'Расчет субсидий'!AP88-1</f>
        <v>2.960526315789469E-2</v>
      </c>
      <c r="AH88" s="114">
        <f>AG88*'Расчет субсидий'!AQ88</f>
        <v>0.5921052631578938</v>
      </c>
      <c r="AI88" s="132">
        <f t="shared" si="22"/>
        <v>2.74997430127218</v>
      </c>
      <c r="AJ88" s="114" t="s">
        <v>378</v>
      </c>
      <c r="AK88" s="114" t="s">
        <v>378</v>
      </c>
      <c r="AL88" s="114" t="s">
        <v>378</v>
      </c>
      <c r="AM88" s="123">
        <f>'Расчет субсидий'!AX88-1</f>
        <v>-1</v>
      </c>
      <c r="AN88" s="123">
        <f>AM88*'Расчет субсидий'!AY88</f>
        <v>0</v>
      </c>
      <c r="AO88" s="116">
        <f t="shared" si="41"/>
        <v>0</v>
      </c>
      <c r="AP88" s="114" t="s">
        <v>378</v>
      </c>
      <c r="AQ88" s="115" t="s">
        <v>378</v>
      </c>
      <c r="AR88" s="141" t="s">
        <v>378</v>
      </c>
      <c r="AS88" s="115">
        <f t="shared" si="23"/>
        <v>-0.1291878101298618</v>
      </c>
      <c r="AT88" s="118" t="str">
        <f>IF('Расчет субсидий'!BV88="+",'Расчет субсидий'!BV88,"-")</f>
        <v>+</v>
      </c>
    </row>
    <row r="89" spans="1:46" x14ac:dyDescent="0.2">
      <c r="A89" s="140" t="s">
        <v>90</v>
      </c>
      <c r="B89" s="114">
        <f>'Расчет субсидий'!BI89</f>
        <v>-6.5999999999999091</v>
      </c>
      <c r="C89" s="114">
        <f>'Расчет субсидий'!D89-1</f>
        <v>0.14430514803947725</v>
      </c>
      <c r="D89" s="114">
        <f>C89*'Расчет субсидий'!E89</f>
        <v>1.4430514803947725</v>
      </c>
      <c r="E89" s="124">
        <f t="shared" si="36"/>
        <v>11.0964667663984</v>
      </c>
      <c r="F89" s="114" t="s">
        <v>378</v>
      </c>
      <c r="G89" s="114" t="s">
        <v>378</v>
      </c>
      <c r="H89" s="114" t="s">
        <v>378</v>
      </c>
      <c r="I89" s="114" t="s">
        <v>378</v>
      </c>
      <c r="J89" s="114" t="s">
        <v>378</v>
      </c>
      <c r="K89" s="114" t="s">
        <v>378</v>
      </c>
      <c r="L89" s="114">
        <f>'Расчет субсидий'!P89-1</f>
        <v>-0.32480551349658016</v>
      </c>
      <c r="M89" s="114">
        <f>L89*'Расчет субсидий'!Q89</f>
        <v>-6.4961102699316031</v>
      </c>
      <c r="N89" s="124">
        <f t="shared" si="37"/>
        <v>-49.952390957968831</v>
      </c>
      <c r="O89" s="114">
        <f>'Расчет субсидий'!R89-1</f>
        <v>0</v>
      </c>
      <c r="P89" s="114">
        <f>O89*'Расчет субсидий'!S89</f>
        <v>0</v>
      </c>
      <c r="Q89" s="124">
        <f t="shared" si="38"/>
        <v>0</v>
      </c>
      <c r="R89" s="114">
        <f>'Расчет субсидий'!V89-1</f>
        <v>0.32765957446808502</v>
      </c>
      <c r="S89" s="114">
        <f>R89*'Расчет субсидий'!W89</f>
        <v>8.1914893617021249</v>
      </c>
      <c r="T89" s="124">
        <f t="shared" si="39"/>
        <v>62.989152295916213</v>
      </c>
      <c r="U89" s="114">
        <f>'Расчет субсидий'!Z89-1</f>
        <v>0.26346153846153841</v>
      </c>
      <c r="V89" s="114">
        <f>U89*'Расчет субсидий'!AA89</f>
        <v>6.5865384615384599</v>
      </c>
      <c r="W89" s="124">
        <f t="shared" si="40"/>
        <v>50.6477462079676</v>
      </c>
      <c r="X89" s="114" t="s">
        <v>378</v>
      </c>
      <c r="Y89" s="114" t="s">
        <v>378</v>
      </c>
      <c r="Z89" s="114" t="s">
        <v>378</v>
      </c>
      <c r="AA89" s="119">
        <f>'Расчет субсидий'!AH89-1</f>
        <v>0.40085515766969526</v>
      </c>
      <c r="AB89" s="114">
        <f>AA89*'Расчет субсидий'!AI89</f>
        <v>2.0042757883484761</v>
      </c>
      <c r="AC89" s="124">
        <f t="shared" si="20"/>
        <v>15.412048688672954</v>
      </c>
      <c r="AD89" s="114">
        <f>'Расчет субсидий'!AL89-1</f>
        <v>-1</v>
      </c>
      <c r="AE89" s="114">
        <f>AD89*'Расчет субсидий'!AM89</f>
        <v>-15</v>
      </c>
      <c r="AF89" s="124">
        <f t="shared" si="21"/>
        <v>-115.34377238602842</v>
      </c>
      <c r="AG89" s="114">
        <f>'Расчет субсидий'!AP89-1</f>
        <v>0.12062256809338523</v>
      </c>
      <c r="AH89" s="114">
        <f>AG89*'Расчет субсидий'!AQ89</f>
        <v>2.4124513618677046</v>
      </c>
      <c r="AI89" s="132">
        <f t="shared" si="22"/>
        <v>18.550749385042188</v>
      </c>
      <c r="AJ89" s="114" t="s">
        <v>378</v>
      </c>
      <c r="AK89" s="114" t="s">
        <v>378</v>
      </c>
      <c r="AL89" s="114" t="s">
        <v>378</v>
      </c>
      <c r="AM89" s="123">
        <f>'Расчет субсидий'!AX89-1</f>
        <v>-1</v>
      </c>
      <c r="AN89" s="123">
        <f>AM89*'Расчет субсидий'!AY89</f>
        <v>0</v>
      </c>
      <c r="AO89" s="116">
        <f t="shared" si="41"/>
        <v>0</v>
      </c>
      <c r="AP89" s="114" t="s">
        <v>378</v>
      </c>
      <c r="AQ89" s="115" t="s">
        <v>378</v>
      </c>
      <c r="AR89" s="141" t="s">
        <v>378</v>
      </c>
      <c r="AS89" s="115">
        <f t="shared" si="23"/>
        <v>-0.85830381608006512</v>
      </c>
      <c r="AT89" s="118" t="str">
        <f>IF('Расчет субсидий'!BV89="+",'Расчет субсидий'!BV89,"-")</f>
        <v>+</v>
      </c>
    </row>
    <row r="90" spans="1:46" x14ac:dyDescent="0.2">
      <c r="A90" s="140" t="s">
        <v>91</v>
      </c>
      <c r="B90" s="114">
        <f>'Расчет субсидий'!BI90</f>
        <v>458.5</v>
      </c>
      <c r="C90" s="114">
        <f>'Расчет субсидий'!D90-1</f>
        <v>-0.16097810517700017</v>
      </c>
      <c r="D90" s="114">
        <f>C90*'Расчет субсидий'!E90</f>
        <v>-1.6097810517700017</v>
      </c>
      <c r="E90" s="124">
        <f t="shared" si="36"/>
        <v>-8.0769239599020999</v>
      </c>
      <c r="F90" s="114" t="s">
        <v>378</v>
      </c>
      <c r="G90" s="114" t="s">
        <v>378</v>
      </c>
      <c r="H90" s="114" t="s">
        <v>378</v>
      </c>
      <c r="I90" s="114" t="s">
        <v>378</v>
      </c>
      <c r="J90" s="114" t="s">
        <v>378</v>
      </c>
      <c r="K90" s="114" t="s">
        <v>378</v>
      </c>
      <c r="L90" s="114">
        <f>'Расчет субсидий'!P90-1</f>
        <v>0.69741342454040178</v>
      </c>
      <c r="M90" s="114">
        <f>L90*'Расчет субсидий'!Q90</f>
        <v>13.948268490808037</v>
      </c>
      <c r="N90" s="124">
        <f t="shared" si="37"/>
        <v>69.984116068879629</v>
      </c>
      <c r="O90" s="114">
        <f>'Расчет субсидий'!R90-1</f>
        <v>0</v>
      </c>
      <c r="P90" s="114">
        <f>O90*'Расчет субсидий'!S90</f>
        <v>0</v>
      </c>
      <c r="Q90" s="124">
        <f t="shared" si="38"/>
        <v>0</v>
      </c>
      <c r="R90" s="114">
        <f>'Расчет субсидий'!V90-1</f>
        <v>0.3469208211143695</v>
      </c>
      <c r="S90" s="114">
        <f>R90*'Расчет субсидий'!W90</f>
        <v>10.407624633431086</v>
      </c>
      <c r="T90" s="124">
        <f t="shared" si="39"/>
        <v>52.219270859846837</v>
      </c>
      <c r="U90" s="114">
        <f>'Расчет субсидий'!Z90-1</f>
        <v>0.29268292682926833</v>
      </c>
      <c r="V90" s="114">
        <f>U90*'Расчет субсидий'!AA90</f>
        <v>5.8536585365853666</v>
      </c>
      <c r="W90" s="124">
        <f t="shared" si="40"/>
        <v>29.370177289170194</v>
      </c>
      <c r="X90" s="114" t="s">
        <v>378</v>
      </c>
      <c r="Y90" s="114" t="s">
        <v>378</v>
      </c>
      <c r="Z90" s="114" t="s">
        <v>378</v>
      </c>
      <c r="AA90" s="119">
        <f>'Расчет субсидий'!AH90-1</f>
        <v>0.49366410851329645</v>
      </c>
      <c r="AB90" s="114">
        <f>AA90*'Расчет субсидий'!AI90</f>
        <v>2.4683205425664823</v>
      </c>
      <c r="AC90" s="124">
        <f t="shared" si="20"/>
        <v>12.384564540036715</v>
      </c>
      <c r="AD90" s="114">
        <f>'Расчет субсидий'!AL90-1</f>
        <v>3.8466666666666667</v>
      </c>
      <c r="AE90" s="114">
        <f>AD90*'Расчет субсидий'!AM90</f>
        <v>57.7</v>
      </c>
      <c r="AF90" s="124">
        <f t="shared" si="21"/>
        <v>289.50428505412464</v>
      </c>
      <c r="AG90" s="114">
        <f>'Расчет субсидий'!AP90-1</f>
        <v>0.13069016152716584</v>
      </c>
      <c r="AH90" s="114">
        <f>AG90*'Расчет субсидий'!AQ90</f>
        <v>2.6138032305433168</v>
      </c>
      <c r="AI90" s="132">
        <f t="shared" si="22"/>
        <v>13.114510147844094</v>
      </c>
      <c r="AJ90" s="114" t="s">
        <v>378</v>
      </c>
      <c r="AK90" s="114" t="s">
        <v>378</v>
      </c>
      <c r="AL90" s="114" t="s">
        <v>378</v>
      </c>
      <c r="AM90" s="123">
        <f>'Расчет субсидий'!AX90-1</f>
        <v>-1</v>
      </c>
      <c r="AN90" s="123">
        <f>AM90*'Расчет субсидий'!AY90</f>
        <v>0</v>
      </c>
      <c r="AO90" s="116">
        <f t="shared" si="41"/>
        <v>0</v>
      </c>
      <c r="AP90" s="114" t="s">
        <v>378</v>
      </c>
      <c r="AQ90" s="115" t="s">
        <v>378</v>
      </c>
      <c r="AR90" s="141" t="s">
        <v>378</v>
      </c>
      <c r="AS90" s="115">
        <f t="shared" si="23"/>
        <v>91.38189438216429</v>
      </c>
      <c r="AT90" s="118" t="str">
        <f>IF('Расчет субсидий'!BV90="+",'Расчет субсидий'!BV90,"-")</f>
        <v>-</v>
      </c>
    </row>
    <row r="91" spans="1:46" x14ac:dyDescent="0.2">
      <c r="A91" s="135" t="s">
        <v>92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19"/>
      <c r="AB91" s="114"/>
      <c r="AC91" s="124"/>
      <c r="AD91" s="142"/>
      <c r="AE91" s="142"/>
      <c r="AF91" s="142"/>
      <c r="AG91" s="142"/>
      <c r="AH91" s="142"/>
      <c r="AI91" s="143"/>
      <c r="AJ91" s="142"/>
      <c r="AK91" s="142"/>
      <c r="AL91" s="142"/>
      <c r="AM91" s="123"/>
      <c r="AN91" s="123"/>
      <c r="AO91" s="116"/>
      <c r="AP91" s="142"/>
      <c r="AQ91" s="144"/>
      <c r="AR91" s="145"/>
      <c r="AS91" s="115"/>
      <c r="AT91" s="118"/>
    </row>
    <row r="92" spans="1:46" x14ac:dyDescent="0.2">
      <c r="A92" s="140" t="s">
        <v>93</v>
      </c>
      <c r="B92" s="114">
        <f>'Расчет субсидий'!BI92</f>
        <v>125.79999999999995</v>
      </c>
      <c r="C92" s="114">
        <f>'Расчет субсидий'!D92-1</f>
        <v>-1</v>
      </c>
      <c r="D92" s="114">
        <f>C92*'Расчет субсидий'!E92</f>
        <v>0</v>
      </c>
      <c r="E92" s="124">
        <f t="shared" ref="E92:E104" si="42">$B92*D92/$AS92</f>
        <v>0</v>
      </c>
      <c r="F92" s="114" t="s">
        <v>378</v>
      </c>
      <c r="G92" s="114" t="s">
        <v>378</v>
      </c>
      <c r="H92" s="114" t="s">
        <v>378</v>
      </c>
      <c r="I92" s="114" t="s">
        <v>378</v>
      </c>
      <c r="J92" s="114" t="s">
        <v>378</v>
      </c>
      <c r="K92" s="114" t="s">
        <v>378</v>
      </c>
      <c r="L92" s="114">
        <f>'Расчет субсидий'!P92-1</f>
        <v>-0.2407407407407407</v>
      </c>
      <c r="M92" s="114">
        <f>L92*'Расчет субсидий'!Q92</f>
        <v>-4.814814814814814</v>
      </c>
      <c r="N92" s="124">
        <f t="shared" ref="N92:N104" si="43">$B92*M92/$AS92</f>
        <v>-9.5226832718234284</v>
      </c>
      <c r="O92" s="114">
        <f>'Расчет субсидий'!R92-1</f>
        <v>0</v>
      </c>
      <c r="P92" s="114">
        <f>O92*'Расчет субсидий'!S92</f>
        <v>0</v>
      </c>
      <c r="Q92" s="124">
        <f t="shared" ref="Q92:Q104" si="44">$B92*P92/$AS92</f>
        <v>0</v>
      </c>
      <c r="R92" s="114">
        <f>'Расчет субсидий'!V92-1</f>
        <v>1.0661157024793391</v>
      </c>
      <c r="S92" s="114">
        <f>R92*'Расчет субсидий'!W92</f>
        <v>21.32231404958678</v>
      </c>
      <c r="T92" s="124">
        <f t="shared" ref="T92:T104" si="45">$B92*S92/$AS92</f>
        <v>42.17101822728673</v>
      </c>
      <c r="U92" s="114">
        <f>'Расчет субсидий'!Z92-1</f>
        <v>-0.23809523809523814</v>
      </c>
      <c r="V92" s="114">
        <f>U92*'Расчет субсидий'!AA92</f>
        <v>-7.1428571428571441</v>
      </c>
      <c r="W92" s="124">
        <f t="shared" ref="W92:W104" si="46">$B92*V92/$AS92</f>
        <v>-14.127057601056741</v>
      </c>
      <c r="X92" s="114" t="s">
        <v>378</v>
      </c>
      <c r="Y92" s="114" t="s">
        <v>378</v>
      </c>
      <c r="Z92" s="114" t="s">
        <v>378</v>
      </c>
      <c r="AA92" s="119">
        <f>'Расчет субсидий'!AH92-1</f>
        <v>0.28335373317013457</v>
      </c>
      <c r="AB92" s="114">
        <f>AA92*'Расчет субсидий'!AI92</f>
        <v>1.4167686658506728</v>
      </c>
      <c r="AC92" s="124">
        <f t="shared" si="20"/>
        <v>2.8020681569782671</v>
      </c>
      <c r="AD92" s="114">
        <f>'Расчет субсидий'!AL92-1</f>
        <v>3.4800000000000004</v>
      </c>
      <c r="AE92" s="114">
        <f>AD92*'Расчет субсидий'!AM92</f>
        <v>52.2</v>
      </c>
      <c r="AF92" s="124">
        <f t="shared" si="21"/>
        <v>103.24053694852266</v>
      </c>
      <c r="AG92" s="114">
        <f>'Расчет субсидий'!AP92-1</f>
        <v>3.125E-2</v>
      </c>
      <c r="AH92" s="114">
        <f>AG92*'Расчет субсидий'!AQ92</f>
        <v>0.625</v>
      </c>
      <c r="AI92" s="132">
        <f t="shared" si="22"/>
        <v>1.2361175400924647</v>
      </c>
      <c r="AJ92" s="114" t="s">
        <v>378</v>
      </c>
      <c r="AK92" s="114" t="s">
        <v>378</v>
      </c>
      <c r="AL92" s="114" t="s">
        <v>378</v>
      </c>
      <c r="AM92" s="123">
        <f>'Расчет субсидий'!AX92-1</f>
        <v>-1</v>
      </c>
      <c r="AN92" s="123">
        <f>AM92*'Расчет субсидий'!AY92</f>
        <v>0</v>
      </c>
      <c r="AO92" s="116">
        <f t="shared" ref="AO92:AO104" si="47">$B92*AN92/$AS92</f>
        <v>0</v>
      </c>
      <c r="AP92" s="114" t="s">
        <v>378</v>
      </c>
      <c r="AQ92" s="115" t="s">
        <v>378</v>
      </c>
      <c r="AR92" s="141" t="s">
        <v>378</v>
      </c>
      <c r="AS92" s="115">
        <f t="shared" si="23"/>
        <v>63.606410757765502</v>
      </c>
      <c r="AT92" s="118" t="str">
        <f>IF('Расчет субсидий'!BV92="+",'Расчет субсидий'!BV92,"-")</f>
        <v>-</v>
      </c>
    </row>
    <row r="93" spans="1:46" x14ac:dyDescent="0.2">
      <c r="A93" s="140" t="s">
        <v>94</v>
      </c>
      <c r="B93" s="114">
        <f>'Расчет субсидий'!BI93</f>
        <v>638.30000000000018</v>
      </c>
      <c r="C93" s="114">
        <f>'Расчет субсидий'!D93-1</f>
        <v>-8.4824854205034494E-3</v>
      </c>
      <c r="D93" s="114">
        <f>C93*'Расчет субсидий'!E93</f>
        <v>-8.4824854205034494E-2</v>
      </c>
      <c r="E93" s="124">
        <f t="shared" si="42"/>
        <v>-0.76664661839490855</v>
      </c>
      <c r="F93" s="114" t="s">
        <v>378</v>
      </c>
      <c r="G93" s="114" t="s">
        <v>378</v>
      </c>
      <c r="H93" s="114" t="s">
        <v>378</v>
      </c>
      <c r="I93" s="114" t="s">
        <v>378</v>
      </c>
      <c r="J93" s="114" t="s">
        <v>378</v>
      </c>
      <c r="K93" s="114" t="s">
        <v>378</v>
      </c>
      <c r="L93" s="114">
        <f>'Расчет субсидий'!P93-1</f>
        <v>-0.25381051603202587</v>
      </c>
      <c r="M93" s="114">
        <f>L93*'Расчет субсидий'!Q93</f>
        <v>-5.0762103206405174</v>
      </c>
      <c r="N93" s="124">
        <f t="shared" si="43"/>
        <v>-45.87876410814286</v>
      </c>
      <c r="O93" s="114">
        <f>'Расчет субсидий'!R93-1</f>
        <v>0</v>
      </c>
      <c r="P93" s="114">
        <f>O93*'Расчет субсидий'!S93</f>
        <v>0</v>
      </c>
      <c r="Q93" s="124">
        <f t="shared" si="44"/>
        <v>0</v>
      </c>
      <c r="R93" s="114">
        <f>'Расчет субсидий'!V93-1</f>
        <v>0.62981744421906694</v>
      </c>
      <c r="S93" s="114">
        <f>R93*'Расчет субсидий'!W93</f>
        <v>12.596348884381339</v>
      </c>
      <c r="T93" s="124">
        <f t="shared" si="45"/>
        <v>113.84573975206759</v>
      </c>
      <c r="U93" s="114">
        <f>'Расчет субсидий'!Z93-1</f>
        <v>2.1315789473684212</v>
      </c>
      <c r="V93" s="114">
        <f>U93*'Расчет субсидий'!AA93</f>
        <v>63.947368421052637</v>
      </c>
      <c r="W93" s="124">
        <f t="shared" si="46"/>
        <v>577.95600375277331</v>
      </c>
      <c r="X93" s="114" t="s">
        <v>378</v>
      </c>
      <c r="Y93" s="114" t="s">
        <v>378</v>
      </c>
      <c r="Z93" s="114" t="s">
        <v>378</v>
      </c>
      <c r="AA93" s="119">
        <f>'Расчет субсидий'!AH93-1</f>
        <v>-3.8451865409292241E-2</v>
      </c>
      <c r="AB93" s="114">
        <f>AA93*'Расчет субсидий'!AI93</f>
        <v>-0.1922593270464612</v>
      </c>
      <c r="AC93" s="124">
        <f t="shared" si="20"/>
        <v>-1.7376388596999457</v>
      </c>
      <c r="AD93" s="114">
        <f>'Расчет субсидий'!AL93-1</f>
        <v>-0.37446808510638296</v>
      </c>
      <c r="AE93" s="114">
        <f>AD93*'Расчет субсидий'!AM93</f>
        <v>-5.6170212765957448</v>
      </c>
      <c r="AF93" s="124">
        <f t="shared" si="21"/>
        <v>-50.766610889132494</v>
      </c>
      <c r="AG93" s="114">
        <f>'Расчет субсидий'!AP93-1</f>
        <v>1.1235955056179803E-2</v>
      </c>
      <c r="AH93" s="114">
        <f>AG93*'Расчет субсидий'!AQ93</f>
        <v>0.22471910112359605</v>
      </c>
      <c r="AI93" s="132">
        <f t="shared" si="22"/>
        <v>2.0310101394188229</v>
      </c>
      <c r="AJ93" s="114" t="s">
        <v>378</v>
      </c>
      <c r="AK93" s="114" t="s">
        <v>378</v>
      </c>
      <c r="AL93" s="114" t="s">
        <v>378</v>
      </c>
      <c r="AM93" s="123">
        <f>'Расчет субсидий'!AX93-1</f>
        <v>0.48259493670886067</v>
      </c>
      <c r="AN93" s="123">
        <f>AM93*'Расчет субсидий'!AY93</f>
        <v>4.8259493670886062</v>
      </c>
      <c r="AO93" s="116">
        <f t="shared" si="47"/>
        <v>43.616906831110597</v>
      </c>
      <c r="AP93" s="114" t="s">
        <v>378</v>
      </c>
      <c r="AQ93" s="115" t="s">
        <v>378</v>
      </c>
      <c r="AR93" s="141" t="s">
        <v>378</v>
      </c>
      <c r="AS93" s="115">
        <f t="shared" si="23"/>
        <v>70.624069995158422</v>
      </c>
      <c r="AT93" s="118" t="str">
        <f>IF('Расчет субсидий'!BV93="+",'Расчет субсидий'!BV93,"-")</f>
        <v>-</v>
      </c>
    </row>
    <row r="94" spans="1:46" x14ac:dyDescent="0.2">
      <c r="A94" s="140" t="s">
        <v>95</v>
      </c>
      <c r="B94" s="114">
        <f>'Расчет субсидий'!BI94</f>
        <v>-41.700000000000045</v>
      </c>
      <c r="C94" s="114">
        <f>'Расчет субсидий'!D94-1</f>
        <v>-1</v>
      </c>
      <c r="D94" s="114">
        <f>C94*'Расчет субсидий'!E94</f>
        <v>0</v>
      </c>
      <c r="E94" s="124">
        <f t="shared" si="42"/>
        <v>0</v>
      </c>
      <c r="F94" s="114" t="s">
        <v>378</v>
      </c>
      <c r="G94" s="114" t="s">
        <v>378</v>
      </c>
      <c r="H94" s="114" t="s">
        <v>378</v>
      </c>
      <c r="I94" s="114" t="s">
        <v>378</v>
      </c>
      <c r="J94" s="114" t="s">
        <v>378</v>
      </c>
      <c r="K94" s="114" t="s">
        <v>378</v>
      </c>
      <c r="L94" s="114">
        <f>'Расчет субсидий'!P94-1</f>
        <v>-0.59151217466830386</v>
      </c>
      <c r="M94" s="114">
        <f>L94*'Расчет субсидий'!Q94</f>
        <v>-11.830243493366076</v>
      </c>
      <c r="N94" s="124">
        <f t="shared" si="43"/>
        <v>-76.124597429473894</v>
      </c>
      <c r="O94" s="114">
        <f>'Расчет субсидий'!R94-1</f>
        <v>0</v>
      </c>
      <c r="P94" s="114">
        <f>O94*'Расчет субсидий'!S94</f>
        <v>0</v>
      </c>
      <c r="Q94" s="124">
        <f t="shared" si="44"/>
        <v>0</v>
      </c>
      <c r="R94" s="114">
        <f>'Расчет субсидий'!V94-1</f>
        <v>6.2697338746053211E-2</v>
      </c>
      <c r="S94" s="114">
        <f>R94*'Расчет субсидий'!W94</f>
        <v>1.2539467749210642</v>
      </c>
      <c r="T94" s="124">
        <f t="shared" si="45"/>
        <v>8.0688274499490316</v>
      </c>
      <c r="U94" s="114">
        <f>'Расчет субсидий'!Z94-1</f>
        <v>0.18333333333333335</v>
      </c>
      <c r="V94" s="114">
        <f>U94*'Расчет субсидий'!AA94</f>
        <v>5.5</v>
      </c>
      <c r="W94" s="124">
        <f t="shared" si="46"/>
        <v>35.391096226961707</v>
      </c>
      <c r="X94" s="114" t="s">
        <v>378</v>
      </c>
      <c r="Y94" s="114" t="s">
        <v>378</v>
      </c>
      <c r="Z94" s="114" t="s">
        <v>378</v>
      </c>
      <c r="AA94" s="119">
        <f>'Расчет субсидий'!AH94-1</f>
        <v>0.15848517813434859</v>
      </c>
      <c r="AB94" s="114">
        <f>AA94*'Расчет субсидий'!AI94</f>
        <v>0.79242589067174296</v>
      </c>
      <c r="AC94" s="124">
        <f t="shared" si="20"/>
        <v>5.0990583544544528</v>
      </c>
      <c r="AD94" s="114">
        <f>'Расчет субсидий'!AL94-1</f>
        <v>-0.15957446808510634</v>
      </c>
      <c r="AE94" s="114">
        <f>AD94*'Расчет субсидий'!AM94</f>
        <v>-2.393617021276595</v>
      </c>
      <c r="AF94" s="124">
        <f t="shared" si="21"/>
        <v>-15.402314605544259</v>
      </c>
      <c r="AG94" s="114">
        <f>'Расчет субсидий'!AP94-1</f>
        <v>9.8522167487684609E-3</v>
      </c>
      <c r="AH94" s="114">
        <f>AG94*'Расчет субсидий'!AQ94</f>
        <v>0.19704433497536922</v>
      </c>
      <c r="AI94" s="132">
        <f t="shared" si="22"/>
        <v>1.2679300036529033</v>
      </c>
      <c r="AJ94" s="114" t="s">
        <v>378</v>
      </c>
      <c r="AK94" s="114" t="s">
        <v>378</v>
      </c>
      <c r="AL94" s="114" t="s">
        <v>378</v>
      </c>
      <c r="AM94" s="123">
        <f>'Расчет субсидий'!AX94-1</f>
        <v>-1</v>
      </c>
      <c r="AN94" s="123">
        <f>AM94*'Расчет субсидий'!AY94</f>
        <v>0</v>
      </c>
      <c r="AO94" s="116">
        <f t="shared" si="47"/>
        <v>0</v>
      </c>
      <c r="AP94" s="114" t="s">
        <v>378</v>
      </c>
      <c r="AQ94" s="115" t="s">
        <v>378</v>
      </c>
      <c r="AR94" s="141" t="s">
        <v>378</v>
      </c>
      <c r="AS94" s="115">
        <f t="shared" si="23"/>
        <v>-6.4804435140744934</v>
      </c>
      <c r="AT94" s="118" t="str">
        <f>IF('Расчет субсидий'!BV94="+",'Расчет субсидий'!BV94,"-")</f>
        <v>-</v>
      </c>
    </row>
    <row r="95" spans="1:46" x14ac:dyDescent="0.2">
      <c r="A95" s="140" t="s">
        <v>96</v>
      </c>
      <c r="B95" s="114">
        <f>'Расчет субсидий'!BI95</f>
        <v>50.700000000000045</v>
      </c>
      <c r="C95" s="114">
        <f>'Расчет субсидий'!D95-1</f>
        <v>-1</v>
      </c>
      <c r="D95" s="114">
        <f>C95*'Расчет субсидий'!E95</f>
        <v>0</v>
      </c>
      <c r="E95" s="124">
        <f t="shared" si="42"/>
        <v>0</v>
      </c>
      <c r="F95" s="114" t="s">
        <v>378</v>
      </c>
      <c r="G95" s="114" t="s">
        <v>378</v>
      </c>
      <c r="H95" s="114" t="s">
        <v>378</v>
      </c>
      <c r="I95" s="114" t="s">
        <v>378</v>
      </c>
      <c r="J95" s="114" t="s">
        <v>378</v>
      </c>
      <c r="K95" s="114" t="s">
        <v>378</v>
      </c>
      <c r="L95" s="114">
        <f>'Расчет субсидий'!P95-1</f>
        <v>-0.3901002852148312</v>
      </c>
      <c r="M95" s="114">
        <f>L95*'Расчет субсидий'!Q95</f>
        <v>-7.802005704296624</v>
      </c>
      <c r="N95" s="124">
        <f t="shared" si="43"/>
        <v>-33.423334075509139</v>
      </c>
      <c r="O95" s="114">
        <f>'Расчет субсидий'!R95-1</f>
        <v>0</v>
      </c>
      <c r="P95" s="114">
        <f>O95*'Расчет субсидий'!S95</f>
        <v>0</v>
      </c>
      <c r="Q95" s="124">
        <f t="shared" si="44"/>
        <v>0</v>
      </c>
      <c r="R95" s="114">
        <f>'Расчет субсидий'!V95-1</f>
        <v>0.30323846908734065</v>
      </c>
      <c r="S95" s="114">
        <f>R95*'Расчет субсидий'!W95</f>
        <v>6.0647693817468129</v>
      </c>
      <c r="T95" s="124">
        <f t="shared" si="45"/>
        <v>25.98111573097308</v>
      </c>
      <c r="U95" s="114">
        <f>'Расчет субсидий'!Z95-1</f>
        <v>0.44444444444444442</v>
      </c>
      <c r="V95" s="114">
        <f>U95*'Расчет субсидий'!AA95</f>
        <v>13.333333333333332</v>
      </c>
      <c r="W95" s="124">
        <f t="shared" si="46"/>
        <v>57.119216677155464</v>
      </c>
      <c r="X95" s="114" t="s">
        <v>378</v>
      </c>
      <c r="Y95" s="114" t="s">
        <v>378</v>
      </c>
      <c r="Z95" s="114" t="s">
        <v>378</v>
      </c>
      <c r="AA95" s="119">
        <f>'Расчет субсидий'!AH95-1</f>
        <v>0.11182603029809424</v>
      </c>
      <c r="AB95" s="114">
        <f>AA95*'Расчет субсидий'!AI95</f>
        <v>0.55913015149047118</v>
      </c>
      <c r="AC95" s="124">
        <f t="shared" si="20"/>
        <v>2.3952807205286235</v>
      </c>
      <c r="AD95" s="114">
        <f>'Расчет субсидий'!AL95-1</f>
        <v>-3.6170212765957555E-2</v>
      </c>
      <c r="AE95" s="114">
        <f>AD95*'Расчет субсидий'!AM95</f>
        <v>-0.54255319148936332</v>
      </c>
      <c r="AF95" s="124">
        <f t="shared" si="21"/>
        <v>-2.3242659977672373</v>
      </c>
      <c r="AG95" s="114">
        <f>'Расчет субсидий'!AP95-1</f>
        <v>1.1111111111111072E-2</v>
      </c>
      <c r="AH95" s="114">
        <f>AG95*'Расчет субсидий'!AQ95</f>
        <v>0.22222222222222143</v>
      </c>
      <c r="AI95" s="132">
        <f t="shared" si="22"/>
        <v>0.95198694461925437</v>
      </c>
      <c r="AJ95" s="114" t="s">
        <v>378</v>
      </c>
      <c r="AK95" s="114" t="s">
        <v>378</v>
      </c>
      <c r="AL95" s="114" t="s">
        <v>378</v>
      </c>
      <c r="AM95" s="123">
        <f>'Расчет субсидий'!AX95-1</f>
        <v>-1</v>
      </c>
      <c r="AN95" s="123">
        <f>AM95*'Расчет субсидий'!AY95</f>
        <v>0</v>
      </c>
      <c r="AO95" s="116">
        <f t="shared" si="47"/>
        <v>0</v>
      </c>
      <c r="AP95" s="114" t="s">
        <v>378</v>
      </c>
      <c r="AQ95" s="115" t="s">
        <v>378</v>
      </c>
      <c r="AR95" s="141" t="s">
        <v>378</v>
      </c>
      <c r="AS95" s="115">
        <f t="shared" si="23"/>
        <v>11.83489619300685</v>
      </c>
      <c r="AT95" s="118" t="str">
        <f>IF('Расчет субсидий'!BV95="+",'Расчет субсидий'!BV95,"-")</f>
        <v>-</v>
      </c>
    </row>
    <row r="96" spans="1:46" x14ac:dyDescent="0.2">
      <c r="A96" s="140" t="s">
        <v>97</v>
      </c>
      <c r="B96" s="114">
        <f>'Расчет субсидий'!BI96</f>
        <v>-24.5</v>
      </c>
      <c r="C96" s="114">
        <f>'Расчет субсидий'!D96-1</f>
        <v>-9.3781344032096259E-2</v>
      </c>
      <c r="D96" s="114">
        <f>C96*'Расчет субсидий'!E96</f>
        <v>-0.93781344032096259</v>
      </c>
      <c r="E96" s="124">
        <f t="shared" si="42"/>
        <v>-5.3478377468938874</v>
      </c>
      <c r="F96" s="114" t="s">
        <v>378</v>
      </c>
      <c r="G96" s="114" t="s">
        <v>378</v>
      </c>
      <c r="H96" s="114" t="s">
        <v>378</v>
      </c>
      <c r="I96" s="114" t="s">
        <v>378</v>
      </c>
      <c r="J96" s="114" t="s">
        <v>378</v>
      </c>
      <c r="K96" s="114" t="s">
        <v>378</v>
      </c>
      <c r="L96" s="114">
        <f>'Расчет субсидий'!P96-1</f>
        <v>-0.75458937198067633</v>
      </c>
      <c r="M96" s="114">
        <f>L96*'Расчет субсидий'!Q96</f>
        <v>-15.091787439613526</v>
      </c>
      <c r="N96" s="124">
        <f t="shared" si="43"/>
        <v>-86.060219514493369</v>
      </c>
      <c r="O96" s="114">
        <f>'Расчет субсидий'!R96-1</f>
        <v>0</v>
      </c>
      <c r="P96" s="114">
        <f>O96*'Расчет субсидий'!S96</f>
        <v>0</v>
      </c>
      <c r="Q96" s="124">
        <f t="shared" si="44"/>
        <v>0</v>
      </c>
      <c r="R96" s="114">
        <f>'Расчет субсидий'!V96-1</f>
        <v>8.915718597631761E-2</v>
      </c>
      <c r="S96" s="114">
        <f>R96*'Расчет субсидий'!W96</f>
        <v>2.2289296494079402</v>
      </c>
      <c r="T96" s="124">
        <f t="shared" si="45"/>
        <v>12.710368183884407</v>
      </c>
      <c r="U96" s="114">
        <f>'Расчет субсидий'!Z96-1</f>
        <v>0.44761904761904758</v>
      </c>
      <c r="V96" s="114">
        <f>U96*'Расчет субсидий'!AA96</f>
        <v>11.19047619047619</v>
      </c>
      <c r="W96" s="124">
        <f t="shared" si="46"/>
        <v>63.813172646218668</v>
      </c>
      <c r="X96" s="114" t="s">
        <v>378</v>
      </c>
      <c r="Y96" s="114" t="s">
        <v>378</v>
      </c>
      <c r="Z96" s="114" t="s">
        <v>378</v>
      </c>
      <c r="AA96" s="119">
        <f>'Расчет субсидий'!AH96-1</f>
        <v>4.5738509593931331E-2</v>
      </c>
      <c r="AB96" s="114">
        <f>AA96*'Расчет субсидий'!AI96</f>
        <v>0.22869254796965666</v>
      </c>
      <c r="AC96" s="124">
        <f t="shared" si="20"/>
        <v>1.3041086722396522</v>
      </c>
      <c r="AD96" s="114">
        <f>'Расчет субсидий'!AL96-1</f>
        <v>-0.12765957446808507</v>
      </c>
      <c r="AE96" s="114">
        <f>AD96*'Расчет субсидий'!AM96</f>
        <v>-1.914893617021276</v>
      </c>
      <c r="AF96" s="124">
        <f t="shared" si="21"/>
        <v>-10.919592240955478</v>
      </c>
      <c r="AG96" s="114">
        <f>'Расчет субсидий'!AP96-1</f>
        <v>0</v>
      </c>
      <c r="AH96" s="114">
        <f>AG96*'Расчет субсидий'!AQ96</f>
        <v>0</v>
      </c>
      <c r="AI96" s="132">
        <f t="shared" si="22"/>
        <v>0</v>
      </c>
      <c r="AJ96" s="114" t="s">
        <v>378</v>
      </c>
      <c r="AK96" s="114" t="s">
        <v>378</v>
      </c>
      <c r="AL96" s="114" t="s">
        <v>378</v>
      </c>
      <c r="AM96" s="123">
        <f>'Расчет субсидий'!AX96-1</f>
        <v>-1</v>
      </c>
      <c r="AN96" s="123">
        <f>AM96*'Расчет субсидий'!AY96</f>
        <v>0</v>
      </c>
      <c r="AO96" s="116">
        <f t="shared" si="47"/>
        <v>0</v>
      </c>
      <c r="AP96" s="114" t="s">
        <v>378</v>
      </c>
      <c r="AQ96" s="115" t="s">
        <v>378</v>
      </c>
      <c r="AR96" s="141" t="s">
        <v>378</v>
      </c>
      <c r="AS96" s="115">
        <f t="shared" si="23"/>
        <v>-4.2963961091019778</v>
      </c>
      <c r="AT96" s="118" t="str">
        <f>IF('Расчет субсидий'!BV96="+",'Расчет субсидий'!BV96,"-")</f>
        <v>-</v>
      </c>
    </row>
    <row r="97" spans="1:46" x14ac:dyDescent="0.2">
      <c r="A97" s="140" t="s">
        <v>98</v>
      </c>
      <c r="B97" s="114">
        <f>'Расчет субсидий'!BI97</f>
        <v>-22.600000000000023</v>
      </c>
      <c r="C97" s="114">
        <f>'Расчет субсидий'!D97-1</f>
        <v>-1</v>
      </c>
      <c r="D97" s="114">
        <f>C97*'Расчет субсидий'!E97</f>
        <v>0</v>
      </c>
      <c r="E97" s="124">
        <f t="shared" si="42"/>
        <v>0</v>
      </c>
      <c r="F97" s="114" t="s">
        <v>378</v>
      </c>
      <c r="G97" s="114" t="s">
        <v>378</v>
      </c>
      <c r="H97" s="114" t="s">
        <v>378</v>
      </c>
      <c r="I97" s="114" t="s">
        <v>378</v>
      </c>
      <c r="J97" s="114" t="s">
        <v>378</v>
      </c>
      <c r="K97" s="114" t="s">
        <v>378</v>
      </c>
      <c r="L97" s="114">
        <f>'Расчет субсидий'!P97-1</f>
        <v>0.27462273091783929</v>
      </c>
      <c r="M97" s="114">
        <f>L97*'Расчет субсидий'!Q97</f>
        <v>5.4924546183567857</v>
      </c>
      <c r="N97" s="124">
        <f t="shared" si="43"/>
        <v>32.264617695846887</v>
      </c>
      <c r="O97" s="114">
        <f>'Расчет субсидий'!R97-1</f>
        <v>0</v>
      </c>
      <c r="P97" s="114">
        <f>O97*'Расчет субсидий'!S97</f>
        <v>0</v>
      </c>
      <c r="Q97" s="124">
        <f t="shared" si="44"/>
        <v>0</v>
      </c>
      <c r="R97" s="114">
        <f>'Расчет субсидий'!V97-1</f>
        <v>-0.13279474880080788</v>
      </c>
      <c r="S97" s="114">
        <f>R97*'Расчет субсидий'!W97</f>
        <v>-3.3198687200201968</v>
      </c>
      <c r="T97" s="124">
        <f t="shared" si="45"/>
        <v>-19.50208103565511</v>
      </c>
      <c r="U97" s="114">
        <f>'Расчет субсидий'!Z97-1</f>
        <v>-0.19817073170731703</v>
      </c>
      <c r="V97" s="114">
        <f>U97*'Расчет субсидий'!AA97</f>
        <v>-4.9542682926829258</v>
      </c>
      <c r="W97" s="124">
        <f t="shared" si="46"/>
        <v>-29.103121196819888</v>
      </c>
      <c r="X97" s="114" t="s">
        <v>378</v>
      </c>
      <c r="Y97" s="114" t="s">
        <v>378</v>
      </c>
      <c r="Z97" s="114" t="s">
        <v>378</v>
      </c>
      <c r="AA97" s="119">
        <f>'Расчет субсидий'!AH97-1</f>
        <v>0.18263473053892221</v>
      </c>
      <c r="AB97" s="114">
        <f>AA97*'Расчет субсидий'!AI97</f>
        <v>0.91317365269461104</v>
      </c>
      <c r="AC97" s="124">
        <f t="shared" si="20"/>
        <v>5.3643044579085455</v>
      </c>
      <c r="AD97" s="114">
        <f>'Расчет субсидий'!AL97-1</f>
        <v>-0.13191489361702136</v>
      </c>
      <c r="AE97" s="114">
        <f>AD97*'Расчет субсидий'!AM97</f>
        <v>-1.9787234042553203</v>
      </c>
      <c r="AF97" s="124">
        <f t="shared" si="21"/>
        <v>-11.623719921280454</v>
      </c>
      <c r="AG97" s="114">
        <f>'Расчет субсидий'!AP97-1</f>
        <v>0</v>
      </c>
      <c r="AH97" s="114">
        <f>AG97*'Расчет субсидий'!AQ97</f>
        <v>0</v>
      </c>
      <c r="AI97" s="132">
        <f t="shared" si="22"/>
        <v>0</v>
      </c>
      <c r="AJ97" s="114" t="s">
        <v>378</v>
      </c>
      <c r="AK97" s="114" t="s">
        <v>378</v>
      </c>
      <c r="AL97" s="114" t="s">
        <v>378</v>
      </c>
      <c r="AM97" s="123">
        <f>'Расчет субсидий'!AX97-1</f>
        <v>-1</v>
      </c>
      <c r="AN97" s="123">
        <f>AM97*'Расчет субсидий'!AY97</f>
        <v>0</v>
      </c>
      <c r="AO97" s="116">
        <f t="shared" si="47"/>
        <v>0</v>
      </c>
      <c r="AP97" s="114" t="s">
        <v>378</v>
      </c>
      <c r="AQ97" s="115" t="s">
        <v>378</v>
      </c>
      <c r="AR97" s="141" t="s">
        <v>378</v>
      </c>
      <c r="AS97" s="115">
        <f t="shared" si="23"/>
        <v>-3.8472321459070464</v>
      </c>
      <c r="AT97" s="118" t="str">
        <f>IF('Расчет субсидий'!BV97="+",'Расчет субсидий'!BV97,"-")</f>
        <v>-</v>
      </c>
    </row>
    <row r="98" spans="1:46" x14ac:dyDescent="0.2">
      <c r="A98" s="140" t="s">
        <v>99</v>
      </c>
      <c r="B98" s="114">
        <f>'Расчет субсидий'!BI98</f>
        <v>319.09999999999991</v>
      </c>
      <c r="C98" s="114">
        <f>'Расчет субсидий'!D98-1</f>
        <v>0.15667125612372312</v>
      </c>
      <c r="D98" s="114">
        <f>C98*'Расчет субсидий'!E98</f>
        <v>1.5667125612372312</v>
      </c>
      <c r="E98" s="124">
        <f t="shared" si="42"/>
        <v>5.8552957896934013</v>
      </c>
      <c r="F98" s="114" t="s">
        <v>378</v>
      </c>
      <c r="G98" s="114" t="s">
        <v>378</v>
      </c>
      <c r="H98" s="114" t="s">
        <v>378</v>
      </c>
      <c r="I98" s="114" t="s">
        <v>378</v>
      </c>
      <c r="J98" s="114" t="s">
        <v>378</v>
      </c>
      <c r="K98" s="114" t="s">
        <v>378</v>
      </c>
      <c r="L98" s="114">
        <f>'Расчет субсидий'!P98-1</f>
        <v>9.2455621301775093E-2</v>
      </c>
      <c r="M98" s="114">
        <f>L98*'Расчет субсидий'!Q98</f>
        <v>1.8491124260355019</v>
      </c>
      <c r="N98" s="124">
        <f t="shared" si="43"/>
        <v>6.9107125778612986</v>
      </c>
      <c r="O98" s="114">
        <f>'Расчет субсидий'!R98-1</f>
        <v>0</v>
      </c>
      <c r="P98" s="114">
        <f>O98*'Расчет субсидий'!S98</f>
        <v>0</v>
      </c>
      <c r="Q98" s="124">
        <f t="shared" si="44"/>
        <v>0</v>
      </c>
      <c r="R98" s="114">
        <f>'Расчет субсидий'!V98-1</f>
        <v>0.43283582089552231</v>
      </c>
      <c r="S98" s="114">
        <f>R98*'Расчет субсидий'!W98</f>
        <v>8.6567164179104452</v>
      </c>
      <c r="T98" s="124">
        <f t="shared" si="45"/>
        <v>32.352861940631158</v>
      </c>
      <c r="U98" s="114">
        <f>'Расчет субсидий'!Z98-1</f>
        <v>1.4</v>
      </c>
      <c r="V98" s="114">
        <f>U98*'Расчет субсидий'!AA98</f>
        <v>42</v>
      </c>
      <c r="W98" s="124">
        <f t="shared" si="46"/>
        <v>156.9671612085105</v>
      </c>
      <c r="X98" s="114" t="s">
        <v>378</v>
      </c>
      <c r="Y98" s="114" t="s">
        <v>378</v>
      </c>
      <c r="Z98" s="114" t="s">
        <v>378</v>
      </c>
      <c r="AA98" s="119">
        <f>'Расчет субсидий'!AH98-1</f>
        <v>0.21324256705649614</v>
      </c>
      <c r="AB98" s="114">
        <f>AA98*'Расчет субсидий'!AI98</f>
        <v>1.0662128352824807</v>
      </c>
      <c r="AC98" s="124">
        <f t="shared" si="20"/>
        <v>3.9847714761516237</v>
      </c>
      <c r="AD98" s="114">
        <f>'Расчет субсидий'!AL98-1</f>
        <v>0.15744680851063819</v>
      </c>
      <c r="AE98" s="114">
        <f>AD98*'Расчет субсидий'!AM98</f>
        <v>2.3617021276595729</v>
      </c>
      <c r="AF98" s="124">
        <f t="shared" si="21"/>
        <v>8.826420919019581</v>
      </c>
      <c r="AG98" s="114">
        <f>'Расчет субсидий'!AP98-1</f>
        <v>5.8823529411764719E-2</v>
      </c>
      <c r="AH98" s="114">
        <f>AG98*'Расчет субсидий'!AQ98</f>
        <v>1.1764705882352944</v>
      </c>
      <c r="AI98" s="132">
        <f t="shared" si="22"/>
        <v>4.3968392495381101</v>
      </c>
      <c r="AJ98" s="114" t="s">
        <v>378</v>
      </c>
      <c r="AK98" s="114" t="s">
        <v>378</v>
      </c>
      <c r="AL98" s="114" t="s">
        <v>378</v>
      </c>
      <c r="AM98" s="123">
        <f>'Расчет субсидий'!AX98-1</f>
        <v>2.6705263157894734</v>
      </c>
      <c r="AN98" s="123">
        <f>AM98*'Расчет субсидий'!AY98</f>
        <v>26.705263157894734</v>
      </c>
      <c r="AO98" s="116">
        <f t="shared" si="47"/>
        <v>99.805936838594263</v>
      </c>
      <c r="AP98" s="114" t="s">
        <v>378</v>
      </c>
      <c r="AQ98" s="115" t="s">
        <v>378</v>
      </c>
      <c r="AR98" s="141" t="s">
        <v>378</v>
      </c>
      <c r="AS98" s="115">
        <f t="shared" si="23"/>
        <v>85.382190114255252</v>
      </c>
      <c r="AT98" s="118" t="str">
        <f>IF('Расчет субсидий'!BV98="+",'Расчет субсидий'!BV98,"-")</f>
        <v>-</v>
      </c>
    </row>
    <row r="99" spans="1:46" x14ac:dyDescent="0.2">
      <c r="A99" s="140" t="s">
        <v>100</v>
      </c>
      <c r="B99" s="114">
        <f>'Расчет субсидий'!BI99</f>
        <v>-12.299999999999997</v>
      </c>
      <c r="C99" s="114">
        <f>'Расчет субсидий'!D99-1</f>
        <v>8.612440191387627E-3</v>
      </c>
      <c r="D99" s="114">
        <f>C99*'Расчет субсидий'!E99</f>
        <v>8.612440191387627E-2</v>
      </c>
      <c r="E99" s="124">
        <f t="shared" si="42"/>
        <v>6.813122473094825E-2</v>
      </c>
      <c r="F99" s="114" t="s">
        <v>378</v>
      </c>
      <c r="G99" s="114" t="s">
        <v>378</v>
      </c>
      <c r="H99" s="114" t="s">
        <v>378</v>
      </c>
      <c r="I99" s="114" t="s">
        <v>378</v>
      </c>
      <c r="J99" s="114" t="s">
        <v>378</v>
      </c>
      <c r="K99" s="114" t="s">
        <v>378</v>
      </c>
      <c r="L99" s="114">
        <f>'Расчет субсидий'!P99-1</f>
        <v>-0.40356419215367179</v>
      </c>
      <c r="M99" s="114">
        <f>L99*'Расчет субсидий'!Q99</f>
        <v>-8.0712838430734362</v>
      </c>
      <c r="N99" s="124">
        <f t="shared" si="43"/>
        <v>-6.3850249309087816</v>
      </c>
      <c r="O99" s="114">
        <f>'Расчет субсидий'!R99-1</f>
        <v>0</v>
      </c>
      <c r="P99" s="114">
        <f>O99*'Расчет субсидий'!S99</f>
        <v>0</v>
      </c>
      <c r="Q99" s="124">
        <f t="shared" si="44"/>
        <v>0</v>
      </c>
      <c r="R99" s="114">
        <f>'Расчет субсидий'!V99-1</f>
        <v>-0.21008403361344541</v>
      </c>
      <c r="S99" s="114">
        <f>R99*'Расчет субсидий'!W99</f>
        <v>-5.2521008403361353</v>
      </c>
      <c r="T99" s="124">
        <f t="shared" si="45"/>
        <v>-4.1548278386928326</v>
      </c>
      <c r="U99" s="114">
        <f>'Расчет субсидий'!Z99-1</f>
        <v>0.15833333333333344</v>
      </c>
      <c r="V99" s="114">
        <f>U99*'Расчет субсидий'!AA99</f>
        <v>3.9583333333333357</v>
      </c>
      <c r="W99" s="124">
        <f t="shared" si="46"/>
        <v>3.1313552477614999</v>
      </c>
      <c r="X99" s="114" t="s">
        <v>378</v>
      </c>
      <c r="Y99" s="114" t="s">
        <v>378</v>
      </c>
      <c r="Z99" s="114" t="s">
        <v>378</v>
      </c>
      <c r="AA99" s="119">
        <f>'Расчет субсидий'!AH99-1</f>
        <v>0.18227968588879184</v>
      </c>
      <c r="AB99" s="114">
        <f>AA99*'Расчет субсидий'!AI99</f>
        <v>0.91139842944395921</v>
      </c>
      <c r="AC99" s="124">
        <f t="shared" si="20"/>
        <v>0.72098835911770842</v>
      </c>
      <c r="AD99" s="114">
        <f>'Расчет субсидий'!AL99-1</f>
        <v>-0.47872340425531912</v>
      </c>
      <c r="AE99" s="114">
        <f>AD99*'Расчет субсидий'!AM99</f>
        <v>-7.1808510638297864</v>
      </c>
      <c r="AF99" s="124">
        <f t="shared" si="21"/>
        <v>-5.6806220620085393</v>
      </c>
      <c r="AG99" s="114">
        <f>'Расчет субсидий'!AP99-1</f>
        <v>0</v>
      </c>
      <c r="AH99" s="114">
        <f>AG99*'Расчет субсидий'!AQ99</f>
        <v>0</v>
      </c>
      <c r="AI99" s="132">
        <f t="shared" si="22"/>
        <v>0</v>
      </c>
      <c r="AJ99" s="114" t="s">
        <v>378</v>
      </c>
      <c r="AK99" s="114" t="s">
        <v>378</v>
      </c>
      <c r="AL99" s="114" t="s">
        <v>378</v>
      </c>
      <c r="AM99" s="123">
        <f>'Расчет субсидий'!AX99-1</f>
        <v>-1</v>
      </c>
      <c r="AN99" s="123">
        <f>AM99*'Расчет субсидий'!AY99</f>
        <v>0</v>
      </c>
      <c r="AO99" s="116">
        <f t="shared" si="47"/>
        <v>0</v>
      </c>
      <c r="AP99" s="114" t="s">
        <v>378</v>
      </c>
      <c r="AQ99" s="115" t="s">
        <v>378</v>
      </c>
      <c r="AR99" s="141" t="s">
        <v>378</v>
      </c>
      <c r="AS99" s="115">
        <f t="shared" si="23"/>
        <v>-15.548379582548186</v>
      </c>
      <c r="AT99" s="118" t="str">
        <f>IF('Расчет субсидий'!BV99="+",'Расчет субсидий'!BV99,"-")</f>
        <v>-</v>
      </c>
    </row>
    <row r="100" spans="1:46" x14ac:dyDescent="0.2">
      <c r="A100" s="140" t="s">
        <v>101</v>
      </c>
      <c r="B100" s="114">
        <f>'Расчет субсидий'!BI100</f>
        <v>22.299999999999955</v>
      </c>
      <c r="C100" s="114">
        <f>'Расчет субсидий'!D100-1</f>
        <v>0.15427302996670367</v>
      </c>
      <c r="D100" s="114">
        <f>C100*'Расчет субсидий'!E100</f>
        <v>1.5427302996670367</v>
      </c>
      <c r="E100" s="124">
        <f t="shared" si="42"/>
        <v>12.395321720797819</v>
      </c>
      <c r="F100" s="114" t="s">
        <v>378</v>
      </c>
      <c r="G100" s="114" t="s">
        <v>378</v>
      </c>
      <c r="H100" s="114" t="s">
        <v>378</v>
      </c>
      <c r="I100" s="114" t="s">
        <v>378</v>
      </c>
      <c r="J100" s="114" t="s">
        <v>378</v>
      </c>
      <c r="K100" s="114" t="s">
        <v>378</v>
      </c>
      <c r="L100" s="114">
        <f>'Расчет субсидий'!P100-1</f>
        <v>6.0844453296156287E-2</v>
      </c>
      <c r="M100" s="114">
        <f>L100*'Расчет субсидий'!Q100</f>
        <v>1.2168890659231257</v>
      </c>
      <c r="N100" s="124">
        <f t="shared" si="43"/>
        <v>9.7772964424784874</v>
      </c>
      <c r="O100" s="114">
        <f>'Расчет субсидий'!R100-1</f>
        <v>0</v>
      </c>
      <c r="P100" s="114">
        <f>O100*'Расчет субсидий'!S100</f>
        <v>0</v>
      </c>
      <c r="Q100" s="124">
        <f t="shared" si="44"/>
        <v>0</v>
      </c>
      <c r="R100" s="114">
        <f>'Расчет субсидий'!V100-1</f>
        <v>6.2599787120808825E-2</v>
      </c>
      <c r="S100" s="114">
        <f>R100*'Расчет субсидий'!W100</f>
        <v>1.5649946780202206</v>
      </c>
      <c r="T100" s="124">
        <f t="shared" si="45"/>
        <v>12.574208550635051</v>
      </c>
      <c r="U100" s="114">
        <f>'Расчет субсидий'!Z100-1</f>
        <v>-2.0202020202020221E-2</v>
      </c>
      <c r="V100" s="114">
        <f>U100*'Расчет субсидий'!AA100</f>
        <v>-0.50505050505050553</v>
      </c>
      <c r="W100" s="124">
        <f t="shared" si="46"/>
        <v>-4.0579118052608258</v>
      </c>
      <c r="X100" s="114" t="s">
        <v>378</v>
      </c>
      <c r="Y100" s="114" t="s">
        <v>378</v>
      </c>
      <c r="Z100" s="114" t="s">
        <v>378</v>
      </c>
      <c r="AA100" s="119">
        <f>'Расчет субсидий'!AH100-1</f>
        <v>5.8455812177896638E-2</v>
      </c>
      <c r="AB100" s="114">
        <f>AA100*'Расчет субсидий'!AI100</f>
        <v>0.29227906088948319</v>
      </c>
      <c r="AC100" s="124">
        <f t="shared" si="20"/>
        <v>2.3483644501956813</v>
      </c>
      <c r="AD100" s="114">
        <f>'Расчет субсидий'!AL100-1</f>
        <v>-9.1489361702127625E-2</v>
      </c>
      <c r="AE100" s="114">
        <f>AD100*'Расчет субсидий'!AM100</f>
        <v>-1.3723404255319145</v>
      </c>
      <c r="AF100" s="124">
        <f t="shared" si="21"/>
        <v>-11.02629609893318</v>
      </c>
      <c r="AG100" s="114">
        <f>'Расчет субсидий'!AP100-1</f>
        <v>1.7985611510791255E-3</v>
      </c>
      <c r="AH100" s="114">
        <f>AG100*'Расчет субсидий'!AQ100</f>
        <v>3.597122302158251E-2</v>
      </c>
      <c r="AI100" s="132">
        <f t="shared" si="22"/>
        <v>0.28901674008692002</v>
      </c>
      <c r="AJ100" s="114" t="s">
        <v>378</v>
      </c>
      <c r="AK100" s="114" t="s">
        <v>378</v>
      </c>
      <c r="AL100" s="114" t="s">
        <v>378</v>
      </c>
      <c r="AM100" s="123">
        <f>'Расчет субсидий'!AX100-1</f>
        <v>-1</v>
      </c>
      <c r="AN100" s="123">
        <f>AM100*'Расчет субсидий'!AY100</f>
        <v>0</v>
      </c>
      <c r="AO100" s="116">
        <f t="shared" si="47"/>
        <v>0</v>
      </c>
      <c r="AP100" s="114" t="s">
        <v>378</v>
      </c>
      <c r="AQ100" s="115" t="s">
        <v>378</v>
      </c>
      <c r="AR100" s="141" t="s">
        <v>378</v>
      </c>
      <c r="AS100" s="115">
        <f t="shared" si="23"/>
        <v>2.7754733969390286</v>
      </c>
      <c r="AT100" s="118" t="str">
        <f>IF('Расчет субсидий'!BV100="+",'Расчет субсидий'!BV100,"-")</f>
        <v>-</v>
      </c>
    </row>
    <row r="101" spans="1:46" x14ac:dyDescent="0.2">
      <c r="A101" s="140" t="s">
        <v>102</v>
      </c>
      <c r="B101" s="114">
        <f>'Расчет субсидий'!BI101</f>
        <v>86.400000000000091</v>
      </c>
      <c r="C101" s="114">
        <f>'Расчет субсидий'!D101-1</f>
        <v>-1</v>
      </c>
      <c r="D101" s="114">
        <f>C101*'Расчет субсидий'!E101</f>
        <v>0</v>
      </c>
      <c r="E101" s="124">
        <f t="shared" si="42"/>
        <v>0</v>
      </c>
      <c r="F101" s="114" t="s">
        <v>378</v>
      </c>
      <c r="G101" s="114" t="s">
        <v>378</v>
      </c>
      <c r="H101" s="114" t="s">
        <v>378</v>
      </c>
      <c r="I101" s="114" t="s">
        <v>378</v>
      </c>
      <c r="J101" s="114" t="s">
        <v>378</v>
      </c>
      <c r="K101" s="114" t="s">
        <v>378</v>
      </c>
      <c r="L101" s="114">
        <f>'Расчет субсидий'!P101-1</f>
        <v>0.28169561835623558</v>
      </c>
      <c r="M101" s="114">
        <f>L101*'Расчет субсидий'!Q101</f>
        <v>5.6339123671247116</v>
      </c>
      <c r="N101" s="124">
        <f t="shared" si="43"/>
        <v>54.199232692619617</v>
      </c>
      <c r="O101" s="114">
        <f>'Расчет субсидий'!R101-1</f>
        <v>0</v>
      </c>
      <c r="P101" s="114">
        <f>O101*'Расчет субсидий'!S101</f>
        <v>0</v>
      </c>
      <c r="Q101" s="124">
        <f t="shared" si="44"/>
        <v>0</v>
      </c>
      <c r="R101" s="114">
        <f>'Расчет субсидий'!V101-1</f>
        <v>0.49337539432176647</v>
      </c>
      <c r="S101" s="114">
        <f>R101*'Расчет субсидий'!W101</f>
        <v>7.4006309148264968</v>
      </c>
      <c r="T101" s="124">
        <f t="shared" si="45"/>
        <v>71.195377366081203</v>
      </c>
      <c r="U101" s="114">
        <f>'Расчет субсидий'!Z101-1</f>
        <v>-0.12142857142857133</v>
      </c>
      <c r="V101" s="114">
        <f>U101*'Расчет субсидий'!AA101</f>
        <v>-4.2499999999999964</v>
      </c>
      <c r="W101" s="124">
        <f t="shared" si="46"/>
        <v>-40.88575113233285</v>
      </c>
      <c r="X101" s="114" t="s">
        <v>378</v>
      </c>
      <c r="Y101" s="114" t="s">
        <v>378</v>
      </c>
      <c r="Z101" s="114" t="s">
        <v>378</v>
      </c>
      <c r="AA101" s="119">
        <f>'Расчет субсидий'!AH101-1</f>
        <v>0.11797603195739015</v>
      </c>
      <c r="AB101" s="114">
        <f>AA101*'Расчет субсидий'!AI101</f>
        <v>0.58988015978695074</v>
      </c>
      <c r="AC101" s="124">
        <f t="shared" si="20"/>
        <v>5.6747513908117702</v>
      </c>
      <c r="AD101" s="114">
        <f>'Расчет субсидий'!AL101-1</f>
        <v>-3.6170212765957555E-2</v>
      </c>
      <c r="AE101" s="114">
        <f>AD101*'Расчет субсидий'!AM101</f>
        <v>-0.54255319148936332</v>
      </c>
      <c r="AF101" s="124">
        <f t="shared" si="21"/>
        <v>-5.2194575913616594</v>
      </c>
      <c r="AG101" s="114">
        <f>'Расчет субсидий'!AP101-1</f>
        <v>7.4626865671640896E-3</v>
      </c>
      <c r="AH101" s="114">
        <f>AG101*'Расчет субсидий'!AQ101</f>
        <v>0.14925373134328179</v>
      </c>
      <c r="AI101" s="132">
        <f t="shared" si="22"/>
        <v>1.4358472741819979</v>
      </c>
      <c r="AJ101" s="114" t="s">
        <v>378</v>
      </c>
      <c r="AK101" s="114" t="s">
        <v>378</v>
      </c>
      <c r="AL101" s="114" t="s">
        <v>378</v>
      </c>
      <c r="AM101" s="123">
        <f>'Расчет субсидий'!AX101-1</f>
        <v>-1</v>
      </c>
      <c r="AN101" s="123">
        <f>AM101*'Расчет субсидий'!AY101</f>
        <v>0</v>
      </c>
      <c r="AO101" s="116">
        <f t="shared" si="47"/>
        <v>0</v>
      </c>
      <c r="AP101" s="114" t="s">
        <v>378</v>
      </c>
      <c r="AQ101" s="115" t="s">
        <v>378</v>
      </c>
      <c r="AR101" s="141" t="s">
        <v>378</v>
      </c>
      <c r="AS101" s="115">
        <f t="shared" si="23"/>
        <v>8.9811239815920807</v>
      </c>
      <c r="AT101" s="118" t="str">
        <f>IF('Расчет субсидий'!BV101="+",'Расчет субсидий'!BV101,"-")</f>
        <v>-</v>
      </c>
    </row>
    <row r="102" spans="1:46" x14ac:dyDescent="0.2">
      <c r="A102" s="140" t="s">
        <v>103</v>
      </c>
      <c r="B102" s="114">
        <f>'Расчет субсидий'!BI102</f>
        <v>-29.099999999999994</v>
      </c>
      <c r="C102" s="114">
        <f>'Расчет субсидий'!D102-1</f>
        <v>-1</v>
      </c>
      <c r="D102" s="114">
        <f>C102*'Расчет субсидий'!E102</f>
        <v>0</v>
      </c>
      <c r="E102" s="124">
        <f t="shared" si="42"/>
        <v>0</v>
      </c>
      <c r="F102" s="114" t="s">
        <v>378</v>
      </c>
      <c r="G102" s="114" t="s">
        <v>378</v>
      </c>
      <c r="H102" s="114" t="s">
        <v>378</v>
      </c>
      <c r="I102" s="114" t="s">
        <v>378</v>
      </c>
      <c r="J102" s="114" t="s">
        <v>378</v>
      </c>
      <c r="K102" s="114" t="s">
        <v>378</v>
      </c>
      <c r="L102" s="114">
        <f>'Расчет субсидий'!P102-1</f>
        <v>-0.58259992152026463</v>
      </c>
      <c r="M102" s="114">
        <f>L102*'Расчет субсидий'!Q102</f>
        <v>-11.651998430405293</v>
      </c>
      <c r="N102" s="124">
        <f t="shared" si="43"/>
        <v>-25.142312310093853</v>
      </c>
      <c r="O102" s="114">
        <f>'Расчет субсидий'!R102-1</f>
        <v>0</v>
      </c>
      <c r="P102" s="114">
        <f>O102*'Расчет субсидий'!S102</f>
        <v>0</v>
      </c>
      <c r="Q102" s="124">
        <f t="shared" si="44"/>
        <v>0</v>
      </c>
      <c r="R102" s="114">
        <f>'Расчет субсидий'!V102-1</f>
        <v>-1.40521675238795E-2</v>
      </c>
      <c r="S102" s="114">
        <f>R102*'Расчет субсидий'!W102</f>
        <v>-0.42156502571638499</v>
      </c>
      <c r="T102" s="124">
        <f t="shared" si="45"/>
        <v>-0.90963962953481348</v>
      </c>
      <c r="U102" s="114">
        <f>'Расчет субсидий'!Z102-1</f>
        <v>0.12424242424242427</v>
      </c>
      <c r="V102" s="114">
        <f>U102*'Расчет субсидий'!AA102</f>
        <v>2.4848484848484853</v>
      </c>
      <c r="W102" s="124">
        <f t="shared" si="46"/>
        <v>5.36172717688489</v>
      </c>
      <c r="X102" s="114" t="s">
        <v>378</v>
      </c>
      <c r="Y102" s="114" t="s">
        <v>378</v>
      </c>
      <c r="Z102" s="114" t="s">
        <v>378</v>
      </c>
      <c r="AA102" s="119">
        <f>'Расчет субсидий'!AH102-1</f>
        <v>1.5443037974683493E-2</v>
      </c>
      <c r="AB102" s="114">
        <f>AA102*'Расчет субсидий'!AI102</f>
        <v>7.7215189873417467E-2</v>
      </c>
      <c r="AC102" s="124">
        <f t="shared" si="20"/>
        <v>0.16661248544410689</v>
      </c>
      <c r="AD102" s="114">
        <f>'Расчет субсидий'!AL102-1</f>
        <v>-0.26808510638297878</v>
      </c>
      <c r="AE102" s="114">
        <f>AD102*'Расчет субсидий'!AM102</f>
        <v>-4.0212765957446814</v>
      </c>
      <c r="AF102" s="124">
        <f t="shared" si="21"/>
        <v>-8.6769829793022968</v>
      </c>
      <c r="AG102" s="114">
        <f>'Расчет субсидий'!AP102-1</f>
        <v>2.3310023310023631E-3</v>
      </c>
      <c r="AH102" s="114">
        <f>AG102*'Расчет субсидий'!AQ102</f>
        <v>4.6620046620047262E-2</v>
      </c>
      <c r="AI102" s="132">
        <f t="shared" si="22"/>
        <v>0.10059525660196927</v>
      </c>
      <c r="AJ102" s="114" t="s">
        <v>378</v>
      </c>
      <c r="AK102" s="114" t="s">
        <v>378</v>
      </c>
      <c r="AL102" s="114" t="s">
        <v>378</v>
      </c>
      <c r="AM102" s="123">
        <f>'Расчет субсидий'!AX102-1</f>
        <v>-1</v>
      </c>
      <c r="AN102" s="123">
        <f>AM102*'Расчет субсидий'!AY102</f>
        <v>0</v>
      </c>
      <c r="AO102" s="116">
        <f t="shared" si="47"/>
        <v>0</v>
      </c>
      <c r="AP102" s="114" t="s">
        <v>378</v>
      </c>
      <c r="AQ102" s="115" t="s">
        <v>378</v>
      </c>
      <c r="AR102" s="141" t="s">
        <v>378</v>
      </c>
      <c r="AS102" s="115">
        <f t="shared" si="23"/>
        <v>-13.486156330524407</v>
      </c>
      <c r="AT102" s="118" t="str">
        <f>IF('Расчет субсидий'!BV102="+",'Расчет субсидий'!BV102,"-")</f>
        <v>-</v>
      </c>
    </row>
    <row r="103" spans="1:46" x14ac:dyDescent="0.2">
      <c r="A103" s="140" t="s">
        <v>104</v>
      </c>
      <c r="B103" s="114">
        <f>'Расчет субсидий'!BI103</f>
        <v>126.10000000000002</v>
      </c>
      <c r="C103" s="114">
        <f>'Расчет субсидий'!D103-1</f>
        <v>-1</v>
      </c>
      <c r="D103" s="114">
        <f>C103*'Расчет субсидий'!E103</f>
        <v>0</v>
      </c>
      <c r="E103" s="124">
        <f t="shared" si="42"/>
        <v>0</v>
      </c>
      <c r="F103" s="114" t="s">
        <v>378</v>
      </c>
      <c r="G103" s="114" t="s">
        <v>378</v>
      </c>
      <c r="H103" s="114" t="s">
        <v>378</v>
      </c>
      <c r="I103" s="114" t="s">
        <v>378</v>
      </c>
      <c r="J103" s="114" t="s">
        <v>378</v>
      </c>
      <c r="K103" s="114" t="s">
        <v>378</v>
      </c>
      <c r="L103" s="114">
        <f>'Расчет субсидий'!P103-1</f>
        <v>0.96212244897959187</v>
      </c>
      <c r="M103" s="114">
        <f>L103*'Расчет субсидий'!Q103</f>
        <v>19.242448979591838</v>
      </c>
      <c r="N103" s="124">
        <f t="shared" si="43"/>
        <v>100.06030334018743</v>
      </c>
      <c r="O103" s="114">
        <f>'Расчет субсидий'!R103-1</f>
        <v>0</v>
      </c>
      <c r="P103" s="114">
        <f>O103*'Расчет субсидий'!S103</f>
        <v>0</v>
      </c>
      <c r="Q103" s="124">
        <f t="shared" si="44"/>
        <v>0</v>
      </c>
      <c r="R103" s="114">
        <f>'Расчет субсидий'!V103-1</f>
        <v>0.12325349301397193</v>
      </c>
      <c r="S103" s="114">
        <f>R103*'Расчет субсидий'!W103</f>
        <v>2.4650698602794385</v>
      </c>
      <c r="T103" s="124">
        <f t="shared" si="45"/>
        <v>12.818308014531423</v>
      </c>
      <c r="U103" s="114">
        <f>'Расчет субсидий'!Z103-1</f>
        <v>0.24</v>
      </c>
      <c r="V103" s="114">
        <f>U103*'Расчет субсидий'!AA103</f>
        <v>7.1999999999999993</v>
      </c>
      <c r="W103" s="124">
        <f t="shared" si="46"/>
        <v>37.439838599204691</v>
      </c>
      <c r="X103" s="114" t="s">
        <v>378</v>
      </c>
      <c r="Y103" s="114" t="s">
        <v>378</v>
      </c>
      <c r="Z103" s="114" t="s">
        <v>378</v>
      </c>
      <c r="AA103" s="119">
        <f>'Расчет субсидий'!AH103-1</f>
        <v>1.7224529684827683E-2</v>
      </c>
      <c r="AB103" s="114">
        <f>AA103*'Расчет субсидий'!AI103</f>
        <v>8.6122648424138415E-2</v>
      </c>
      <c r="AC103" s="124">
        <f t="shared" si="20"/>
        <v>0.4478358412133045</v>
      </c>
      <c r="AD103" s="114">
        <f>'Расчет субсидий'!AL103-1</f>
        <v>-0.32340425531914896</v>
      </c>
      <c r="AE103" s="114">
        <f>AD103*'Расчет субсидий'!AM103</f>
        <v>-4.8510638297872344</v>
      </c>
      <c r="AF103" s="124">
        <f t="shared" si="21"/>
        <v>-25.225423169676919</v>
      </c>
      <c r="AG103" s="114">
        <f>'Расчет субсидий'!AP103-1</f>
        <v>5.3763440860215006E-3</v>
      </c>
      <c r="AH103" s="114">
        <f>AG103*'Расчет субсидий'!AQ103</f>
        <v>0.10752688172043001</v>
      </c>
      <c r="AI103" s="132">
        <f t="shared" si="22"/>
        <v>0.55913737454009349</v>
      </c>
      <c r="AJ103" s="114" t="s">
        <v>378</v>
      </c>
      <c r="AK103" s="114" t="s">
        <v>378</v>
      </c>
      <c r="AL103" s="114" t="s">
        <v>378</v>
      </c>
      <c r="AM103" s="123">
        <f>'Расчет субсидий'!AX103-1</f>
        <v>-1</v>
      </c>
      <c r="AN103" s="123">
        <f>AM103*'Расчет субсидий'!AY103</f>
        <v>0</v>
      </c>
      <c r="AO103" s="116">
        <f t="shared" si="47"/>
        <v>0</v>
      </c>
      <c r="AP103" s="114" t="s">
        <v>378</v>
      </c>
      <c r="AQ103" s="115" t="s">
        <v>378</v>
      </c>
      <c r="AR103" s="141" t="s">
        <v>378</v>
      </c>
      <c r="AS103" s="115">
        <f t="shared" si="23"/>
        <v>24.250104540228612</v>
      </c>
      <c r="AT103" s="118" t="str">
        <f>IF('Расчет субсидий'!BV103="+",'Расчет субсидий'!BV103,"-")</f>
        <v>-</v>
      </c>
    </row>
    <row r="104" spans="1:46" x14ac:dyDescent="0.2">
      <c r="A104" s="140" t="s">
        <v>105</v>
      </c>
      <c r="B104" s="114">
        <f>'Расчет субсидий'!BI104</f>
        <v>113.20000000000005</v>
      </c>
      <c r="C104" s="114">
        <f>'Расчет субсидий'!D104-1</f>
        <v>-1</v>
      </c>
      <c r="D104" s="114">
        <f>C104*'Расчет субсидий'!E104</f>
        <v>0</v>
      </c>
      <c r="E104" s="124">
        <f t="shared" si="42"/>
        <v>0</v>
      </c>
      <c r="F104" s="114" t="s">
        <v>378</v>
      </c>
      <c r="G104" s="114" t="s">
        <v>378</v>
      </c>
      <c r="H104" s="114" t="s">
        <v>378</v>
      </c>
      <c r="I104" s="114" t="s">
        <v>378</v>
      </c>
      <c r="J104" s="114" t="s">
        <v>378</v>
      </c>
      <c r="K104" s="114" t="s">
        <v>378</v>
      </c>
      <c r="L104" s="114">
        <f>'Расчет субсидий'!P104-1</f>
        <v>0.59797822706065329</v>
      </c>
      <c r="M104" s="114">
        <f>L104*'Расчет субсидий'!Q104</f>
        <v>11.959564541213066</v>
      </c>
      <c r="N104" s="124">
        <f t="shared" si="43"/>
        <v>23.844260746387622</v>
      </c>
      <c r="O104" s="114">
        <f>'Расчет субсидий'!R104-1</f>
        <v>0</v>
      </c>
      <c r="P104" s="114">
        <f>O104*'Расчет субсидий'!S104</f>
        <v>0</v>
      </c>
      <c r="Q104" s="124">
        <f t="shared" si="44"/>
        <v>0</v>
      </c>
      <c r="R104" s="114">
        <f>'Расчет субсидий'!V104-1</f>
        <v>3.6502206177296381E-2</v>
      </c>
      <c r="S104" s="114">
        <f>R104*'Расчет субсидий'!W104</f>
        <v>0.54753309265944572</v>
      </c>
      <c r="T104" s="124">
        <f t="shared" si="45"/>
        <v>1.0916385612250401</v>
      </c>
      <c r="U104" s="114">
        <f>'Расчет субсидий'!Z104-1</f>
        <v>0.31818181818181812</v>
      </c>
      <c r="V104" s="114">
        <f>U104*'Расчет субсидий'!AA104</f>
        <v>11.136363636363635</v>
      </c>
      <c r="W104" s="124">
        <f t="shared" si="46"/>
        <v>22.203012274986246</v>
      </c>
      <c r="X104" s="114" t="s">
        <v>378</v>
      </c>
      <c r="Y104" s="114" t="s">
        <v>378</v>
      </c>
      <c r="Z104" s="114" t="s">
        <v>378</v>
      </c>
      <c r="AA104" s="119">
        <f>'Расчет субсидий'!AH104-1</f>
        <v>0.16911544227886055</v>
      </c>
      <c r="AB104" s="114">
        <f>AA104*'Расчет субсидий'!AI104</f>
        <v>0.84557721139430275</v>
      </c>
      <c r="AC104" s="124">
        <f t="shared" si="20"/>
        <v>1.6858610060767329</v>
      </c>
      <c r="AD104" s="114">
        <f>'Расчет субсидий'!AL104-1</f>
        <v>2.14</v>
      </c>
      <c r="AE104" s="114">
        <f>AD104*'Расчет субсидий'!AM104</f>
        <v>32.1</v>
      </c>
      <c r="AF104" s="124">
        <f t="shared" si="21"/>
        <v>63.999050075899142</v>
      </c>
      <c r="AG104" s="114">
        <f>'Расчет субсидий'!AP104-1</f>
        <v>9.4339622641510523E-3</v>
      </c>
      <c r="AH104" s="114">
        <f>AG104*'Расчет субсидий'!AQ104</f>
        <v>0.18867924528302105</v>
      </c>
      <c r="AI104" s="132">
        <f t="shared" si="22"/>
        <v>0.37617733542526227</v>
      </c>
      <c r="AJ104" s="114" t="s">
        <v>378</v>
      </c>
      <c r="AK104" s="114" t="s">
        <v>378</v>
      </c>
      <c r="AL104" s="114" t="s">
        <v>378</v>
      </c>
      <c r="AM104" s="123">
        <f>'Расчет субсидий'!AX104-1</f>
        <v>-1</v>
      </c>
      <c r="AN104" s="123">
        <f>AM104*'Расчет субсидий'!AY104</f>
        <v>0</v>
      </c>
      <c r="AO104" s="116">
        <f t="shared" si="47"/>
        <v>0</v>
      </c>
      <c r="AP104" s="114" t="s">
        <v>378</v>
      </c>
      <c r="AQ104" s="115" t="s">
        <v>378</v>
      </c>
      <c r="AR104" s="141" t="s">
        <v>378</v>
      </c>
      <c r="AS104" s="115">
        <f t="shared" si="23"/>
        <v>56.777717726913473</v>
      </c>
      <c r="AT104" s="118" t="str">
        <f>IF('Расчет субсидий'!BV104="+",'Расчет субсидий'!BV104,"-")</f>
        <v>-</v>
      </c>
    </row>
    <row r="105" spans="1:46" x14ac:dyDescent="0.2">
      <c r="A105" s="135" t="s">
        <v>106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19"/>
      <c r="AB105" s="114"/>
      <c r="AC105" s="124"/>
      <c r="AD105" s="142"/>
      <c r="AE105" s="142"/>
      <c r="AF105" s="142"/>
      <c r="AG105" s="142"/>
      <c r="AH105" s="142"/>
      <c r="AI105" s="143"/>
      <c r="AJ105" s="142"/>
      <c r="AK105" s="142"/>
      <c r="AL105" s="142"/>
      <c r="AM105" s="123"/>
      <c r="AN105" s="123"/>
      <c r="AO105" s="116"/>
      <c r="AP105" s="142"/>
      <c r="AQ105" s="144"/>
      <c r="AR105" s="145"/>
      <c r="AS105" s="115"/>
      <c r="AT105" s="118"/>
    </row>
    <row r="106" spans="1:46" x14ac:dyDescent="0.2">
      <c r="A106" s="140" t="s">
        <v>107</v>
      </c>
      <c r="B106" s="114">
        <f>'Расчет субсидий'!BI106</f>
        <v>-296.20000000000005</v>
      </c>
      <c r="C106" s="114">
        <f>'Расчет субсидий'!D106-1</f>
        <v>0.5044188299993404</v>
      </c>
      <c r="D106" s="114">
        <f>C106*'Расчет субсидий'!E106</f>
        <v>5.0441882999934045</v>
      </c>
      <c r="E106" s="124">
        <f t="shared" ref="E106:E120" si="48">$B106*D106/$AS106</f>
        <v>68.830272717138357</v>
      </c>
      <c r="F106" s="114" t="s">
        <v>378</v>
      </c>
      <c r="G106" s="114" t="s">
        <v>378</v>
      </c>
      <c r="H106" s="114" t="s">
        <v>378</v>
      </c>
      <c r="I106" s="114" t="s">
        <v>378</v>
      </c>
      <c r="J106" s="114" t="s">
        <v>378</v>
      </c>
      <c r="K106" s="114" t="s">
        <v>378</v>
      </c>
      <c r="L106" s="114">
        <f>'Расчет субсидий'!P106-1</f>
        <v>-0.24653053663958036</v>
      </c>
      <c r="M106" s="114">
        <f>L106*'Расчет субсидий'!Q106</f>
        <v>-4.9306107327916067</v>
      </c>
      <c r="N106" s="124">
        <f t="shared" ref="N106:N120" si="49">$B106*M106/$AS106</f>
        <v>-67.28045449860376</v>
      </c>
      <c r="O106" s="114">
        <f>'Расчет субсидий'!R106-1</f>
        <v>0</v>
      </c>
      <c r="P106" s="114">
        <f>O106*'Расчет субсидий'!S106</f>
        <v>0</v>
      </c>
      <c r="Q106" s="124">
        <f t="shared" ref="Q106:Q120" si="50">$B106*P106/$AS106</f>
        <v>0</v>
      </c>
      <c r="R106" s="114">
        <f>'Расчет субсидий'!V106-1</f>
        <v>7.8585461689587355E-2</v>
      </c>
      <c r="S106" s="114">
        <f>R106*'Расчет субсидий'!W106</f>
        <v>2.3575638506876206</v>
      </c>
      <c r="T106" s="124">
        <f t="shared" ref="T106:T120" si="51">$B106*S106/$AS106</f>
        <v>32.170044641495238</v>
      </c>
      <c r="U106" s="114">
        <f>'Расчет субсидий'!Z106-1</f>
        <v>-0.8203389830508474</v>
      </c>
      <c r="V106" s="114">
        <f>U106*'Расчет субсидий'!AA106</f>
        <v>-16.406779661016948</v>
      </c>
      <c r="W106" s="124">
        <f t="shared" ref="W106:W120" si="52">$B106*V106/$AS106</f>
        <v>-223.87806547175725</v>
      </c>
      <c r="X106" s="114" t="s">
        <v>378</v>
      </c>
      <c r="Y106" s="114" t="s">
        <v>378</v>
      </c>
      <c r="Z106" s="114" t="s">
        <v>378</v>
      </c>
      <c r="AA106" s="119">
        <f>'Расчет субсидий'!AH106-1</f>
        <v>0.78235600277585005</v>
      </c>
      <c r="AB106" s="114">
        <f>AA106*'Расчет субсидий'!AI106</f>
        <v>7.8235600277585</v>
      </c>
      <c r="AC106" s="124">
        <f t="shared" si="20"/>
        <v>106.7560801269501</v>
      </c>
      <c r="AD106" s="114">
        <f>'Расчет субсидий'!AL106-1</f>
        <v>5.1851851851851816E-2</v>
      </c>
      <c r="AE106" s="114">
        <f>AD106*'Расчет субсидий'!AM106</f>
        <v>0.77777777777777724</v>
      </c>
      <c r="AF106" s="124">
        <f t="shared" si="21"/>
        <v>10.613136023856255</v>
      </c>
      <c r="AG106" s="114">
        <f>'Расчет субсидий'!AP106-1</f>
        <v>-0.37894736842105259</v>
      </c>
      <c r="AH106" s="114">
        <f>AG106*'Расчет субсидий'!AQ106</f>
        <v>-7.5789473684210513</v>
      </c>
      <c r="AI106" s="132">
        <f t="shared" si="22"/>
        <v>-103.4182277211858</v>
      </c>
      <c r="AJ106" s="114" t="s">
        <v>378</v>
      </c>
      <c r="AK106" s="114" t="s">
        <v>378</v>
      </c>
      <c r="AL106" s="114" t="s">
        <v>378</v>
      </c>
      <c r="AM106" s="123">
        <f>'Расчет субсидий'!AX106-1</f>
        <v>-0.87936046511627908</v>
      </c>
      <c r="AN106" s="123">
        <f>AM106*'Расчет субсидий'!AY106</f>
        <v>-8.7936046511627914</v>
      </c>
      <c r="AO106" s="116">
        <f t="shared" ref="AO106:AO120" si="53">$B106*AN106/$AS106</f>
        <v>-119.99278581789316</v>
      </c>
      <c r="AP106" s="114" t="s">
        <v>378</v>
      </c>
      <c r="AQ106" s="115" t="s">
        <v>378</v>
      </c>
      <c r="AR106" s="141" t="s">
        <v>378</v>
      </c>
      <c r="AS106" s="115">
        <f t="shared" si="23"/>
        <v>-21.706852457175096</v>
      </c>
      <c r="AT106" s="118" t="str">
        <f>IF('Расчет субсидий'!BV106="+",'Расчет субсидий'!BV106,"-")</f>
        <v>-</v>
      </c>
    </row>
    <row r="107" spans="1:46" x14ac:dyDescent="0.2">
      <c r="A107" s="140" t="s">
        <v>108</v>
      </c>
      <c r="B107" s="114">
        <f>'Расчет субсидий'!BI107</f>
        <v>424.5</v>
      </c>
      <c r="C107" s="114">
        <f>'Расчет субсидий'!D107-1</f>
        <v>-1</v>
      </c>
      <c r="D107" s="114">
        <f>C107*'Расчет субсидий'!E107</f>
        <v>0</v>
      </c>
      <c r="E107" s="124">
        <f t="shared" si="48"/>
        <v>0</v>
      </c>
      <c r="F107" s="114" t="s">
        <v>378</v>
      </c>
      <c r="G107" s="114" t="s">
        <v>378</v>
      </c>
      <c r="H107" s="114" t="s">
        <v>378</v>
      </c>
      <c r="I107" s="114" t="s">
        <v>378</v>
      </c>
      <c r="J107" s="114" t="s">
        <v>378</v>
      </c>
      <c r="K107" s="114" t="s">
        <v>378</v>
      </c>
      <c r="L107" s="114">
        <f>'Расчет субсидий'!P107-1</f>
        <v>-0.30210119998294627</v>
      </c>
      <c r="M107" s="114">
        <f>L107*'Расчет субсидий'!Q107</f>
        <v>-6.0420239996589249</v>
      </c>
      <c r="N107" s="124">
        <f t="shared" si="49"/>
        <v>-12.685718595565422</v>
      </c>
      <c r="O107" s="114">
        <f>'Расчет субсидий'!R107-1</f>
        <v>0</v>
      </c>
      <c r="P107" s="114">
        <f>O107*'Расчет субсидий'!S107</f>
        <v>0</v>
      </c>
      <c r="Q107" s="124">
        <f t="shared" si="50"/>
        <v>0</v>
      </c>
      <c r="R107" s="114">
        <f>'Расчет субсидий'!V107-1</f>
        <v>1.2841621395737568</v>
      </c>
      <c r="S107" s="114">
        <f>R107*'Расчет субсидий'!W107</f>
        <v>32.104053489343919</v>
      </c>
      <c r="T107" s="124">
        <f t="shared" si="51"/>
        <v>67.405059689565505</v>
      </c>
      <c r="U107" s="114">
        <f>'Расчет субсидий'!Z107-1</f>
        <v>0.97956766360675163</v>
      </c>
      <c r="V107" s="114">
        <f>U107*'Расчет субсидий'!AA107</f>
        <v>24.48919159016879</v>
      </c>
      <c r="W107" s="124">
        <f t="shared" si="52"/>
        <v>51.417040575030093</v>
      </c>
      <c r="X107" s="114" t="s">
        <v>378</v>
      </c>
      <c r="Y107" s="114" t="s">
        <v>378</v>
      </c>
      <c r="Z107" s="114" t="s">
        <v>378</v>
      </c>
      <c r="AA107" s="119">
        <f>'Расчет субсидий'!AH107-1</f>
        <v>0.72750954852609939</v>
      </c>
      <c r="AB107" s="114">
        <f>AA107*'Расчет субсидий'!AI107</f>
        <v>7.2750954852609944</v>
      </c>
      <c r="AC107" s="124">
        <f t="shared" si="20"/>
        <v>15.274652018446012</v>
      </c>
      <c r="AD107" s="114">
        <f>'Расчет субсидий'!AL107-1</f>
        <v>-0.10555555555555562</v>
      </c>
      <c r="AE107" s="114">
        <f>AD107*'Расчет субсидий'!AM107</f>
        <v>-1.5833333333333344</v>
      </c>
      <c r="AF107" s="124">
        <f t="shared" si="21"/>
        <v>-3.3243365320593088</v>
      </c>
      <c r="AG107" s="114">
        <f>'Расчет субсидий'!AP107-1</f>
        <v>6.7282608695652177</v>
      </c>
      <c r="AH107" s="114">
        <f>AG107*'Расчет субсидий'!AQ107</f>
        <v>134.56521739130434</v>
      </c>
      <c r="AI107" s="132">
        <f t="shared" si="22"/>
        <v>282.53056933794653</v>
      </c>
      <c r="AJ107" s="114" t="s">
        <v>378</v>
      </c>
      <c r="AK107" s="114" t="s">
        <v>378</v>
      </c>
      <c r="AL107" s="114" t="s">
        <v>378</v>
      </c>
      <c r="AM107" s="123">
        <f>'Расчет субсидий'!AX107-1</f>
        <v>1.1375000000000002</v>
      </c>
      <c r="AN107" s="123">
        <f>AM107*'Расчет субсидий'!AY107</f>
        <v>11.375000000000002</v>
      </c>
      <c r="AO107" s="116">
        <f t="shared" si="53"/>
        <v>23.882733506636601</v>
      </c>
      <c r="AP107" s="114" t="s">
        <v>378</v>
      </c>
      <c r="AQ107" s="115" t="s">
        <v>378</v>
      </c>
      <c r="AR107" s="141" t="s">
        <v>378</v>
      </c>
      <c r="AS107" s="115">
        <f t="shared" si="23"/>
        <v>202.18320062308578</v>
      </c>
      <c r="AT107" s="118" t="str">
        <f>IF('Расчет субсидий'!BV107="+",'Расчет субсидий'!BV107,"-")</f>
        <v>+</v>
      </c>
    </row>
    <row r="108" spans="1:46" x14ac:dyDescent="0.2">
      <c r="A108" s="140" t="s">
        <v>109</v>
      </c>
      <c r="B108" s="114">
        <f>'Расчет субсидий'!BI108</f>
        <v>-877.90000000000009</v>
      </c>
      <c r="C108" s="114">
        <f>'Расчет субсидий'!D108-1</f>
        <v>-1</v>
      </c>
      <c r="D108" s="114">
        <f>C108*'Расчет субсидий'!E108</f>
        <v>0</v>
      </c>
      <c r="E108" s="124">
        <f t="shared" si="48"/>
        <v>0</v>
      </c>
      <c r="F108" s="114" t="s">
        <v>378</v>
      </c>
      <c r="G108" s="114" t="s">
        <v>378</v>
      </c>
      <c r="H108" s="114" t="s">
        <v>378</v>
      </c>
      <c r="I108" s="114" t="s">
        <v>378</v>
      </c>
      <c r="J108" s="114" t="s">
        <v>378</v>
      </c>
      <c r="K108" s="114" t="s">
        <v>378</v>
      </c>
      <c r="L108" s="114">
        <f>'Расчет субсидий'!P108-1</f>
        <v>-0.40313180839231333</v>
      </c>
      <c r="M108" s="114">
        <f>L108*'Расчет субсидий'!Q108</f>
        <v>-8.0626361678462661</v>
      </c>
      <c r="N108" s="124">
        <f t="shared" si="49"/>
        <v>-178.99161107376943</v>
      </c>
      <c r="O108" s="114">
        <f>'Расчет субсидий'!R108-1</f>
        <v>0</v>
      </c>
      <c r="P108" s="114">
        <f>O108*'Расчет субсидий'!S108</f>
        <v>0</v>
      </c>
      <c r="Q108" s="124">
        <f t="shared" si="50"/>
        <v>0</v>
      </c>
      <c r="R108" s="114">
        <f>'Расчет субсидий'!V108-1</f>
        <v>-0.34119741820609839</v>
      </c>
      <c r="S108" s="114">
        <f>R108*'Расчет субсидий'!W108</f>
        <v>-8.5299354551524598</v>
      </c>
      <c r="T108" s="124">
        <f t="shared" si="51"/>
        <v>-189.36571831950204</v>
      </c>
      <c r="U108" s="114">
        <f>'Расчет субсидий'!Z108-1</f>
        <v>-0.15037593984962405</v>
      </c>
      <c r="V108" s="114">
        <f>U108*'Расчет субсидий'!AA108</f>
        <v>-3.7593984962406015</v>
      </c>
      <c r="W108" s="124">
        <f t="shared" si="52"/>
        <v>-83.459153991585879</v>
      </c>
      <c r="X108" s="114" t="s">
        <v>378</v>
      </c>
      <c r="Y108" s="114" t="s">
        <v>378</v>
      </c>
      <c r="Z108" s="114" t="s">
        <v>378</v>
      </c>
      <c r="AA108" s="119">
        <f>'Расчет субсидий'!AH108-1</f>
        <v>-0.46150234741784035</v>
      </c>
      <c r="AB108" s="114">
        <f>AA108*'Расчет субсидий'!AI108</f>
        <v>-4.615023474178404</v>
      </c>
      <c r="AC108" s="124">
        <f t="shared" si="20"/>
        <v>-102.4541439784596</v>
      </c>
      <c r="AD108" s="114">
        <f>'Расчет субсидий'!AL108-1</f>
        <v>-0.17592592592592593</v>
      </c>
      <c r="AE108" s="114">
        <f>AD108*'Расчет субсидий'!AM108</f>
        <v>-2.6388888888888888</v>
      </c>
      <c r="AF108" s="124">
        <f t="shared" si="21"/>
        <v>-58.583689482427083</v>
      </c>
      <c r="AG108" s="114">
        <f>'Расчет субсидий'!AP108-1</f>
        <v>-0.12694610778443116</v>
      </c>
      <c r="AH108" s="114">
        <f>AG108*'Расчет субсидий'!AQ108</f>
        <v>-2.5389221556886232</v>
      </c>
      <c r="AI108" s="132">
        <f t="shared" si="22"/>
        <v>-56.364414513694747</v>
      </c>
      <c r="AJ108" s="114" t="s">
        <v>378</v>
      </c>
      <c r="AK108" s="114" t="s">
        <v>378</v>
      </c>
      <c r="AL108" s="114" t="s">
        <v>378</v>
      </c>
      <c r="AM108" s="123">
        <f>'Расчет субсидий'!AX108-1</f>
        <v>-0.94</v>
      </c>
      <c r="AN108" s="123">
        <f>AM108*'Расчет субсидий'!AY108</f>
        <v>-9.3999999999999986</v>
      </c>
      <c r="AO108" s="116">
        <f t="shared" si="53"/>
        <v>-208.68126864056131</v>
      </c>
      <c r="AP108" s="114" t="s">
        <v>378</v>
      </c>
      <c r="AQ108" s="115" t="s">
        <v>378</v>
      </c>
      <c r="AR108" s="141" t="s">
        <v>378</v>
      </c>
      <c r="AS108" s="115">
        <f t="shared" si="23"/>
        <v>-39.544804637995242</v>
      </c>
      <c r="AT108" s="118" t="str">
        <f>IF('Расчет субсидий'!BV108="+",'Расчет субсидий'!BV108,"-")</f>
        <v>-</v>
      </c>
    </row>
    <row r="109" spans="1:46" x14ac:dyDescent="0.2">
      <c r="A109" s="140" t="s">
        <v>110</v>
      </c>
      <c r="B109" s="114">
        <f>'Расчет субсидий'!BI109</f>
        <v>233.29999999999995</v>
      </c>
      <c r="C109" s="114">
        <f>'Расчет субсидий'!D109-1</f>
        <v>0.12851434426229491</v>
      </c>
      <c r="D109" s="114">
        <f>C109*'Расчет субсидий'!E109</f>
        <v>1.2851434426229491</v>
      </c>
      <c r="E109" s="124">
        <f t="shared" si="48"/>
        <v>3.5138522378446204</v>
      </c>
      <c r="F109" s="114" t="s">
        <v>378</v>
      </c>
      <c r="G109" s="114" t="s">
        <v>378</v>
      </c>
      <c r="H109" s="114" t="s">
        <v>378</v>
      </c>
      <c r="I109" s="114" t="s">
        <v>378</v>
      </c>
      <c r="J109" s="114" t="s">
        <v>378</v>
      </c>
      <c r="K109" s="114" t="s">
        <v>378</v>
      </c>
      <c r="L109" s="114">
        <f>'Расчет субсидий'!P109-1</f>
        <v>-0.71664990435622866</v>
      </c>
      <c r="M109" s="114">
        <f>L109*'Расчет субсидий'!Q109</f>
        <v>-14.332998087124572</v>
      </c>
      <c r="N109" s="124">
        <f t="shared" si="49"/>
        <v>-39.189428769658171</v>
      </c>
      <c r="O109" s="114">
        <f>'Расчет субсидий'!R109-1</f>
        <v>0</v>
      </c>
      <c r="P109" s="114">
        <f>O109*'Расчет субсидий'!S109</f>
        <v>0</v>
      </c>
      <c r="Q109" s="124">
        <f t="shared" si="50"/>
        <v>0</v>
      </c>
      <c r="R109" s="114">
        <f>'Расчет субсидий'!V109-1</f>
        <v>-1</v>
      </c>
      <c r="S109" s="114">
        <f>R109*'Расчет субсидий'!W109</f>
        <v>-20</v>
      </c>
      <c r="T109" s="124">
        <f t="shared" si="51"/>
        <v>-54.684202888246098</v>
      </c>
      <c r="U109" s="114">
        <f>'Расчет субсидий'!Z109-1</f>
        <v>1.2720588235294117</v>
      </c>
      <c r="V109" s="114">
        <f>U109*'Расчет субсидий'!AA109</f>
        <v>38.161764705882348</v>
      </c>
      <c r="W109" s="124">
        <f t="shared" si="52"/>
        <v>104.34228418749898</v>
      </c>
      <c r="X109" s="114" t="s">
        <v>378</v>
      </c>
      <c r="Y109" s="114" t="s">
        <v>378</v>
      </c>
      <c r="Z109" s="114" t="s">
        <v>378</v>
      </c>
      <c r="AA109" s="119">
        <f>'Расчет субсидий'!AH109-1</f>
        <v>2.0126601021692503E-2</v>
      </c>
      <c r="AB109" s="114">
        <f>AA109*'Расчет субсидий'!AI109</f>
        <v>0.20126601021692503</v>
      </c>
      <c r="AC109" s="124">
        <f t="shared" si="20"/>
        <v>0.55030356686050697</v>
      </c>
      <c r="AD109" s="114">
        <f>'Расчет субсидий'!AL109-1</f>
        <v>-0.22592592592592597</v>
      </c>
      <c r="AE109" s="114">
        <f>AD109*'Расчет субсидий'!AM109</f>
        <v>-3.3888888888888897</v>
      </c>
      <c r="AF109" s="124">
        <f t="shared" si="21"/>
        <v>-9.265934378286147</v>
      </c>
      <c r="AG109" s="114">
        <f>'Расчет субсидий'!AP109-1</f>
        <v>0.30000000000000004</v>
      </c>
      <c r="AH109" s="114">
        <f>AG109*'Расчет субсидий'!AQ109</f>
        <v>6.0000000000000009</v>
      </c>
      <c r="AI109" s="132">
        <f t="shared" si="22"/>
        <v>16.405260866473832</v>
      </c>
      <c r="AJ109" s="114" t="s">
        <v>378</v>
      </c>
      <c r="AK109" s="114" t="s">
        <v>378</v>
      </c>
      <c r="AL109" s="114" t="s">
        <v>378</v>
      </c>
      <c r="AM109" s="123">
        <f>'Расчет субсидий'!AX109-1</f>
        <v>7.74</v>
      </c>
      <c r="AN109" s="123">
        <f>AM109*'Расчет субсидий'!AY109</f>
        <v>77.400000000000006</v>
      </c>
      <c r="AO109" s="116">
        <f t="shared" si="53"/>
        <v>211.62786517751243</v>
      </c>
      <c r="AP109" s="114" t="s">
        <v>378</v>
      </c>
      <c r="AQ109" s="115" t="s">
        <v>378</v>
      </c>
      <c r="AR109" s="141" t="s">
        <v>378</v>
      </c>
      <c r="AS109" s="115">
        <f t="shared" si="23"/>
        <v>85.326287182708768</v>
      </c>
      <c r="AT109" s="118" t="str">
        <f>IF('Расчет субсидий'!BV109="+",'Расчет субсидий'!BV109,"-")</f>
        <v>-</v>
      </c>
    </row>
    <row r="110" spans="1:46" x14ac:dyDescent="0.2">
      <c r="A110" s="140" t="s">
        <v>111</v>
      </c>
      <c r="B110" s="114">
        <f>'Расчет субсидий'!BI110</f>
        <v>-384</v>
      </c>
      <c r="C110" s="114">
        <f>'Расчет субсидий'!D110-1</f>
        <v>-1</v>
      </c>
      <c r="D110" s="114">
        <f>C110*'Расчет субсидий'!E110</f>
        <v>0</v>
      </c>
      <c r="E110" s="124">
        <f t="shared" si="48"/>
        <v>0</v>
      </c>
      <c r="F110" s="114" t="s">
        <v>378</v>
      </c>
      <c r="G110" s="114" t="s">
        <v>378</v>
      </c>
      <c r="H110" s="114" t="s">
        <v>378</v>
      </c>
      <c r="I110" s="114" t="s">
        <v>378</v>
      </c>
      <c r="J110" s="114" t="s">
        <v>378</v>
      </c>
      <c r="K110" s="114" t="s">
        <v>378</v>
      </c>
      <c r="L110" s="114">
        <f>'Расчет субсидий'!P110-1</f>
        <v>-0.61438070284006363</v>
      </c>
      <c r="M110" s="114">
        <f>L110*'Расчет субсидий'!Q110</f>
        <v>-12.287614056801273</v>
      </c>
      <c r="N110" s="124">
        <f t="shared" si="49"/>
        <v>-97.942544794665423</v>
      </c>
      <c r="O110" s="114">
        <f>'Расчет субсидий'!R110-1</f>
        <v>0</v>
      </c>
      <c r="P110" s="114">
        <f>O110*'Расчет субсидий'!S110</f>
        <v>0</v>
      </c>
      <c r="Q110" s="124">
        <f t="shared" si="50"/>
        <v>0</v>
      </c>
      <c r="R110" s="114">
        <f>'Расчет субсидий'!V110-1</f>
        <v>5.7614017005926499E-2</v>
      </c>
      <c r="S110" s="114">
        <f>R110*'Расчет субсидий'!W110</f>
        <v>1.4403504251481625</v>
      </c>
      <c r="T110" s="124">
        <f t="shared" si="51"/>
        <v>11.480795651862559</v>
      </c>
      <c r="U110" s="114">
        <f>'Расчет субсидий'!Z110-1</f>
        <v>-1</v>
      </c>
      <c r="V110" s="114">
        <f>U110*'Расчет субсидий'!AA110</f>
        <v>-25</v>
      </c>
      <c r="W110" s="124">
        <f t="shared" si="52"/>
        <v>-199.27087622933112</v>
      </c>
      <c r="X110" s="114" t="s">
        <v>378</v>
      </c>
      <c r="Y110" s="114" t="s">
        <v>378</v>
      </c>
      <c r="Z110" s="114" t="s">
        <v>378</v>
      </c>
      <c r="AA110" s="119">
        <f>'Расчет субсидий'!AH110-1</f>
        <v>-0.59308567747476915</v>
      </c>
      <c r="AB110" s="114">
        <f>AA110*'Расчет субсидий'!AI110</f>
        <v>-5.9308567747476912</v>
      </c>
      <c r="AC110" s="124">
        <f t="shared" si="20"/>
        <v>-47.273881051785487</v>
      </c>
      <c r="AD110" s="114">
        <f>'Расчет субсидий'!AL110-1</f>
        <v>-0.29814814814814816</v>
      </c>
      <c r="AE110" s="114">
        <f>AD110*'Расчет субсидий'!AM110</f>
        <v>-4.4722222222222223</v>
      </c>
      <c r="AF110" s="124">
        <f t="shared" si="21"/>
        <v>-35.647345636580347</v>
      </c>
      <c r="AG110" s="114">
        <f>'Расчет субсидий'!AP110-1</f>
        <v>-9.6264367816091934E-2</v>
      </c>
      <c r="AH110" s="114">
        <f>AG110*'Расчет субсидий'!AQ110</f>
        <v>-1.9252873563218387</v>
      </c>
      <c r="AI110" s="132">
        <f t="shared" si="22"/>
        <v>-15.346147939500211</v>
      </c>
      <c r="AJ110" s="114" t="s">
        <v>378</v>
      </c>
      <c r="AK110" s="114" t="s">
        <v>378</v>
      </c>
      <c r="AL110" s="114" t="s">
        <v>378</v>
      </c>
      <c r="AM110" s="123">
        <f>'Расчет субсидий'!AX110-1</f>
        <v>0</v>
      </c>
      <c r="AN110" s="123">
        <f>AM110*'Расчет субсидий'!AY110</f>
        <v>0</v>
      </c>
      <c r="AO110" s="116">
        <f t="shared" si="53"/>
        <v>0</v>
      </c>
      <c r="AP110" s="114" t="s">
        <v>378</v>
      </c>
      <c r="AQ110" s="115" t="s">
        <v>378</v>
      </c>
      <c r="AR110" s="141" t="s">
        <v>378</v>
      </c>
      <c r="AS110" s="115">
        <f t="shared" si="23"/>
        <v>-48.175629984944855</v>
      </c>
      <c r="AT110" s="118" t="str">
        <f>IF('Расчет субсидий'!BV110="+",'Расчет субсидий'!BV110,"-")</f>
        <v>-</v>
      </c>
    </row>
    <row r="111" spans="1:46" x14ac:dyDescent="0.2">
      <c r="A111" s="140" t="s">
        <v>112</v>
      </c>
      <c r="B111" s="114">
        <f>'Расчет субсидий'!BI111</f>
        <v>1079.1000000000004</v>
      </c>
      <c r="C111" s="114">
        <f>'Расчет субсидий'!D111-1</f>
        <v>-7.8224654736354982E-2</v>
      </c>
      <c r="D111" s="114">
        <f>C111*'Расчет субсидий'!E111</f>
        <v>-0.78224654736354982</v>
      </c>
      <c r="E111" s="124">
        <f t="shared" si="48"/>
        <v>-7.3732380116410896</v>
      </c>
      <c r="F111" s="114" t="s">
        <v>378</v>
      </c>
      <c r="G111" s="114" t="s">
        <v>378</v>
      </c>
      <c r="H111" s="114" t="s">
        <v>378</v>
      </c>
      <c r="I111" s="114" t="s">
        <v>378</v>
      </c>
      <c r="J111" s="114" t="s">
        <v>378</v>
      </c>
      <c r="K111" s="114" t="s">
        <v>378</v>
      </c>
      <c r="L111" s="114">
        <f>'Расчет субсидий'!P111-1</f>
        <v>0.2740364658172878</v>
      </c>
      <c r="M111" s="114">
        <f>L111*'Расчет субсидий'!Q111</f>
        <v>5.480729316345756</v>
      </c>
      <c r="N111" s="124">
        <f t="shared" si="49"/>
        <v>51.659827535186665</v>
      </c>
      <c r="O111" s="114">
        <f>'Расчет субсидий'!R111-1</f>
        <v>0</v>
      </c>
      <c r="P111" s="114">
        <f>O111*'Расчет субсидий'!S111</f>
        <v>0</v>
      </c>
      <c r="Q111" s="124">
        <f t="shared" si="50"/>
        <v>0</v>
      </c>
      <c r="R111" s="114">
        <f>'Расчет субсидий'!V111-1</f>
        <v>2.6633663366336635</v>
      </c>
      <c r="S111" s="114">
        <f>R111*'Расчет субсидий'!W111</f>
        <v>79.900990099009903</v>
      </c>
      <c r="T111" s="124">
        <f t="shared" si="51"/>
        <v>753.12447124420464</v>
      </c>
      <c r="U111" s="114">
        <f>'Расчет субсидий'!Z111-1</f>
        <v>2.0588235294117649</v>
      </c>
      <c r="V111" s="114">
        <f>U111*'Расчет субсидий'!AA111</f>
        <v>41.176470588235297</v>
      </c>
      <c r="W111" s="124">
        <f t="shared" si="52"/>
        <v>388.11793947784292</v>
      </c>
      <c r="X111" s="114" t="s">
        <v>378</v>
      </c>
      <c r="Y111" s="114" t="s">
        <v>378</v>
      </c>
      <c r="Z111" s="114" t="s">
        <v>378</v>
      </c>
      <c r="AA111" s="119">
        <f>'Расчет субсидий'!AH111-1</f>
        <v>-0.36407525858975542</v>
      </c>
      <c r="AB111" s="114">
        <f>AA111*'Расчет субсидий'!AI111</f>
        <v>-3.6407525858975545</v>
      </c>
      <c r="AC111" s="124">
        <f t="shared" ref="AC111:AC174" si="54">$B111*AB111/$AS111</f>
        <v>-34.316719514831689</v>
      </c>
      <c r="AD111" s="114">
        <f>'Расчет субсидий'!AL111-1</f>
        <v>-0.43518518518518523</v>
      </c>
      <c r="AE111" s="114">
        <f>AD111*'Расчет субсидий'!AM111</f>
        <v>-6.5277777777777786</v>
      </c>
      <c r="AF111" s="124">
        <f t="shared" ref="AF111:AF174" si="55">$B111*AE111/$AS111</f>
        <v>-61.529014611665978</v>
      </c>
      <c r="AG111" s="114">
        <f>'Расчет субсидий'!AP111-1</f>
        <v>0</v>
      </c>
      <c r="AH111" s="114">
        <f>AG111*'Расчет субсидий'!AQ111</f>
        <v>0</v>
      </c>
      <c r="AI111" s="132">
        <f t="shared" ref="AI111:AI174" si="56">$B111*AH111/$AS111</f>
        <v>0</v>
      </c>
      <c r="AJ111" s="114" t="s">
        <v>378</v>
      </c>
      <c r="AK111" s="114" t="s">
        <v>378</v>
      </c>
      <c r="AL111" s="114" t="s">
        <v>378</v>
      </c>
      <c r="AM111" s="123">
        <f>'Расчет субсидий'!AX111-1</f>
        <v>-0.11228070175438598</v>
      </c>
      <c r="AN111" s="123">
        <f>AM111*'Расчет субсидий'!AY111</f>
        <v>-1.1228070175438598</v>
      </c>
      <c r="AO111" s="116">
        <f t="shared" si="53"/>
        <v>-10.583266119095066</v>
      </c>
      <c r="AP111" s="114" t="s">
        <v>378</v>
      </c>
      <c r="AQ111" s="115" t="s">
        <v>378</v>
      </c>
      <c r="AR111" s="141" t="s">
        <v>378</v>
      </c>
      <c r="AS111" s="115">
        <f t="shared" si="23"/>
        <v>114.4846060750082</v>
      </c>
      <c r="AT111" s="118" t="str">
        <f>IF('Расчет субсидий'!BV111="+",'Расчет субсидий'!BV111,"-")</f>
        <v>-</v>
      </c>
    </row>
    <row r="112" spans="1:46" x14ac:dyDescent="0.2">
      <c r="A112" s="140" t="s">
        <v>113</v>
      </c>
      <c r="B112" s="114">
        <f>'Расчет субсидий'!BI112</f>
        <v>-692.30000000000018</v>
      </c>
      <c r="C112" s="114">
        <f>'Расчет субсидий'!D112-1</f>
        <v>-1</v>
      </c>
      <c r="D112" s="114">
        <f>C112*'Расчет субсидий'!E112</f>
        <v>0</v>
      </c>
      <c r="E112" s="124">
        <f t="shared" si="48"/>
        <v>0</v>
      </c>
      <c r="F112" s="114" t="s">
        <v>378</v>
      </c>
      <c r="G112" s="114" t="s">
        <v>378</v>
      </c>
      <c r="H112" s="114" t="s">
        <v>378</v>
      </c>
      <c r="I112" s="114" t="s">
        <v>378</v>
      </c>
      <c r="J112" s="114" t="s">
        <v>378</v>
      </c>
      <c r="K112" s="114" t="s">
        <v>378</v>
      </c>
      <c r="L112" s="114">
        <f>'Расчет субсидий'!P112-1</f>
        <v>-0.35689117084465927</v>
      </c>
      <c r="M112" s="114">
        <f>L112*'Расчет субсидий'!Q112</f>
        <v>-7.1378234168931858</v>
      </c>
      <c r="N112" s="124">
        <f t="shared" si="49"/>
        <v>-228.3590186094967</v>
      </c>
      <c r="O112" s="114">
        <f>'Расчет субсидий'!R112-1</f>
        <v>0</v>
      </c>
      <c r="P112" s="114">
        <f>O112*'Расчет субсидий'!S112</f>
        <v>0</v>
      </c>
      <c r="Q112" s="124">
        <f t="shared" si="50"/>
        <v>0</v>
      </c>
      <c r="R112" s="114">
        <f>'Расчет субсидий'!V112-1</f>
        <v>-8.117258329671051E-2</v>
      </c>
      <c r="S112" s="114">
        <f>R112*'Расчет субсидий'!W112</f>
        <v>-1.6234516659342102</v>
      </c>
      <c r="T112" s="124">
        <f t="shared" si="51"/>
        <v>-51.938778467855798</v>
      </c>
      <c r="U112" s="114">
        <f>'Расчет субсидий'!Z112-1</f>
        <v>-0.52272727272727271</v>
      </c>
      <c r="V112" s="114">
        <f>U112*'Расчет субсидий'!AA112</f>
        <v>-15.681818181818182</v>
      </c>
      <c r="W112" s="124">
        <f t="shared" si="52"/>
        <v>-501.70540805718997</v>
      </c>
      <c r="X112" s="114" t="s">
        <v>378</v>
      </c>
      <c r="Y112" s="114" t="s">
        <v>378</v>
      </c>
      <c r="Z112" s="114" t="s">
        <v>378</v>
      </c>
      <c r="AA112" s="119">
        <f>'Расчет субсидий'!AH112-1</f>
        <v>0.41545737098318924</v>
      </c>
      <c r="AB112" s="114">
        <f>AA112*'Расчет субсидий'!AI112</f>
        <v>4.154573709831892</v>
      </c>
      <c r="AC112" s="124">
        <f t="shared" si="54"/>
        <v>132.91648163677513</v>
      </c>
      <c r="AD112" s="114">
        <f>'Расчет субсидий'!AL112-1</f>
        <v>-0.27037037037037037</v>
      </c>
      <c r="AE112" s="114">
        <f>AD112*'Расчет субсидий'!AM112</f>
        <v>-4.0555555555555554</v>
      </c>
      <c r="AF112" s="124">
        <f t="shared" si="55"/>
        <v>-129.74861277614283</v>
      </c>
      <c r="AG112" s="114">
        <f>'Расчет субсидий'!AP112-1</f>
        <v>0.13524185587364257</v>
      </c>
      <c r="AH112" s="114">
        <f>AG112*'Расчет субсидий'!AQ112</f>
        <v>2.7048371174728514</v>
      </c>
      <c r="AI112" s="132">
        <f t="shared" si="56"/>
        <v>86.535336273909877</v>
      </c>
      <c r="AJ112" s="114" t="s">
        <v>378</v>
      </c>
      <c r="AK112" s="114" t="s">
        <v>378</v>
      </c>
      <c r="AL112" s="114" t="s">
        <v>378</v>
      </c>
      <c r="AM112" s="123">
        <f>'Расчет субсидий'!AX112-1</f>
        <v>-1</v>
      </c>
      <c r="AN112" s="123">
        <f>AM112*'Расчет субсидий'!AY112</f>
        <v>0</v>
      </c>
      <c r="AO112" s="116">
        <f t="shared" si="53"/>
        <v>0</v>
      </c>
      <c r="AP112" s="114" t="s">
        <v>378</v>
      </c>
      <c r="AQ112" s="115" t="s">
        <v>378</v>
      </c>
      <c r="AR112" s="141" t="s">
        <v>378</v>
      </c>
      <c r="AS112" s="115">
        <f t="shared" ref="AS112:AS175" si="57">D112+M112+S112+V112+AB112+AE112+AH112+AN112</f>
        <v>-21.639237992896387</v>
      </c>
      <c r="AT112" s="118" t="str">
        <f>IF('Расчет субсидий'!BV112="+",'Расчет субсидий'!BV112,"-")</f>
        <v>-</v>
      </c>
    </row>
    <row r="113" spans="1:46" x14ac:dyDescent="0.2">
      <c r="A113" s="140" t="s">
        <v>114</v>
      </c>
      <c r="B113" s="114">
        <f>'Расчет субсидий'!BI113</f>
        <v>-134.59999999999991</v>
      </c>
      <c r="C113" s="114">
        <f>'Расчет субсидий'!D113-1</f>
        <v>-1</v>
      </c>
      <c r="D113" s="114">
        <f>C113*'Расчет субсидий'!E113</f>
        <v>0</v>
      </c>
      <c r="E113" s="124">
        <f t="shared" si="48"/>
        <v>0</v>
      </c>
      <c r="F113" s="114" t="s">
        <v>378</v>
      </c>
      <c r="G113" s="114" t="s">
        <v>378</v>
      </c>
      <c r="H113" s="114" t="s">
        <v>378</v>
      </c>
      <c r="I113" s="114" t="s">
        <v>378</v>
      </c>
      <c r="J113" s="114" t="s">
        <v>378</v>
      </c>
      <c r="K113" s="114" t="s">
        <v>378</v>
      </c>
      <c r="L113" s="114">
        <f>'Расчет субсидий'!P113-1</f>
        <v>-3.7143635020030374E-2</v>
      </c>
      <c r="M113" s="114">
        <f>L113*'Расчет субсидий'!Q113</f>
        <v>-0.74287270040060749</v>
      </c>
      <c r="N113" s="124">
        <f t="shared" si="49"/>
        <v>-14.041273671737477</v>
      </c>
      <c r="O113" s="114">
        <f>'Расчет субсидий'!R113-1</f>
        <v>0</v>
      </c>
      <c r="P113" s="114">
        <f>O113*'Расчет субсидий'!S113</f>
        <v>0</v>
      </c>
      <c r="Q113" s="124">
        <f t="shared" si="50"/>
        <v>0</v>
      </c>
      <c r="R113" s="114">
        <f>'Расчет субсидий'!V113-1</f>
        <v>-8.2840996660673016E-2</v>
      </c>
      <c r="S113" s="114">
        <f>R113*'Расчет субсидий'!W113</f>
        <v>-2.0710249165168255</v>
      </c>
      <c r="T113" s="124">
        <f t="shared" si="51"/>
        <v>-39.145102004849804</v>
      </c>
      <c r="U113" s="114">
        <f>'Расчет субсидий'!Z113-1</f>
        <v>0.95119006553984131</v>
      </c>
      <c r="V113" s="114">
        <f>U113*'Расчет субсидий'!AA113</f>
        <v>23.779751638496034</v>
      </c>
      <c r="W113" s="124">
        <f t="shared" si="52"/>
        <v>449.46866458009561</v>
      </c>
      <c r="X113" s="114" t="s">
        <v>378</v>
      </c>
      <c r="Y113" s="114" t="s">
        <v>378</v>
      </c>
      <c r="Z113" s="114" t="s">
        <v>378</v>
      </c>
      <c r="AA113" s="119">
        <f>'Расчет субсидий'!AH113-1</f>
        <v>-0.5421341463414634</v>
      </c>
      <c r="AB113" s="114">
        <f>AA113*'Расчет субсидий'!AI113</f>
        <v>-5.4213414634146337</v>
      </c>
      <c r="AC113" s="124">
        <f t="shared" si="54"/>
        <v>-102.47050283943962</v>
      </c>
      <c r="AD113" s="114">
        <f>'Расчет субсидий'!AL113-1</f>
        <v>-0.56851851851851842</v>
      </c>
      <c r="AE113" s="114">
        <f>AD113*'Расчет субсидий'!AM113</f>
        <v>-8.5277777777777768</v>
      </c>
      <c r="AF113" s="124">
        <f t="shared" si="55"/>
        <v>-161.18624567165628</v>
      </c>
      <c r="AG113" s="114">
        <f>'Расчет субсидий'!AP113-1</f>
        <v>-0.2068965517241379</v>
      </c>
      <c r="AH113" s="114">
        <f>AG113*'Расчет субсидий'!AQ113</f>
        <v>-4.137931034482758</v>
      </c>
      <c r="AI113" s="132">
        <f t="shared" si="56"/>
        <v>-78.212353285584086</v>
      </c>
      <c r="AJ113" s="114" t="s">
        <v>378</v>
      </c>
      <c r="AK113" s="114" t="s">
        <v>378</v>
      </c>
      <c r="AL113" s="114" t="s">
        <v>378</v>
      </c>
      <c r="AM113" s="123">
        <f>'Расчет субсидий'!AX113-1</f>
        <v>-1</v>
      </c>
      <c r="AN113" s="123">
        <f>AM113*'Расчет субсидий'!AY113</f>
        <v>-10</v>
      </c>
      <c r="AO113" s="116">
        <f t="shared" si="53"/>
        <v>-189.01318710682824</v>
      </c>
      <c r="AP113" s="114" t="s">
        <v>378</v>
      </c>
      <c r="AQ113" s="115" t="s">
        <v>378</v>
      </c>
      <c r="AR113" s="141" t="s">
        <v>378</v>
      </c>
      <c r="AS113" s="115">
        <f t="shared" si="57"/>
        <v>-7.121196254096569</v>
      </c>
      <c r="AT113" s="118" t="str">
        <f>IF('Расчет субсидий'!BV113="+",'Расчет субсидий'!BV113,"-")</f>
        <v>-</v>
      </c>
    </row>
    <row r="114" spans="1:46" x14ac:dyDescent="0.2">
      <c r="A114" s="140" t="s">
        <v>115</v>
      </c>
      <c r="B114" s="114">
        <f>'Расчет субсидий'!BI114</f>
        <v>1229.1000000000004</v>
      </c>
      <c r="C114" s="114">
        <f>'Расчет субсидий'!D114-1</f>
        <v>0.23293918918918921</v>
      </c>
      <c r="D114" s="114">
        <f>C114*'Расчет субсидий'!E114</f>
        <v>2.3293918918918921</v>
      </c>
      <c r="E114" s="124">
        <f t="shared" si="48"/>
        <v>82.87894998147911</v>
      </c>
      <c r="F114" s="114" t="s">
        <v>378</v>
      </c>
      <c r="G114" s="114" t="s">
        <v>378</v>
      </c>
      <c r="H114" s="114" t="s">
        <v>378</v>
      </c>
      <c r="I114" s="114" t="s">
        <v>378</v>
      </c>
      <c r="J114" s="114" t="s">
        <v>378</v>
      </c>
      <c r="K114" s="114" t="s">
        <v>378</v>
      </c>
      <c r="L114" s="114">
        <f>'Расчет субсидий'!P114-1</f>
        <v>0.24219238240013508</v>
      </c>
      <c r="M114" s="114">
        <f>L114*'Расчет субсидий'!Q114</f>
        <v>4.8438476480027015</v>
      </c>
      <c r="N114" s="124">
        <f t="shared" si="49"/>
        <v>172.34240761895495</v>
      </c>
      <c r="O114" s="114">
        <f>'Расчет субсидий'!R114-1</f>
        <v>0</v>
      </c>
      <c r="P114" s="114">
        <f>O114*'Расчет субсидий'!S114</f>
        <v>0</v>
      </c>
      <c r="Q114" s="124">
        <f t="shared" si="50"/>
        <v>0</v>
      </c>
      <c r="R114" s="114">
        <f>'Расчет субсидий'!V114-1</f>
        <v>-0.97401633259094278</v>
      </c>
      <c r="S114" s="114">
        <f>R114*'Расчет субсидий'!W114</f>
        <v>-19.480326651818856</v>
      </c>
      <c r="T114" s="124">
        <f t="shared" si="51"/>
        <v>-693.10321883523557</v>
      </c>
      <c r="U114" s="114">
        <f>'Расчет субсидий'!Z114-1</f>
        <v>2.3097713097713095</v>
      </c>
      <c r="V114" s="114">
        <f>U114*'Расчет субсидий'!AA114</f>
        <v>69.293139293139291</v>
      </c>
      <c r="W114" s="124">
        <f t="shared" si="52"/>
        <v>2465.4256956614699</v>
      </c>
      <c r="X114" s="114" t="s">
        <v>378</v>
      </c>
      <c r="Y114" s="114" t="s">
        <v>378</v>
      </c>
      <c r="Z114" s="114" t="s">
        <v>378</v>
      </c>
      <c r="AA114" s="119">
        <f>'Расчет субсидий'!AH114-1</f>
        <v>-0.59052030456852789</v>
      </c>
      <c r="AB114" s="114">
        <f>AA114*'Расчет субсидий'!AI114</f>
        <v>-5.9052030456852789</v>
      </c>
      <c r="AC114" s="124">
        <f t="shared" si="54"/>
        <v>-210.10506199381169</v>
      </c>
      <c r="AD114" s="114">
        <f>'Расчет субсидий'!AL114-1</f>
        <v>-0.40555555555555556</v>
      </c>
      <c r="AE114" s="114">
        <f>AD114*'Расчет субсидий'!AM114</f>
        <v>-6.083333333333333</v>
      </c>
      <c r="AF114" s="124">
        <f t="shared" si="55"/>
        <v>-216.44287541694467</v>
      </c>
      <c r="AG114" s="114">
        <f>'Расчет субсидий'!AP114-1</f>
        <v>-2.2624434389140302E-2</v>
      </c>
      <c r="AH114" s="114">
        <f>AG114*'Расчет субсидий'!AQ114</f>
        <v>-0.45248868778280604</v>
      </c>
      <c r="AI114" s="132">
        <f t="shared" si="56"/>
        <v>-16.09938948120833</v>
      </c>
      <c r="AJ114" s="114" t="s">
        <v>378</v>
      </c>
      <c r="AK114" s="114" t="s">
        <v>378</v>
      </c>
      <c r="AL114" s="114" t="s">
        <v>378</v>
      </c>
      <c r="AM114" s="123">
        <f>'Расчет субсидий'!AX114-1</f>
        <v>-1</v>
      </c>
      <c r="AN114" s="123">
        <f>AM114*'Расчет субсидий'!AY114</f>
        <v>-10</v>
      </c>
      <c r="AO114" s="116">
        <f t="shared" si="53"/>
        <v>-355.79650753470361</v>
      </c>
      <c r="AP114" s="114" t="s">
        <v>378</v>
      </c>
      <c r="AQ114" s="115" t="s">
        <v>378</v>
      </c>
      <c r="AR114" s="141" t="s">
        <v>378</v>
      </c>
      <c r="AS114" s="115">
        <f t="shared" si="57"/>
        <v>34.545027114413614</v>
      </c>
      <c r="AT114" s="118" t="str">
        <f>IF('Расчет субсидий'!BV114="+",'Расчет субсидий'!BV114,"-")</f>
        <v>+</v>
      </c>
    </row>
    <row r="115" spans="1:46" x14ac:dyDescent="0.2">
      <c r="A115" s="140" t="s">
        <v>116</v>
      </c>
      <c r="B115" s="114">
        <f>'Расчет субсидий'!BI115</f>
        <v>96.599999999999909</v>
      </c>
      <c r="C115" s="114">
        <f>'Расчет субсидий'!D115-1</f>
        <v>-1</v>
      </c>
      <c r="D115" s="114">
        <f>C115*'Расчет субсидий'!E115</f>
        <v>0</v>
      </c>
      <c r="E115" s="124">
        <f t="shared" si="48"/>
        <v>0</v>
      </c>
      <c r="F115" s="114" t="s">
        <v>378</v>
      </c>
      <c r="G115" s="114" t="s">
        <v>378</v>
      </c>
      <c r="H115" s="114" t="s">
        <v>378</v>
      </c>
      <c r="I115" s="114" t="s">
        <v>378</v>
      </c>
      <c r="J115" s="114" t="s">
        <v>378</v>
      </c>
      <c r="K115" s="114" t="s">
        <v>378</v>
      </c>
      <c r="L115" s="114">
        <f>'Расчет субсидий'!P115-1</f>
        <v>1.2585102036427758</v>
      </c>
      <c r="M115" s="114">
        <f>L115*'Расчет субсидий'!Q115</f>
        <v>25.170204072855515</v>
      </c>
      <c r="N115" s="124">
        <f t="shared" si="49"/>
        <v>1126.1789914498934</v>
      </c>
      <c r="O115" s="114">
        <f>'Расчет субсидий'!R115-1</f>
        <v>0</v>
      </c>
      <c r="P115" s="114">
        <f>O115*'Расчет субсидий'!S115</f>
        <v>0</v>
      </c>
      <c r="Q115" s="124">
        <f t="shared" si="50"/>
        <v>0</v>
      </c>
      <c r="R115" s="114">
        <f>'Расчет субсидий'!V115-1</f>
        <v>-1</v>
      </c>
      <c r="S115" s="114">
        <f>R115*'Расчет субсидий'!W115</f>
        <v>0</v>
      </c>
      <c r="T115" s="124">
        <f t="shared" si="51"/>
        <v>0</v>
      </c>
      <c r="U115" s="114">
        <f>'Расчет субсидий'!Z115-1</f>
        <v>-1</v>
      </c>
      <c r="V115" s="114">
        <f>U115*'Расчет субсидий'!AA115</f>
        <v>0</v>
      </c>
      <c r="W115" s="124">
        <f t="shared" si="52"/>
        <v>0</v>
      </c>
      <c r="X115" s="114" t="s">
        <v>378</v>
      </c>
      <c r="Y115" s="114" t="s">
        <v>378</v>
      </c>
      <c r="Z115" s="114" t="s">
        <v>378</v>
      </c>
      <c r="AA115" s="119">
        <f>'Расчет субсидий'!AH115-1</f>
        <v>-0.80111851851851856</v>
      </c>
      <c r="AB115" s="114">
        <f>AA115*'Расчет субсидий'!AI115</f>
        <v>-8.0111851851851856</v>
      </c>
      <c r="AC115" s="124">
        <f t="shared" si="54"/>
        <v>-358.44081462572922</v>
      </c>
      <c r="AD115" s="114">
        <f>'Расчет субсидий'!AL115-1</f>
        <v>-1</v>
      </c>
      <c r="AE115" s="114">
        <f>AD115*'Расчет субсидий'!AM115</f>
        <v>-15</v>
      </c>
      <c r="AF115" s="124">
        <f t="shared" si="55"/>
        <v>-671.13817682416402</v>
      </c>
      <c r="AG115" s="114">
        <f>'Расчет субсидий'!AP115-1</f>
        <v>-1</v>
      </c>
      <c r="AH115" s="114">
        <f>AG115*'Расчет субсидий'!AQ115</f>
        <v>0</v>
      </c>
      <c r="AI115" s="132">
        <f t="shared" si="56"/>
        <v>0</v>
      </c>
      <c r="AJ115" s="114" t="s">
        <v>378</v>
      </c>
      <c r="AK115" s="114" t="s">
        <v>378</v>
      </c>
      <c r="AL115" s="114" t="s">
        <v>378</v>
      </c>
      <c r="AM115" s="123">
        <f>'Расчет субсидий'!AX115-1</f>
        <v>0</v>
      </c>
      <c r="AN115" s="123">
        <f>AM115*'Расчет субсидий'!AY115</f>
        <v>0</v>
      </c>
      <c r="AO115" s="116">
        <f t="shared" si="53"/>
        <v>0</v>
      </c>
      <c r="AP115" s="114" t="s">
        <v>378</v>
      </c>
      <c r="AQ115" s="115" t="s">
        <v>378</v>
      </c>
      <c r="AR115" s="141" t="s">
        <v>378</v>
      </c>
      <c r="AS115" s="115">
        <f t="shared" si="57"/>
        <v>2.159018887670328</v>
      </c>
      <c r="AT115" s="118" t="str">
        <f>IF('Расчет субсидий'!BV115="+",'Расчет субсидий'!BV115,"-")</f>
        <v>+</v>
      </c>
    </row>
    <row r="116" spans="1:46" x14ac:dyDescent="0.2">
      <c r="A116" s="140" t="s">
        <v>117</v>
      </c>
      <c r="B116" s="114">
        <f>'Расчет субсидий'!BI116</f>
        <v>-135.70000000000005</v>
      </c>
      <c r="C116" s="114">
        <f>'Расчет субсидий'!D116-1</f>
        <v>-9.4775138381136603E-2</v>
      </c>
      <c r="D116" s="114">
        <f>C116*'Расчет субсидий'!E116</f>
        <v>-0.94775138381136603</v>
      </c>
      <c r="E116" s="124">
        <f t="shared" si="48"/>
        <v>-9.1074821794925302</v>
      </c>
      <c r="F116" s="114" t="s">
        <v>378</v>
      </c>
      <c r="G116" s="114" t="s">
        <v>378</v>
      </c>
      <c r="H116" s="114" t="s">
        <v>378</v>
      </c>
      <c r="I116" s="114" t="s">
        <v>378</v>
      </c>
      <c r="J116" s="114" t="s">
        <v>378</v>
      </c>
      <c r="K116" s="114" t="s">
        <v>378</v>
      </c>
      <c r="L116" s="114">
        <f>'Расчет субсидий'!P116-1</f>
        <v>-0.71018104297550022</v>
      </c>
      <c r="M116" s="114">
        <f>L116*'Расчет субсидий'!Q116</f>
        <v>-14.203620859510004</v>
      </c>
      <c r="N116" s="124">
        <f t="shared" si="49"/>
        <v>-136.4906726298197</v>
      </c>
      <c r="O116" s="114">
        <f>'Расчет субсидий'!R116-1</f>
        <v>0</v>
      </c>
      <c r="P116" s="114">
        <f>O116*'Расчет субсидий'!S116</f>
        <v>0</v>
      </c>
      <c r="Q116" s="124">
        <f t="shared" si="50"/>
        <v>0</v>
      </c>
      <c r="R116" s="114">
        <f>'Расчет субсидий'!V116-1</f>
        <v>0.64370546318289779</v>
      </c>
      <c r="S116" s="114">
        <f>R116*'Расчет субсидий'!W116</f>
        <v>19.311163895486935</v>
      </c>
      <c r="T116" s="124">
        <f t="shared" si="51"/>
        <v>185.57195911033565</v>
      </c>
      <c r="U116" s="114">
        <f>'Расчет субсидий'!Z116-1</f>
        <v>-0.113413304252999</v>
      </c>
      <c r="V116" s="114">
        <f>U116*'Расчет субсидий'!AA116</f>
        <v>-2.2682660850599801</v>
      </c>
      <c r="W116" s="124">
        <f t="shared" si="52"/>
        <v>-21.797059124255235</v>
      </c>
      <c r="X116" s="114" t="s">
        <v>378</v>
      </c>
      <c r="Y116" s="114" t="s">
        <v>378</v>
      </c>
      <c r="Z116" s="114" t="s">
        <v>378</v>
      </c>
      <c r="AA116" s="119">
        <f>'Расчет субсидий'!AH116-1</f>
        <v>0.37259428166910191</v>
      </c>
      <c r="AB116" s="114">
        <f>AA116*'Расчет субсидий'!AI116</f>
        <v>3.7259428166910191</v>
      </c>
      <c r="AC116" s="124">
        <f t="shared" si="54"/>
        <v>35.804704044173306</v>
      </c>
      <c r="AD116" s="114">
        <f>'Расчет субсидий'!AL116-1</f>
        <v>-0.34444444444444444</v>
      </c>
      <c r="AE116" s="114">
        <f>AD116*'Расчет субсидий'!AM116</f>
        <v>-5.166666666666667</v>
      </c>
      <c r="AF116" s="124">
        <f t="shared" si="55"/>
        <v>-49.649439080545108</v>
      </c>
      <c r="AG116" s="114">
        <f>'Расчет субсидий'!AP116-1</f>
        <v>-0.39200000000000002</v>
      </c>
      <c r="AH116" s="114">
        <f>AG116*'Расчет субсидий'!AQ116</f>
        <v>-7.84</v>
      </c>
      <c r="AI116" s="132">
        <f t="shared" si="56"/>
        <v>-75.339019817704582</v>
      </c>
      <c r="AJ116" s="114" t="s">
        <v>378</v>
      </c>
      <c r="AK116" s="114" t="s">
        <v>378</v>
      </c>
      <c r="AL116" s="114" t="s">
        <v>378</v>
      </c>
      <c r="AM116" s="123">
        <f>'Расчет субсидий'!AX116-1</f>
        <v>-0.67321428571428577</v>
      </c>
      <c r="AN116" s="123">
        <f>AM116*'Расчет субсидий'!AY116</f>
        <v>-6.7321428571428577</v>
      </c>
      <c r="AO116" s="116">
        <f t="shared" si="53"/>
        <v>-64.692990322691855</v>
      </c>
      <c r="AP116" s="114" t="s">
        <v>378</v>
      </c>
      <c r="AQ116" s="115" t="s">
        <v>378</v>
      </c>
      <c r="AR116" s="141" t="s">
        <v>378</v>
      </c>
      <c r="AS116" s="115">
        <f t="shared" si="57"/>
        <v>-14.12134114001292</v>
      </c>
      <c r="AT116" s="118" t="str">
        <f>IF('Расчет субсидий'!BV116="+",'Расчет субсидий'!BV116,"-")</f>
        <v>-</v>
      </c>
    </row>
    <row r="117" spans="1:46" x14ac:dyDescent="0.2">
      <c r="A117" s="140" t="s">
        <v>118</v>
      </c>
      <c r="B117" s="114">
        <f>'Расчет субсидий'!BI117</f>
        <v>462.19999999999982</v>
      </c>
      <c r="C117" s="114">
        <f>'Расчет субсидий'!D117-1</f>
        <v>0.31531057178115995</v>
      </c>
      <c r="D117" s="114">
        <f>C117*'Расчет субсидий'!E117</f>
        <v>3.1531057178115995</v>
      </c>
      <c r="E117" s="124">
        <f t="shared" si="48"/>
        <v>67.504065003769</v>
      </c>
      <c r="F117" s="114" t="s">
        <v>378</v>
      </c>
      <c r="G117" s="114" t="s">
        <v>378</v>
      </c>
      <c r="H117" s="114" t="s">
        <v>378</v>
      </c>
      <c r="I117" s="114" t="s">
        <v>378</v>
      </c>
      <c r="J117" s="114" t="s">
        <v>378</v>
      </c>
      <c r="K117" s="114" t="s">
        <v>378</v>
      </c>
      <c r="L117" s="114">
        <f>'Расчет субсидий'!P117-1</f>
        <v>8.7571815852961032E-2</v>
      </c>
      <c r="M117" s="114">
        <f>L117*'Расчет субсидий'!Q117</f>
        <v>1.7514363170592206</v>
      </c>
      <c r="N117" s="124">
        <f t="shared" si="49"/>
        <v>37.496069455858212</v>
      </c>
      <c r="O117" s="114">
        <f>'Расчет субсидий'!R117-1</f>
        <v>0</v>
      </c>
      <c r="P117" s="114">
        <f>O117*'Расчет субсидий'!S117</f>
        <v>0</v>
      </c>
      <c r="Q117" s="124">
        <f t="shared" si="50"/>
        <v>0</v>
      </c>
      <c r="R117" s="114">
        <f>'Расчет субсидий'!V117-1</f>
        <v>0.38133874239350907</v>
      </c>
      <c r="S117" s="114">
        <f>R117*'Расчет субсидий'!W117</f>
        <v>9.5334685598377273</v>
      </c>
      <c r="T117" s="124">
        <f t="shared" si="51"/>
        <v>204.09968423809329</v>
      </c>
      <c r="U117" s="114">
        <f>'Расчет субсидий'!Z117-1</f>
        <v>0.10810810810810789</v>
      </c>
      <c r="V117" s="114">
        <f>U117*'Расчет субсидий'!AA117</f>
        <v>2.7027027027026973</v>
      </c>
      <c r="W117" s="124">
        <f t="shared" si="52"/>
        <v>57.861497601713516</v>
      </c>
      <c r="X117" s="114" t="s">
        <v>378</v>
      </c>
      <c r="Y117" s="114" t="s">
        <v>378</v>
      </c>
      <c r="Z117" s="114" t="s">
        <v>378</v>
      </c>
      <c r="AA117" s="119">
        <f>'Расчет субсидий'!AH117-1</f>
        <v>0.24493684668989557</v>
      </c>
      <c r="AB117" s="114">
        <f>AA117*'Расчет субсидий'!AI117</f>
        <v>2.4493684668989557</v>
      </c>
      <c r="AC117" s="124">
        <f t="shared" si="54"/>
        <v>52.437927239079158</v>
      </c>
      <c r="AD117" s="114">
        <f>'Расчет субсидий'!AL117-1</f>
        <v>-0.12962962962962965</v>
      </c>
      <c r="AE117" s="114">
        <f>AD117*'Расчет субсидий'!AM117</f>
        <v>-1.9444444444444446</v>
      </c>
      <c r="AF117" s="124">
        <f t="shared" si="55"/>
        <v>-41.628132996788423</v>
      </c>
      <c r="AG117" s="114">
        <f>'Расчет субсидий'!AP117-1</f>
        <v>0.19718309859154926</v>
      </c>
      <c r="AH117" s="114">
        <f>AG117*'Расчет субсидий'!AQ117</f>
        <v>3.9436619718309851</v>
      </c>
      <c r="AI117" s="132">
        <f t="shared" si="56"/>
        <v>84.42888945827508</v>
      </c>
      <c r="AJ117" s="114" t="s">
        <v>378</v>
      </c>
      <c r="AK117" s="114" t="s">
        <v>378</v>
      </c>
      <c r="AL117" s="114" t="s">
        <v>378</v>
      </c>
      <c r="AM117" s="123">
        <f>'Расчет субсидий'!AX117-1</f>
        <v>-1</v>
      </c>
      <c r="AN117" s="123">
        <f>AM117*'Расчет субсидий'!AY117</f>
        <v>0</v>
      </c>
      <c r="AO117" s="116">
        <f t="shared" si="53"/>
        <v>0</v>
      </c>
      <c r="AP117" s="114" t="s">
        <v>378</v>
      </c>
      <c r="AQ117" s="115" t="s">
        <v>378</v>
      </c>
      <c r="AR117" s="141" t="s">
        <v>378</v>
      </c>
      <c r="AS117" s="115">
        <f t="shared" si="57"/>
        <v>21.58929929169674</v>
      </c>
      <c r="AT117" s="118" t="str">
        <f>IF('Расчет субсидий'!BV117="+",'Расчет субсидий'!BV117,"-")</f>
        <v>+</v>
      </c>
    </row>
    <row r="118" spans="1:46" x14ac:dyDescent="0.2">
      <c r="A118" s="140" t="s">
        <v>119</v>
      </c>
      <c r="B118" s="114">
        <f>'Расчет субсидий'!BI118</f>
        <v>586.39999999999964</v>
      </c>
      <c r="C118" s="114">
        <f>'Расчет субсидий'!D118-1</f>
        <v>0.2350897401553711</v>
      </c>
      <c r="D118" s="114">
        <f>C118*'Расчет субсидий'!E118</f>
        <v>2.350897401553711</v>
      </c>
      <c r="E118" s="124">
        <f t="shared" si="48"/>
        <v>59.254637627126989</v>
      </c>
      <c r="F118" s="114" t="s">
        <v>378</v>
      </c>
      <c r="G118" s="114" t="s">
        <v>378</v>
      </c>
      <c r="H118" s="114" t="s">
        <v>378</v>
      </c>
      <c r="I118" s="114" t="s">
        <v>378</v>
      </c>
      <c r="J118" s="114" t="s">
        <v>378</v>
      </c>
      <c r="K118" s="114" t="s">
        <v>378</v>
      </c>
      <c r="L118" s="114">
        <f>'Расчет субсидий'!P118-1</f>
        <v>0.50894585557576111</v>
      </c>
      <c r="M118" s="114">
        <f>L118*'Расчет субсидий'!Q118</f>
        <v>10.178917111515222</v>
      </c>
      <c r="N118" s="124">
        <f t="shared" si="49"/>
        <v>256.56076887097475</v>
      </c>
      <c r="O118" s="114">
        <f>'Расчет субсидий'!R118-1</f>
        <v>0</v>
      </c>
      <c r="P118" s="114">
        <f>O118*'Расчет субсидий'!S118</f>
        <v>0</v>
      </c>
      <c r="Q118" s="124">
        <f t="shared" si="50"/>
        <v>0</v>
      </c>
      <c r="R118" s="114">
        <f>'Расчет субсидий'!V118-1</f>
        <v>-0.69947089947089947</v>
      </c>
      <c r="S118" s="114">
        <f>R118*'Расчет субсидий'!W118</f>
        <v>-20.984126984126984</v>
      </c>
      <c r="T118" s="124">
        <f t="shared" si="51"/>
        <v>-528.90731834757764</v>
      </c>
      <c r="U118" s="114">
        <f>'Расчет субсидий'!Z118-1</f>
        <v>0.64615384615384608</v>
      </c>
      <c r="V118" s="114">
        <f>U118*'Расчет субсидий'!AA118</f>
        <v>12.923076923076922</v>
      </c>
      <c r="W118" s="124">
        <f t="shared" si="52"/>
        <v>325.72763047775868</v>
      </c>
      <c r="X118" s="114" t="s">
        <v>378</v>
      </c>
      <c r="Y118" s="114" t="s">
        <v>378</v>
      </c>
      <c r="Z118" s="114" t="s">
        <v>378</v>
      </c>
      <c r="AA118" s="119">
        <f>'Расчет субсидий'!AH118-1</f>
        <v>-0.41897558783884981</v>
      </c>
      <c r="AB118" s="114">
        <f>AA118*'Расчет субсидий'!AI118</f>
        <v>-4.1897558783884978</v>
      </c>
      <c r="AC118" s="124">
        <f t="shared" si="54"/>
        <v>-105.60327564952797</v>
      </c>
      <c r="AD118" s="114">
        <f>'Расчет субсидий'!AL118-1</f>
        <v>0.17407407407407405</v>
      </c>
      <c r="AE118" s="114">
        <f>AD118*'Расчет субсидий'!AM118</f>
        <v>2.6111111111111107</v>
      </c>
      <c r="AF118" s="124">
        <f t="shared" si="55"/>
        <v>65.813353909361965</v>
      </c>
      <c r="AG118" s="114">
        <f>'Расчет субсидий'!AP118-1</f>
        <v>1.0187499999999998</v>
      </c>
      <c r="AH118" s="114">
        <f>AG118*'Расчет субсидий'!AQ118</f>
        <v>20.374999999999996</v>
      </c>
      <c r="AI118" s="132">
        <f t="shared" si="56"/>
        <v>513.55420311188288</v>
      </c>
      <c r="AJ118" s="114" t="s">
        <v>378</v>
      </c>
      <c r="AK118" s="114" t="s">
        <v>378</v>
      </c>
      <c r="AL118" s="114" t="s">
        <v>378</v>
      </c>
      <c r="AM118" s="123">
        <f>'Расчет субсидий'!AX118-1</f>
        <v>-1</v>
      </c>
      <c r="AN118" s="123">
        <f>AM118*'Расчет субсидий'!AY118</f>
        <v>0</v>
      </c>
      <c r="AO118" s="116">
        <f t="shared" si="53"/>
        <v>0</v>
      </c>
      <c r="AP118" s="114" t="s">
        <v>378</v>
      </c>
      <c r="AQ118" s="115" t="s">
        <v>378</v>
      </c>
      <c r="AR118" s="141" t="s">
        <v>378</v>
      </c>
      <c r="AS118" s="115">
        <f t="shared" si="57"/>
        <v>23.265119684741478</v>
      </c>
      <c r="AT118" s="118" t="str">
        <f>IF('Расчет субсидий'!BV118="+",'Расчет субсидий'!BV118,"-")</f>
        <v>+</v>
      </c>
    </row>
    <row r="119" spans="1:46" x14ac:dyDescent="0.2">
      <c r="A119" s="140" t="s">
        <v>120</v>
      </c>
      <c r="B119" s="114">
        <f>'Расчет субсидий'!BI119</f>
        <v>-538.29999999999995</v>
      </c>
      <c r="C119" s="114">
        <f>'Расчет субсидий'!D119-1</f>
        <v>-1</v>
      </c>
      <c r="D119" s="114">
        <f>C119*'Расчет субсидий'!E119</f>
        <v>0</v>
      </c>
      <c r="E119" s="124">
        <f t="shared" si="48"/>
        <v>0</v>
      </c>
      <c r="F119" s="114" t="s">
        <v>378</v>
      </c>
      <c r="G119" s="114" t="s">
        <v>378</v>
      </c>
      <c r="H119" s="114" t="s">
        <v>378</v>
      </c>
      <c r="I119" s="114" t="s">
        <v>378</v>
      </c>
      <c r="J119" s="114" t="s">
        <v>378</v>
      </c>
      <c r="K119" s="114" t="s">
        <v>378</v>
      </c>
      <c r="L119" s="114">
        <f>'Расчет субсидий'!P119-1</f>
        <v>-0.54188505129238906</v>
      </c>
      <c r="M119" s="114">
        <f>L119*'Расчет субсидий'!Q119</f>
        <v>-10.837701025847782</v>
      </c>
      <c r="N119" s="124">
        <f t="shared" si="49"/>
        <v>-181.76961464296474</v>
      </c>
      <c r="O119" s="114">
        <f>'Расчет субсидий'!R119-1</f>
        <v>0</v>
      </c>
      <c r="P119" s="114">
        <f>O119*'Расчет субсидий'!S119</f>
        <v>0</v>
      </c>
      <c r="Q119" s="124">
        <f t="shared" si="50"/>
        <v>0</v>
      </c>
      <c r="R119" s="114">
        <f>'Расчет субсидий'!V119-1</f>
        <v>-0.72352024922118385</v>
      </c>
      <c r="S119" s="114">
        <f>R119*'Расчет субсидий'!W119</f>
        <v>-21.705607476635514</v>
      </c>
      <c r="T119" s="124">
        <f t="shared" si="51"/>
        <v>-364.04583381749632</v>
      </c>
      <c r="U119" s="114">
        <f>'Расчет субсидий'!Z119-1</f>
        <v>0.24013157894736858</v>
      </c>
      <c r="V119" s="114">
        <f>U119*'Расчет субсидий'!AA119</f>
        <v>4.8026315789473717</v>
      </c>
      <c r="W119" s="124">
        <f t="shared" si="52"/>
        <v>80.549600814358001</v>
      </c>
      <c r="X119" s="114" t="s">
        <v>378</v>
      </c>
      <c r="Y119" s="114" t="s">
        <v>378</v>
      </c>
      <c r="Z119" s="114" t="s">
        <v>378</v>
      </c>
      <c r="AA119" s="119">
        <f>'Расчет субсидий'!AH119-1</f>
        <v>0.12580182378840088</v>
      </c>
      <c r="AB119" s="114">
        <f>AA119*'Расчет субсидий'!AI119</f>
        <v>1.2580182378840088</v>
      </c>
      <c r="AC119" s="124">
        <f t="shared" si="54"/>
        <v>21.099446254203166</v>
      </c>
      <c r="AD119" s="114">
        <f>'Расчет субсидий'!AL119-1</f>
        <v>-0.32222222222222219</v>
      </c>
      <c r="AE119" s="114">
        <f>AD119*'Расчет субсидий'!AM119</f>
        <v>-4.833333333333333</v>
      </c>
      <c r="AF119" s="124">
        <f t="shared" si="55"/>
        <v>-81.064529769335564</v>
      </c>
      <c r="AG119" s="114">
        <f>'Расчет субсидий'!AP119-1</f>
        <v>-3.8961038961038974E-2</v>
      </c>
      <c r="AH119" s="114">
        <f>AG119*'Расчет субсидий'!AQ119</f>
        <v>-0.77922077922077948</v>
      </c>
      <c r="AI119" s="132">
        <f t="shared" si="56"/>
        <v>-13.069068838764359</v>
      </c>
      <c r="AJ119" s="114" t="s">
        <v>378</v>
      </c>
      <c r="AK119" s="114" t="s">
        <v>378</v>
      </c>
      <c r="AL119" s="114" t="s">
        <v>378</v>
      </c>
      <c r="AM119" s="123">
        <f>'Расчет субсидий'!AX119-1</f>
        <v>0</v>
      </c>
      <c r="AN119" s="123">
        <f>AM119*'Расчет субсидий'!AY119</f>
        <v>0</v>
      </c>
      <c r="AO119" s="116">
        <f t="shared" si="53"/>
        <v>0</v>
      </c>
      <c r="AP119" s="114" t="s">
        <v>378</v>
      </c>
      <c r="AQ119" s="115" t="s">
        <v>378</v>
      </c>
      <c r="AR119" s="141" t="s">
        <v>378</v>
      </c>
      <c r="AS119" s="115">
        <f t="shared" si="57"/>
        <v>-32.095212798206035</v>
      </c>
      <c r="AT119" s="118" t="str">
        <f>IF('Расчет субсидий'!BV119="+",'Расчет субсидий'!BV119,"-")</f>
        <v>-</v>
      </c>
    </row>
    <row r="120" spans="1:46" x14ac:dyDescent="0.2">
      <c r="A120" s="140" t="s">
        <v>121</v>
      </c>
      <c r="B120" s="114">
        <f>'Расчет субсидий'!BI120</f>
        <v>-44.699999999999818</v>
      </c>
      <c r="C120" s="114">
        <f>'Расчет субсидий'!D120-1</f>
        <v>-1</v>
      </c>
      <c r="D120" s="114">
        <f>C120*'Расчет субсидий'!E120</f>
        <v>0</v>
      </c>
      <c r="E120" s="124">
        <f t="shared" si="48"/>
        <v>0</v>
      </c>
      <c r="F120" s="114" t="s">
        <v>378</v>
      </c>
      <c r="G120" s="114" t="s">
        <v>378</v>
      </c>
      <c r="H120" s="114" t="s">
        <v>378</v>
      </c>
      <c r="I120" s="114" t="s">
        <v>378</v>
      </c>
      <c r="J120" s="114" t="s">
        <v>378</v>
      </c>
      <c r="K120" s="114" t="s">
        <v>378</v>
      </c>
      <c r="L120" s="114">
        <f>'Расчет субсидий'!P120-1</f>
        <v>-5.5716292604609086E-2</v>
      </c>
      <c r="M120" s="114">
        <f>L120*'Расчет субсидий'!Q120</f>
        <v>-1.1143258520921817</v>
      </c>
      <c r="N120" s="124">
        <f t="shared" si="49"/>
        <v>-17.193969076102068</v>
      </c>
      <c r="O120" s="114">
        <f>'Расчет субсидий'!R120-1</f>
        <v>0</v>
      </c>
      <c r="P120" s="114">
        <f>O120*'Расчет субсидий'!S120</f>
        <v>0</v>
      </c>
      <c r="Q120" s="124">
        <f t="shared" si="50"/>
        <v>0</v>
      </c>
      <c r="R120" s="114">
        <f>'Расчет субсидий'!V120-1</f>
        <v>0.6330345710627403</v>
      </c>
      <c r="S120" s="114">
        <f>R120*'Расчет субсидий'!W120</f>
        <v>3.1651728553137017</v>
      </c>
      <c r="T120" s="124">
        <f t="shared" si="51"/>
        <v>48.838393269439706</v>
      </c>
      <c r="U120" s="114">
        <f>'Расчет субсидий'!Z120-1</f>
        <v>-1.0174348407038236E-2</v>
      </c>
      <c r="V120" s="114">
        <f>U120*'Расчет субсидий'!AA120</f>
        <v>-0.45784567831672063</v>
      </c>
      <c r="W120" s="124">
        <f t="shared" si="52"/>
        <v>-7.0645264307782112</v>
      </c>
      <c r="X120" s="114" t="s">
        <v>378</v>
      </c>
      <c r="Y120" s="114" t="s">
        <v>378</v>
      </c>
      <c r="Z120" s="114" t="s">
        <v>378</v>
      </c>
      <c r="AA120" s="119">
        <f>'Расчет субсидий'!AH120-1</f>
        <v>-0.58155005059401121</v>
      </c>
      <c r="AB120" s="114">
        <f>AA120*'Расчет субсидий'!AI120</f>
        <v>-5.8155005059401121</v>
      </c>
      <c r="AC120" s="124">
        <f t="shared" si="54"/>
        <v>-89.732761448056678</v>
      </c>
      <c r="AD120" s="114">
        <f>'Расчет субсидий'!AL120-1</f>
        <v>-0.33333333333333337</v>
      </c>
      <c r="AE120" s="114">
        <f>AD120*'Расчет субсидий'!AM120</f>
        <v>-5.0000000000000009</v>
      </c>
      <c r="AF120" s="124">
        <f t="shared" si="55"/>
        <v>-77.14964632571278</v>
      </c>
      <c r="AG120" s="114">
        <f>'Расчет субсидий'!AP120-1</f>
        <v>0.77127659574468077</v>
      </c>
      <c r="AH120" s="114">
        <f>AG120*'Расчет субсидий'!AQ120</f>
        <v>15.425531914893615</v>
      </c>
      <c r="AI120" s="132">
        <f t="shared" si="56"/>
        <v>238.01486632400741</v>
      </c>
      <c r="AJ120" s="114" t="s">
        <v>378</v>
      </c>
      <c r="AK120" s="114" t="s">
        <v>378</v>
      </c>
      <c r="AL120" s="114" t="s">
        <v>378</v>
      </c>
      <c r="AM120" s="123">
        <f>'Расчет субсидий'!AX120-1</f>
        <v>-0.91</v>
      </c>
      <c r="AN120" s="123">
        <f>AM120*'Расчет субсидий'!AY120</f>
        <v>-9.1</v>
      </c>
      <c r="AO120" s="116">
        <f t="shared" si="53"/>
        <v>-140.41235631279724</v>
      </c>
      <c r="AP120" s="114" t="s">
        <v>378</v>
      </c>
      <c r="AQ120" s="115" t="s">
        <v>378</v>
      </c>
      <c r="AR120" s="141" t="s">
        <v>378</v>
      </c>
      <c r="AS120" s="115">
        <f t="shared" si="57"/>
        <v>-2.896967266141699</v>
      </c>
      <c r="AT120" s="118" t="str">
        <f>IF('Расчет субсидий'!BV120="+",'Расчет субсидий'!BV120,"-")</f>
        <v>-</v>
      </c>
    </row>
    <row r="121" spans="1:46" x14ac:dyDescent="0.2">
      <c r="A121" s="135" t="s">
        <v>122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19"/>
      <c r="AB121" s="114"/>
      <c r="AC121" s="124"/>
      <c r="AD121" s="142"/>
      <c r="AE121" s="142"/>
      <c r="AF121" s="142"/>
      <c r="AG121" s="142"/>
      <c r="AH121" s="142"/>
      <c r="AI121" s="143"/>
      <c r="AJ121" s="142"/>
      <c r="AK121" s="142"/>
      <c r="AL121" s="142"/>
      <c r="AM121" s="123"/>
      <c r="AN121" s="123"/>
      <c r="AO121" s="116"/>
      <c r="AP121" s="142"/>
      <c r="AQ121" s="144"/>
      <c r="AR121" s="145"/>
      <c r="AS121" s="115"/>
      <c r="AT121" s="118"/>
    </row>
    <row r="122" spans="1:46" x14ac:dyDescent="0.2">
      <c r="A122" s="140" t="s">
        <v>123</v>
      </c>
      <c r="B122" s="114">
        <f>'Расчет субсидий'!BI122</f>
        <v>36.899999999999977</v>
      </c>
      <c r="C122" s="114">
        <f>'Расчет субсидий'!D122-1</f>
        <v>5.6402334363199413E-2</v>
      </c>
      <c r="D122" s="114">
        <f>C122*'Расчет субсидий'!E122</f>
        <v>0.56402334363199413</v>
      </c>
      <c r="E122" s="124">
        <f t="shared" ref="E122:E128" si="58">$B122*D122/$AS122</f>
        <v>2.2781485879411743</v>
      </c>
      <c r="F122" s="114" t="s">
        <v>378</v>
      </c>
      <c r="G122" s="114" t="s">
        <v>378</v>
      </c>
      <c r="H122" s="114" t="s">
        <v>378</v>
      </c>
      <c r="I122" s="114" t="s">
        <v>378</v>
      </c>
      <c r="J122" s="114" t="s">
        <v>378</v>
      </c>
      <c r="K122" s="114" t="s">
        <v>378</v>
      </c>
      <c r="L122" s="114">
        <f>'Расчет субсидий'!P122-1</f>
        <v>-0.10868018498754894</v>
      </c>
      <c r="M122" s="114">
        <f>L122*'Расчет субсидий'!Q122</f>
        <v>-2.1736036997509789</v>
      </c>
      <c r="N122" s="124">
        <f t="shared" ref="N122:N128" si="59">$B122*M122/$AS122</f>
        <v>-8.7794100283946381</v>
      </c>
      <c r="O122" s="114">
        <f>'Расчет субсидий'!R122-1</f>
        <v>0</v>
      </c>
      <c r="P122" s="114">
        <f>O122*'Расчет субсидий'!S122</f>
        <v>0</v>
      </c>
      <c r="Q122" s="124">
        <f t="shared" ref="Q122:Q128" si="60">$B122*P122/$AS122</f>
        <v>0</v>
      </c>
      <c r="R122" s="114">
        <f>'Расчет субсидий'!V122-1</f>
        <v>-0.13249999999999995</v>
      </c>
      <c r="S122" s="114">
        <f>R122*'Расчет субсидий'!W122</f>
        <v>-3.3124999999999987</v>
      </c>
      <c r="T122" s="124">
        <f t="shared" ref="T122:T128" si="61">$B122*S122/$AS122</f>
        <v>-13.379529912646454</v>
      </c>
      <c r="U122" s="114">
        <f>'Расчет субсидий'!Z122-1</f>
        <v>0.87142857142857144</v>
      </c>
      <c r="V122" s="114">
        <f>U122*'Расчет субсидий'!AA122</f>
        <v>21.785714285714285</v>
      </c>
      <c r="W122" s="124">
        <f t="shared" ref="W122:W128" si="62">$B122*V122/$AS122</f>
        <v>87.994751986138454</v>
      </c>
      <c r="X122" s="114" t="s">
        <v>378</v>
      </c>
      <c r="Y122" s="114" t="s">
        <v>378</v>
      </c>
      <c r="Z122" s="114" t="s">
        <v>378</v>
      </c>
      <c r="AA122" s="119">
        <f>'Расчет субсидий'!AH122-1</f>
        <v>0.10750329091706878</v>
      </c>
      <c r="AB122" s="114">
        <f>AA122*'Расчет субсидий'!AI122</f>
        <v>0.53751645458534392</v>
      </c>
      <c r="AC122" s="124">
        <f t="shared" si="54"/>
        <v>2.1710845230684623</v>
      </c>
      <c r="AD122" s="114">
        <f>'Расчет субсидий'!AL122-1</f>
        <v>-0.15000000000000002</v>
      </c>
      <c r="AE122" s="114">
        <f>AD122*'Расчет субсидий'!AM122</f>
        <v>-2.2500000000000004</v>
      </c>
      <c r="AF122" s="124">
        <f t="shared" si="55"/>
        <v>-9.0879825821749556</v>
      </c>
      <c r="AG122" s="114">
        <f>'Расчет субсидий'!AP122-1</f>
        <v>2.7027027027026973E-2</v>
      </c>
      <c r="AH122" s="114">
        <f>AG122*'Расчет субсидий'!AQ122</f>
        <v>0.54054054054053946</v>
      </c>
      <c r="AI122" s="132">
        <f t="shared" si="56"/>
        <v>2.1832991188408255</v>
      </c>
      <c r="AJ122" s="114" t="s">
        <v>378</v>
      </c>
      <c r="AK122" s="114" t="s">
        <v>378</v>
      </c>
      <c r="AL122" s="114" t="s">
        <v>378</v>
      </c>
      <c r="AM122" s="123">
        <f>'Расчет субсидий'!AX122-1</f>
        <v>-0.65559999999999996</v>
      </c>
      <c r="AN122" s="123">
        <f>AM122*'Расчет субсидий'!AY122</f>
        <v>-6.5559999999999992</v>
      </c>
      <c r="AO122" s="116">
        <f t="shared" ref="AO122:AO128" si="63">$B122*AN122/$AS122</f>
        <v>-26.480361692772885</v>
      </c>
      <c r="AP122" s="114" t="s">
        <v>378</v>
      </c>
      <c r="AQ122" s="115" t="s">
        <v>378</v>
      </c>
      <c r="AR122" s="141" t="s">
        <v>378</v>
      </c>
      <c r="AS122" s="115">
        <f t="shared" si="57"/>
        <v>9.135690924721187</v>
      </c>
      <c r="AT122" s="118" t="str">
        <f>IF('Расчет субсидий'!BV122="+",'Расчет субсидий'!BV122,"-")</f>
        <v>+</v>
      </c>
    </row>
    <row r="123" spans="1:46" x14ac:dyDescent="0.2">
      <c r="A123" s="140" t="s">
        <v>124</v>
      </c>
      <c r="B123" s="114">
        <f>'Расчет субсидий'!BI123</f>
        <v>-160.5</v>
      </c>
      <c r="C123" s="114">
        <f>'Расчет субсидий'!D123-1</f>
        <v>-2.099902810399279E-2</v>
      </c>
      <c r="D123" s="114">
        <f>C123*'Расчет субсидий'!E123</f>
        <v>-0.2099902810399279</v>
      </c>
      <c r="E123" s="124">
        <f t="shared" si="58"/>
        <v>-2.0376876381988605</v>
      </c>
      <c r="F123" s="114" t="s">
        <v>378</v>
      </c>
      <c r="G123" s="114" t="s">
        <v>378</v>
      </c>
      <c r="H123" s="114" t="s">
        <v>378</v>
      </c>
      <c r="I123" s="114" t="s">
        <v>378</v>
      </c>
      <c r="J123" s="114" t="s">
        <v>378</v>
      </c>
      <c r="K123" s="114" t="s">
        <v>378</v>
      </c>
      <c r="L123" s="114">
        <f>'Расчет субсидий'!P123-1</f>
        <v>-2.7863360102362122E-2</v>
      </c>
      <c r="M123" s="114">
        <f>L123*'Расчет субсидий'!Q123</f>
        <v>-0.55726720204724245</v>
      </c>
      <c r="N123" s="124">
        <f t="shared" si="59"/>
        <v>-5.4075668795805827</v>
      </c>
      <c r="O123" s="114">
        <f>'Расчет субсидий'!R123-1</f>
        <v>0</v>
      </c>
      <c r="P123" s="114">
        <f>O123*'Расчет субсидий'!S123</f>
        <v>0</v>
      </c>
      <c r="Q123" s="124">
        <f t="shared" si="60"/>
        <v>0</v>
      </c>
      <c r="R123" s="114">
        <f>'Расчет субсидий'!V123-1</f>
        <v>-0.4407692307692308</v>
      </c>
      <c r="S123" s="114">
        <f>R123*'Расчет субсидий'!W123</f>
        <v>-13.223076923076924</v>
      </c>
      <c r="T123" s="124">
        <f t="shared" si="61"/>
        <v>-128.31308311827632</v>
      </c>
      <c r="U123" s="114">
        <f>'Расчет субсидий'!Z123-1</f>
        <v>0.19913419913419905</v>
      </c>
      <c r="V123" s="114">
        <f>U123*'Расчет субсидий'!AA123</f>
        <v>3.982683982683981</v>
      </c>
      <c r="W123" s="124">
        <f t="shared" si="62"/>
        <v>38.646864408094508</v>
      </c>
      <c r="X123" s="114" t="s">
        <v>378</v>
      </c>
      <c r="Y123" s="114" t="s">
        <v>378</v>
      </c>
      <c r="Z123" s="114" t="s">
        <v>378</v>
      </c>
      <c r="AA123" s="119">
        <f>'Расчет субсидий'!AH123-1</f>
        <v>0.13573770491803283</v>
      </c>
      <c r="AB123" s="114">
        <f>AA123*'Расчет субсидий'!AI123</f>
        <v>0.67868852459016416</v>
      </c>
      <c r="AC123" s="124">
        <f t="shared" si="54"/>
        <v>6.5858058282318481</v>
      </c>
      <c r="AD123" s="114">
        <f>'Расчет субсидий'!AL123-1</f>
        <v>-0.48928571428571421</v>
      </c>
      <c r="AE123" s="114">
        <f>AD123*'Расчет субсидий'!AM123</f>
        <v>-7.3392857142857135</v>
      </c>
      <c r="AF123" s="124">
        <f t="shared" si="55"/>
        <v>-71.218399723775278</v>
      </c>
      <c r="AG123" s="114">
        <f>'Расчет субсидий'!AP123-1</f>
        <v>6.4102564102563875E-3</v>
      </c>
      <c r="AH123" s="114">
        <f>AG123*'Расчет субсидий'!AQ123</f>
        <v>0.12820512820512775</v>
      </c>
      <c r="AI123" s="132">
        <f t="shared" si="56"/>
        <v>1.2440671235047105</v>
      </c>
      <c r="AJ123" s="114" t="s">
        <v>378</v>
      </c>
      <c r="AK123" s="114" t="s">
        <v>378</v>
      </c>
      <c r="AL123" s="114" t="s">
        <v>378</v>
      </c>
      <c r="AM123" s="123">
        <f>'Расчет субсидий'!AX123-1</f>
        <v>-1</v>
      </c>
      <c r="AN123" s="123">
        <f>AM123*'Расчет субсидий'!AY123</f>
        <v>0</v>
      </c>
      <c r="AO123" s="116">
        <f t="shared" si="63"/>
        <v>0</v>
      </c>
      <c r="AP123" s="114" t="s">
        <v>378</v>
      </c>
      <c r="AQ123" s="115" t="s">
        <v>378</v>
      </c>
      <c r="AR123" s="141" t="s">
        <v>378</v>
      </c>
      <c r="AS123" s="115">
        <f t="shared" si="57"/>
        <v>-16.540042484970538</v>
      </c>
      <c r="AT123" s="118" t="str">
        <f>IF('Расчет субсидий'!BV123="+",'Расчет субсидий'!BV123,"-")</f>
        <v>-</v>
      </c>
    </row>
    <row r="124" spans="1:46" x14ac:dyDescent="0.2">
      <c r="A124" s="140" t="s">
        <v>125</v>
      </c>
      <c r="B124" s="114">
        <f>'Расчет субсидий'!BI124</f>
        <v>-164.5</v>
      </c>
      <c r="C124" s="114">
        <f>'Расчет субсидий'!D124-1</f>
        <v>-4.761904761904856E-3</v>
      </c>
      <c r="D124" s="114">
        <f>C124*'Расчет субсидий'!E124</f>
        <v>-4.761904761904856E-2</v>
      </c>
      <c r="E124" s="124">
        <f t="shared" si="58"/>
        <v>-0.1700059332775529</v>
      </c>
      <c r="F124" s="114" t="s">
        <v>378</v>
      </c>
      <c r="G124" s="114" t="s">
        <v>378</v>
      </c>
      <c r="H124" s="114" t="s">
        <v>378</v>
      </c>
      <c r="I124" s="114" t="s">
        <v>378</v>
      </c>
      <c r="J124" s="114" t="s">
        <v>378</v>
      </c>
      <c r="K124" s="114" t="s">
        <v>378</v>
      </c>
      <c r="L124" s="114">
        <f>'Расчет субсидий'!P124-1</f>
        <v>-9.6845672575599617E-2</v>
      </c>
      <c r="M124" s="114">
        <f>L124*'Расчет субсидий'!Q124</f>
        <v>-1.9369134515119923</v>
      </c>
      <c r="N124" s="124">
        <f t="shared" si="59"/>
        <v>-6.9150223590448547</v>
      </c>
      <c r="O124" s="114">
        <f>'Расчет субсидий'!R124-1</f>
        <v>0</v>
      </c>
      <c r="P124" s="114">
        <f>O124*'Расчет субсидий'!S124</f>
        <v>0</v>
      </c>
      <c r="Q124" s="124">
        <f t="shared" si="60"/>
        <v>0</v>
      </c>
      <c r="R124" s="114">
        <f>'Расчет субсидий'!V124-1</f>
        <v>-0.76896551724137929</v>
      </c>
      <c r="S124" s="114">
        <f>R124*'Расчет субсидий'!W124</f>
        <v>-11.534482758620689</v>
      </c>
      <c r="T124" s="124">
        <f t="shared" si="61"/>
        <v>-41.179540631315398</v>
      </c>
      <c r="U124" s="114">
        <f>'Расчет субсидий'!Z124-1</f>
        <v>-0.74375000000000002</v>
      </c>
      <c r="V124" s="114">
        <f>U124*'Расчет субсидий'!AA124</f>
        <v>-26.03125</v>
      </c>
      <c r="W124" s="124">
        <f t="shared" si="62"/>
        <v>-92.934805963255428</v>
      </c>
      <c r="X124" s="114" t="s">
        <v>378</v>
      </c>
      <c r="Y124" s="114" t="s">
        <v>378</v>
      </c>
      <c r="Z124" s="114" t="s">
        <v>378</v>
      </c>
      <c r="AA124" s="119">
        <f>'Расчет субсидий'!AH124-1</f>
        <v>5.0045551169146663E-2</v>
      </c>
      <c r="AB124" s="114">
        <f>AA124*'Расчет субсидий'!AI124</f>
        <v>0.25022775584573331</v>
      </c>
      <c r="AC124" s="124">
        <f t="shared" si="54"/>
        <v>0.89334426645451448</v>
      </c>
      <c r="AD124" s="114">
        <f>'Расчет субсидий'!AL124-1</f>
        <v>-0.45178571428571435</v>
      </c>
      <c r="AE124" s="114">
        <f>AD124*'Расчет субсидий'!AM124</f>
        <v>-6.7767857142857153</v>
      </c>
      <c r="AF124" s="124">
        <f t="shared" si="55"/>
        <v>-24.19396937956127</v>
      </c>
      <c r="AG124" s="114">
        <f>'Расчет субсидий'!AP124-1</f>
        <v>0</v>
      </c>
      <c r="AH124" s="114">
        <f>AG124*'Расчет субсидий'!AQ124</f>
        <v>0</v>
      </c>
      <c r="AI124" s="132">
        <f t="shared" si="56"/>
        <v>0</v>
      </c>
      <c r="AJ124" s="114" t="s">
        <v>378</v>
      </c>
      <c r="AK124" s="114" t="s">
        <v>378</v>
      </c>
      <c r="AL124" s="114" t="s">
        <v>378</v>
      </c>
      <c r="AM124" s="123">
        <f>'Расчет субсидий'!AX124-1</f>
        <v>-1</v>
      </c>
      <c r="AN124" s="123">
        <f>AM124*'Расчет субсидий'!AY124</f>
        <v>0</v>
      </c>
      <c r="AO124" s="116">
        <f t="shared" si="63"/>
        <v>0</v>
      </c>
      <c r="AP124" s="114" t="s">
        <v>378</v>
      </c>
      <c r="AQ124" s="115" t="s">
        <v>378</v>
      </c>
      <c r="AR124" s="141" t="s">
        <v>378</v>
      </c>
      <c r="AS124" s="115">
        <f t="shared" si="57"/>
        <v>-46.076823216191713</v>
      </c>
      <c r="AT124" s="118" t="str">
        <f>IF('Расчет субсидий'!BV124="+",'Расчет субсидий'!BV124,"-")</f>
        <v>+</v>
      </c>
    </row>
    <row r="125" spans="1:46" x14ac:dyDescent="0.2">
      <c r="A125" s="140" t="s">
        <v>126</v>
      </c>
      <c r="B125" s="114">
        <f>'Расчет субсидий'!BI125</f>
        <v>-44.5</v>
      </c>
      <c r="C125" s="114">
        <f>'Расчет субсидий'!D125-1</f>
        <v>1.5508474576271247E-2</v>
      </c>
      <c r="D125" s="114">
        <f>C125*'Расчет субсидий'!E125</f>
        <v>0.15508474576271247</v>
      </c>
      <c r="E125" s="124">
        <f t="shared" si="58"/>
        <v>0.84825586730531799</v>
      </c>
      <c r="F125" s="114" t="s">
        <v>378</v>
      </c>
      <c r="G125" s="114" t="s">
        <v>378</v>
      </c>
      <c r="H125" s="114" t="s">
        <v>378</v>
      </c>
      <c r="I125" s="114" t="s">
        <v>378</v>
      </c>
      <c r="J125" s="114" t="s">
        <v>378</v>
      </c>
      <c r="K125" s="114" t="s">
        <v>378</v>
      </c>
      <c r="L125" s="114">
        <f>'Расчет субсидий'!P125-1</f>
        <v>-0.43706157443491811</v>
      </c>
      <c r="M125" s="114">
        <f>L125*'Расчет субсидий'!Q125</f>
        <v>-8.7412314886983626</v>
      </c>
      <c r="N125" s="124">
        <f t="shared" si="59"/>
        <v>-47.811284477374755</v>
      </c>
      <c r="O125" s="114">
        <f>'Расчет субсидий'!R125-1</f>
        <v>0</v>
      </c>
      <c r="P125" s="114">
        <f>O125*'Расчет субсидий'!S125</f>
        <v>0</v>
      </c>
      <c r="Q125" s="124">
        <f t="shared" si="60"/>
        <v>0</v>
      </c>
      <c r="R125" s="114">
        <f>'Расчет субсидий'!V125-1</f>
        <v>0.47406199021207174</v>
      </c>
      <c r="S125" s="114">
        <f>R125*'Расчет субсидий'!W125</f>
        <v>14.221859706362153</v>
      </c>
      <c r="T125" s="124">
        <f t="shared" si="61"/>
        <v>77.788282016936549</v>
      </c>
      <c r="U125" s="114">
        <f>'Расчет субсидий'!Z125-1</f>
        <v>0.26249999999999996</v>
      </c>
      <c r="V125" s="114">
        <f>U125*'Расчет субсидий'!AA125</f>
        <v>5.2499999999999991</v>
      </c>
      <c r="W125" s="124">
        <f t="shared" si="62"/>
        <v>28.715546983368434</v>
      </c>
      <c r="X125" s="114" t="s">
        <v>378</v>
      </c>
      <c r="Y125" s="114" t="s">
        <v>378</v>
      </c>
      <c r="Z125" s="114" t="s">
        <v>378</v>
      </c>
      <c r="AA125" s="119">
        <f>'Расчет субсидий'!AH125-1</f>
        <v>0.13819368879216531</v>
      </c>
      <c r="AB125" s="114">
        <f>AA125*'Расчет субсидий'!AI125</f>
        <v>0.69096844396082657</v>
      </c>
      <c r="AC125" s="124">
        <f t="shared" si="54"/>
        <v>3.7793403460156374</v>
      </c>
      <c r="AD125" s="114">
        <f>'Расчет субсидий'!AL125-1</f>
        <v>-0.60000000000000009</v>
      </c>
      <c r="AE125" s="114">
        <f>AD125*'Расчет субсидий'!AM125</f>
        <v>-9.0000000000000018</v>
      </c>
      <c r="AF125" s="124">
        <f t="shared" si="55"/>
        <v>-49.226651971488756</v>
      </c>
      <c r="AG125" s="114">
        <f>'Расчет субсидий'!AP125-1</f>
        <v>-0.24397590361445787</v>
      </c>
      <c r="AH125" s="114">
        <f>AG125*'Расчет субсидий'!AQ125</f>
        <v>-4.8795180722891569</v>
      </c>
      <c r="AI125" s="132">
        <f t="shared" si="56"/>
        <v>-26.689148659240889</v>
      </c>
      <c r="AJ125" s="114" t="s">
        <v>378</v>
      </c>
      <c r="AK125" s="114" t="s">
        <v>378</v>
      </c>
      <c r="AL125" s="114" t="s">
        <v>378</v>
      </c>
      <c r="AM125" s="123">
        <f>'Расчет субсидий'!AX125-1</f>
        <v>-0.58329999999999993</v>
      </c>
      <c r="AN125" s="123">
        <f>AM125*'Расчет субсидий'!AY125</f>
        <v>-5.8329999999999993</v>
      </c>
      <c r="AO125" s="116">
        <f t="shared" si="63"/>
        <v>-31.904340105521541</v>
      </c>
      <c r="AP125" s="114" t="s">
        <v>378</v>
      </c>
      <c r="AQ125" s="115" t="s">
        <v>378</v>
      </c>
      <c r="AR125" s="141" t="s">
        <v>378</v>
      </c>
      <c r="AS125" s="115">
        <f t="shared" si="57"/>
        <v>-8.1358366649018272</v>
      </c>
      <c r="AT125" s="118" t="str">
        <f>IF('Расчет субсидий'!BV125="+",'Расчет субсидий'!BV125,"-")</f>
        <v>+</v>
      </c>
    </row>
    <row r="126" spans="1:46" x14ac:dyDescent="0.2">
      <c r="A126" s="140" t="s">
        <v>127</v>
      </c>
      <c r="B126" s="114">
        <f>'Расчет субсидий'!BI126</f>
        <v>-177.79999999999995</v>
      </c>
      <c r="C126" s="114">
        <f>'Расчет субсидий'!D126-1</f>
        <v>4.6058854440357289E-2</v>
      </c>
      <c r="D126" s="114">
        <f>C126*'Расчет субсидий'!E126</f>
        <v>0.46058854440357289</v>
      </c>
      <c r="E126" s="124">
        <f t="shared" si="58"/>
        <v>2.4805803661663468</v>
      </c>
      <c r="F126" s="114" t="s">
        <v>378</v>
      </c>
      <c r="G126" s="114" t="s">
        <v>378</v>
      </c>
      <c r="H126" s="114" t="s">
        <v>378</v>
      </c>
      <c r="I126" s="114" t="s">
        <v>378</v>
      </c>
      <c r="J126" s="114" t="s">
        <v>378</v>
      </c>
      <c r="K126" s="114" t="s">
        <v>378</v>
      </c>
      <c r="L126" s="114">
        <f>'Расчет субсидий'!P126-1</f>
        <v>-0.31838205847016421</v>
      </c>
      <c r="M126" s="114">
        <f>L126*'Расчет субсидий'!Q126</f>
        <v>-6.3676411694032842</v>
      </c>
      <c r="N126" s="124">
        <f t="shared" si="59"/>
        <v>-34.294048029501475</v>
      </c>
      <c r="O126" s="114">
        <f>'Расчет субсидий'!R126-1</f>
        <v>0</v>
      </c>
      <c r="P126" s="114">
        <f>O126*'Расчет субсидий'!S126</f>
        <v>0</v>
      </c>
      <c r="Q126" s="124">
        <f t="shared" si="60"/>
        <v>0</v>
      </c>
      <c r="R126" s="114">
        <f>'Расчет субсидий'!V126-1</f>
        <v>-0.65740740740740744</v>
      </c>
      <c r="S126" s="114">
        <f>R126*'Расчет субсидий'!W126</f>
        <v>-19.722222222222221</v>
      </c>
      <c r="T126" s="124">
        <f t="shared" si="61"/>
        <v>-106.21748590157631</v>
      </c>
      <c r="U126" s="114">
        <f>'Расчет субсидий'!Z126-1</f>
        <v>0.15062761506276168</v>
      </c>
      <c r="V126" s="114">
        <f>U126*'Расчет субсидий'!AA126</f>
        <v>3.0125523012552335</v>
      </c>
      <c r="W126" s="124">
        <f t="shared" si="62"/>
        <v>16.224628643814377</v>
      </c>
      <c r="X126" s="114" t="s">
        <v>378</v>
      </c>
      <c r="Y126" s="114" t="s">
        <v>378</v>
      </c>
      <c r="Z126" s="114" t="s">
        <v>378</v>
      </c>
      <c r="AA126" s="119">
        <f>'Расчет субсидий'!AH126-1</f>
        <v>0.11884526558891451</v>
      </c>
      <c r="AB126" s="114">
        <f>AA126*'Расчет субсидий'!AI126</f>
        <v>0.59422632794457253</v>
      </c>
      <c r="AC126" s="124">
        <f t="shared" si="54"/>
        <v>3.20031008167427</v>
      </c>
      <c r="AD126" s="114">
        <f>'Расчет субсидий'!AL126-1</f>
        <v>-0.36071428571428577</v>
      </c>
      <c r="AE126" s="114">
        <f>AD126*'Расчет субсидий'!AM126</f>
        <v>-5.4107142857142865</v>
      </c>
      <c r="AF126" s="124">
        <f t="shared" si="55"/>
        <v>-29.140350508410329</v>
      </c>
      <c r="AG126" s="114">
        <f>'Расчет субсидий'!AP126-1</f>
        <v>-2.9239766081871399E-2</v>
      </c>
      <c r="AH126" s="114">
        <f>AG126*'Расчет субсидий'!AQ126</f>
        <v>-0.58479532163742798</v>
      </c>
      <c r="AI126" s="132">
        <f t="shared" si="56"/>
        <v>-3.1495177435604602</v>
      </c>
      <c r="AJ126" s="114" t="s">
        <v>378</v>
      </c>
      <c r="AK126" s="114" t="s">
        <v>378</v>
      </c>
      <c r="AL126" s="114" t="s">
        <v>378</v>
      </c>
      <c r="AM126" s="123">
        <f>'Расчет субсидий'!AX126-1</f>
        <v>-0.49954954954954955</v>
      </c>
      <c r="AN126" s="123">
        <f>AM126*'Расчет субсидий'!AY126</f>
        <v>-4.9954954954954953</v>
      </c>
      <c r="AO126" s="116">
        <f t="shared" si="63"/>
        <v>-26.904116908606351</v>
      </c>
      <c r="AP126" s="114" t="s">
        <v>378</v>
      </c>
      <c r="AQ126" s="115" t="s">
        <v>378</v>
      </c>
      <c r="AR126" s="141" t="s">
        <v>378</v>
      </c>
      <c r="AS126" s="115">
        <f t="shared" si="57"/>
        <v>-33.013501320869338</v>
      </c>
      <c r="AT126" s="118" t="str">
        <f>IF('Расчет субсидий'!BV126="+",'Расчет субсидий'!BV126,"-")</f>
        <v>+</v>
      </c>
    </row>
    <row r="127" spans="1:46" x14ac:dyDescent="0.2">
      <c r="A127" s="140" t="s">
        <v>128</v>
      </c>
      <c r="B127" s="114">
        <f>'Расчет субсидий'!BI127</f>
        <v>-109.20000000000005</v>
      </c>
      <c r="C127" s="114">
        <f>'Расчет субсидий'!D127-1</f>
        <v>-2.9405286343612391E-2</v>
      </c>
      <c r="D127" s="114">
        <f>C127*'Расчет субсидий'!E127</f>
        <v>-0.29405286343612391</v>
      </c>
      <c r="E127" s="124">
        <f t="shared" si="58"/>
        <v>-1.4156102337233318</v>
      </c>
      <c r="F127" s="114" t="s">
        <v>378</v>
      </c>
      <c r="G127" s="114" t="s">
        <v>378</v>
      </c>
      <c r="H127" s="114" t="s">
        <v>378</v>
      </c>
      <c r="I127" s="114" t="s">
        <v>378</v>
      </c>
      <c r="J127" s="114" t="s">
        <v>378</v>
      </c>
      <c r="K127" s="114" t="s">
        <v>378</v>
      </c>
      <c r="L127" s="114">
        <f>'Расчет субсидий'!P127-1</f>
        <v>0.54588173867641299</v>
      </c>
      <c r="M127" s="114">
        <f>L127*'Расчет субсидий'!Q127</f>
        <v>10.91763477352826</v>
      </c>
      <c r="N127" s="124">
        <f t="shared" si="59"/>
        <v>52.558969611318119</v>
      </c>
      <c r="O127" s="114">
        <f>'Расчет субсидий'!R127-1</f>
        <v>0</v>
      </c>
      <c r="P127" s="114">
        <f>O127*'Расчет субсидий'!S127</f>
        <v>0</v>
      </c>
      <c r="Q127" s="124">
        <f t="shared" si="60"/>
        <v>0</v>
      </c>
      <c r="R127" s="114">
        <f>'Расчет субсидий'!V127-1</f>
        <v>-0.25060606060606061</v>
      </c>
      <c r="S127" s="114">
        <f>R127*'Расчет субсидий'!W127</f>
        <v>-7.5181818181818185</v>
      </c>
      <c r="T127" s="124">
        <f t="shared" si="61"/>
        <v>-36.19354355691479</v>
      </c>
      <c r="U127" s="114">
        <f>'Расчет субсидий'!Z127-1</f>
        <v>-0.88888888888888884</v>
      </c>
      <c r="V127" s="114">
        <f>U127*'Расчет субсидий'!AA127</f>
        <v>-17.777777777777779</v>
      </c>
      <c r="W127" s="124">
        <f t="shared" si="62"/>
        <v>-85.584625366344255</v>
      </c>
      <c r="X127" s="114" t="s">
        <v>378</v>
      </c>
      <c r="Y127" s="114" t="s">
        <v>378</v>
      </c>
      <c r="Z127" s="114" t="s">
        <v>378</v>
      </c>
      <c r="AA127" s="119">
        <f>'Расчет субсидий'!AH127-1</f>
        <v>-3.5927293382561731E-2</v>
      </c>
      <c r="AB127" s="114">
        <f>AA127*'Расчет субсидий'!AI127</f>
        <v>-0.17963646691280866</v>
      </c>
      <c r="AC127" s="124">
        <f t="shared" si="54"/>
        <v>-0.86479423441123626</v>
      </c>
      <c r="AD127" s="114">
        <f>'Расчет субсидий'!AL127-1</f>
        <v>-0.4910714285714286</v>
      </c>
      <c r="AE127" s="114">
        <f>AD127*'Расчет субсидий'!AM127</f>
        <v>-7.3660714285714288</v>
      </c>
      <c r="AF127" s="124">
        <f t="shared" si="55"/>
        <v>-35.461263579526012</v>
      </c>
      <c r="AG127" s="114">
        <f>'Расчет субсидий'!AP127-1</f>
        <v>-2.3255813953488413E-2</v>
      </c>
      <c r="AH127" s="114">
        <f>AG127*'Расчет субсидий'!AQ127</f>
        <v>-0.46511627906976827</v>
      </c>
      <c r="AI127" s="132">
        <f t="shared" si="56"/>
        <v>-2.2391326403985454</v>
      </c>
      <c r="AJ127" s="114" t="s">
        <v>378</v>
      </c>
      <c r="AK127" s="114" t="s">
        <v>378</v>
      </c>
      <c r="AL127" s="114" t="s">
        <v>378</v>
      </c>
      <c r="AM127" s="123">
        <f>'Расчет субсидий'!AX127-1</f>
        <v>-1</v>
      </c>
      <c r="AN127" s="123">
        <f>AM127*'Расчет субсидий'!AY127</f>
        <v>0</v>
      </c>
      <c r="AO127" s="116">
        <f t="shared" si="63"/>
        <v>0</v>
      </c>
      <c r="AP127" s="114" t="s">
        <v>378</v>
      </c>
      <c r="AQ127" s="115" t="s">
        <v>378</v>
      </c>
      <c r="AR127" s="141" t="s">
        <v>378</v>
      </c>
      <c r="AS127" s="115">
        <f t="shared" si="57"/>
        <v>-22.683201860421466</v>
      </c>
      <c r="AT127" s="118" t="str">
        <f>IF('Расчет субсидий'!BV127="+",'Расчет субсидий'!BV127,"-")</f>
        <v>-</v>
      </c>
    </row>
    <row r="128" spans="1:46" x14ac:dyDescent="0.2">
      <c r="A128" s="140" t="s">
        <v>129</v>
      </c>
      <c r="B128" s="114">
        <f>'Расчет субсидий'!BI128</f>
        <v>189.79999999999995</v>
      </c>
      <c r="C128" s="114">
        <f>'Расчет субсидий'!D128-1</f>
        <v>-3.8746908491343879E-3</v>
      </c>
      <c r="D128" s="114">
        <f>C128*'Расчет субсидий'!E128</f>
        <v>-3.8746908491343879E-2</v>
      </c>
      <c r="E128" s="124">
        <f t="shared" si="58"/>
        <v>-0.13553609623329477</v>
      </c>
      <c r="F128" s="114" t="s">
        <v>378</v>
      </c>
      <c r="G128" s="114" t="s">
        <v>378</v>
      </c>
      <c r="H128" s="114" t="s">
        <v>378</v>
      </c>
      <c r="I128" s="114" t="s">
        <v>378</v>
      </c>
      <c r="J128" s="114" t="s">
        <v>378</v>
      </c>
      <c r="K128" s="114" t="s">
        <v>378</v>
      </c>
      <c r="L128" s="114">
        <f>'Расчет субсидий'!P128-1</f>
        <v>0.48743141508230181</v>
      </c>
      <c r="M128" s="114">
        <f>L128*'Расчет субсидий'!Q128</f>
        <v>9.7486283016460362</v>
      </c>
      <c r="N128" s="124">
        <f t="shared" si="59"/>
        <v>34.100553439758855</v>
      </c>
      <c r="O128" s="114">
        <f>'Расчет субсидий'!R128-1</f>
        <v>0</v>
      </c>
      <c r="P128" s="114">
        <f>O128*'Расчет субсидий'!S128</f>
        <v>0</v>
      </c>
      <c r="Q128" s="124">
        <f t="shared" si="60"/>
        <v>0</v>
      </c>
      <c r="R128" s="114">
        <f>'Расчет субсидий'!V128-1</f>
        <v>3.7142857142857144E-2</v>
      </c>
      <c r="S128" s="114">
        <f>R128*'Расчет субсидий'!W128</f>
        <v>1.3</v>
      </c>
      <c r="T128" s="124">
        <f t="shared" si="61"/>
        <v>4.5473802159634458</v>
      </c>
      <c r="U128" s="114">
        <f>'Расчет субсидий'!Z128-1</f>
        <v>3.0285714285714285</v>
      </c>
      <c r="V128" s="114">
        <f>U128*'Расчет субсидий'!AA128</f>
        <v>45.428571428571431</v>
      </c>
      <c r="W128" s="124">
        <f t="shared" si="62"/>
        <v>158.90845150289843</v>
      </c>
      <c r="X128" s="114" t="s">
        <v>378</v>
      </c>
      <c r="Y128" s="114" t="s">
        <v>378</v>
      </c>
      <c r="Z128" s="114" t="s">
        <v>378</v>
      </c>
      <c r="AA128" s="119">
        <f>'Расчет субсидий'!AH128-1</f>
        <v>2.7845808173009408</v>
      </c>
      <c r="AB128" s="114">
        <f>AA128*'Расчет субсидий'!AI128</f>
        <v>13.922904086504705</v>
      </c>
      <c r="AC128" s="124">
        <f t="shared" si="54"/>
        <v>48.702106609021619</v>
      </c>
      <c r="AD128" s="114">
        <f>'Расчет субсидий'!AL128-1</f>
        <v>-0.25</v>
      </c>
      <c r="AE128" s="114">
        <f>AD128*'Расчет субсидий'!AM128</f>
        <v>-3.75</v>
      </c>
      <c r="AF128" s="124">
        <f t="shared" si="55"/>
        <v>-13.117442930663785</v>
      </c>
      <c r="AG128" s="114">
        <f>'Расчет субсидий'!AP128-1</f>
        <v>-0.61757719714964376</v>
      </c>
      <c r="AH128" s="114">
        <f>AG128*'Расчет субсидий'!AQ128</f>
        <v>-12.351543942992876</v>
      </c>
      <c r="AI128" s="132">
        <f t="shared" si="56"/>
        <v>-43.205512740745327</v>
      </c>
      <c r="AJ128" s="114" t="s">
        <v>378</v>
      </c>
      <c r="AK128" s="114" t="s">
        <v>378</v>
      </c>
      <c r="AL128" s="114" t="s">
        <v>378</v>
      </c>
      <c r="AM128" s="123">
        <f>'Расчет субсидий'!AX128-1</f>
        <v>-1</v>
      </c>
      <c r="AN128" s="123">
        <f>AM128*'Расчет субсидий'!AY128</f>
        <v>0</v>
      </c>
      <c r="AO128" s="116">
        <f t="shared" si="63"/>
        <v>0</v>
      </c>
      <c r="AP128" s="114" t="s">
        <v>378</v>
      </c>
      <c r="AQ128" s="115" t="s">
        <v>378</v>
      </c>
      <c r="AR128" s="141" t="s">
        <v>378</v>
      </c>
      <c r="AS128" s="115">
        <f t="shared" si="57"/>
        <v>54.259812965237955</v>
      </c>
      <c r="AT128" s="118" t="str">
        <f>IF('Расчет субсидий'!BV128="+",'Расчет субсидий'!BV128,"-")</f>
        <v>+</v>
      </c>
    </row>
    <row r="129" spans="1:46" x14ac:dyDescent="0.2">
      <c r="A129" s="135" t="s">
        <v>130</v>
      </c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19"/>
      <c r="AB129" s="114"/>
      <c r="AC129" s="124"/>
      <c r="AD129" s="142"/>
      <c r="AE129" s="142"/>
      <c r="AF129" s="142"/>
      <c r="AG129" s="142"/>
      <c r="AH129" s="142"/>
      <c r="AI129" s="143"/>
      <c r="AJ129" s="142"/>
      <c r="AK129" s="142"/>
      <c r="AL129" s="142"/>
      <c r="AM129" s="123"/>
      <c r="AN129" s="123"/>
      <c r="AO129" s="116"/>
      <c r="AP129" s="142"/>
      <c r="AQ129" s="144"/>
      <c r="AR129" s="145"/>
      <c r="AS129" s="115"/>
      <c r="AT129" s="118"/>
    </row>
    <row r="130" spans="1:46" x14ac:dyDescent="0.2">
      <c r="A130" s="140" t="s">
        <v>131</v>
      </c>
      <c r="B130" s="114">
        <f>'Расчет субсидий'!BI130</f>
        <v>7.7999999999999545</v>
      </c>
      <c r="C130" s="114">
        <f>'Расчет субсидий'!D130-1</f>
        <v>-1.6888888888888842E-2</v>
      </c>
      <c r="D130" s="114">
        <f>C130*'Расчет субсидий'!E130</f>
        <v>-0.16888888888888842</v>
      </c>
      <c r="E130" s="124">
        <f t="shared" ref="E130:E138" si="64">$B130*D130/$AS130</f>
        <v>-1.5368619195111146</v>
      </c>
      <c r="F130" s="114" t="s">
        <v>378</v>
      </c>
      <c r="G130" s="114" t="s">
        <v>378</v>
      </c>
      <c r="H130" s="114" t="s">
        <v>378</v>
      </c>
      <c r="I130" s="114" t="s">
        <v>378</v>
      </c>
      <c r="J130" s="114" t="s">
        <v>378</v>
      </c>
      <c r="K130" s="114" t="s">
        <v>378</v>
      </c>
      <c r="L130" s="114">
        <f>'Расчет субсидий'!P130-1</f>
        <v>0.19558815037246635</v>
      </c>
      <c r="M130" s="114">
        <f>L130*'Расчет субсидий'!Q130</f>
        <v>3.911763007449327</v>
      </c>
      <c r="N130" s="124">
        <f t="shared" ref="N130:N138" si="65">$B130*M130/$AS130</f>
        <v>35.59641870967792</v>
      </c>
      <c r="O130" s="114">
        <f>'Расчет субсидий'!R130-1</f>
        <v>0</v>
      </c>
      <c r="P130" s="114">
        <f>O130*'Расчет субсидий'!S130</f>
        <v>0</v>
      </c>
      <c r="Q130" s="124">
        <f t="shared" ref="Q130:Q138" si="66">$B130*P130/$AS130</f>
        <v>0</v>
      </c>
      <c r="R130" s="114">
        <f>'Расчет субсидий'!V130-1</f>
        <v>-0.1413479984652769</v>
      </c>
      <c r="S130" s="114">
        <f>R130*'Расчет субсидий'!W130</f>
        <v>-4.2404399539583073</v>
      </c>
      <c r="T130" s="124">
        <f t="shared" ref="T130:T138" si="67">$B130*S130/$AS130</f>
        <v>-38.587326437439501</v>
      </c>
      <c r="U130" s="114">
        <f>'Расчет субсидий'!Z130-1</f>
        <v>2.4000000000000021E-2</v>
      </c>
      <c r="V130" s="114">
        <f>U130*'Расчет субсидий'!AA130</f>
        <v>0.48000000000000043</v>
      </c>
      <c r="W130" s="124">
        <f t="shared" ref="W130:W138" si="68">$B130*V130/$AS130</f>
        <v>4.3679233501894998</v>
      </c>
      <c r="X130" s="114" t="s">
        <v>378</v>
      </c>
      <c r="Y130" s="114" t="s">
        <v>378</v>
      </c>
      <c r="Z130" s="114" t="s">
        <v>378</v>
      </c>
      <c r="AA130" s="119">
        <f>'Расчет субсидий'!AH130-1</f>
        <v>0.21812473065320437</v>
      </c>
      <c r="AB130" s="114">
        <f>AA130*'Расчет субсидий'!AI130</f>
        <v>1.0906236532660218</v>
      </c>
      <c r="AC130" s="124">
        <f t="shared" si="54"/>
        <v>9.9245010861867264</v>
      </c>
      <c r="AD130" s="114">
        <f>'Расчет субсидий'!AL130-1</f>
        <v>-4.6031746031745979E-2</v>
      </c>
      <c r="AE130" s="114">
        <f>AD130*'Расчет субсидий'!AM130</f>
        <v>-0.69047619047618969</v>
      </c>
      <c r="AF130" s="124">
        <f t="shared" si="55"/>
        <v>-6.283223073189248</v>
      </c>
      <c r="AG130" s="114">
        <f>'Расчет субсидий'!AP130-1</f>
        <v>2.3728813559322104E-2</v>
      </c>
      <c r="AH130" s="114">
        <f>AG130*'Расчет субсидий'!AQ130</f>
        <v>0.47457627118644208</v>
      </c>
      <c r="AI130" s="132">
        <f t="shared" si="56"/>
        <v>4.3185682840856723</v>
      </c>
      <c r="AJ130" s="114" t="s">
        <v>378</v>
      </c>
      <c r="AK130" s="114" t="s">
        <v>378</v>
      </c>
      <c r="AL130" s="114" t="s">
        <v>378</v>
      </c>
      <c r="AM130" s="123">
        <f>'Расчет субсидий'!AX130-1</f>
        <v>-1</v>
      </c>
      <c r="AN130" s="123">
        <f>AM130*'Расчет субсидий'!AY130</f>
        <v>0</v>
      </c>
      <c r="AO130" s="116">
        <f t="shared" ref="AO130:AO138" si="69">$B130*AN130/$AS130</f>
        <v>0</v>
      </c>
      <c r="AP130" s="114" t="s">
        <v>378</v>
      </c>
      <c r="AQ130" s="115" t="s">
        <v>378</v>
      </c>
      <c r="AR130" s="141" t="s">
        <v>378</v>
      </c>
      <c r="AS130" s="115">
        <f t="shared" si="57"/>
        <v>0.85715789857840574</v>
      </c>
      <c r="AT130" s="118" t="str">
        <f>IF('Расчет субсидий'!BV130="+",'Расчет субсидий'!BV130,"-")</f>
        <v>-</v>
      </c>
    </row>
    <row r="131" spans="1:46" x14ac:dyDescent="0.2">
      <c r="A131" s="140" t="s">
        <v>132</v>
      </c>
      <c r="B131" s="114">
        <f>'Расчет субсидий'!BI131</f>
        <v>121.20000000000005</v>
      </c>
      <c r="C131" s="114">
        <f>'Расчет субсидий'!D131-1</f>
        <v>-1</v>
      </c>
      <c r="D131" s="114">
        <f>C131*'Расчет субсидий'!E131</f>
        <v>0</v>
      </c>
      <c r="E131" s="124">
        <f t="shared" si="64"/>
        <v>0</v>
      </c>
      <c r="F131" s="114" t="s">
        <v>378</v>
      </c>
      <c r="G131" s="114" t="s">
        <v>378</v>
      </c>
      <c r="H131" s="114" t="s">
        <v>378</v>
      </c>
      <c r="I131" s="114" t="s">
        <v>378</v>
      </c>
      <c r="J131" s="114" t="s">
        <v>378</v>
      </c>
      <c r="K131" s="114" t="s">
        <v>378</v>
      </c>
      <c r="L131" s="114">
        <f>'Расчет субсидий'!P131-1</f>
        <v>4.8846528755550844E-2</v>
      </c>
      <c r="M131" s="114">
        <f>L131*'Расчет субсидий'!Q131</f>
        <v>0.97693057511101689</v>
      </c>
      <c r="N131" s="124">
        <f t="shared" si="65"/>
        <v>9.8194367505757487</v>
      </c>
      <c r="O131" s="114">
        <f>'Расчет субсидий'!R131-1</f>
        <v>0</v>
      </c>
      <c r="P131" s="114">
        <f>O131*'Расчет субсидий'!S131</f>
        <v>0</v>
      </c>
      <c r="Q131" s="124">
        <f t="shared" si="66"/>
        <v>0</v>
      </c>
      <c r="R131" s="114">
        <f>'Расчет субсидий'!V131-1</f>
        <v>8.8108689803604978E-2</v>
      </c>
      <c r="S131" s="114">
        <f>R131*'Расчет субсидий'!W131</f>
        <v>3.5243475921441991</v>
      </c>
      <c r="T131" s="124">
        <f t="shared" si="67"/>
        <v>35.424327121884993</v>
      </c>
      <c r="U131" s="114">
        <f>'Расчет субсидий'!Z131-1</f>
        <v>0.57995735607675902</v>
      </c>
      <c r="V131" s="114">
        <f>U131*'Расчет субсидий'!AA131</f>
        <v>5.7995735607675902</v>
      </c>
      <c r="W131" s="124">
        <f t="shared" si="68"/>
        <v>58.29333957921952</v>
      </c>
      <c r="X131" s="114" t="s">
        <v>378</v>
      </c>
      <c r="Y131" s="114" t="s">
        <v>378</v>
      </c>
      <c r="Z131" s="114" t="s">
        <v>378</v>
      </c>
      <c r="AA131" s="119">
        <f>'Расчет субсидий'!AH131-1</f>
        <v>0.32937146416151974</v>
      </c>
      <c r="AB131" s="114">
        <f>AA131*'Расчет субсидий'!AI131</f>
        <v>1.6468573208075987</v>
      </c>
      <c r="AC131" s="124">
        <f t="shared" si="54"/>
        <v>16.553081366150483</v>
      </c>
      <c r="AD131" s="114">
        <f>'Расчет субсидий'!AL131-1</f>
        <v>4.761904761904745E-3</v>
      </c>
      <c r="AE131" s="114">
        <f>AD131*'Расчет субсидий'!AM131</f>
        <v>7.1428571428571175E-2</v>
      </c>
      <c r="AF131" s="124">
        <f t="shared" si="55"/>
        <v>0.7179510573175909</v>
      </c>
      <c r="AG131" s="114">
        <f>'Расчет субсидий'!AP131-1</f>
        <v>1.9493177387914784E-3</v>
      </c>
      <c r="AH131" s="114">
        <f>AG131*'Расчет субсидий'!AQ131</f>
        <v>3.8986354775829568E-2</v>
      </c>
      <c r="AI131" s="132">
        <f t="shared" si="56"/>
        <v>0.39186412485171901</v>
      </c>
      <c r="AJ131" s="114" t="s">
        <v>378</v>
      </c>
      <c r="AK131" s="114" t="s">
        <v>378</v>
      </c>
      <c r="AL131" s="114" t="s">
        <v>378</v>
      </c>
      <c r="AM131" s="123">
        <f>'Расчет субсидий'!AX131-1</f>
        <v>-1</v>
      </c>
      <c r="AN131" s="123">
        <f>AM131*'Расчет субсидий'!AY131</f>
        <v>0</v>
      </c>
      <c r="AO131" s="116">
        <f t="shared" si="69"/>
        <v>0</v>
      </c>
      <c r="AP131" s="114" t="s">
        <v>378</v>
      </c>
      <c r="AQ131" s="115" t="s">
        <v>378</v>
      </c>
      <c r="AR131" s="141" t="s">
        <v>378</v>
      </c>
      <c r="AS131" s="115">
        <f t="shared" si="57"/>
        <v>12.058123975034805</v>
      </c>
      <c r="AT131" s="118" t="str">
        <f>IF('Расчет субсидий'!BV131="+",'Расчет субсидий'!BV131,"-")</f>
        <v>-</v>
      </c>
    </row>
    <row r="132" spans="1:46" x14ac:dyDescent="0.2">
      <c r="A132" s="140" t="s">
        <v>133</v>
      </c>
      <c r="B132" s="114">
        <f>'Расчет субсидий'!BI132</f>
        <v>256</v>
      </c>
      <c r="C132" s="114">
        <f>'Расчет субсидий'!D132-1</f>
        <v>0.51185628742514977</v>
      </c>
      <c r="D132" s="114">
        <f>C132*'Расчет субсидий'!E132</f>
        <v>5.1185628742514977</v>
      </c>
      <c r="E132" s="124">
        <f t="shared" si="64"/>
        <v>70.661635385069587</v>
      </c>
      <c r="F132" s="114" t="s">
        <v>378</v>
      </c>
      <c r="G132" s="114" t="s">
        <v>378</v>
      </c>
      <c r="H132" s="114" t="s">
        <v>378</v>
      </c>
      <c r="I132" s="114" t="s">
        <v>378</v>
      </c>
      <c r="J132" s="114" t="s">
        <v>378</v>
      </c>
      <c r="K132" s="114" t="s">
        <v>378</v>
      </c>
      <c r="L132" s="114">
        <f>'Расчет субсидий'!P132-1</f>
        <v>0.1565125852961633</v>
      </c>
      <c r="M132" s="114">
        <f>L132*'Расчет субсидий'!Q132</f>
        <v>3.130251705923266</v>
      </c>
      <c r="N132" s="124">
        <f t="shared" si="65"/>
        <v>43.213048299184358</v>
      </c>
      <c r="O132" s="114">
        <f>'Расчет субсидий'!R132-1</f>
        <v>0</v>
      </c>
      <c r="P132" s="114">
        <f>O132*'Расчет субсидий'!S132</f>
        <v>0</v>
      </c>
      <c r="Q132" s="124">
        <f t="shared" si="66"/>
        <v>0</v>
      </c>
      <c r="R132" s="114">
        <f>'Расчет субсидий'!V132-1</f>
        <v>-3.6382536382536412E-2</v>
      </c>
      <c r="S132" s="114">
        <f>R132*'Расчет субсидий'!W132</f>
        <v>-0.72765072765072825</v>
      </c>
      <c r="T132" s="124">
        <f t="shared" si="67"/>
        <v>-10.04520051196112</v>
      </c>
      <c r="U132" s="114">
        <f>'Расчет субсидий'!Z132-1</f>
        <v>0.10191082802547791</v>
      </c>
      <c r="V132" s="114">
        <f>U132*'Расчет субсидий'!AA132</f>
        <v>3.0573248407643372</v>
      </c>
      <c r="W132" s="124">
        <f t="shared" si="68"/>
        <v>42.206294707945155</v>
      </c>
      <c r="X132" s="114" t="s">
        <v>378</v>
      </c>
      <c r="Y132" s="114" t="s">
        <v>378</v>
      </c>
      <c r="Z132" s="114" t="s">
        <v>378</v>
      </c>
      <c r="AA132" s="119">
        <f>'Расчет субсидий'!AH132-1</f>
        <v>0.31041523406506211</v>
      </c>
      <c r="AB132" s="114">
        <f>AA132*'Расчет субсидий'!AI132</f>
        <v>1.5520761703253105</v>
      </c>
      <c r="AC132" s="124">
        <f t="shared" si="54"/>
        <v>21.426373599722545</v>
      </c>
      <c r="AD132" s="114">
        <f>'Расчет субсидий'!AL132-1</f>
        <v>-0.17619047619047623</v>
      </c>
      <c r="AE132" s="114">
        <f>AD132*'Расчет субсидий'!AM132</f>
        <v>-2.6428571428571432</v>
      </c>
      <c r="AF132" s="124">
        <f t="shared" si="55"/>
        <v>-36.484578267626929</v>
      </c>
      <c r="AG132" s="114">
        <f>'Расчет субсидий'!AP132-1</f>
        <v>0.46181818181818191</v>
      </c>
      <c r="AH132" s="114">
        <f>AG132*'Расчет субсидий'!AQ132</f>
        <v>9.2363636363636381</v>
      </c>
      <c r="AI132" s="132">
        <f t="shared" si="56"/>
        <v>127.50777426995711</v>
      </c>
      <c r="AJ132" s="114" t="s">
        <v>378</v>
      </c>
      <c r="AK132" s="114" t="s">
        <v>378</v>
      </c>
      <c r="AL132" s="114" t="s">
        <v>378</v>
      </c>
      <c r="AM132" s="123">
        <f>'Расчет субсидий'!AX132-1</f>
        <v>-1.8003273322422242E-2</v>
      </c>
      <c r="AN132" s="123">
        <f>AM132*'Расчет субсидий'!AY132</f>
        <v>-0.18003273322422242</v>
      </c>
      <c r="AO132" s="116">
        <f t="shared" si="69"/>
        <v>-2.4853474822906803</v>
      </c>
      <c r="AP132" s="114" t="s">
        <v>378</v>
      </c>
      <c r="AQ132" s="115" t="s">
        <v>378</v>
      </c>
      <c r="AR132" s="141" t="s">
        <v>378</v>
      </c>
      <c r="AS132" s="115">
        <f t="shared" si="57"/>
        <v>18.544038623895954</v>
      </c>
      <c r="AT132" s="118" t="str">
        <f>IF('Расчет субсидий'!BV132="+",'Расчет субсидий'!BV132,"-")</f>
        <v>-</v>
      </c>
    </row>
    <row r="133" spans="1:46" x14ac:dyDescent="0.2">
      <c r="A133" s="140" t="s">
        <v>134</v>
      </c>
      <c r="B133" s="114">
        <f>'Расчет субсидий'!BI133</f>
        <v>51.200000000000045</v>
      </c>
      <c r="C133" s="114">
        <f>'Расчет субсидий'!D133-1</f>
        <v>-1</v>
      </c>
      <c r="D133" s="114">
        <f>C133*'Расчет субсидий'!E133</f>
        <v>0</v>
      </c>
      <c r="E133" s="124">
        <f t="shared" si="64"/>
        <v>0</v>
      </c>
      <c r="F133" s="114" t="s">
        <v>378</v>
      </c>
      <c r="G133" s="114" t="s">
        <v>378</v>
      </c>
      <c r="H133" s="114" t="s">
        <v>378</v>
      </c>
      <c r="I133" s="114" t="s">
        <v>378</v>
      </c>
      <c r="J133" s="114" t="s">
        <v>378</v>
      </c>
      <c r="K133" s="114" t="s">
        <v>378</v>
      </c>
      <c r="L133" s="114">
        <f>'Расчет субсидий'!P133-1</f>
        <v>0.146350064652639</v>
      </c>
      <c r="M133" s="114">
        <f>L133*'Расчет субсидий'!Q133</f>
        <v>2.92700129305278</v>
      </c>
      <c r="N133" s="124">
        <f t="shared" si="65"/>
        <v>18.92941847013298</v>
      </c>
      <c r="O133" s="114">
        <f>'Расчет субсидий'!R133-1</f>
        <v>0</v>
      </c>
      <c r="P133" s="114">
        <f>O133*'Расчет субсидий'!S133</f>
        <v>0</v>
      </c>
      <c r="Q133" s="124">
        <f t="shared" si="66"/>
        <v>0</v>
      </c>
      <c r="R133" s="114">
        <f>'Расчет субсидий'!V133-1</f>
        <v>-3.0526720492118464E-2</v>
      </c>
      <c r="S133" s="114">
        <f>R133*'Расчет субсидий'!W133</f>
        <v>-0.61053440984236929</v>
      </c>
      <c r="T133" s="124">
        <f t="shared" si="67"/>
        <v>-3.9484305530552719</v>
      </c>
      <c r="U133" s="114">
        <f>'Расчет субсидий'!Z133-1</f>
        <v>0.40767386091127089</v>
      </c>
      <c r="V133" s="114">
        <f>U133*'Расчет субсидий'!AA133</f>
        <v>4.0767386091127094</v>
      </c>
      <c r="W133" s="124">
        <f t="shared" si="68"/>
        <v>26.364966530218343</v>
      </c>
      <c r="X133" s="114" t="s">
        <v>378</v>
      </c>
      <c r="Y133" s="114" t="s">
        <v>378</v>
      </c>
      <c r="Z133" s="114" t="s">
        <v>378</v>
      </c>
      <c r="AA133" s="119">
        <f>'Расчет субсидий'!AH133-1</f>
        <v>0.28193876533359918</v>
      </c>
      <c r="AB133" s="114">
        <f>AA133*'Расчет субсидий'!AI133</f>
        <v>1.4096938266679959</v>
      </c>
      <c r="AC133" s="124">
        <f t="shared" si="54"/>
        <v>9.1167313192165444</v>
      </c>
      <c r="AD133" s="114">
        <f>'Расчет субсидий'!AL133-1</f>
        <v>5.7142857142857162E-2</v>
      </c>
      <c r="AE133" s="114">
        <f>AD133*'Расчет субсидий'!AM133</f>
        <v>0.85714285714285743</v>
      </c>
      <c r="AF133" s="124">
        <f t="shared" si="55"/>
        <v>5.543289601563556</v>
      </c>
      <c r="AG133" s="114">
        <f>'Расчет субсидий'!AP133-1</f>
        <v>-3.7156704361874016E-2</v>
      </c>
      <c r="AH133" s="114">
        <f>AG133*'Расчет субсидий'!AQ133</f>
        <v>-0.74313408723748031</v>
      </c>
      <c r="AI133" s="132">
        <f t="shared" si="56"/>
        <v>-4.8059753680761066</v>
      </c>
      <c r="AJ133" s="114" t="s">
        <v>378</v>
      </c>
      <c r="AK133" s="114" t="s">
        <v>378</v>
      </c>
      <c r="AL133" s="114" t="s">
        <v>378</v>
      </c>
      <c r="AM133" s="123">
        <f>'Расчет субсидий'!AX133-1</f>
        <v>-1</v>
      </c>
      <c r="AN133" s="123">
        <f>AM133*'Расчет субсидий'!AY133</f>
        <v>0</v>
      </c>
      <c r="AO133" s="116">
        <f t="shared" si="69"/>
        <v>0</v>
      </c>
      <c r="AP133" s="114" t="s">
        <v>378</v>
      </c>
      <c r="AQ133" s="115" t="s">
        <v>378</v>
      </c>
      <c r="AR133" s="141" t="s">
        <v>378</v>
      </c>
      <c r="AS133" s="115">
        <f t="shared" si="57"/>
        <v>7.9169080888964931</v>
      </c>
      <c r="AT133" s="118" t="str">
        <f>IF('Расчет субсидий'!BV133="+",'Расчет субсидий'!BV133,"-")</f>
        <v>-</v>
      </c>
    </row>
    <row r="134" spans="1:46" x14ac:dyDescent="0.2">
      <c r="A134" s="140" t="s">
        <v>135</v>
      </c>
      <c r="B134" s="114">
        <f>'Расчет субсидий'!BI134</f>
        <v>-35.800000000000011</v>
      </c>
      <c r="C134" s="114">
        <f>'Расчет субсидий'!D134-1</f>
        <v>-1</v>
      </c>
      <c r="D134" s="114">
        <f>C134*'Расчет субсидий'!E134</f>
        <v>0</v>
      </c>
      <c r="E134" s="124">
        <f t="shared" si="64"/>
        <v>0</v>
      </c>
      <c r="F134" s="114" t="s">
        <v>378</v>
      </c>
      <c r="G134" s="114" t="s">
        <v>378</v>
      </c>
      <c r="H134" s="114" t="s">
        <v>378</v>
      </c>
      <c r="I134" s="114" t="s">
        <v>378</v>
      </c>
      <c r="J134" s="114" t="s">
        <v>378</v>
      </c>
      <c r="K134" s="114" t="s">
        <v>378</v>
      </c>
      <c r="L134" s="114">
        <f>'Расчет субсидий'!P134-1</f>
        <v>-0.33255321520115899</v>
      </c>
      <c r="M134" s="114">
        <f>L134*'Расчет субсидий'!Q134</f>
        <v>-6.6510643040231798</v>
      </c>
      <c r="N134" s="124">
        <f t="shared" si="65"/>
        <v>-21.357943428262786</v>
      </c>
      <c r="O134" s="114">
        <f>'Расчет субсидий'!R134-1</f>
        <v>0</v>
      </c>
      <c r="P134" s="114">
        <f>O134*'Расчет субсидий'!S134</f>
        <v>0</v>
      </c>
      <c r="Q134" s="124">
        <f t="shared" si="66"/>
        <v>0</v>
      </c>
      <c r="R134" s="114">
        <f>'Расчет субсидий'!V134-1</f>
        <v>0</v>
      </c>
      <c r="S134" s="114">
        <f>R134*'Расчет субсидий'!W134</f>
        <v>0</v>
      </c>
      <c r="T134" s="124">
        <f t="shared" si="67"/>
        <v>0</v>
      </c>
      <c r="U134" s="114">
        <f>'Расчет субсидий'!Z134-1</f>
        <v>4.2398255276679064E-2</v>
      </c>
      <c r="V134" s="114">
        <f>U134*'Расчет субсидий'!AA134</f>
        <v>1.2719476583003719</v>
      </c>
      <c r="W134" s="124">
        <f t="shared" si="68"/>
        <v>4.0844870667177346</v>
      </c>
      <c r="X134" s="114" t="s">
        <v>378</v>
      </c>
      <c r="Y134" s="114" t="s">
        <v>378</v>
      </c>
      <c r="Z134" s="114" t="s">
        <v>378</v>
      </c>
      <c r="AA134" s="119">
        <f>'Расчет субсидий'!AH134-1</f>
        <v>0.19480928864137859</v>
      </c>
      <c r="AB134" s="114">
        <f>AA134*'Расчет субсидий'!AI134</f>
        <v>0.97404644320689293</v>
      </c>
      <c r="AC134" s="124">
        <f t="shared" si="54"/>
        <v>3.1278646363303748</v>
      </c>
      <c r="AD134" s="114">
        <f>'Расчет субсидий'!AL134-1</f>
        <v>-0.12857142857142856</v>
      </c>
      <c r="AE134" s="114">
        <f>AD134*'Расчет субсидий'!AM134</f>
        <v>-1.9285714285714284</v>
      </c>
      <c r="AF134" s="124">
        <f t="shared" si="55"/>
        <v>-6.1930418330005903</v>
      </c>
      <c r="AG134" s="114">
        <f>'Расчет субсидий'!AP134-1</f>
        <v>-0.2407407407407407</v>
      </c>
      <c r="AH134" s="114">
        <f>AG134*'Расчет субсидий'!AQ134</f>
        <v>-4.814814814814814</v>
      </c>
      <c r="AI134" s="132">
        <f t="shared" si="56"/>
        <v>-15.46136644178474</v>
      </c>
      <c r="AJ134" s="114" t="s">
        <v>378</v>
      </c>
      <c r="AK134" s="114" t="s">
        <v>378</v>
      </c>
      <c r="AL134" s="114" t="s">
        <v>378</v>
      </c>
      <c r="AM134" s="123">
        <f>'Расчет субсидий'!AX134-1</f>
        <v>-1</v>
      </c>
      <c r="AN134" s="123">
        <f>AM134*'Расчет субсидий'!AY134</f>
        <v>0</v>
      </c>
      <c r="AO134" s="116">
        <f t="shared" si="69"/>
        <v>0</v>
      </c>
      <c r="AP134" s="114" t="s">
        <v>378</v>
      </c>
      <c r="AQ134" s="115" t="s">
        <v>378</v>
      </c>
      <c r="AR134" s="141" t="s">
        <v>378</v>
      </c>
      <c r="AS134" s="115">
        <f t="shared" si="57"/>
        <v>-11.148456445902159</v>
      </c>
      <c r="AT134" s="118" t="str">
        <f>IF('Расчет субсидий'!BV134="+",'Расчет субсидий'!BV134,"-")</f>
        <v>-</v>
      </c>
    </row>
    <row r="135" spans="1:46" x14ac:dyDescent="0.2">
      <c r="A135" s="140" t="s">
        <v>136</v>
      </c>
      <c r="B135" s="114">
        <f>'Расчет субсидий'!BI135</f>
        <v>-26</v>
      </c>
      <c r="C135" s="114">
        <f>'Расчет субсидий'!D135-1</f>
        <v>-1</v>
      </c>
      <c r="D135" s="114">
        <f>C135*'Расчет субсидий'!E135</f>
        <v>0</v>
      </c>
      <c r="E135" s="124">
        <f t="shared" si="64"/>
        <v>0</v>
      </c>
      <c r="F135" s="114" t="s">
        <v>378</v>
      </c>
      <c r="G135" s="114" t="s">
        <v>378</v>
      </c>
      <c r="H135" s="114" t="s">
        <v>378</v>
      </c>
      <c r="I135" s="114" t="s">
        <v>378</v>
      </c>
      <c r="J135" s="114" t="s">
        <v>378</v>
      </c>
      <c r="K135" s="114" t="s">
        <v>378</v>
      </c>
      <c r="L135" s="114">
        <f>'Расчет субсидий'!P135-1</f>
        <v>-0.62860182640304996</v>
      </c>
      <c r="M135" s="114">
        <f>L135*'Расчет субсидий'!Q135</f>
        <v>-12.572036528060998</v>
      </c>
      <c r="N135" s="124">
        <f t="shared" si="65"/>
        <v>-30.97890033189471</v>
      </c>
      <c r="O135" s="114">
        <f>'Расчет субсидий'!R135-1</f>
        <v>0</v>
      </c>
      <c r="P135" s="114">
        <f>O135*'Расчет субсидий'!S135</f>
        <v>0</v>
      </c>
      <c r="Q135" s="124">
        <f t="shared" si="66"/>
        <v>0</v>
      </c>
      <c r="R135" s="114">
        <f>'Расчет субсидий'!V135-1</f>
        <v>-7.078495123084072E-2</v>
      </c>
      <c r="S135" s="114">
        <f>R135*'Расчет субсидий'!W135</f>
        <v>-2.4774732930794254</v>
      </c>
      <c r="T135" s="124">
        <f t="shared" si="67"/>
        <v>-6.1047705397556342</v>
      </c>
      <c r="U135" s="114">
        <f>'Расчет субсидий'!Z135-1</f>
        <v>0.27878787878787881</v>
      </c>
      <c r="V135" s="114">
        <f>U135*'Расчет субсидий'!AA135</f>
        <v>4.1818181818181817</v>
      </c>
      <c r="W135" s="124">
        <f t="shared" si="68"/>
        <v>10.304466453903229</v>
      </c>
      <c r="X135" s="114" t="s">
        <v>378</v>
      </c>
      <c r="Y135" s="114" t="s">
        <v>378</v>
      </c>
      <c r="Z135" s="114" t="s">
        <v>378</v>
      </c>
      <c r="AA135" s="119">
        <f>'Расчет субсидий'!AH135-1</f>
        <v>0.21603927986906712</v>
      </c>
      <c r="AB135" s="114">
        <f>AA135*'Расчет субсидий'!AI135</f>
        <v>1.0801963993453356</v>
      </c>
      <c r="AC135" s="124">
        <f t="shared" si="54"/>
        <v>2.6617244166846032</v>
      </c>
      <c r="AD135" s="114">
        <f>'Расчет субсидий'!AL135-1</f>
        <v>3.1746031746031633E-3</v>
      </c>
      <c r="AE135" s="114">
        <f>AD135*'Расчет субсидий'!AM135</f>
        <v>4.761904761904745E-2</v>
      </c>
      <c r="AF135" s="124">
        <f t="shared" si="55"/>
        <v>0.11733864492022271</v>
      </c>
      <c r="AG135" s="114">
        <f>'Расчет субсидий'!AP135-1</f>
        <v>-4.0579710144927561E-2</v>
      </c>
      <c r="AH135" s="114">
        <f>AG135*'Расчет субсидий'!AQ135</f>
        <v>-0.81159420289855122</v>
      </c>
      <c r="AI135" s="132">
        <f t="shared" si="56"/>
        <v>-1.9998586438577171</v>
      </c>
      <c r="AJ135" s="114" t="s">
        <v>378</v>
      </c>
      <c r="AK135" s="114" t="s">
        <v>378</v>
      </c>
      <c r="AL135" s="114" t="s">
        <v>378</v>
      </c>
      <c r="AM135" s="123">
        <f>'Расчет субсидий'!AX135-1</f>
        <v>-1</v>
      </c>
      <c r="AN135" s="123">
        <f>AM135*'Расчет субсидий'!AY135</f>
        <v>0</v>
      </c>
      <c r="AO135" s="116">
        <f t="shared" si="69"/>
        <v>0</v>
      </c>
      <c r="AP135" s="114" t="s">
        <v>378</v>
      </c>
      <c r="AQ135" s="115" t="s">
        <v>378</v>
      </c>
      <c r="AR135" s="141" t="s">
        <v>378</v>
      </c>
      <c r="AS135" s="115">
        <f t="shared" si="57"/>
        <v>-10.551470395256409</v>
      </c>
      <c r="AT135" s="118" t="str">
        <f>IF('Расчет субсидий'!BV135="+",'Расчет субсидий'!BV135,"-")</f>
        <v>-</v>
      </c>
    </row>
    <row r="136" spans="1:46" x14ac:dyDescent="0.2">
      <c r="A136" s="140" t="s">
        <v>137</v>
      </c>
      <c r="B136" s="114">
        <f>'Расчет субсидий'!BI136</f>
        <v>80.5</v>
      </c>
      <c r="C136" s="114">
        <f>'Расчет субсидий'!D136-1</f>
        <v>0.55441176470588238</v>
      </c>
      <c r="D136" s="114">
        <f>C136*'Расчет субсидий'!E136</f>
        <v>5.5441176470588243</v>
      </c>
      <c r="E136" s="124">
        <f t="shared" si="64"/>
        <v>30.220387833317467</v>
      </c>
      <c r="F136" s="114" t="s">
        <v>378</v>
      </c>
      <c r="G136" s="114" t="s">
        <v>378</v>
      </c>
      <c r="H136" s="114" t="s">
        <v>378</v>
      </c>
      <c r="I136" s="114" t="s">
        <v>378</v>
      </c>
      <c r="J136" s="114" t="s">
        <v>378</v>
      </c>
      <c r="K136" s="114" t="s">
        <v>378</v>
      </c>
      <c r="L136" s="114">
        <f>'Расчет субсидий'!P136-1</f>
        <v>0.70156528259443252</v>
      </c>
      <c r="M136" s="114">
        <f>L136*'Расчет субсидий'!Q136</f>
        <v>14.031305651888651</v>
      </c>
      <c r="N136" s="124">
        <f t="shared" si="65"/>
        <v>76.483135027418612</v>
      </c>
      <c r="O136" s="114">
        <f>'Расчет субсидий'!R136-1</f>
        <v>0</v>
      </c>
      <c r="P136" s="114">
        <f>O136*'Расчет субсидий'!S136</f>
        <v>0</v>
      </c>
      <c r="Q136" s="124">
        <f t="shared" si="66"/>
        <v>0</v>
      </c>
      <c r="R136" s="114">
        <f>'Расчет субсидий'!V136-1</f>
        <v>0.11281799652751578</v>
      </c>
      <c r="S136" s="114">
        <f>R136*'Расчет субсидий'!W136</f>
        <v>3.9486298784630525</v>
      </c>
      <c r="T136" s="124">
        <f t="shared" si="67"/>
        <v>21.523555944142569</v>
      </c>
      <c r="U136" s="114">
        <f>'Расчет субсидий'!Z136-1</f>
        <v>-0.17191719171917186</v>
      </c>
      <c r="V136" s="114">
        <f>U136*'Расчет субсидий'!AA136</f>
        <v>-2.578757875787578</v>
      </c>
      <c r="W136" s="124">
        <f t="shared" si="68"/>
        <v>-14.056531281558437</v>
      </c>
      <c r="X136" s="114" t="s">
        <v>378</v>
      </c>
      <c r="Y136" s="114" t="s">
        <v>378</v>
      </c>
      <c r="Z136" s="114" t="s">
        <v>378</v>
      </c>
      <c r="AA136" s="119">
        <f>'Расчет субсидий'!AH136-1</f>
        <v>0.29680051338467184</v>
      </c>
      <c r="AB136" s="114">
        <f>AA136*'Расчет субсидий'!AI136</f>
        <v>1.4840025669233592</v>
      </c>
      <c r="AC136" s="124">
        <f t="shared" si="54"/>
        <v>8.0891380690404624</v>
      </c>
      <c r="AD136" s="114">
        <f>'Расчет субсидий'!AL136-1</f>
        <v>-0.18253968253968256</v>
      </c>
      <c r="AE136" s="114">
        <f>AD136*'Расчет субсидий'!AM136</f>
        <v>-2.7380952380952381</v>
      </c>
      <c r="AF136" s="124">
        <f t="shared" si="55"/>
        <v>-14.925062072536475</v>
      </c>
      <c r="AG136" s="114">
        <f>'Расчет субсидий'!AP136-1</f>
        <v>3.8510911424902705E-3</v>
      </c>
      <c r="AH136" s="114">
        <f>AG136*'Расчет субсидий'!AQ136</f>
        <v>7.702182284980541E-2</v>
      </c>
      <c r="AI136" s="132">
        <f t="shared" si="56"/>
        <v>0.41983765611197099</v>
      </c>
      <c r="AJ136" s="114" t="s">
        <v>378</v>
      </c>
      <c r="AK136" s="114" t="s">
        <v>378</v>
      </c>
      <c r="AL136" s="114" t="s">
        <v>378</v>
      </c>
      <c r="AM136" s="123">
        <f>'Расчет субсидий'!AX136-1</f>
        <v>-0.5</v>
      </c>
      <c r="AN136" s="123">
        <f>AM136*'Расчет субсидий'!AY136</f>
        <v>-5</v>
      </c>
      <c r="AO136" s="116">
        <f t="shared" si="69"/>
        <v>-27.254461175936175</v>
      </c>
      <c r="AP136" s="114" t="s">
        <v>378</v>
      </c>
      <c r="AQ136" s="115" t="s">
        <v>378</v>
      </c>
      <c r="AR136" s="141" t="s">
        <v>378</v>
      </c>
      <c r="AS136" s="115">
        <f t="shared" si="57"/>
        <v>14.768224453300878</v>
      </c>
      <c r="AT136" s="118" t="str">
        <f>IF('Расчет субсидий'!BV136="+",'Расчет субсидий'!BV136,"-")</f>
        <v>-</v>
      </c>
    </row>
    <row r="137" spans="1:46" x14ac:dyDescent="0.2">
      <c r="A137" s="140" t="s">
        <v>138</v>
      </c>
      <c r="B137" s="114">
        <f>'Расчет субсидий'!BI137</f>
        <v>-54.200000000000045</v>
      </c>
      <c r="C137" s="114">
        <f>'Расчет субсидий'!D137-1</f>
        <v>-1</v>
      </c>
      <c r="D137" s="114">
        <f>C137*'Расчет субсидий'!E137</f>
        <v>0</v>
      </c>
      <c r="E137" s="124">
        <f t="shared" si="64"/>
        <v>0</v>
      </c>
      <c r="F137" s="114" t="s">
        <v>378</v>
      </c>
      <c r="G137" s="114" t="s">
        <v>378</v>
      </c>
      <c r="H137" s="114" t="s">
        <v>378</v>
      </c>
      <c r="I137" s="114" t="s">
        <v>378</v>
      </c>
      <c r="J137" s="114" t="s">
        <v>378</v>
      </c>
      <c r="K137" s="114" t="s">
        <v>378</v>
      </c>
      <c r="L137" s="114">
        <f>'Расчет субсидий'!P137-1</f>
        <v>-2.7615901414201449E-2</v>
      </c>
      <c r="M137" s="114">
        <f>L137*'Расчет субсидий'!Q137</f>
        <v>-0.55231802828402898</v>
      </c>
      <c r="N137" s="124">
        <f t="shared" si="65"/>
        <v>-4.2451346812778903</v>
      </c>
      <c r="O137" s="114">
        <f>'Расчет субсидий'!R137-1</f>
        <v>0</v>
      </c>
      <c r="P137" s="114">
        <f>O137*'Расчет субсидий'!S137</f>
        <v>0</v>
      </c>
      <c r="Q137" s="124">
        <f t="shared" si="66"/>
        <v>0</v>
      </c>
      <c r="R137" s="114">
        <f>'Расчет субсидий'!V137-1</f>
        <v>-0.11378296725728765</v>
      </c>
      <c r="S137" s="114">
        <f>R137*'Расчет субсидий'!W137</f>
        <v>-3.9824038540050677</v>
      </c>
      <c r="T137" s="124">
        <f t="shared" si="67"/>
        <v>-30.608888085756696</v>
      </c>
      <c r="U137" s="114">
        <f>'Расчет субсидий'!Z137-1</f>
        <v>2.5454545454545396E-2</v>
      </c>
      <c r="V137" s="114">
        <f>U137*'Расчет субсидий'!AA137</f>
        <v>0.38181818181818095</v>
      </c>
      <c r="W137" s="124">
        <f t="shared" si="68"/>
        <v>2.9346672072512843</v>
      </c>
      <c r="X137" s="114" t="s">
        <v>378</v>
      </c>
      <c r="Y137" s="114" t="s">
        <v>378</v>
      </c>
      <c r="Z137" s="114" t="s">
        <v>378</v>
      </c>
      <c r="AA137" s="119">
        <f>'Расчет субсидий'!AH137-1</f>
        <v>0.16544871457862365</v>
      </c>
      <c r="AB137" s="114">
        <f>AA137*'Расчет субсидий'!AI137</f>
        <v>0.82724357289311823</v>
      </c>
      <c r="AC137" s="124">
        <f t="shared" si="54"/>
        <v>6.3582215341826425</v>
      </c>
      <c r="AD137" s="114">
        <f>'Расчет субсидий'!AL137-1</f>
        <v>-0.36984126984126975</v>
      </c>
      <c r="AE137" s="114">
        <f>AD137*'Расчет субсидий'!AM137</f>
        <v>-5.5476190476190466</v>
      </c>
      <c r="AF137" s="124">
        <f t="shared" si="55"/>
        <v>-42.639183969303048</v>
      </c>
      <c r="AG137" s="114">
        <f>'Расчет субсидий'!AP137-1</f>
        <v>9.1076356945722248E-2</v>
      </c>
      <c r="AH137" s="114">
        <f>AG137*'Расчет субсидий'!AQ137</f>
        <v>1.821527138914445</v>
      </c>
      <c r="AI137" s="132">
        <f t="shared" si="56"/>
        <v>14.000317994903661</v>
      </c>
      <c r="AJ137" s="114" t="s">
        <v>378</v>
      </c>
      <c r="AK137" s="114" t="s">
        <v>378</v>
      </c>
      <c r="AL137" s="114" t="s">
        <v>378</v>
      </c>
      <c r="AM137" s="123">
        <f>'Расчет субсидий'!AX137-1</f>
        <v>-1</v>
      </c>
      <c r="AN137" s="123">
        <f>AM137*'Расчет субсидий'!AY137</f>
        <v>0</v>
      </c>
      <c r="AO137" s="116">
        <f t="shared" si="69"/>
        <v>0</v>
      </c>
      <c r="AP137" s="114" t="s">
        <v>378</v>
      </c>
      <c r="AQ137" s="115" t="s">
        <v>378</v>
      </c>
      <c r="AR137" s="141" t="s">
        <v>378</v>
      </c>
      <c r="AS137" s="115">
        <f t="shared" si="57"/>
        <v>-7.0517520362823989</v>
      </c>
      <c r="AT137" s="118" t="str">
        <f>IF('Расчет субсидий'!BV137="+",'Расчет субсидий'!BV137,"-")</f>
        <v>-</v>
      </c>
    </row>
    <row r="138" spans="1:46" x14ac:dyDescent="0.2">
      <c r="A138" s="140" t="s">
        <v>139</v>
      </c>
      <c r="B138" s="114">
        <f>'Расчет субсидий'!BI138</f>
        <v>-23.800000000000011</v>
      </c>
      <c r="C138" s="114">
        <f>'Расчет субсидий'!D138-1</f>
        <v>-1</v>
      </c>
      <c r="D138" s="114">
        <f>C138*'Расчет субсидий'!E138</f>
        <v>0</v>
      </c>
      <c r="E138" s="124">
        <f t="shared" si="64"/>
        <v>0</v>
      </c>
      <c r="F138" s="114" t="s">
        <v>378</v>
      </c>
      <c r="G138" s="114" t="s">
        <v>378</v>
      </c>
      <c r="H138" s="114" t="s">
        <v>378</v>
      </c>
      <c r="I138" s="114" t="s">
        <v>378</v>
      </c>
      <c r="J138" s="114" t="s">
        <v>378</v>
      </c>
      <c r="K138" s="114" t="s">
        <v>378</v>
      </c>
      <c r="L138" s="114">
        <f>'Расчет субсидий'!P138-1</f>
        <v>0.69976135212004298</v>
      </c>
      <c r="M138" s="114">
        <f>L138*'Расчет субсидий'!Q138</f>
        <v>13.99522704240086</v>
      </c>
      <c r="N138" s="124">
        <f t="shared" si="65"/>
        <v>48.162547085952859</v>
      </c>
      <c r="O138" s="114">
        <f>'Расчет субсидий'!R138-1</f>
        <v>0</v>
      </c>
      <c r="P138" s="114">
        <f>O138*'Расчет субсидий'!S138</f>
        <v>0</v>
      </c>
      <c r="Q138" s="124">
        <f t="shared" si="66"/>
        <v>0</v>
      </c>
      <c r="R138" s="114">
        <f>'Расчет субсидий'!V138-1</f>
        <v>-0.11993047508690613</v>
      </c>
      <c r="S138" s="114">
        <f>R138*'Расчет субсидий'!W138</f>
        <v>-2.998261877172653</v>
      </c>
      <c r="T138" s="124">
        <f t="shared" si="67"/>
        <v>-10.318084043785047</v>
      </c>
      <c r="U138" s="114">
        <f>'Расчет субсидий'!Z138-1</f>
        <v>-0.64646464646464641</v>
      </c>
      <c r="V138" s="114">
        <f>U138*'Расчет субсидий'!AA138</f>
        <v>-16.161616161616159</v>
      </c>
      <c r="W138" s="124">
        <f t="shared" si="68"/>
        <v>-55.617861504546504</v>
      </c>
      <c r="X138" s="114" t="s">
        <v>378</v>
      </c>
      <c r="Y138" s="114" t="s">
        <v>378</v>
      </c>
      <c r="Z138" s="114" t="s">
        <v>378</v>
      </c>
      <c r="AA138" s="119">
        <f>'Расчет субсидий'!AH138-1</f>
        <v>0.26663728514764218</v>
      </c>
      <c r="AB138" s="114">
        <f>AA138*'Расчет субсидий'!AI138</f>
        <v>1.3331864257382109</v>
      </c>
      <c r="AC138" s="124">
        <f t="shared" si="54"/>
        <v>4.5879680129115439</v>
      </c>
      <c r="AD138" s="114">
        <f>'Расчет субсидий'!AL138-1</f>
        <v>-0.13492063492063489</v>
      </c>
      <c r="AE138" s="114">
        <f>AD138*'Расчет субсидий'!AM138</f>
        <v>-2.0238095238095233</v>
      </c>
      <c r="AF138" s="124">
        <f t="shared" si="55"/>
        <v>-6.9646473892970056</v>
      </c>
      <c r="AG138" s="114">
        <f>'Расчет субсидий'!AP138-1</f>
        <v>-5.3030303030302983E-2</v>
      </c>
      <c r="AH138" s="114">
        <f>AG138*'Расчет субсидий'!AQ138</f>
        <v>-1.0606060606060597</v>
      </c>
      <c r="AI138" s="132">
        <f t="shared" si="56"/>
        <v>-3.6499221612358617</v>
      </c>
      <c r="AJ138" s="114" t="s">
        <v>378</v>
      </c>
      <c r="AK138" s="114" t="s">
        <v>378</v>
      </c>
      <c r="AL138" s="114" t="s">
        <v>378</v>
      </c>
      <c r="AM138" s="123">
        <f>'Расчет субсидий'!AX138-1</f>
        <v>0</v>
      </c>
      <c r="AN138" s="123">
        <f>AM138*'Расчет субсидий'!AY138</f>
        <v>0</v>
      </c>
      <c r="AO138" s="116">
        <f t="shared" si="69"/>
        <v>0</v>
      </c>
      <c r="AP138" s="114" t="s">
        <v>378</v>
      </c>
      <c r="AQ138" s="115" t="s">
        <v>378</v>
      </c>
      <c r="AR138" s="141" t="s">
        <v>378</v>
      </c>
      <c r="AS138" s="115">
        <f t="shared" si="57"/>
        <v>-6.9158801550653237</v>
      </c>
      <c r="AT138" s="118" t="str">
        <f>IF('Расчет субсидий'!BV138="+",'Расчет субсидий'!BV138,"-")</f>
        <v>-</v>
      </c>
    </row>
    <row r="139" spans="1:46" x14ac:dyDescent="0.2">
      <c r="A139" s="135" t="s">
        <v>140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19"/>
      <c r="AB139" s="114"/>
      <c r="AC139" s="124"/>
      <c r="AD139" s="142"/>
      <c r="AE139" s="142"/>
      <c r="AF139" s="142"/>
      <c r="AG139" s="142"/>
      <c r="AH139" s="142"/>
      <c r="AI139" s="143"/>
      <c r="AJ139" s="142"/>
      <c r="AK139" s="142"/>
      <c r="AL139" s="142"/>
      <c r="AM139" s="123"/>
      <c r="AN139" s="123"/>
      <c r="AO139" s="116"/>
      <c r="AP139" s="142"/>
      <c r="AQ139" s="144"/>
      <c r="AR139" s="145"/>
      <c r="AS139" s="115"/>
      <c r="AT139" s="118"/>
    </row>
    <row r="140" spans="1:46" x14ac:dyDescent="0.2">
      <c r="A140" s="140" t="s">
        <v>141</v>
      </c>
      <c r="B140" s="114">
        <f>'Расчет субсидий'!BI140</f>
        <v>669.80000000000018</v>
      </c>
      <c r="C140" s="114">
        <f>'Расчет субсидий'!D140-1</f>
        <v>-1</v>
      </c>
      <c r="D140" s="114">
        <f>C140*'Расчет субсидий'!E140</f>
        <v>0</v>
      </c>
      <c r="E140" s="124">
        <f t="shared" ref="E140:E145" si="70">$B140*D140/$AS140</f>
        <v>0</v>
      </c>
      <c r="F140" s="114" t="s">
        <v>378</v>
      </c>
      <c r="G140" s="114" t="s">
        <v>378</v>
      </c>
      <c r="H140" s="114" t="s">
        <v>378</v>
      </c>
      <c r="I140" s="114" t="s">
        <v>378</v>
      </c>
      <c r="J140" s="114" t="s">
        <v>378</v>
      </c>
      <c r="K140" s="114" t="s">
        <v>378</v>
      </c>
      <c r="L140" s="114">
        <f>'Расчет субсидий'!P140-1</f>
        <v>7.5644044321329638</v>
      </c>
      <c r="M140" s="114">
        <f>L140*'Расчет субсидий'!Q140</f>
        <v>151.28808864265926</v>
      </c>
      <c r="N140" s="124">
        <f t="shared" ref="N140:N145" si="71">$B140*M140/$AS140</f>
        <v>764.7023995520816</v>
      </c>
      <c r="O140" s="114">
        <f>'Расчет субсидий'!R140-1</f>
        <v>0</v>
      </c>
      <c r="P140" s="114">
        <f>O140*'Расчет субсидий'!S140</f>
        <v>0</v>
      </c>
      <c r="Q140" s="124">
        <f t="shared" ref="Q140:Q145" si="72">$B140*P140/$AS140</f>
        <v>0</v>
      </c>
      <c r="R140" s="114">
        <f>'Расчет субсидий'!V140-1</f>
        <v>0</v>
      </c>
      <c r="S140" s="114">
        <f>R140*'Расчет субсидий'!W140</f>
        <v>0</v>
      </c>
      <c r="T140" s="124">
        <f t="shared" ref="T140:T145" si="73">$B140*S140/$AS140</f>
        <v>0</v>
      </c>
      <c r="U140" s="114">
        <f>'Расчет субсидий'!Z140-1</f>
        <v>0.12195121951219523</v>
      </c>
      <c r="V140" s="114">
        <f>U140*'Расчет субсидий'!AA140</f>
        <v>2.4390243902439046</v>
      </c>
      <c r="W140" s="124">
        <f t="shared" ref="W140:W145" si="74">$B140*V140/$AS140</f>
        <v>12.328318908112964</v>
      </c>
      <c r="X140" s="114" t="s">
        <v>378</v>
      </c>
      <c r="Y140" s="114" t="s">
        <v>378</v>
      </c>
      <c r="Z140" s="114" t="s">
        <v>378</v>
      </c>
      <c r="AA140" s="119">
        <f>'Расчет субсидий'!AH140-1</f>
        <v>0.20129711209006373</v>
      </c>
      <c r="AB140" s="114">
        <f>AA140*'Расчет субсидий'!AI140</f>
        <v>1.0064855604503187</v>
      </c>
      <c r="AC140" s="124">
        <f t="shared" si="54"/>
        <v>5.0873927359133537</v>
      </c>
      <c r="AD140" s="114">
        <f>'Расчет субсидий'!AL140-1</f>
        <v>-0.81</v>
      </c>
      <c r="AE140" s="114">
        <f>AD140*'Расчет субсидий'!AM140</f>
        <v>-12.15</v>
      </c>
      <c r="AF140" s="124">
        <f t="shared" si="55"/>
        <v>-61.413520640764681</v>
      </c>
      <c r="AG140" s="114">
        <f>'Расчет субсидий'!AP140-1</f>
        <v>-0.50354609929078009</v>
      </c>
      <c r="AH140" s="114">
        <f>AG140*'Расчет субсидий'!AQ140</f>
        <v>-10.070921985815602</v>
      </c>
      <c r="AI140" s="132">
        <f t="shared" si="56"/>
        <v>-50.904590555342985</v>
      </c>
      <c r="AJ140" s="114" t="s">
        <v>378</v>
      </c>
      <c r="AK140" s="114" t="s">
        <v>378</v>
      </c>
      <c r="AL140" s="114" t="s">
        <v>378</v>
      </c>
      <c r="AM140" s="123">
        <f>'Расчет субсидий'!AX140-1</f>
        <v>-1</v>
      </c>
      <c r="AN140" s="123">
        <f>AM140*'Расчет субсидий'!AY140</f>
        <v>0</v>
      </c>
      <c r="AO140" s="116">
        <f t="shared" ref="AO140:AO145" si="75">$B140*AN140/$AS140</f>
        <v>0</v>
      </c>
      <c r="AP140" s="114" t="s">
        <v>378</v>
      </c>
      <c r="AQ140" s="115" t="s">
        <v>378</v>
      </c>
      <c r="AR140" s="141" t="s">
        <v>378</v>
      </c>
      <c r="AS140" s="115">
        <f t="shared" si="57"/>
        <v>132.51267660753788</v>
      </c>
      <c r="AT140" s="118" t="str">
        <f>IF('Расчет субсидий'!BV140="+",'Расчет субсидий'!BV140,"-")</f>
        <v>+</v>
      </c>
    </row>
    <row r="141" spans="1:46" x14ac:dyDescent="0.2">
      <c r="A141" s="140" t="s">
        <v>142</v>
      </c>
      <c r="B141" s="114">
        <f>'Расчет субсидий'!BI141</f>
        <v>477.69999999999982</v>
      </c>
      <c r="C141" s="114">
        <f>'Расчет субсидий'!D141-1</f>
        <v>-1</v>
      </c>
      <c r="D141" s="114">
        <f>C141*'Расчет субсидий'!E141</f>
        <v>0</v>
      </c>
      <c r="E141" s="124">
        <f t="shared" si="70"/>
        <v>0</v>
      </c>
      <c r="F141" s="114" t="s">
        <v>378</v>
      </c>
      <c r="G141" s="114" t="s">
        <v>378</v>
      </c>
      <c r="H141" s="114" t="s">
        <v>378</v>
      </c>
      <c r="I141" s="114" t="s">
        <v>378</v>
      </c>
      <c r="J141" s="114" t="s">
        <v>378</v>
      </c>
      <c r="K141" s="114" t="s">
        <v>378</v>
      </c>
      <c r="L141" s="114">
        <f>'Расчет субсидий'!P141-1</f>
        <v>-0.19068524527581598</v>
      </c>
      <c r="M141" s="114">
        <f>L141*'Расчет субсидий'!Q141</f>
        <v>-3.8137049055163197</v>
      </c>
      <c r="N141" s="124">
        <f t="shared" si="71"/>
        <v>-20.374229101203106</v>
      </c>
      <c r="O141" s="114">
        <f>'Расчет субсидий'!R141-1</f>
        <v>0</v>
      </c>
      <c r="P141" s="114">
        <f>O141*'Расчет субсидий'!S141</f>
        <v>0</v>
      </c>
      <c r="Q141" s="124">
        <f t="shared" si="72"/>
        <v>0</v>
      </c>
      <c r="R141" s="114">
        <f>'Расчет субсидий'!V141-1</f>
        <v>5.5453991468616737E-2</v>
      </c>
      <c r="S141" s="114">
        <f>R141*'Расчет субсидий'!W141</f>
        <v>1.9408897014015858</v>
      </c>
      <c r="T141" s="124">
        <f t="shared" si="73"/>
        <v>10.368954183980813</v>
      </c>
      <c r="U141" s="114">
        <f>'Расчет субсидий'!Z141-1</f>
        <v>0.36781609195402321</v>
      </c>
      <c r="V141" s="114">
        <f>U141*'Расчет субсидий'!AA141</f>
        <v>5.5172413793103479</v>
      </c>
      <c r="W141" s="124">
        <f t="shared" si="74"/>
        <v>29.475154122730491</v>
      </c>
      <c r="X141" s="114" t="s">
        <v>378</v>
      </c>
      <c r="Y141" s="114" t="s">
        <v>378</v>
      </c>
      <c r="Z141" s="114" t="s">
        <v>378</v>
      </c>
      <c r="AA141" s="119">
        <f>'Расчет субсидий'!AH141-1</f>
        <v>0.22728512960436564</v>
      </c>
      <c r="AB141" s="114">
        <f>AA141*'Расчет субсидий'!AI141</f>
        <v>1.1364256480218282</v>
      </c>
      <c r="AC141" s="124">
        <f t="shared" si="54"/>
        <v>6.0712082038096877</v>
      </c>
      <c r="AD141" s="114">
        <f>'Расчет субсидий'!AL141-1</f>
        <v>5.666666666666667</v>
      </c>
      <c r="AE141" s="114">
        <f>AD141*'Расчет субсидий'!AM141</f>
        <v>85</v>
      </c>
      <c r="AF141" s="124">
        <f t="shared" si="55"/>
        <v>454.10159320331638</v>
      </c>
      <c r="AG141" s="114">
        <f>'Расчет субсидий'!AP141-1</f>
        <v>-1.8181818181818188E-2</v>
      </c>
      <c r="AH141" s="114">
        <f>AG141*'Расчет субсидий'!AQ141</f>
        <v>-0.36363636363636376</v>
      </c>
      <c r="AI141" s="132">
        <f t="shared" si="56"/>
        <v>-1.9426806126345091</v>
      </c>
      <c r="AJ141" s="114" t="s">
        <v>378</v>
      </c>
      <c r="AK141" s="114" t="s">
        <v>378</v>
      </c>
      <c r="AL141" s="114" t="s">
        <v>378</v>
      </c>
      <c r="AM141" s="123">
        <f>'Расчет субсидий'!AX141-1</f>
        <v>-1</v>
      </c>
      <c r="AN141" s="123">
        <f>AM141*'Расчет субсидий'!AY141</f>
        <v>0</v>
      </c>
      <c r="AO141" s="116">
        <f t="shared" si="75"/>
        <v>0</v>
      </c>
      <c r="AP141" s="114" t="s">
        <v>378</v>
      </c>
      <c r="AQ141" s="115" t="s">
        <v>378</v>
      </c>
      <c r="AR141" s="141" t="s">
        <v>378</v>
      </c>
      <c r="AS141" s="115">
        <f t="shared" si="57"/>
        <v>89.417215459581087</v>
      </c>
      <c r="AT141" s="118" t="str">
        <f>IF('Расчет субсидий'!BV141="+",'Расчет субсидий'!BV141,"-")</f>
        <v>-</v>
      </c>
    </row>
    <row r="142" spans="1:46" x14ac:dyDescent="0.2">
      <c r="A142" s="140" t="s">
        <v>143</v>
      </c>
      <c r="B142" s="114">
        <f>'Расчет субсидий'!BI142</f>
        <v>741.80000000000018</v>
      </c>
      <c r="C142" s="114">
        <f>'Расчет субсидий'!D142-1</f>
        <v>-1</v>
      </c>
      <c r="D142" s="114">
        <f>C142*'Расчет субсидий'!E142</f>
        <v>0</v>
      </c>
      <c r="E142" s="124">
        <f t="shared" si="70"/>
        <v>0</v>
      </c>
      <c r="F142" s="114" t="s">
        <v>378</v>
      </c>
      <c r="G142" s="114" t="s">
        <v>378</v>
      </c>
      <c r="H142" s="114" t="s">
        <v>378</v>
      </c>
      <c r="I142" s="114" t="s">
        <v>378</v>
      </c>
      <c r="J142" s="114" t="s">
        <v>378</v>
      </c>
      <c r="K142" s="114" t="s">
        <v>378</v>
      </c>
      <c r="L142" s="114">
        <f>'Расчет субсидий'!P142-1</f>
        <v>-0.18598382749326148</v>
      </c>
      <c r="M142" s="114">
        <f>L142*'Расчет субсидий'!Q142</f>
        <v>-3.7196765498652296</v>
      </c>
      <c r="N142" s="124">
        <f t="shared" si="71"/>
        <v>-63.634128105005544</v>
      </c>
      <c r="O142" s="114">
        <f>'Расчет субсидий'!R142-1</f>
        <v>0</v>
      </c>
      <c r="P142" s="114">
        <f>O142*'Расчет субсидий'!S142</f>
        <v>0</v>
      </c>
      <c r="Q142" s="124">
        <f t="shared" si="72"/>
        <v>0</v>
      </c>
      <c r="R142" s="114">
        <f>'Расчет субсидий'!V142-1</f>
        <v>0.1352094794752432</v>
      </c>
      <c r="S142" s="114">
        <f>R142*'Расчет субсидий'!W142</f>
        <v>4.056284384257296</v>
      </c>
      <c r="T142" s="124">
        <f t="shared" si="73"/>
        <v>69.392625051636387</v>
      </c>
      <c r="U142" s="114">
        <f>'Расчет субсидий'!Z142-1</f>
        <v>0.76984126984126999</v>
      </c>
      <c r="V142" s="114">
        <f>U142*'Расчет субсидий'!AA142</f>
        <v>15.396825396825399</v>
      </c>
      <c r="W142" s="124">
        <f t="shared" si="74"/>
        <v>263.4002033718466</v>
      </c>
      <c r="X142" s="114" t="s">
        <v>378</v>
      </c>
      <c r="Y142" s="114" t="s">
        <v>378</v>
      </c>
      <c r="Z142" s="114" t="s">
        <v>378</v>
      </c>
      <c r="AA142" s="119">
        <f>'Расчет субсидий'!AH142-1</f>
        <v>0.11380093405887148</v>
      </c>
      <c r="AB142" s="114">
        <f>AA142*'Расчет субсидий'!AI142</f>
        <v>0.56900467029435742</v>
      </c>
      <c r="AC142" s="124">
        <f t="shared" si="54"/>
        <v>9.7342109176588139</v>
      </c>
      <c r="AD142" s="114">
        <f>'Расчет субсидий'!AL142-1</f>
        <v>1.6666666666666665</v>
      </c>
      <c r="AE142" s="114">
        <f>AD142*'Расчет субсидий'!AM142</f>
        <v>24.999999999999996</v>
      </c>
      <c r="AF142" s="124">
        <f t="shared" si="55"/>
        <v>427.68589722748288</v>
      </c>
      <c r="AG142" s="114">
        <f>'Расчет субсидий'!AP142-1</f>
        <v>0.10294117647058831</v>
      </c>
      <c r="AH142" s="114">
        <f>AG142*'Расчет субсидий'!AQ142</f>
        <v>2.0588235294117663</v>
      </c>
      <c r="AI142" s="132">
        <f t="shared" si="56"/>
        <v>35.221191536380971</v>
      </c>
      <c r="AJ142" s="114" t="s">
        <v>378</v>
      </c>
      <c r="AK142" s="114" t="s">
        <v>378</v>
      </c>
      <c r="AL142" s="114" t="s">
        <v>378</v>
      </c>
      <c r="AM142" s="123">
        <f>'Расчет субсидий'!AX142-1</f>
        <v>-1</v>
      </c>
      <c r="AN142" s="123">
        <f>AM142*'Расчет субсидий'!AY142</f>
        <v>0</v>
      </c>
      <c r="AO142" s="116">
        <f t="shared" si="75"/>
        <v>0</v>
      </c>
      <c r="AP142" s="114" t="s">
        <v>378</v>
      </c>
      <c r="AQ142" s="115" t="s">
        <v>378</v>
      </c>
      <c r="AR142" s="141" t="s">
        <v>378</v>
      </c>
      <c r="AS142" s="115">
        <f t="shared" si="57"/>
        <v>43.361261430923591</v>
      </c>
      <c r="AT142" s="118" t="str">
        <f>IF('Расчет субсидий'!BV142="+",'Расчет субсидий'!BV142,"-")</f>
        <v>-</v>
      </c>
    </row>
    <row r="143" spans="1:46" x14ac:dyDescent="0.2">
      <c r="A143" s="140" t="s">
        <v>144</v>
      </c>
      <c r="B143" s="114">
        <f>'Расчет субсидий'!BI143</f>
        <v>612.69999999999982</v>
      </c>
      <c r="C143" s="114">
        <f>'Расчет субсидий'!D143-1</f>
        <v>0.26617639595665077</v>
      </c>
      <c r="D143" s="114">
        <f>C143*'Расчет субсидий'!E143</f>
        <v>2.6617639595665077</v>
      </c>
      <c r="E143" s="124">
        <f t="shared" si="70"/>
        <v>41.553554355584829</v>
      </c>
      <c r="F143" s="114" t="s">
        <v>378</v>
      </c>
      <c r="G143" s="114" t="s">
        <v>378</v>
      </c>
      <c r="H143" s="114" t="s">
        <v>378</v>
      </c>
      <c r="I143" s="114" t="s">
        <v>378</v>
      </c>
      <c r="J143" s="114" t="s">
        <v>378</v>
      </c>
      <c r="K143" s="114" t="s">
        <v>378</v>
      </c>
      <c r="L143" s="114">
        <f>'Расчет субсидий'!P143-1</f>
        <v>-4.6527848413955408E-2</v>
      </c>
      <c r="M143" s="114">
        <f>L143*'Расчет субсидий'!Q143</f>
        <v>-0.93055696827910817</v>
      </c>
      <c r="N143" s="124">
        <f t="shared" si="71"/>
        <v>-14.527189544129067</v>
      </c>
      <c r="O143" s="114">
        <f>'Расчет субсидий'!R143-1</f>
        <v>0</v>
      </c>
      <c r="P143" s="114">
        <f>O143*'Расчет субсидий'!S143</f>
        <v>0</v>
      </c>
      <c r="Q143" s="124">
        <f t="shared" si="72"/>
        <v>0</v>
      </c>
      <c r="R143" s="114">
        <f>'Расчет субсидий'!V143-1</f>
        <v>0</v>
      </c>
      <c r="S143" s="114">
        <f>R143*'Расчет субсидий'!W143</f>
        <v>0</v>
      </c>
      <c r="T143" s="124">
        <f t="shared" si="73"/>
        <v>0</v>
      </c>
      <c r="U143" s="114">
        <f>'Расчет субсидий'!Z143-1</f>
        <v>1.4736842105263155</v>
      </c>
      <c r="V143" s="114">
        <f>U143*'Расчет субсидий'!AA143</f>
        <v>44.210526315789465</v>
      </c>
      <c r="W143" s="124">
        <f t="shared" si="74"/>
        <v>690.18310273137831</v>
      </c>
      <c r="X143" s="114" t="s">
        <v>378</v>
      </c>
      <c r="Y143" s="114" t="s">
        <v>378</v>
      </c>
      <c r="Z143" s="114" t="s">
        <v>378</v>
      </c>
      <c r="AA143" s="119">
        <f>'Расчет субсидий'!AH143-1</f>
        <v>0.18862454838674947</v>
      </c>
      <c r="AB143" s="114">
        <f>AA143*'Расчет субсидий'!AI143</f>
        <v>0.94312274193374734</v>
      </c>
      <c r="AC143" s="124">
        <f t="shared" si="54"/>
        <v>14.723357411193831</v>
      </c>
      <c r="AD143" s="114">
        <f>'Расчет субсидий'!AL143-1</f>
        <v>-0.40833333333333333</v>
      </c>
      <c r="AE143" s="114">
        <f>AD143*'Расчет субсидий'!AM143</f>
        <v>-6.125</v>
      </c>
      <c r="AF143" s="124">
        <f t="shared" si="55"/>
        <v>-95.619117357576386</v>
      </c>
      <c r="AG143" s="114">
        <f>'Расчет субсидий'!AP143-1</f>
        <v>-7.5630252100840289E-2</v>
      </c>
      <c r="AH143" s="114">
        <f>AG143*'Расчет субсидий'!AQ143</f>
        <v>-1.5126050420168058</v>
      </c>
      <c r="AI143" s="132">
        <f t="shared" si="56"/>
        <v>-23.613707596451707</v>
      </c>
      <c r="AJ143" s="114" t="s">
        <v>378</v>
      </c>
      <c r="AK143" s="114" t="s">
        <v>378</v>
      </c>
      <c r="AL143" s="114" t="s">
        <v>378</v>
      </c>
      <c r="AM143" s="123">
        <f>'Расчет субсидий'!AX143-1</f>
        <v>0</v>
      </c>
      <c r="AN143" s="123">
        <f>AM143*'Расчет субсидий'!AY143</f>
        <v>0</v>
      </c>
      <c r="AO143" s="116">
        <f t="shared" si="75"/>
        <v>0</v>
      </c>
      <c r="AP143" s="114" t="s">
        <v>378</v>
      </c>
      <c r="AQ143" s="115" t="s">
        <v>378</v>
      </c>
      <c r="AR143" s="141" t="s">
        <v>378</v>
      </c>
      <c r="AS143" s="115">
        <f t="shared" si="57"/>
        <v>39.247251006993807</v>
      </c>
      <c r="AT143" s="118" t="str">
        <f>IF('Расчет субсидий'!BV143="+",'Расчет субсидий'!BV143,"-")</f>
        <v>-</v>
      </c>
    </row>
    <row r="144" spans="1:46" x14ac:dyDescent="0.2">
      <c r="A144" s="140" t="s">
        <v>145</v>
      </c>
      <c r="B144" s="114">
        <f>'Расчет субсидий'!BI144</f>
        <v>412.19999999999982</v>
      </c>
      <c r="C144" s="114">
        <f>'Расчет субсидий'!D144-1</f>
        <v>0.19552023121387285</v>
      </c>
      <c r="D144" s="114">
        <f>C144*'Расчет субсидий'!E144</f>
        <v>1.9552023121387285</v>
      </c>
      <c r="E144" s="124">
        <f t="shared" si="70"/>
        <v>19.032602487779368</v>
      </c>
      <c r="F144" s="114" t="s">
        <v>378</v>
      </c>
      <c r="G144" s="114" t="s">
        <v>378</v>
      </c>
      <c r="H144" s="114" t="s">
        <v>378</v>
      </c>
      <c r="I144" s="114" t="s">
        <v>378</v>
      </c>
      <c r="J144" s="114" t="s">
        <v>378</v>
      </c>
      <c r="K144" s="114" t="s">
        <v>378</v>
      </c>
      <c r="L144" s="114">
        <f>'Расчет субсидий'!P144-1</f>
        <v>0.55951594578170005</v>
      </c>
      <c r="M144" s="114">
        <f>L144*'Расчет субсидий'!Q144</f>
        <v>11.190318915634002</v>
      </c>
      <c r="N144" s="124">
        <f t="shared" si="71"/>
        <v>108.93035994815686</v>
      </c>
      <c r="O144" s="114">
        <f>'Расчет субсидий'!R144-1</f>
        <v>0</v>
      </c>
      <c r="P144" s="114">
        <f>O144*'Расчет субсидий'!S144</f>
        <v>0</v>
      </c>
      <c r="Q144" s="124">
        <f t="shared" si="72"/>
        <v>0</v>
      </c>
      <c r="R144" s="114">
        <f>'Расчет субсидий'!V144-1</f>
        <v>0.47754654983570655</v>
      </c>
      <c r="S144" s="114">
        <f>R144*'Расчет субсидий'!W144</f>
        <v>14.326396495071197</v>
      </c>
      <c r="T144" s="124">
        <f t="shared" si="73"/>
        <v>139.45800282669617</v>
      </c>
      <c r="U144" s="114">
        <f>'Расчет субсидий'!Z144-1</f>
        <v>0.79629629629629606</v>
      </c>
      <c r="V144" s="114">
        <f>U144*'Расчет субсидий'!AA144</f>
        <v>15.92592592592592</v>
      </c>
      <c r="W144" s="124">
        <f t="shared" si="74"/>
        <v>155.02836484803663</v>
      </c>
      <c r="X144" s="114" t="s">
        <v>378</v>
      </c>
      <c r="Y144" s="114" t="s">
        <v>378</v>
      </c>
      <c r="Z144" s="114" t="s">
        <v>378</v>
      </c>
      <c r="AA144" s="119">
        <f>'Расчет субсидий'!AH144-1</f>
        <v>0.22469381346173978</v>
      </c>
      <c r="AB144" s="114">
        <f>AA144*'Расчет субсидий'!AI144</f>
        <v>1.1234690673086989</v>
      </c>
      <c r="AC144" s="124">
        <f t="shared" si="54"/>
        <v>10.936228968557776</v>
      </c>
      <c r="AD144" s="114">
        <f>'Расчет субсидий'!AL144-1</f>
        <v>-0.57000000000000006</v>
      </c>
      <c r="AE144" s="114">
        <f>AD144*'Расчет субсидий'!AM144</f>
        <v>-8.5500000000000007</v>
      </c>
      <c r="AF144" s="124">
        <f t="shared" si="55"/>
        <v>-83.228600058533189</v>
      </c>
      <c r="AG144" s="114">
        <f>'Расчет субсидий'!AP144-1</f>
        <v>0.31868131868131866</v>
      </c>
      <c r="AH144" s="114">
        <f>AG144*'Расчет субсидий'!AQ144</f>
        <v>6.3736263736263732</v>
      </c>
      <c r="AI144" s="132">
        <f t="shared" si="56"/>
        <v>62.043040979306269</v>
      </c>
      <c r="AJ144" s="114" t="s">
        <v>378</v>
      </c>
      <c r="AK144" s="114" t="s">
        <v>378</v>
      </c>
      <c r="AL144" s="114" t="s">
        <v>378</v>
      </c>
      <c r="AM144" s="123">
        <f>'Расчет субсидий'!AX144-1</f>
        <v>-1</v>
      </c>
      <c r="AN144" s="123">
        <f>AM144*'Расчет субсидий'!AY144</f>
        <v>0</v>
      </c>
      <c r="AO144" s="116">
        <f t="shared" si="75"/>
        <v>0</v>
      </c>
      <c r="AP144" s="114" t="s">
        <v>378</v>
      </c>
      <c r="AQ144" s="115" t="s">
        <v>378</v>
      </c>
      <c r="AR144" s="141" t="s">
        <v>378</v>
      </c>
      <c r="AS144" s="115">
        <f t="shared" si="57"/>
        <v>42.344939089704916</v>
      </c>
      <c r="AT144" s="118" t="str">
        <f>IF('Расчет субсидий'!BV144="+",'Расчет субсидий'!BV144,"-")</f>
        <v>-</v>
      </c>
    </row>
    <row r="145" spans="1:46" x14ac:dyDescent="0.2">
      <c r="A145" s="140" t="s">
        <v>146</v>
      </c>
      <c r="B145" s="114">
        <f>'Расчет субсидий'!BI145</f>
        <v>519</v>
      </c>
      <c r="C145" s="114">
        <f>'Расчет субсидий'!D145-1</f>
        <v>-1</v>
      </c>
      <c r="D145" s="114">
        <f>C145*'Расчет субсидий'!E145</f>
        <v>0</v>
      </c>
      <c r="E145" s="124">
        <f t="shared" si="70"/>
        <v>0</v>
      </c>
      <c r="F145" s="114" t="s">
        <v>378</v>
      </c>
      <c r="G145" s="114" t="s">
        <v>378</v>
      </c>
      <c r="H145" s="114" t="s">
        <v>378</v>
      </c>
      <c r="I145" s="114" t="s">
        <v>378</v>
      </c>
      <c r="J145" s="114" t="s">
        <v>378</v>
      </c>
      <c r="K145" s="114" t="s">
        <v>378</v>
      </c>
      <c r="L145" s="114">
        <f>'Расчет субсидий'!P145-1</f>
        <v>8.4659261483038151E-2</v>
      </c>
      <c r="M145" s="114">
        <f>L145*'Расчет субсидий'!Q145</f>
        <v>1.693185229660763</v>
      </c>
      <c r="N145" s="124">
        <f t="shared" si="71"/>
        <v>33.108430632453462</v>
      </c>
      <c r="O145" s="114">
        <f>'Расчет субсидий'!R145-1</f>
        <v>0</v>
      </c>
      <c r="P145" s="114">
        <f>O145*'Расчет субсидий'!S145</f>
        <v>0</v>
      </c>
      <c r="Q145" s="124">
        <f t="shared" si="72"/>
        <v>0</v>
      </c>
      <c r="R145" s="114">
        <f>'Расчет субсидий'!V145-1</f>
        <v>0</v>
      </c>
      <c r="S145" s="114">
        <f>R145*'Расчет субсидий'!W145</f>
        <v>0</v>
      </c>
      <c r="T145" s="124">
        <f t="shared" si="73"/>
        <v>0</v>
      </c>
      <c r="U145" s="114">
        <f>'Расчет субсидий'!Z145-1</f>
        <v>0.87096774193548376</v>
      </c>
      <c r="V145" s="114">
        <f>U145*'Расчет субсидий'!AA145</f>
        <v>13.064516129032256</v>
      </c>
      <c r="W145" s="124">
        <f t="shared" si="74"/>
        <v>255.46267379812673</v>
      </c>
      <c r="X145" s="114" t="s">
        <v>378</v>
      </c>
      <c r="Y145" s="114" t="s">
        <v>378</v>
      </c>
      <c r="Z145" s="114" t="s">
        <v>378</v>
      </c>
      <c r="AA145" s="119">
        <f>'Расчет субсидий'!AH145-1</f>
        <v>0.20902861749294632</v>
      </c>
      <c r="AB145" s="114">
        <f>AA145*'Расчет субсидий'!AI145</f>
        <v>1.0451430874647316</v>
      </c>
      <c r="AC145" s="124">
        <f t="shared" si="54"/>
        <v>20.436657966386331</v>
      </c>
      <c r="AD145" s="114">
        <f>'Расчет субсидий'!AL145-1</f>
        <v>0.60000000000000009</v>
      </c>
      <c r="AE145" s="114">
        <f>AD145*'Расчет субсидий'!AM145</f>
        <v>9.0000000000000018</v>
      </c>
      <c r="AF145" s="124">
        <f t="shared" si="55"/>
        <v>175.98539750537626</v>
      </c>
      <c r="AG145" s="114">
        <f>'Расчет субсидий'!AP145-1</f>
        <v>8.6956521739130377E-2</v>
      </c>
      <c r="AH145" s="114">
        <f>AG145*'Расчет субсидий'!AQ145</f>
        <v>1.7391304347826075</v>
      </c>
      <c r="AI145" s="132">
        <f t="shared" si="56"/>
        <v>34.006840097657218</v>
      </c>
      <c r="AJ145" s="114" t="s">
        <v>378</v>
      </c>
      <c r="AK145" s="114" t="s">
        <v>378</v>
      </c>
      <c r="AL145" s="114" t="s">
        <v>378</v>
      </c>
      <c r="AM145" s="123">
        <f>'Расчет субсидий'!AX145-1</f>
        <v>-1</v>
      </c>
      <c r="AN145" s="123">
        <f>AM145*'Расчет субсидий'!AY145</f>
        <v>0</v>
      </c>
      <c r="AO145" s="116">
        <f t="shared" si="75"/>
        <v>0</v>
      </c>
      <c r="AP145" s="114" t="s">
        <v>378</v>
      </c>
      <c r="AQ145" s="115" t="s">
        <v>378</v>
      </c>
      <c r="AR145" s="141" t="s">
        <v>378</v>
      </c>
      <c r="AS145" s="115">
        <f t="shared" si="57"/>
        <v>26.541974880940359</v>
      </c>
      <c r="AT145" s="118" t="str">
        <f>IF('Расчет субсидий'!BV145="+",'Расчет субсидий'!BV145,"-")</f>
        <v>-</v>
      </c>
    </row>
    <row r="146" spans="1:46" x14ac:dyDescent="0.2">
      <c r="A146" s="135" t="s">
        <v>147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19"/>
      <c r="AB146" s="114"/>
      <c r="AC146" s="124"/>
      <c r="AD146" s="142"/>
      <c r="AE146" s="142"/>
      <c r="AF146" s="142"/>
      <c r="AG146" s="142"/>
      <c r="AH146" s="142"/>
      <c r="AI146" s="143"/>
      <c r="AJ146" s="142"/>
      <c r="AK146" s="142"/>
      <c r="AL146" s="142"/>
      <c r="AM146" s="123"/>
      <c r="AN146" s="123"/>
      <c r="AO146" s="116"/>
      <c r="AP146" s="142"/>
      <c r="AQ146" s="144"/>
      <c r="AR146" s="145"/>
      <c r="AS146" s="115"/>
      <c r="AT146" s="118"/>
    </row>
    <row r="147" spans="1:46" x14ac:dyDescent="0.2">
      <c r="A147" s="140" t="s">
        <v>148</v>
      </c>
      <c r="B147" s="114">
        <f>'Расчет субсидий'!BI147</f>
        <v>558.30000000000018</v>
      </c>
      <c r="C147" s="114">
        <f>'Расчет субсидий'!D147-1</f>
        <v>9.7246474143720452E-2</v>
      </c>
      <c r="D147" s="114">
        <f>C147*'Расчет субсидий'!E147</f>
        <v>0.97246474143720452</v>
      </c>
      <c r="E147" s="124">
        <f t="shared" ref="E147:E158" si="76">$B147*D147/$AS147</f>
        <v>2.6184797423660036</v>
      </c>
      <c r="F147" s="114" t="s">
        <v>378</v>
      </c>
      <c r="G147" s="114" t="s">
        <v>378</v>
      </c>
      <c r="H147" s="114" t="s">
        <v>378</v>
      </c>
      <c r="I147" s="114" t="s">
        <v>378</v>
      </c>
      <c r="J147" s="114" t="s">
        <v>378</v>
      </c>
      <c r="K147" s="114" t="s">
        <v>378</v>
      </c>
      <c r="L147" s="114">
        <f>'Расчет субсидий'!P147-1</f>
        <v>-0.19978502663800368</v>
      </c>
      <c r="M147" s="114">
        <f>L147*'Расчет субсидий'!Q147</f>
        <v>-3.9957005327600736</v>
      </c>
      <c r="N147" s="124">
        <f t="shared" ref="N147:N158" si="77">$B147*M147/$AS147</f>
        <v>-10.758910277950587</v>
      </c>
      <c r="O147" s="114">
        <f>'Расчет субсидий'!R147-1</f>
        <v>0</v>
      </c>
      <c r="P147" s="114">
        <f>O147*'Расчет субсидий'!S147</f>
        <v>0</v>
      </c>
      <c r="Q147" s="124">
        <f t="shared" ref="Q147:Q158" si="78">$B147*P147/$AS147</f>
        <v>0</v>
      </c>
      <c r="R147" s="114">
        <f>'Расчет субсидий'!V147-1</f>
        <v>9.6833333333333318</v>
      </c>
      <c r="S147" s="114">
        <f>R147*'Расчет субсидий'!W147</f>
        <v>193.66666666666663</v>
      </c>
      <c r="T147" s="124">
        <f t="shared" ref="T147:T158" si="79">$B147*S147/$AS147</f>
        <v>521.4710845852934</v>
      </c>
      <c r="U147" s="114">
        <f>'Расчет субсидий'!Z147-1</f>
        <v>0.19999999999999996</v>
      </c>
      <c r="V147" s="114">
        <f>U147*'Расчет субсидий'!AA147</f>
        <v>5.9999999999999982</v>
      </c>
      <c r="W147" s="124">
        <f t="shared" ref="W147:W158" si="80">$B147*V147/$AS147</f>
        <v>16.155730675620102</v>
      </c>
      <c r="X147" s="114" t="s">
        <v>378</v>
      </c>
      <c r="Y147" s="114" t="s">
        <v>378</v>
      </c>
      <c r="Z147" s="114" t="s">
        <v>378</v>
      </c>
      <c r="AA147" s="119">
        <f>'Расчет субсидий'!AH147-1</f>
        <v>0.12160627645297817</v>
      </c>
      <c r="AB147" s="114">
        <f>AA147*'Расчет субсидий'!AI147</f>
        <v>0.60803138226489084</v>
      </c>
      <c r="AC147" s="124">
        <f t="shared" si="54"/>
        <v>1.6371985423660989</v>
      </c>
      <c r="AD147" s="114">
        <f>'Расчет субсидий'!AL147-1</f>
        <v>4.5901639344262168E-2</v>
      </c>
      <c r="AE147" s="114">
        <f>AD147*'Расчет субсидий'!AM147</f>
        <v>0.68852459016393253</v>
      </c>
      <c r="AF147" s="124">
        <f t="shared" si="55"/>
        <v>1.8539363070383679</v>
      </c>
      <c r="AG147" s="114">
        <f>'Расчет субсидий'!AP147-1</f>
        <v>-0.21978021978021978</v>
      </c>
      <c r="AH147" s="114">
        <f>AG147*'Расчет субсидий'!AQ147</f>
        <v>-4.395604395604396</v>
      </c>
      <c r="AI147" s="132">
        <f t="shared" si="56"/>
        <v>-11.83570012865942</v>
      </c>
      <c r="AJ147" s="114" t="s">
        <v>378</v>
      </c>
      <c r="AK147" s="114" t="s">
        <v>378</v>
      </c>
      <c r="AL147" s="114" t="s">
        <v>378</v>
      </c>
      <c r="AM147" s="123">
        <f>'Расчет субсидий'!AX147-1</f>
        <v>1.3800000000000003</v>
      </c>
      <c r="AN147" s="123">
        <f>AM147*'Расчет субсидий'!AY147</f>
        <v>13.800000000000004</v>
      </c>
      <c r="AO147" s="116">
        <f t="shared" ref="AO147:AO158" si="81">$B147*AN147/$AS147</f>
        <v>37.158180553926258</v>
      </c>
      <c r="AP147" s="114" t="s">
        <v>378</v>
      </c>
      <c r="AQ147" s="115" t="s">
        <v>378</v>
      </c>
      <c r="AR147" s="141" t="s">
        <v>378</v>
      </c>
      <c r="AS147" s="115">
        <f t="shared" si="57"/>
        <v>207.34438245216819</v>
      </c>
      <c r="AT147" s="118" t="str">
        <f>IF('Расчет субсидий'!BV147="+",'Расчет субсидий'!BV147,"-")</f>
        <v>-</v>
      </c>
    </row>
    <row r="148" spans="1:46" x14ac:dyDescent="0.2">
      <c r="A148" s="140" t="s">
        <v>149</v>
      </c>
      <c r="B148" s="114">
        <f>'Расчет субсидий'!BI148</f>
        <v>276.09999999999991</v>
      </c>
      <c r="C148" s="114">
        <f>'Расчет субсидий'!D148-1</f>
        <v>7.8308535630384757E-3</v>
      </c>
      <c r="D148" s="114">
        <f>C148*'Расчет субсидий'!E148</f>
        <v>7.8308535630384757E-2</v>
      </c>
      <c r="E148" s="124">
        <f t="shared" si="76"/>
        <v>0.79547187733823732</v>
      </c>
      <c r="F148" s="114" t="s">
        <v>378</v>
      </c>
      <c r="G148" s="114" t="s">
        <v>378</v>
      </c>
      <c r="H148" s="114" t="s">
        <v>378</v>
      </c>
      <c r="I148" s="114" t="s">
        <v>378</v>
      </c>
      <c r="J148" s="114" t="s">
        <v>378</v>
      </c>
      <c r="K148" s="114" t="s">
        <v>378</v>
      </c>
      <c r="L148" s="114">
        <f>'Расчет субсидий'!P148-1</f>
        <v>0.61277054817611765</v>
      </c>
      <c r="M148" s="114">
        <f>L148*'Расчет субсидий'!Q148</f>
        <v>12.255410963522353</v>
      </c>
      <c r="N148" s="124">
        <f t="shared" si="77"/>
        <v>124.4926199708179</v>
      </c>
      <c r="O148" s="114">
        <f>'Расчет субсидий'!R148-1</f>
        <v>0</v>
      </c>
      <c r="P148" s="114">
        <f>O148*'Расчет субсидий'!S148</f>
        <v>0</v>
      </c>
      <c r="Q148" s="124">
        <f t="shared" si="78"/>
        <v>0</v>
      </c>
      <c r="R148" s="114">
        <f>'Расчет субсидий'!V148-1</f>
        <v>6.6666666666666652E-2</v>
      </c>
      <c r="S148" s="114">
        <f>R148*'Расчет субсидий'!W148</f>
        <v>0.99999999999999978</v>
      </c>
      <c r="T148" s="124">
        <f t="shared" si="79"/>
        <v>10.158175873609153</v>
      </c>
      <c r="U148" s="114">
        <f>'Расчет субсидий'!Z148-1</f>
        <v>0.10000000000000009</v>
      </c>
      <c r="V148" s="114">
        <f>U148*'Расчет субсидий'!AA148</f>
        <v>3.5000000000000031</v>
      </c>
      <c r="W148" s="124">
        <f t="shared" si="80"/>
        <v>35.553615557632078</v>
      </c>
      <c r="X148" s="114" t="s">
        <v>378</v>
      </c>
      <c r="Y148" s="114" t="s">
        <v>378</v>
      </c>
      <c r="Z148" s="114" t="s">
        <v>378</v>
      </c>
      <c r="AA148" s="119">
        <f>'Расчет субсидий'!AH148-1</f>
        <v>1.8451780308490706E-2</v>
      </c>
      <c r="AB148" s="114">
        <f>AA148*'Расчет субсидий'!AI148</f>
        <v>9.2258901542453531E-2</v>
      </c>
      <c r="AC148" s="124">
        <f t="shared" si="54"/>
        <v>0.93718214777423392</v>
      </c>
      <c r="AD148" s="114">
        <f>'Расчет субсидий'!AL148-1</f>
        <v>-0.31639344262295077</v>
      </c>
      <c r="AE148" s="114">
        <f>AD148*'Расчет субсидий'!AM148</f>
        <v>-4.7459016393442619</v>
      </c>
      <c r="AF148" s="124">
        <f t="shared" si="55"/>
        <v>-48.209703531309025</v>
      </c>
      <c r="AG148" s="114">
        <f>'Расчет субсидий'!AP148-1</f>
        <v>0</v>
      </c>
      <c r="AH148" s="114">
        <f>AG148*'Расчет субсидий'!AQ148</f>
        <v>0</v>
      </c>
      <c r="AI148" s="132">
        <f t="shared" si="56"/>
        <v>0</v>
      </c>
      <c r="AJ148" s="114" t="s">
        <v>378</v>
      </c>
      <c r="AK148" s="114" t="s">
        <v>378</v>
      </c>
      <c r="AL148" s="114" t="s">
        <v>378</v>
      </c>
      <c r="AM148" s="123">
        <f>'Расчет субсидий'!AX148-1</f>
        <v>1.5</v>
      </c>
      <c r="AN148" s="123">
        <f>AM148*'Расчет субсидий'!AY148</f>
        <v>15</v>
      </c>
      <c r="AO148" s="116">
        <f t="shared" si="81"/>
        <v>152.37263810413731</v>
      </c>
      <c r="AP148" s="114" t="s">
        <v>378</v>
      </c>
      <c r="AQ148" s="115" t="s">
        <v>378</v>
      </c>
      <c r="AR148" s="141" t="s">
        <v>378</v>
      </c>
      <c r="AS148" s="115">
        <f t="shared" si="57"/>
        <v>27.180076761350932</v>
      </c>
      <c r="AT148" s="118" t="str">
        <f>IF('Расчет субсидий'!BV148="+",'Расчет субсидий'!BV148,"-")</f>
        <v>-</v>
      </c>
    </row>
    <row r="149" spans="1:46" x14ac:dyDescent="0.2">
      <c r="A149" s="140" t="s">
        <v>150</v>
      </c>
      <c r="B149" s="114">
        <f>'Расчет субсидий'!BI149</f>
        <v>426</v>
      </c>
      <c r="C149" s="114">
        <f>'Расчет субсидий'!D149-1</f>
        <v>9.4224618477565691E-2</v>
      </c>
      <c r="D149" s="114">
        <f>C149*'Расчет субсидий'!E149</f>
        <v>0.94224618477565691</v>
      </c>
      <c r="E149" s="124">
        <f t="shared" si="76"/>
        <v>19.025818372823032</v>
      </c>
      <c r="F149" s="114" t="s">
        <v>378</v>
      </c>
      <c r="G149" s="114" t="s">
        <v>378</v>
      </c>
      <c r="H149" s="114" t="s">
        <v>378</v>
      </c>
      <c r="I149" s="114" t="s">
        <v>378</v>
      </c>
      <c r="J149" s="114" t="s">
        <v>378</v>
      </c>
      <c r="K149" s="114" t="s">
        <v>378</v>
      </c>
      <c r="L149" s="114">
        <f>'Расчет субсидий'!P149-1</f>
        <v>-0.31473635946813383</v>
      </c>
      <c r="M149" s="114">
        <f>L149*'Расчет субсидий'!Q149</f>
        <v>-6.2947271893626766</v>
      </c>
      <c r="N149" s="124">
        <f t="shared" si="77"/>
        <v>-127.10302057609265</v>
      </c>
      <c r="O149" s="114">
        <f>'Расчет субсидий'!R149-1</f>
        <v>0</v>
      </c>
      <c r="P149" s="114">
        <f>O149*'Расчет субсидий'!S149</f>
        <v>0</v>
      </c>
      <c r="Q149" s="124">
        <f t="shared" si="78"/>
        <v>0</v>
      </c>
      <c r="R149" s="114">
        <f>'Расчет субсидий'!V149-1</f>
        <v>0.48</v>
      </c>
      <c r="S149" s="114">
        <f>R149*'Расчет субсидий'!W149</f>
        <v>4.8</v>
      </c>
      <c r="T149" s="124">
        <f t="shared" si="79"/>
        <v>96.9215154862041</v>
      </c>
      <c r="U149" s="114">
        <f>'Расчет субсидий'!Z149-1</f>
        <v>0.62080000000000002</v>
      </c>
      <c r="V149" s="114">
        <f>U149*'Расчет субсидий'!AA149</f>
        <v>24.832000000000001</v>
      </c>
      <c r="W149" s="124">
        <f t="shared" si="80"/>
        <v>501.40730678196257</v>
      </c>
      <c r="X149" s="114" t="s">
        <v>378</v>
      </c>
      <c r="Y149" s="114" t="s">
        <v>378</v>
      </c>
      <c r="Z149" s="114" t="s">
        <v>378</v>
      </c>
      <c r="AA149" s="119">
        <f>'Расчет субсидий'!AH149-1</f>
        <v>0.13207547169811318</v>
      </c>
      <c r="AB149" s="114">
        <f>AA149*'Расчет субсидий'!AI149</f>
        <v>0.66037735849056589</v>
      </c>
      <c r="AC149" s="124">
        <f t="shared" si="54"/>
        <v>13.334327995350403</v>
      </c>
      <c r="AD149" s="114">
        <f>'Расчет субсидий'!AL149-1</f>
        <v>-0.45737704918032784</v>
      </c>
      <c r="AE149" s="114">
        <f>AD149*'Расчет субсидий'!AM149</f>
        <v>-6.860655737704918</v>
      </c>
      <c r="AF149" s="124">
        <f t="shared" si="55"/>
        <v>-138.53023985989213</v>
      </c>
      <c r="AG149" s="114">
        <f>'Расчет субсидий'!AP149-1</f>
        <v>0</v>
      </c>
      <c r="AH149" s="114">
        <f>AG149*'Расчет субсидий'!AQ149</f>
        <v>0</v>
      </c>
      <c r="AI149" s="132">
        <f t="shared" si="56"/>
        <v>0</v>
      </c>
      <c r="AJ149" s="114" t="s">
        <v>378</v>
      </c>
      <c r="AK149" s="114" t="s">
        <v>378</v>
      </c>
      <c r="AL149" s="114" t="s">
        <v>378</v>
      </c>
      <c r="AM149" s="123">
        <f>'Расчет субсидий'!AX149-1</f>
        <v>0.30182421227197342</v>
      </c>
      <c r="AN149" s="123">
        <f>AM149*'Расчет субсидий'!AY149</f>
        <v>3.0182421227197342</v>
      </c>
      <c r="AO149" s="116">
        <f t="shared" si="81"/>
        <v>60.944291799644631</v>
      </c>
      <c r="AP149" s="114" t="s">
        <v>378</v>
      </c>
      <c r="AQ149" s="115" t="s">
        <v>378</v>
      </c>
      <c r="AR149" s="141" t="s">
        <v>378</v>
      </c>
      <c r="AS149" s="115">
        <f t="shared" si="57"/>
        <v>21.097482738918366</v>
      </c>
      <c r="AT149" s="118" t="str">
        <f>IF('Расчет субсидий'!BV149="+",'Расчет субсидий'!BV149,"-")</f>
        <v>-</v>
      </c>
    </row>
    <row r="150" spans="1:46" x14ac:dyDescent="0.2">
      <c r="A150" s="140" t="s">
        <v>151</v>
      </c>
      <c r="B150" s="114">
        <f>'Расчет субсидий'!BI150</f>
        <v>-88.300000000000182</v>
      </c>
      <c r="C150" s="114">
        <f>'Расчет субсидий'!D150-1</f>
        <v>0.16150942711452276</v>
      </c>
      <c r="D150" s="114">
        <f>C150*'Расчет субсидий'!E150</f>
        <v>1.6150942711452276</v>
      </c>
      <c r="E150" s="124">
        <f t="shared" si="76"/>
        <v>55.440235197166317</v>
      </c>
      <c r="F150" s="114" t="s">
        <v>378</v>
      </c>
      <c r="G150" s="114" t="s">
        <v>378</v>
      </c>
      <c r="H150" s="114" t="s">
        <v>378</v>
      </c>
      <c r="I150" s="114" t="s">
        <v>378</v>
      </c>
      <c r="J150" s="114" t="s">
        <v>378</v>
      </c>
      <c r="K150" s="114" t="s">
        <v>378</v>
      </c>
      <c r="L150" s="114">
        <f>'Расчет субсидий'!P150-1</f>
        <v>1.4035829413940659E-2</v>
      </c>
      <c r="M150" s="114">
        <f>L150*'Расчет субсидий'!Q150</f>
        <v>0.28071658827881318</v>
      </c>
      <c r="N150" s="124">
        <f t="shared" si="77"/>
        <v>9.6359661203479661</v>
      </c>
      <c r="O150" s="114">
        <f>'Расчет субсидий'!R150-1</f>
        <v>0</v>
      </c>
      <c r="P150" s="114">
        <f>O150*'Расчет субсидий'!S150</f>
        <v>0</v>
      </c>
      <c r="Q150" s="124">
        <f t="shared" si="78"/>
        <v>0</v>
      </c>
      <c r="R150" s="114">
        <f>'Расчет субсидий'!V150-1</f>
        <v>0</v>
      </c>
      <c r="S150" s="114">
        <f>R150*'Расчет субсидий'!W150</f>
        <v>0</v>
      </c>
      <c r="T150" s="124">
        <f t="shared" si="79"/>
        <v>0</v>
      </c>
      <c r="U150" s="114">
        <f>'Расчет субсидий'!Z150-1</f>
        <v>0</v>
      </c>
      <c r="V150" s="114">
        <f>U150*'Расчет субсидий'!AA150</f>
        <v>0</v>
      </c>
      <c r="W150" s="124">
        <f t="shared" si="80"/>
        <v>0</v>
      </c>
      <c r="X150" s="114" t="s">
        <v>378</v>
      </c>
      <c r="Y150" s="114" t="s">
        <v>378</v>
      </c>
      <c r="Z150" s="114" t="s">
        <v>378</v>
      </c>
      <c r="AA150" s="119">
        <f>'Расчет субсидий'!AH150-1</f>
        <v>0.34095949573946549</v>
      </c>
      <c r="AB150" s="114">
        <f>AA150*'Расчет субсидий'!AI150</f>
        <v>1.7047974786973275</v>
      </c>
      <c r="AC150" s="124">
        <f t="shared" si="54"/>
        <v>58.519415783388247</v>
      </c>
      <c r="AD150" s="114">
        <f>'Расчет субсидий'!AL150-1</f>
        <v>-0.59344262295081962</v>
      </c>
      <c r="AE150" s="114">
        <f>AD150*'Расчет субсидий'!AM150</f>
        <v>-8.9016393442622945</v>
      </c>
      <c r="AF150" s="124">
        <f t="shared" si="55"/>
        <v>-305.56047885447248</v>
      </c>
      <c r="AG150" s="114">
        <f>'Расчет субсидий'!AP150-1</f>
        <v>1.7621145374449254E-2</v>
      </c>
      <c r="AH150" s="114">
        <f>AG150*'Расчет субсидий'!AQ150</f>
        <v>0.35242290748898508</v>
      </c>
      <c r="AI150" s="132">
        <f t="shared" si="56"/>
        <v>12.097379842852311</v>
      </c>
      <c r="AJ150" s="114" t="s">
        <v>378</v>
      </c>
      <c r="AK150" s="114" t="s">
        <v>378</v>
      </c>
      <c r="AL150" s="114" t="s">
        <v>378</v>
      </c>
      <c r="AM150" s="123">
        <f>'Расчет субсидий'!AX150-1</f>
        <v>0.23762376237623761</v>
      </c>
      <c r="AN150" s="123">
        <f>AM150*'Расчет субсидий'!AY150</f>
        <v>2.3762376237623761</v>
      </c>
      <c r="AO150" s="116">
        <f t="shared" si="81"/>
        <v>81.567481910717461</v>
      </c>
      <c r="AP150" s="114" t="s">
        <v>378</v>
      </c>
      <c r="AQ150" s="115" t="s">
        <v>378</v>
      </c>
      <c r="AR150" s="141" t="s">
        <v>378</v>
      </c>
      <c r="AS150" s="115">
        <f t="shared" si="57"/>
        <v>-2.5723704748895648</v>
      </c>
      <c r="AT150" s="118" t="str">
        <f>IF('Расчет субсидий'!BV150="+",'Расчет субсидий'!BV150,"-")</f>
        <v>-</v>
      </c>
    </row>
    <row r="151" spans="1:46" x14ac:dyDescent="0.2">
      <c r="A151" s="140" t="s">
        <v>152</v>
      </c>
      <c r="B151" s="114">
        <f>'Расчет субсидий'!BI151</f>
        <v>333.29999999999995</v>
      </c>
      <c r="C151" s="114">
        <f>'Расчет субсидий'!D151-1</f>
        <v>2.2502250225020504E-4</v>
      </c>
      <c r="D151" s="114">
        <f>C151*'Расчет субсидий'!E151</f>
        <v>2.2502250225020504E-3</v>
      </c>
      <c r="E151" s="124">
        <f t="shared" si="76"/>
        <v>2.2398595316363942E-2</v>
      </c>
      <c r="F151" s="114" t="s">
        <v>378</v>
      </c>
      <c r="G151" s="114" t="s">
        <v>378</v>
      </c>
      <c r="H151" s="114" t="s">
        <v>378</v>
      </c>
      <c r="I151" s="114" t="s">
        <v>378</v>
      </c>
      <c r="J151" s="114" t="s">
        <v>378</v>
      </c>
      <c r="K151" s="114" t="s">
        <v>378</v>
      </c>
      <c r="L151" s="114">
        <f>'Расчет субсидий'!P151-1</f>
        <v>0.12230431373548978</v>
      </c>
      <c r="M151" s="114">
        <f>L151*'Расчет субсидий'!Q151</f>
        <v>2.4460862747097956</v>
      </c>
      <c r="N151" s="124">
        <f t="shared" si="77"/>
        <v>24.348185638437425</v>
      </c>
      <c r="O151" s="114">
        <f>'Расчет субсидий'!R151-1</f>
        <v>0</v>
      </c>
      <c r="P151" s="114">
        <f>O151*'Расчет субсидий'!S151</f>
        <v>0</v>
      </c>
      <c r="Q151" s="124">
        <f t="shared" si="78"/>
        <v>0</v>
      </c>
      <c r="R151" s="114">
        <f>'Расчет субсидий'!V151-1</f>
        <v>3.1589673913043459E-2</v>
      </c>
      <c r="S151" s="114">
        <f>R151*'Расчет субсидий'!W151</f>
        <v>1.1056385869565211</v>
      </c>
      <c r="T151" s="124">
        <f t="shared" si="79"/>
        <v>11.005455466786772</v>
      </c>
      <c r="U151" s="114">
        <f>'Расчет субсидий'!Z151-1</f>
        <v>0.16341463414634161</v>
      </c>
      <c r="V151" s="114">
        <f>U151*'Расчет субсидий'!AA151</f>
        <v>2.4512195121951241</v>
      </c>
      <c r="W151" s="124">
        <f t="shared" si="80"/>
        <v>24.399281554599984</v>
      </c>
      <c r="X151" s="114" t="s">
        <v>378</v>
      </c>
      <c r="Y151" s="114" t="s">
        <v>378</v>
      </c>
      <c r="Z151" s="114" t="s">
        <v>378</v>
      </c>
      <c r="AA151" s="119">
        <f>'Расчет субсидий'!AH151-1</f>
        <v>0.14995165078049455</v>
      </c>
      <c r="AB151" s="114">
        <f>AA151*'Расчет субсидий'!AI151</f>
        <v>0.74975825390247275</v>
      </c>
      <c r="AC151" s="124">
        <f t="shared" si="54"/>
        <v>7.463045493820089</v>
      </c>
      <c r="AD151" s="114">
        <f>'Расчет субсидий'!AL151-1</f>
        <v>-0.35081967213114751</v>
      </c>
      <c r="AE151" s="114">
        <f>AD151*'Расчет субсидий'!AM151</f>
        <v>-5.2622950819672125</v>
      </c>
      <c r="AF151" s="124">
        <f t="shared" si="55"/>
        <v>-52.380547188661623</v>
      </c>
      <c r="AG151" s="114">
        <f>'Расчет субсидий'!AP151-1</f>
        <v>9.9579242636746113E-2</v>
      </c>
      <c r="AH151" s="114">
        <f>AG151*'Расчет субсидий'!AQ151</f>
        <v>1.9915848527349223</v>
      </c>
      <c r="AI151" s="132">
        <f t="shared" si="56"/>
        <v>19.824107681910359</v>
      </c>
      <c r="AJ151" s="114" t="s">
        <v>378</v>
      </c>
      <c r="AK151" s="114" t="s">
        <v>378</v>
      </c>
      <c r="AL151" s="114" t="s">
        <v>378</v>
      </c>
      <c r="AM151" s="123">
        <f>'Расчет субсидий'!AX151-1</f>
        <v>3</v>
      </c>
      <c r="AN151" s="123">
        <f>AM151*'Расчет субсидий'!AY151</f>
        <v>30</v>
      </c>
      <c r="AO151" s="116">
        <f t="shared" si="81"/>
        <v>298.61807275779057</v>
      </c>
      <c r="AP151" s="114" t="s">
        <v>378</v>
      </c>
      <c r="AQ151" s="115" t="s">
        <v>378</v>
      </c>
      <c r="AR151" s="141" t="s">
        <v>378</v>
      </c>
      <c r="AS151" s="115">
        <f t="shared" si="57"/>
        <v>33.484242623554124</v>
      </c>
      <c r="AT151" s="118" t="str">
        <f>IF('Расчет субсидий'!BV151="+",'Расчет субсидий'!BV151,"-")</f>
        <v>-</v>
      </c>
    </row>
    <row r="152" spans="1:46" x14ac:dyDescent="0.2">
      <c r="A152" s="140" t="s">
        <v>153</v>
      </c>
      <c r="B152" s="114">
        <f>'Расчет субсидий'!BI152</f>
        <v>-26.900000000000091</v>
      </c>
      <c r="C152" s="114">
        <f>'Расчет субсидий'!D152-1</f>
        <v>-1</v>
      </c>
      <c r="D152" s="114">
        <f>C152*'Расчет субсидий'!E152</f>
        <v>0</v>
      </c>
      <c r="E152" s="124">
        <f t="shared" si="76"/>
        <v>0</v>
      </c>
      <c r="F152" s="114" t="s">
        <v>378</v>
      </c>
      <c r="G152" s="114" t="s">
        <v>378</v>
      </c>
      <c r="H152" s="114" t="s">
        <v>378</v>
      </c>
      <c r="I152" s="114" t="s">
        <v>378</v>
      </c>
      <c r="J152" s="114" t="s">
        <v>378</v>
      </c>
      <c r="K152" s="114" t="s">
        <v>378</v>
      </c>
      <c r="L152" s="114">
        <f>'Расчет субсидий'!P152-1</f>
        <v>-0.6354628645432443</v>
      </c>
      <c r="M152" s="114">
        <f>L152*'Расчет субсидий'!Q152</f>
        <v>-12.709257290864887</v>
      </c>
      <c r="N152" s="124">
        <f t="shared" si="77"/>
        <v>-116.96078332093057</v>
      </c>
      <c r="O152" s="114">
        <f>'Расчет субсидий'!R152-1</f>
        <v>0</v>
      </c>
      <c r="P152" s="114">
        <f>O152*'Расчет субсидий'!S152</f>
        <v>0</v>
      </c>
      <c r="Q152" s="124">
        <f t="shared" si="78"/>
        <v>0</v>
      </c>
      <c r="R152" s="114">
        <f>'Расчет субсидий'!V152-1</f>
        <v>0.53571428571428581</v>
      </c>
      <c r="S152" s="114">
        <f>R152*'Расчет субсидий'!W152</f>
        <v>2.6785714285714288</v>
      </c>
      <c r="T152" s="124">
        <f t="shared" si="79"/>
        <v>24.65036353398575</v>
      </c>
      <c r="U152" s="114">
        <f>'Расчет субсидий'!Z152-1</f>
        <v>4.302788844621519E-2</v>
      </c>
      <c r="V152" s="114">
        <f>U152*'Расчет субсидий'!AA152</f>
        <v>1.9362549800796836</v>
      </c>
      <c r="W152" s="124">
        <f t="shared" si="80"/>
        <v>17.818971950623027</v>
      </c>
      <c r="X152" s="114" t="s">
        <v>378</v>
      </c>
      <c r="Y152" s="114" t="s">
        <v>378</v>
      </c>
      <c r="Z152" s="114" t="s">
        <v>378</v>
      </c>
      <c r="AA152" s="119">
        <f>'Расчет субсидий'!AH152-1</f>
        <v>-1.1509927994763247E-2</v>
      </c>
      <c r="AB152" s="114">
        <f>AA152*'Расчет субсидий'!AI152</f>
        <v>-5.7549639973816236E-2</v>
      </c>
      <c r="AC152" s="124">
        <f t="shared" si="54"/>
        <v>-0.52961796406570549</v>
      </c>
      <c r="AD152" s="114">
        <f>'Расчет субсидий'!AL152-1</f>
        <v>-0.52622950819672132</v>
      </c>
      <c r="AE152" s="114">
        <f>AD152*'Расчет субсидий'!AM152</f>
        <v>-7.8934426229508201</v>
      </c>
      <c r="AF152" s="124">
        <f t="shared" si="55"/>
        <v>-72.641792604414405</v>
      </c>
      <c r="AG152" s="114">
        <f>'Расчет субсидий'!AP152-1</f>
        <v>5.050505050504972E-3</v>
      </c>
      <c r="AH152" s="114">
        <f>AG152*'Расчет субсидий'!AQ152</f>
        <v>0.10101010101009944</v>
      </c>
      <c r="AI152" s="132">
        <f t="shared" si="56"/>
        <v>0.92957599858800033</v>
      </c>
      <c r="AJ152" s="114" t="s">
        <v>378</v>
      </c>
      <c r="AK152" s="114" t="s">
        <v>378</v>
      </c>
      <c r="AL152" s="114" t="s">
        <v>378</v>
      </c>
      <c r="AM152" s="123">
        <f>'Расчет субсидий'!AX152-1</f>
        <v>1.3021390374331552</v>
      </c>
      <c r="AN152" s="123">
        <f>AM152*'Расчет субсидий'!AY152</f>
        <v>13.021390374331553</v>
      </c>
      <c r="AO152" s="116">
        <f t="shared" si="81"/>
        <v>119.8332824062138</v>
      </c>
      <c r="AP152" s="114" t="s">
        <v>378</v>
      </c>
      <c r="AQ152" s="115" t="s">
        <v>378</v>
      </c>
      <c r="AR152" s="141" t="s">
        <v>378</v>
      </c>
      <c r="AS152" s="115">
        <f t="shared" si="57"/>
        <v>-2.9230226697967581</v>
      </c>
      <c r="AT152" s="118" t="str">
        <f>IF('Расчет субсидий'!BV152="+",'Расчет субсидий'!BV152,"-")</f>
        <v>+</v>
      </c>
    </row>
    <row r="153" spans="1:46" x14ac:dyDescent="0.2">
      <c r="A153" s="140" t="s">
        <v>154</v>
      </c>
      <c r="B153" s="114">
        <f>'Расчет субсидий'!BI153</f>
        <v>1153.6999999999998</v>
      </c>
      <c r="C153" s="114">
        <f>'Расчет субсидий'!D153-1</f>
        <v>0.15308624213977851</v>
      </c>
      <c r="D153" s="114">
        <f>C153*'Расчет субсидий'!E153</f>
        <v>1.5308624213977851</v>
      </c>
      <c r="E153" s="124">
        <f t="shared" si="76"/>
        <v>21.062142475901201</v>
      </c>
      <c r="F153" s="114" t="s">
        <v>378</v>
      </c>
      <c r="G153" s="114" t="s">
        <v>378</v>
      </c>
      <c r="H153" s="114" t="s">
        <v>378</v>
      </c>
      <c r="I153" s="114" t="s">
        <v>378</v>
      </c>
      <c r="J153" s="114" t="s">
        <v>378</v>
      </c>
      <c r="K153" s="114" t="s">
        <v>378</v>
      </c>
      <c r="L153" s="114">
        <f>'Расчет субсидий'!P153-1</f>
        <v>8.5531330995578525E-2</v>
      </c>
      <c r="M153" s="114">
        <f>L153*'Расчет субсидий'!Q153</f>
        <v>1.7106266199115705</v>
      </c>
      <c r="N153" s="124">
        <f t="shared" si="77"/>
        <v>23.535401410369296</v>
      </c>
      <c r="O153" s="114">
        <f>'Расчет субсидий'!R153-1</f>
        <v>0</v>
      </c>
      <c r="P153" s="114">
        <f>O153*'Расчет субсидий'!S153</f>
        <v>0</v>
      </c>
      <c r="Q153" s="124">
        <f t="shared" si="78"/>
        <v>0</v>
      </c>
      <c r="R153" s="114">
        <f>'Расчет субсидий'!V153-1</f>
        <v>1.4285714285714235E-2</v>
      </c>
      <c r="S153" s="114">
        <f>R153*'Расчет субсидий'!W153</f>
        <v>0.21428571428571352</v>
      </c>
      <c r="T153" s="124">
        <f t="shared" si="79"/>
        <v>2.9482180643737927</v>
      </c>
      <c r="U153" s="114">
        <f>'Расчет субсидий'!Z153-1</f>
        <v>2.2220588235294119</v>
      </c>
      <c r="V153" s="114">
        <f>U153*'Расчет субсидий'!AA153</f>
        <v>77.77205882352942</v>
      </c>
      <c r="W153" s="124">
        <f t="shared" si="80"/>
        <v>1070.0152807263337</v>
      </c>
      <c r="X153" s="114" t="s">
        <v>378</v>
      </c>
      <c r="Y153" s="114" t="s">
        <v>378</v>
      </c>
      <c r="Z153" s="114" t="s">
        <v>378</v>
      </c>
      <c r="AA153" s="119">
        <f>'Расчет субсидий'!AH153-1</f>
        <v>5.7076205287713844E-2</v>
      </c>
      <c r="AB153" s="114">
        <f>AA153*'Расчет субсидий'!AI153</f>
        <v>0.28538102643856922</v>
      </c>
      <c r="AC153" s="124">
        <f t="shared" si="54"/>
        <v>3.926372321086729</v>
      </c>
      <c r="AD153" s="114">
        <f>'Расчет субсидий'!AL153-1</f>
        <v>-0.38524590163934425</v>
      </c>
      <c r="AE153" s="114">
        <f>AD153*'Расчет субсидий'!AM153</f>
        <v>-5.778688524590164</v>
      </c>
      <c r="AF153" s="124">
        <f t="shared" si="55"/>
        <v>-79.50522485073617</v>
      </c>
      <c r="AG153" s="114">
        <f>'Расчет субсидий'!AP153-1</f>
        <v>0</v>
      </c>
      <c r="AH153" s="114">
        <f>AG153*'Расчет субсидий'!AQ153</f>
        <v>0</v>
      </c>
      <c r="AI153" s="132">
        <f t="shared" si="56"/>
        <v>0</v>
      </c>
      <c r="AJ153" s="114" t="s">
        <v>378</v>
      </c>
      <c r="AK153" s="114" t="s">
        <v>378</v>
      </c>
      <c r="AL153" s="114" t="s">
        <v>378</v>
      </c>
      <c r="AM153" s="123">
        <f>'Расчет субсидий'!AX153-1</f>
        <v>0.81199999999999983</v>
      </c>
      <c r="AN153" s="123">
        <f>AM153*'Расчет субсидий'!AY153</f>
        <v>8.1199999999999974</v>
      </c>
      <c r="AO153" s="116">
        <f t="shared" si="81"/>
        <v>111.71780985267129</v>
      </c>
      <c r="AP153" s="114" t="s">
        <v>378</v>
      </c>
      <c r="AQ153" s="115" t="s">
        <v>378</v>
      </c>
      <c r="AR153" s="141" t="s">
        <v>378</v>
      </c>
      <c r="AS153" s="115">
        <f t="shared" si="57"/>
        <v>83.854526080972903</v>
      </c>
      <c r="AT153" s="118" t="str">
        <f>IF('Расчет субсидий'!BV153="+",'Расчет субсидий'!BV153,"-")</f>
        <v>-</v>
      </c>
    </row>
    <row r="154" spans="1:46" x14ac:dyDescent="0.2">
      <c r="A154" s="140" t="s">
        <v>155</v>
      </c>
      <c r="B154" s="114">
        <f>'Расчет субсидий'!BI154</f>
        <v>232.70000000000005</v>
      </c>
      <c r="C154" s="114">
        <f>'Расчет субсидий'!D154-1</f>
        <v>1.9631093544137057E-2</v>
      </c>
      <c r="D154" s="114">
        <f>C154*'Расчет субсидий'!E154</f>
        <v>0.19631093544137057</v>
      </c>
      <c r="E154" s="124">
        <f t="shared" si="76"/>
        <v>1.9113059998011452</v>
      </c>
      <c r="F154" s="114" t="s">
        <v>378</v>
      </c>
      <c r="G154" s="114" t="s">
        <v>378</v>
      </c>
      <c r="H154" s="114" t="s">
        <v>378</v>
      </c>
      <c r="I154" s="114" t="s">
        <v>378</v>
      </c>
      <c r="J154" s="114" t="s">
        <v>378</v>
      </c>
      <c r="K154" s="114" t="s">
        <v>378</v>
      </c>
      <c r="L154" s="114">
        <f>'Расчет субсидий'!P154-1</f>
        <v>0.70935792349726778</v>
      </c>
      <c r="M154" s="114">
        <f>L154*'Расчет субсидий'!Q154</f>
        <v>14.187158469945356</v>
      </c>
      <c r="N154" s="124">
        <f t="shared" si="77"/>
        <v>138.1278177029244</v>
      </c>
      <c r="O154" s="114">
        <f>'Расчет субсидий'!R154-1</f>
        <v>0</v>
      </c>
      <c r="P154" s="114">
        <f>O154*'Расчет субсидий'!S154</f>
        <v>0</v>
      </c>
      <c r="Q154" s="124">
        <f t="shared" si="78"/>
        <v>0</v>
      </c>
      <c r="R154" s="114">
        <f>'Расчет субсидий'!V154-1</f>
        <v>0.11705733862243051</v>
      </c>
      <c r="S154" s="114">
        <f>R154*'Расчет субсидий'!W154</f>
        <v>4.0970068517850677</v>
      </c>
      <c r="T154" s="124">
        <f t="shared" si="79"/>
        <v>39.888933132723352</v>
      </c>
      <c r="U154" s="114">
        <f>'Расчет субсидий'!Z154-1</f>
        <v>0.56377079482439907</v>
      </c>
      <c r="V154" s="114">
        <f>U154*'Расчет субсидий'!AA154</f>
        <v>8.4565619223659851</v>
      </c>
      <c r="W154" s="124">
        <f t="shared" si="80"/>
        <v>82.334066126108468</v>
      </c>
      <c r="X154" s="114" t="s">
        <v>378</v>
      </c>
      <c r="Y154" s="114" t="s">
        <v>378</v>
      </c>
      <c r="Z154" s="114" t="s">
        <v>378</v>
      </c>
      <c r="AA154" s="119">
        <f>'Расчет субсидий'!AH154-1</f>
        <v>9.5519601742377169E-2</v>
      </c>
      <c r="AB154" s="114">
        <f>AA154*'Расчет субсидий'!AI154</f>
        <v>0.47759800871188585</v>
      </c>
      <c r="AC154" s="124">
        <f t="shared" si="54"/>
        <v>4.6499495175434635</v>
      </c>
      <c r="AD154" s="114">
        <f>'Расчет субсидий'!AL154-1</f>
        <v>0.15573770491803285</v>
      </c>
      <c r="AE154" s="114">
        <f>AD154*'Расчет субсидий'!AM154</f>
        <v>2.336065573770493</v>
      </c>
      <c r="AF154" s="124">
        <f t="shared" si="55"/>
        <v>22.744204937120927</v>
      </c>
      <c r="AG154" s="114">
        <f>'Расчет субсидий'!AP154-1</f>
        <v>0</v>
      </c>
      <c r="AH154" s="114">
        <f>AG154*'Расчет субсидий'!AQ154</f>
        <v>0</v>
      </c>
      <c r="AI154" s="132">
        <f t="shared" si="56"/>
        <v>0</v>
      </c>
      <c r="AJ154" s="114" t="s">
        <v>378</v>
      </c>
      <c r="AK154" s="114" t="s">
        <v>378</v>
      </c>
      <c r="AL154" s="114" t="s">
        <v>378</v>
      </c>
      <c r="AM154" s="123">
        <f>'Расчет субсидий'!AX154-1</f>
        <v>-0.58499999999999996</v>
      </c>
      <c r="AN154" s="123">
        <f>AM154*'Расчет субсидий'!AY154</f>
        <v>-5.85</v>
      </c>
      <c r="AO154" s="116">
        <f t="shared" si="81"/>
        <v>-56.956277416221738</v>
      </c>
      <c r="AP154" s="114" t="s">
        <v>378</v>
      </c>
      <c r="AQ154" s="115" t="s">
        <v>378</v>
      </c>
      <c r="AR154" s="141" t="s">
        <v>378</v>
      </c>
      <c r="AS154" s="115">
        <f t="shared" si="57"/>
        <v>23.900701762020162</v>
      </c>
      <c r="AT154" s="118" t="str">
        <f>IF('Расчет субсидий'!BV154="+",'Расчет субсидий'!BV154,"-")</f>
        <v>-</v>
      </c>
    </row>
    <row r="155" spans="1:46" x14ac:dyDescent="0.2">
      <c r="A155" s="140" t="s">
        <v>156</v>
      </c>
      <c r="B155" s="114">
        <f>'Расчет субсидий'!BI155</f>
        <v>312.30000000000018</v>
      </c>
      <c r="C155" s="114">
        <f>'Расчет субсидий'!D155-1</f>
        <v>0.14897512981688976</v>
      </c>
      <c r="D155" s="114">
        <f>C155*'Расчет субсидий'!E155</f>
        <v>1.4897512981688976</v>
      </c>
      <c r="E155" s="124">
        <f t="shared" si="76"/>
        <v>30.474802845356631</v>
      </c>
      <c r="F155" s="114" t="s">
        <v>378</v>
      </c>
      <c r="G155" s="114" t="s">
        <v>378</v>
      </c>
      <c r="H155" s="114" t="s">
        <v>378</v>
      </c>
      <c r="I155" s="114" t="s">
        <v>378</v>
      </c>
      <c r="J155" s="114" t="s">
        <v>378</v>
      </c>
      <c r="K155" s="114" t="s">
        <v>378</v>
      </c>
      <c r="L155" s="114">
        <f>'Расчет субсидий'!P155-1</f>
        <v>0.16989305536753752</v>
      </c>
      <c r="M155" s="114">
        <f>L155*'Расчет субсидий'!Q155</f>
        <v>3.3978611073507503</v>
      </c>
      <c r="N155" s="124">
        <f t="shared" si="77"/>
        <v>69.507673844416132</v>
      </c>
      <c r="O155" s="114">
        <f>'Расчет субсидий'!R155-1</f>
        <v>0</v>
      </c>
      <c r="P155" s="114">
        <f>O155*'Расчет субсидий'!S155</f>
        <v>0</v>
      </c>
      <c r="Q155" s="124">
        <f t="shared" si="78"/>
        <v>0</v>
      </c>
      <c r="R155" s="114">
        <f>'Расчет субсидий'!V155-1</f>
        <v>0</v>
      </c>
      <c r="S155" s="114">
        <f>R155*'Расчет субсидий'!W155</f>
        <v>0</v>
      </c>
      <c r="T155" s="124">
        <f t="shared" si="79"/>
        <v>0</v>
      </c>
      <c r="U155" s="114">
        <f>'Расчет субсидий'!Z155-1</f>
        <v>0.27142857142857157</v>
      </c>
      <c r="V155" s="114">
        <f>U155*'Расчет субсидий'!AA155</f>
        <v>8.1428571428571477</v>
      </c>
      <c r="W155" s="124">
        <f t="shared" si="80"/>
        <v>166.57274696218579</v>
      </c>
      <c r="X155" s="114" t="s">
        <v>378</v>
      </c>
      <c r="Y155" s="114" t="s">
        <v>378</v>
      </c>
      <c r="Z155" s="114" t="s">
        <v>378</v>
      </c>
      <c r="AA155" s="119">
        <f>'Расчет субсидий'!AH155-1</f>
        <v>5.2317472673607757E-2</v>
      </c>
      <c r="AB155" s="114">
        <f>AA155*'Расчет субсидий'!AI155</f>
        <v>0.26158736336803878</v>
      </c>
      <c r="AC155" s="124">
        <f t="shared" si="54"/>
        <v>5.3511101720643426</v>
      </c>
      <c r="AD155" s="114">
        <f>'Расчет субсидий'!AL155-1</f>
        <v>-0.16393442622950816</v>
      </c>
      <c r="AE155" s="114">
        <f>AD155*'Расчет субсидий'!AM155</f>
        <v>-2.4590163934426226</v>
      </c>
      <c r="AF155" s="124">
        <f t="shared" si="55"/>
        <v>-50.30238260290335</v>
      </c>
      <c r="AG155" s="114">
        <f>'Расчет субсидий'!AP155-1</f>
        <v>-0.10204081632653061</v>
      </c>
      <c r="AH155" s="114">
        <f>AG155*'Расчет субсидий'!AQ155</f>
        <v>-2.0408163265306123</v>
      </c>
      <c r="AI155" s="132">
        <f t="shared" si="56"/>
        <v>-41.747555629620472</v>
      </c>
      <c r="AJ155" s="114" t="s">
        <v>378</v>
      </c>
      <c r="AK155" s="114" t="s">
        <v>378</v>
      </c>
      <c r="AL155" s="114" t="s">
        <v>378</v>
      </c>
      <c r="AM155" s="123">
        <f>'Расчет субсидий'!AX155-1</f>
        <v>0.64744645799011535</v>
      </c>
      <c r="AN155" s="123">
        <f>AM155*'Расчет субсидий'!AY155</f>
        <v>6.474464579901154</v>
      </c>
      <c r="AO155" s="116">
        <f t="shared" si="81"/>
        <v>132.44360440850107</v>
      </c>
      <c r="AP155" s="114" t="s">
        <v>378</v>
      </c>
      <c r="AQ155" s="115" t="s">
        <v>378</v>
      </c>
      <c r="AR155" s="141" t="s">
        <v>378</v>
      </c>
      <c r="AS155" s="115">
        <f t="shared" si="57"/>
        <v>15.266688771672754</v>
      </c>
      <c r="AT155" s="118" t="str">
        <f>IF('Расчет субсидий'!BV155="+",'Расчет субсидий'!BV155,"-")</f>
        <v>-</v>
      </c>
    </row>
    <row r="156" spans="1:46" x14ac:dyDescent="0.2">
      <c r="A156" s="140" t="s">
        <v>157</v>
      </c>
      <c r="B156" s="114">
        <f>'Расчет субсидий'!BI156</f>
        <v>-133.09999999999991</v>
      </c>
      <c r="C156" s="114">
        <f>'Расчет субсидий'!D156-1</f>
        <v>0.16044776119402981</v>
      </c>
      <c r="D156" s="114">
        <f>C156*'Расчет субсидий'!E156</f>
        <v>1.6044776119402981</v>
      </c>
      <c r="E156" s="124">
        <f t="shared" si="76"/>
        <v>24.238211451790018</v>
      </c>
      <c r="F156" s="114" t="s">
        <v>378</v>
      </c>
      <c r="G156" s="114" t="s">
        <v>378</v>
      </c>
      <c r="H156" s="114" t="s">
        <v>378</v>
      </c>
      <c r="I156" s="114" t="s">
        <v>378</v>
      </c>
      <c r="J156" s="114" t="s">
        <v>378</v>
      </c>
      <c r="K156" s="114" t="s">
        <v>378</v>
      </c>
      <c r="L156" s="114">
        <f>'Расчет субсидий'!P156-1</f>
        <v>3.2054845284417377E-2</v>
      </c>
      <c r="M156" s="114">
        <f>L156*'Расчет субсидий'!Q156</f>
        <v>0.64109690568834754</v>
      </c>
      <c r="N156" s="124">
        <f t="shared" si="77"/>
        <v>9.684798494864042</v>
      </c>
      <c r="O156" s="114">
        <f>'Расчет субсидий'!R156-1</f>
        <v>0</v>
      </c>
      <c r="P156" s="114">
        <f>O156*'Расчет субсидий'!S156</f>
        <v>0</v>
      </c>
      <c r="Q156" s="124">
        <f t="shared" si="78"/>
        <v>0</v>
      </c>
      <c r="R156" s="114">
        <f>'Расчет субсидий'!V156-1</f>
        <v>3.075862068965507E-2</v>
      </c>
      <c r="S156" s="114">
        <f>R156*'Расчет субсидий'!W156</f>
        <v>0.92275862068965209</v>
      </c>
      <c r="T156" s="124">
        <f t="shared" si="79"/>
        <v>13.939751107022687</v>
      </c>
      <c r="U156" s="114">
        <f>'Расчет субсидий'!Z156-1</f>
        <v>0.17894736842105252</v>
      </c>
      <c r="V156" s="114">
        <f>U156*'Расчет субсидий'!AA156</f>
        <v>3.5789473684210504</v>
      </c>
      <c r="W156" s="124">
        <f t="shared" si="80"/>
        <v>54.065748530896101</v>
      </c>
      <c r="X156" s="114" t="s">
        <v>378</v>
      </c>
      <c r="Y156" s="114" t="s">
        <v>378</v>
      </c>
      <c r="Z156" s="114" t="s">
        <v>378</v>
      </c>
      <c r="AA156" s="119">
        <f>'Расчет субсидий'!AH156-1</f>
        <v>0.17200748129675802</v>
      </c>
      <c r="AB156" s="114">
        <f>AA156*'Расчет субсидий'!AI156</f>
        <v>0.86003740648379012</v>
      </c>
      <c r="AC156" s="124">
        <f t="shared" si="54"/>
        <v>12.992246423179665</v>
      </c>
      <c r="AD156" s="114">
        <f>'Расчет субсидий'!AL156-1</f>
        <v>-0.4278688524590164</v>
      </c>
      <c r="AE156" s="114">
        <f>AD156*'Расчет субсидий'!AM156</f>
        <v>-6.418032786885246</v>
      </c>
      <c r="AF156" s="124">
        <f t="shared" si="55"/>
        <v>-96.954693936130894</v>
      </c>
      <c r="AG156" s="114">
        <f>'Расчет субсидий'!AP156-1</f>
        <v>0</v>
      </c>
      <c r="AH156" s="114">
        <f>AG156*'Расчет субсидий'!AQ156</f>
        <v>0</v>
      </c>
      <c r="AI156" s="132">
        <f t="shared" si="56"/>
        <v>0</v>
      </c>
      <c r="AJ156" s="114" t="s">
        <v>378</v>
      </c>
      <c r="AK156" s="114" t="s">
        <v>378</v>
      </c>
      <c r="AL156" s="114" t="s">
        <v>378</v>
      </c>
      <c r="AM156" s="123">
        <f>'Расчет субсидий'!AX156-1</f>
        <v>-1</v>
      </c>
      <c r="AN156" s="123">
        <f>AM156*'Расчет субсидий'!AY156</f>
        <v>-10</v>
      </c>
      <c r="AO156" s="116">
        <f t="shared" si="81"/>
        <v>-151.06606207162156</v>
      </c>
      <c r="AP156" s="114" t="s">
        <v>378</v>
      </c>
      <c r="AQ156" s="115" t="s">
        <v>378</v>
      </c>
      <c r="AR156" s="141" t="s">
        <v>378</v>
      </c>
      <c r="AS156" s="115">
        <f t="shared" si="57"/>
        <v>-8.810714873662107</v>
      </c>
      <c r="AT156" s="118" t="str">
        <f>IF('Расчет субсидий'!BV156="+",'Расчет субсидий'!BV156,"-")</f>
        <v>-</v>
      </c>
    </row>
    <row r="157" spans="1:46" x14ac:dyDescent="0.2">
      <c r="A157" s="140" t="s">
        <v>158</v>
      </c>
      <c r="B157" s="114">
        <f>'Расчет субсидий'!BI157</f>
        <v>523.90000000000009</v>
      </c>
      <c r="C157" s="114">
        <f>'Расчет субсидий'!D157-1</f>
        <v>0.24062500000000009</v>
      </c>
      <c r="D157" s="114">
        <f>C157*'Расчет субсидий'!E157</f>
        <v>2.4062500000000009</v>
      </c>
      <c r="E157" s="124">
        <f t="shared" si="76"/>
        <v>38.912690393179957</v>
      </c>
      <c r="F157" s="114" t="s">
        <v>378</v>
      </c>
      <c r="G157" s="114" t="s">
        <v>378</v>
      </c>
      <c r="H157" s="114" t="s">
        <v>378</v>
      </c>
      <c r="I157" s="114" t="s">
        <v>378</v>
      </c>
      <c r="J157" s="114" t="s">
        <v>378</v>
      </c>
      <c r="K157" s="114" t="s">
        <v>378</v>
      </c>
      <c r="L157" s="114">
        <f>'Расчет субсидий'!P157-1</f>
        <v>-5.0345410267879309E-2</v>
      </c>
      <c r="M157" s="114">
        <f>L157*'Расчет субсидий'!Q157</f>
        <v>-1.0069082053575862</v>
      </c>
      <c r="N157" s="124">
        <f t="shared" si="77"/>
        <v>-16.283223791971821</v>
      </c>
      <c r="O157" s="114">
        <f>'Расчет субсидий'!R157-1</f>
        <v>0</v>
      </c>
      <c r="P157" s="114">
        <f>O157*'Расчет субсидий'!S157</f>
        <v>0</v>
      </c>
      <c r="Q157" s="124">
        <f t="shared" si="78"/>
        <v>0</v>
      </c>
      <c r="R157" s="114">
        <f>'Расчет субсидий'!V157-1</f>
        <v>5.6179775280898792E-2</v>
      </c>
      <c r="S157" s="114">
        <f>R157*'Расчет субсидий'!W157</f>
        <v>0.84269662921348187</v>
      </c>
      <c r="T157" s="124">
        <f t="shared" si="79"/>
        <v>13.627675024606992</v>
      </c>
      <c r="U157" s="114">
        <f>'Расчет субсидий'!Z157-1</f>
        <v>0.24</v>
      </c>
      <c r="V157" s="114">
        <f>U157*'Расчет субсидий'!AA157</f>
        <v>8.4</v>
      </c>
      <c r="W157" s="124">
        <f t="shared" si="80"/>
        <v>135.84066464528271</v>
      </c>
      <c r="X157" s="114" t="s">
        <v>378</v>
      </c>
      <c r="Y157" s="114" t="s">
        <v>378</v>
      </c>
      <c r="Z157" s="114" t="s">
        <v>378</v>
      </c>
      <c r="AA157" s="119">
        <f>'Расчет субсидий'!AH157-1</f>
        <v>2.939283415576055E-2</v>
      </c>
      <c r="AB157" s="114">
        <f>AA157*'Расчет субсидий'!AI157</f>
        <v>0.14696417077880275</v>
      </c>
      <c r="AC157" s="124">
        <f t="shared" si="54"/>
        <v>2.3766322187661189</v>
      </c>
      <c r="AD157" s="114">
        <f>'Расчет субсидий'!AL157-1</f>
        <v>-0.15409836065573768</v>
      </c>
      <c r="AE157" s="114">
        <f>AD157*'Расчет субсидий'!AM157</f>
        <v>-2.3114754098360653</v>
      </c>
      <c r="AF157" s="124">
        <f t="shared" si="55"/>
        <v>-37.380042378971226</v>
      </c>
      <c r="AG157" s="114">
        <f>'Расчет субсидий'!AP157-1</f>
        <v>0.48529411764705888</v>
      </c>
      <c r="AH157" s="114">
        <f>AG157*'Расчет субсидий'!AQ157</f>
        <v>9.7058823529411775</v>
      </c>
      <c r="AI157" s="132">
        <f t="shared" si="56"/>
        <v>156.95875116576784</v>
      </c>
      <c r="AJ157" s="114" t="s">
        <v>378</v>
      </c>
      <c r="AK157" s="114" t="s">
        <v>378</v>
      </c>
      <c r="AL157" s="114" t="s">
        <v>378</v>
      </c>
      <c r="AM157" s="123">
        <f>'Расчет субсидий'!AX157-1</f>
        <v>1.4213075060532687</v>
      </c>
      <c r="AN157" s="123">
        <f>AM157*'Расчет субсидий'!AY157</f>
        <v>14.213075060532688</v>
      </c>
      <c r="AO157" s="116">
        <f t="shared" si="81"/>
        <v>229.84685272333954</v>
      </c>
      <c r="AP157" s="114" t="s">
        <v>378</v>
      </c>
      <c r="AQ157" s="115" t="s">
        <v>378</v>
      </c>
      <c r="AR157" s="141" t="s">
        <v>378</v>
      </c>
      <c r="AS157" s="115">
        <f t="shared" si="57"/>
        <v>32.396484598272501</v>
      </c>
      <c r="AT157" s="118" t="str">
        <f>IF('Расчет субсидий'!BV157="+",'Расчет субсидий'!BV157,"-")</f>
        <v>-</v>
      </c>
    </row>
    <row r="158" spans="1:46" x14ac:dyDescent="0.2">
      <c r="A158" s="140" t="s">
        <v>159</v>
      </c>
      <c r="B158" s="114">
        <f>'Расчет субсидий'!BI158</f>
        <v>26.700000000000045</v>
      </c>
      <c r="C158" s="114">
        <f>'Расчет субсидий'!D158-1</f>
        <v>0.26722576270883391</v>
      </c>
      <c r="D158" s="114">
        <f>C158*'Расчет субсидий'!E158</f>
        <v>2.6722576270883391</v>
      </c>
      <c r="E158" s="124">
        <f t="shared" si="76"/>
        <v>26.085962646091996</v>
      </c>
      <c r="F158" s="114" t="s">
        <v>378</v>
      </c>
      <c r="G158" s="114" t="s">
        <v>378</v>
      </c>
      <c r="H158" s="114" t="s">
        <v>378</v>
      </c>
      <c r="I158" s="114" t="s">
        <v>378</v>
      </c>
      <c r="J158" s="114" t="s">
        <v>378</v>
      </c>
      <c r="K158" s="114" t="s">
        <v>378</v>
      </c>
      <c r="L158" s="114">
        <f>'Расчет субсидий'!P158-1</f>
        <v>0.1646429635442781</v>
      </c>
      <c r="M158" s="114">
        <f>L158*'Расчет субсидий'!Q158</f>
        <v>3.292859270885562</v>
      </c>
      <c r="N158" s="124">
        <f t="shared" si="77"/>
        <v>32.144132761911628</v>
      </c>
      <c r="O158" s="114">
        <f>'Расчет субсидий'!R158-1</f>
        <v>0</v>
      </c>
      <c r="P158" s="114">
        <f>O158*'Расчет субсидий'!S158</f>
        <v>0</v>
      </c>
      <c r="Q158" s="124">
        <f t="shared" si="78"/>
        <v>0</v>
      </c>
      <c r="R158" s="114">
        <f>'Расчет субсидий'!V158-1</f>
        <v>5.0000000000000044E-2</v>
      </c>
      <c r="S158" s="114">
        <f>R158*'Расчет субсидий'!W158</f>
        <v>1.0000000000000009</v>
      </c>
      <c r="T158" s="124">
        <f t="shared" si="79"/>
        <v>9.761769367467382</v>
      </c>
      <c r="U158" s="114">
        <f>'Расчет субсидий'!Z158-1</f>
        <v>8.7068687520153176E-4</v>
      </c>
      <c r="V158" s="114">
        <f>U158*'Расчет субсидий'!AA158</f>
        <v>2.6120606256045953E-2</v>
      </c>
      <c r="W158" s="124">
        <f t="shared" si="80"/>
        <v>0.25498333400994605</v>
      </c>
      <c r="X158" s="114" t="s">
        <v>378</v>
      </c>
      <c r="Y158" s="114" t="s">
        <v>378</v>
      </c>
      <c r="Z158" s="114" t="s">
        <v>378</v>
      </c>
      <c r="AA158" s="119">
        <f>'Расчет субсидий'!AH158-1</f>
        <v>8.1010249535094836E-2</v>
      </c>
      <c r="AB158" s="114">
        <f>AA158*'Расчет субсидий'!AI158</f>
        <v>0.40505124767547418</v>
      </c>
      <c r="AC158" s="124">
        <f t="shared" si="54"/>
        <v>3.9540168618128839</v>
      </c>
      <c r="AD158" s="114">
        <f>'Расчет субсидий'!AL158-1</f>
        <v>-0.25573770491803283</v>
      </c>
      <c r="AE158" s="114">
        <f>AD158*'Расчет субсидий'!AM158</f>
        <v>-3.8360655737704925</v>
      </c>
      <c r="AF158" s="124">
        <f t="shared" si="55"/>
        <v>-37.446787409628946</v>
      </c>
      <c r="AG158" s="114">
        <f>'Расчет субсидий'!AP158-1</f>
        <v>0.129746835443038</v>
      </c>
      <c r="AH158" s="114">
        <f>AG158*'Расчет субсидий'!AQ158</f>
        <v>2.59493670886076</v>
      </c>
      <c r="AI158" s="132">
        <f t="shared" si="56"/>
        <v>25.331173675073568</v>
      </c>
      <c r="AJ158" s="114" t="s">
        <v>378</v>
      </c>
      <c r="AK158" s="114" t="s">
        <v>378</v>
      </c>
      <c r="AL158" s="114" t="s">
        <v>378</v>
      </c>
      <c r="AM158" s="123">
        <f>'Расчет субсидий'!AX158-1</f>
        <v>-0.34200000000000008</v>
      </c>
      <c r="AN158" s="123">
        <f>AM158*'Расчет субсидий'!AY158</f>
        <v>-3.4200000000000008</v>
      </c>
      <c r="AO158" s="116">
        <f t="shared" si="81"/>
        <v>-33.385251236738426</v>
      </c>
      <c r="AP158" s="114" t="s">
        <v>378</v>
      </c>
      <c r="AQ158" s="115" t="s">
        <v>378</v>
      </c>
      <c r="AR158" s="141" t="s">
        <v>378</v>
      </c>
      <c r="AS158" s="115">
        <f t="shared" si="57"/>
        <v>2.7351598869956897</v>
      </c>
      <c r="AT158" s="118" t="str">
        <f>IF('Расчет субсидий'!BV158="+",'Расчет субсидий'!BV158,"-")</f>
        <v>-</v>
      </c>
    </row>
    <row r="159" spans="1:46" x14ac:dyDescent="0.2">
      <c r="A159" s="135" t="s">
        <v>160</v>
      </c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19"/>
      <c r="AB159" s="114"/>
      <c r="AC159" s="124"/>
      <c r="AD159" s="142"/>
      <c r="AE159" s="142"/>
      <c r="AF159" s="142"/>
      <c r="AG159" s="142"/>
      <c r="AH159" s="142"/>
      <c r="AI159" s="143"/>
      <c r="AJ159" s="142"/>
      <c r="AK159" s="142"/>
      <c r="AL159" s="142"/>
      <c r="AM159" s="123"/>
      <c r="AN159" s="123"/>
      <c r="AO159" s="116"/>
      <c r="AP159" s="142"/>
      <c r="AQ159" s="144"/>
      <c r="AR159" s="145"/>
      <c r="AS159" s="115"/>
      <c r="AT159" s="118"/>
    </row>
    <row r="160" spans="1:46" x14ac:dyDescent="0.2">
      <c r="A160" s="140" t="s">
        <v>74</v>
      </c>
      <c r="B160" s="114">
        <f>'Расчет субсидий'!BI160</f>
        <v>-6.0999999999999091</v>
      </c>
      <c r="C160" s="114">
        <f>'Расчет субсидий'!D160-1</f>
        <v>-1</v>
      </c>
      <c r="D160" s="114">
        <f>C160*'Расчет субсидий'!E160</f>
        <v>0</v>
      </c>
      <c r="E160" s="124">
        <f t="shared" ref="E160:E172" si="82">$B160*D160/$AS160</f>
        <v>0</v>
      </c>
      <c r="F160" s="114" t="s">
        <v>378</v>
      </c>
      <c r="G160" s="114" t="s">
        <v>378</v>
      </c>
      <c r="H160" s="114" t="s">
        <v>378</v>
      </c>
      <c r="I160" s="114" t="s">
        <v>378</v>
      </c>
      <c r="J160" s="114" t="s">
        <v>378</v>
      </c>
      <c r="K160" s="114" t="s">
        <v>378</v>
      </c>
      <c r="L160" s="114">
        <f>'Расчет субсидий'!P160-1</f>
        <v>0.25283044761098772</v>
      </c>
      <c r="M160" s="114">
        <f>L160*'Расчет субсидий'!Q160</f>
        <v>5.0566089522197544</v>
      </c>
      <c r="N160" s="124">
        <f t="shared" ref="N160:N172" si="83">$B160*M160/$AS160</f>
        <v>42.20718719248498</v>
      </c>
      <c r="O160" s="114">
        <f>'Расчет субсидий'!R160-1</f>
        <v>0</v>
      </c>
      <c r="P160" s="114">
        <f>O160*'Расчет субсидий'!S160</f>
        <v>0</v>
      </c>
      <c r="Q160" s="124">
        <f t="shared" ref="Q160:Q172" si="84">$B160*P160/$AS160</f>
        <v>0</v>
      </c>
      <c r="R160" s="114">
        <f>'Расчет субсидий'!V160-1</f>
        <v>0</v>
      </c>
      <c r="S160" s="114">
        <f>R160*'Расчет субсидий'!W160</f>
        <v>0</v>
      </c>
      <c r="T160" s="124">
        <f t="shared" ref="T160:T172" si="85">$B160*S160/$AS160</f>
        <v>0</v>
      </c>
      <c r="U160" s="114">
        <f>'Расчет субсидий'!Z160-1</f>
        <v>-0.42319749216300939</v>
      </c>
      <c r="V160" s="114">
        <f>U160*'Расчет субсидий'!AA160</f>
        <v>-10.579937304075235</v>
      </c>
      <c r="W160" s="124">
        <f t="shared" ref="W160:W172" si="86">$B160*V160/$AS160</f>
        <v>-88.310050964457446</v>
      </c>
      <c r="X160" s="114" t="s">
        <v>378</v>
      </c>
      <c r="Y160" s="114" t="s">
        <v>378</v>
      </c>
      <c r="Z160" s="114" t="s">
        <v>378</v>
      </c>
      <c r="AA160" s="119">
        <f>'Расчет субсидий'!AH160-1</f>
        <v>0.20878494010268112</v>
      </c>
      <c r="AB160" s="114">
        <f>AA160*'Расчет субсидий'!AI160</f>
        <v>1.0439247005134056</v>
      </c>
      <c r="AC160" s="124">
        <f t="shared" si="54"/>
        <v>8.7135718157691695</v>
      </c>
      <c r="AD160" s="114">
        <f>'Расчет субсидий'!AL160-1</f>
        <v>7.4000000000000066E-2</v>
      </c>
      <c r="AE160" s="114">
        <f>AD160*'Расчет субсидий'!AM160</f>
        <v>1.110000000000001</v>
      </c>
      <c r="AF160" s="124">
        <f t="shared" si="55"/>
        <v>9.2650980580754858</v>
      </c>
      <c r="AG160" s="114">
        <f>'Расчет субсидий'!AP160-1</f>
        <v>-2.8070175438596467E-2</v>
      </c>
      <c r="AH160" s="114">
        <f>AG160*'Расчет субсидий'!AQ160</f>
        <v>-0.56140350877192935</v>
      </c>
      <c r="AI160" s="132">
        <f t="shared" si="56"/>
        <v>-4.6859987017293356</v>
      </c>
      <c r="AJ160" s="114" t="s">
        <v>378</v>
      </c>
      <c r="AK160" s="114" t="s">
        <v>378</v>
      </c>
      <c r="AL160" s="114" t="s">
        <v>378</v>
      </c>
      <c r="AM160" s="123">
        <f>'Расчет субсидий'!AX160-1</f>
        <v>0.32000000000000006</v>
      </c>
      <c r="AN160" s="123">
        <f>AM160*'Расчет субсидий'!AY160</f>
        <v>3.2000000000000006</v>
      </c>
      <c r="AO160" s="116">
        <f t="shared" ref="AO160:AO172" si="87">$B160*AN160/$AS160</f>
        <v>26.710192599857237</v>
      </c>
      <c r="AP160" s="114" t="s">
        <v>378</v>
      </c>
      <c r="AQ160" s="115" t="s">
        <v>378</v>
      </c>
      <c r="AR160" s="141" t="s">
        <v>378</v>
      </c>
      <c r="AS160" s="115">
        <f t="shared" si="57"/>
        <v>-0.73080716011400249</v>
      </c>
      <c r="AT160" s="118" t="str">
        <f>IF('Расчет субсидий'!BV160="+",'Расчет субсидий'!BV160,"-")</f>
        <v>-</v>
      </c>
    </row>
    <row r="161" spans="1:46" x14ac:dyDescent="0.2">
      <c r="A161" s="140" t="s">
        <v>161</v>
      </c>
      <c r="B161" s="114">
        <f>'Расчет субсидий'!BI161</f>
        <v>-121</v>
      </c>
      <c r="C161" s="114">
        <f>'Расчет субсидий'!D161-1</f>
        <v>-1</v>
      </c>
      <c r="D161" s="114">
        <f>C161*'Расчет субсидий'!E161</f>
        <v>0</v>
      </c>
      <c r="E161" s="124">
        <f t="shared" si="82"/>
        <v>0</v>
      </c>
      <c r="F161" s="114" t="s">
        <v>378</v>
      </c>
      <c r="G161" s="114" t="s">
        <v>378</v>
      </c>
      <c r="H161" s="114" t="s">
        <v>378</v>
      </c>
      <c r="I161" s="114" t="s">
        <v>378</v>
      </c>
      <c r="J161" s="114" t="s">
        <v>378</v>
      </c>
      <c r="K161" s="114" t="s">
        <v>378</v>
      </c>
      <c r="L161" s="114">
        <f>'Расчет субсидий'!P161-1</f>
        <v>3.0841875616389292E-2</v>
      </c>
      <c r="M161" s="114">
        <f>L161*'Расчет субсидий'!Q161</f>
        <v>0.61683751232778583</v>
      </c>
      <c r="N161" s="124">
        <f t="shared" si="83"/>
        <v>3.4185799063448954</v>
      </c>
      <c r="O161" s="114">
        <f>'Расчет субсидий'!R161-1</f>
        <v>0</v>
      </c>
      <c r="P161" s="114">
        <f>O161*'Расчет субсидий'!S161</f>
        <v>0</v>
      </c>
      <c r="Q161" s="124">
        <f t="shared" si="84"/>
        <v>0</v>
      </c>
      <c r="R161" s="114">
        <f>'Расчет субсидий'!V161-1</f>
        <v>0</v>
      </c>
      <c r="S161" s="114">
        <f>R161*'Расчет субсидий'!W161</f>
        <v>0</v>
      </c>
      <c r="T161" s="124">
        <f t="shared" si="85"/>
        <v>0</v>
      </c>
      <c r="U161" s="114">
        <f>'Расчет субсидий'!Z161-1</f>
        <v>-0.30769230769230771</v>
      </c>
      <c r="V161" s="114">
        <f>U161*'Расчет субсидий'!AA161</f>
        <v>-1.5384615384615385</v>
      </c>
      <c r="W161" s="124">
        <f t="shared" si="86"/>
        <v>-8.5263194876420911</v>
      </c>
      <c r="X161" s="114" t="s">
        <v>378</v>
      </c>
      <c r="Y161" s="114" t="s">
        <v>378</v>
      </c>
      <c r="Z161" s="114" t="s">
        <v>378</v>
      </c>
      <c r="AA161" s="119">
        <f>'Расчет субсидий'!AH161-1</f>
        <v>0.15375499925936897</v>
      </c>
      <c r="AB161" s="114">
        <f>AA161*'Расчет субсидий'!AI161</f>
        <v>0.76877499629684487</v>
      </c>
      <c r="AC161" s="124">
        <f t="shared" si="54"/>
        <v>4.260633801149547</v>
      </c>
      <c r="AD161" s="114">
        <f>'Расчет субсидий'!AL161-1</f>
        <v>-0.28200000000000003</v>
      </c>
      <c r="AE161" s="114">
        <f>AD161*'Расчет субсидий'!AM161</f>
        <v>-4.2300000000000004</v>
      </c>
      <c r="AF161" s="124">
        <f t="shared" si="55"/>
        <v>-23.443115431271931</v>
      </c>
      <c r="AG161" s="114">
        <f>'Расчет субсидий'!AP161-1</f>
        <v>-0.53749999999999998</v>
      </c>
      <c r="AH161" s="114">
        <f>AG161*'Расчет субсидий'!AQ161</f>
        <v>-10.75</v>
      </c>
      <c r="AI161" s="132">
        <f t="shared" si="56"/>
        <v>-59.577657419899111</v>
      </c>
      <c r="AJ161" s="114" t="s">
        <v>378</v>
      </c>
      <c r="AK161" s="114" t="s">
        <v>378</v>
      </c>
      <c r="AL161" s="114" t="s">
        <v>378</v>
      </c>
      <c r="AM161" s="123">
        <f>'Расчет субсидий'!AX161-1</f>
        <v>-0.66999999999999993</v>
      </c>
      <c r="AN161" s="123">
        <f>AM161*'Расчет субсидий'!AY161</f>
        <v>-6.6999999999999993</v>
      </c>
      <c r="AO161" s="116">
        <f t="shared" si="87"/>
        <v>-37.132121368681304</v>
      </c>
      <c r="AP161" s="114" t="s">
        <v>378</v>
      </c>
      <c r="AQ161" s="115" t="s">
        <v>378</v>
      </c>
      <c r="AR161" s="141" t="s">
        <v>378</v>
      </c>
      <c r="AS161" s="115">
        <f t="shared" si="57"/>
        <v>-21.832849029836908</v>
      </c>
      <c r="AT161" s="118" t="str">
        <f>IF('Расчет субсидий'!BV161="+",'Расчет субсидий'!BV161,"-")</f>
        <v>-</v>
      </c>
    </row>
    <row r="162" spans="1:46" x14ac:dyDescent="0.2">
      <c r="A162" s="140" t="s">
        <v>162</v>
      </c>
      <c r="B162" s="114">
        <f>'Расчет субсидий'!BI162</f>
        <v>-494.5</v>
      </c>
      <c r="C162" s="114">
        <f>'Расчет субсидий'!D162-1</f>
        <v>1.3285714285714123E-2</v>
      </c>
      <c r="D162" s="114">
        <f>C162*'Расчет субсидий'!E162</f>
        <v>0.13285714285714123</v>
      </c>
      <c r="E162" s="124">
        <f t="shared" si="82"/>
        <v>2.0271899186037636</v>
      </c>
      <c r="F162" s="114" t="s">
        <v>378</v>
      </c>
      <c r="G162" s="114" t="s">
        <v>378</v>
      </c>
      <c r="H162" s="114" t="s">
        <v>378</v>
      </c>
      <c r="I162" s="114" t="s">
        <v>378</v>
      </c>
      <c r="J162" s="114" t="s">
        <v>378</v>
      </c>
      <c r="K162" s="114" t="s">
        <v>378</v>
      </c>
      <c r="L162" s="114">
        <f>'Расчет субсидий'!P162-1</f>
        <v>-0.52076128693744184</v>
      </c>
      <c r="M162" s="114">
        <f>L162*'Расчет субсидий'!Q162</f>
        <v>-10.415225738748838</v>
      </c>
      <c r="N162" s="124">
        <f t="shared" si="83"/>
        <v>-158.91987561615093</v>
      </c>
      <c r="O162" s="114">
        <f>'Расчет субсидий'!R162-1</f>
        <v>0</v>
      </c>
      <c r="P162" s="114">
        <f>O162*'Расчет субсидий'!S162</f>
        <v>0</v>
      </c>
      <c r="Q162" s="124">
        <f t="shared" si="84"/>
        <v>0</v>
      </c>
      <c r="R162" s="114">
        <f>'Расчет субсидий'!V162-1</f>
        <v>0</v>
      </c>
      <c r="S162" s="114">
        <f>R162*'Расчет субсидий'!W162</f>
        <v>0</v>
      </c>
      <c r="T162" s="124">
        <f t="shared" si="85"/>
        <v>0</v>
      </c>
      <c r="U162" s="114">
        <f>'Расчет субсидий'!Z162-1</f>
        <v>-0.35876840696117807</v>
      </c>
      <c r="V162" s="114">
        <f>U162*'Расчет субсидий'!AA162</f>
        <v>-10.763052208835342</v>
      </c>
      <c r="W162" s="124">
        <f t="shared" si="86"/>
        <v>-164.22715754634481</v>
      </c>
      <c r="X162" s="114" t="s">
        <v>378</v>
      </c>
      <c r="Y162" s="114" t="s">
        <v>378</v>
      </c>
      <c r="Z162" s="114" t="s">
        <v>378</v>
      </c>
      <c r="AA162" s="119">
        <f>'Расчет субсидий'!AH162-1</f>
        <v>0.13974298593823598</v>
      </c>
      <c r="AB162" s="114">
        <f>AA162*'Расчет субсидий'!AI162</f>
        <v>0.69871492969117988</v>
      </c>
      <c r="AC162" s="124">
        <f t="shared" si="54"/>
        <v>10.661284978640218</v>
      </c>
      <c r="AD162" s="114">
        <f>'Расчет субсидий'!AL162-1</f>
        <v>-0.13200000000000001</v>
      </c>
      <c r="AE162" s="114">
        <f>AD162*'Расчет субсидий'!AM162</f>
        <v>-1.98</v>
      </c>
      <c r="AF162" s="124">
        <f t="shared" si="55"/>
        <v>-30.211669109514524</v>
      </c>
      <c r="AG162" s="114">
        <f>'Расчет субсидий'!AP162-1</f>
        <v>-0.50408163265306127</v>
      </c>
      <c r="AH162" s="114">
        <f>AG162*'Расчет субсидий'!AQ162</f>
        <v>-10.081632653061225</v>
      </c>
      <c r="AI162" s="132">
        <f t="shared" si="56"/>
        <v>-153.82977262523372</v>
      </c>
      <c r="AJ162" s="114" t="s">
        <v>378</v>
      </c>
      <c r="AK162" s="114" t="s">
        <v>378</v>
      </c>
      <c r="AL162" s="114" t="s">
        <v>378</v>
      </c>
      <c r="AM162" s="123">
        <f>'Расчет субсидий'!AX162-1</f>
        <v>-1</v>
      </c>
      <c r="AN162" s="123">
        <f>AM162*'Расчет субсидий'!AY162</f>
        <v>0</v>
      </c>
      <c r="AO162" s="116">
        <f t="shared" si="87"/>
        <v>0</v>
      </c>
      <c r="AP162" s="114" t="s">
        <v>378</v>
      </c>
      <c r="AQ162" s="115" t="s">
        <v>378</v>
      </c>
      <c r="AR162" s="141" t="s">
        <v>378</v>
      </c>
      <c r="AS162" s="115">
        <f t="shared" si="57"/>
        <v>-32.408338528097083</v>
      </c>
      <c r="AT162" s="118" t="str">
        <f>IF('Расчет субсидий'!BV162="+",'Расчет субсидий'!BV162,"-")</f>
        <v>-</v>
      </c>
    </row>
    <row r="163" spans="1:46" x14ac:dyDescent="0.2">
      <c r="A163" s="140" t="s">
        <v>163</v>
      </c>
      <c r="B163" s="114">
        <f>'Расчет субсидий'!BI163</f>
        <v>155.5</v>
      </c>
      <c r="C163" s="114">
        <f>'Расчет субсидий'!D163-1</f>
        <v>-1</v>
      </c>
      <c r="D163" s="114">
        <f>C163*'Расчет субсидий'!E163</f>
        <v>0</v>
      </c>
      <c r="E163" s="124">
        <f t="shared" si="82"/>
        <v>0</v>
      </c>
      <c r="F163" s="114" t="s">
        <v>378</v>
      </c>
      <c r="G163" s="114" t="s">
        <v>378</v>
      </c>
      <c r="H163" s="114" t="s">
        <v>378</v>
      </c>
      <c r="I163" s="114" t="s">
        <v>378</v>
      </c>
      <c r="J163" s="114" t="s">
        <v>378</v>
      </c>
      <c r="K163" s="114" t="s">
        <v>378</v>
      </c>
      <c r="L163" s="114">
        <f>'Расчет субсидий'!P163-1</f>
        <v>-0.13535538215416765</v>
      </c>
      <c r="M163" s="114">
        <f>L163*'Расчет субсидий'!Q163</f>
        <v>-2.7071076430833529</v>
      </c>
      <c r="N163" s="124">
        <f t="shared" si="83"/>
        <v>-40.588630571723584</v>
      </c>
      <c r="O163" s="114">
        <f>'Расчет субсидий'!R163-1</f>
        <v>0</v>
      </c>
      <c r="P163" s="114">
        <f>O163*'Расчет субсидий'!S163</f>
        <v>0</v>
      </c>
      <c r="Q163" s="124">
        <f t="shared" si="84"/>
        <v>0</v>
      </c>
      <c r="R163" s="114">
        <f>'Расчет субсидий'!V163-1</f>
        <v>1.0624999999999996</v>
      </c>
      <c r="S163" s="114">
        <f>R163*'Расчет субсидий'!W163</f>
        <v>26.562499999999989</v>
      </c>
      <c r="T163" s="124">
        <f t="shared" si="85"/>
        <v>398.26103787045122</v>
      </c>
      <c r="U163" s="114">
        <f>'Расчет субсидий'!Z163-1</f>
        <v>-0.24197002141327628</v>
      </c>
      <c r="V163" s="114">
        <f>U163*'Расчет субсидий'!AA163</f>
        <v>-6.0492505353319075</v>
      </c>
      <c r="W163" s="124">
        <f t="shared" si="86"/>
        <v>-90.698571163846381</v>
      </c>
      <c r="X163" s="114" t="s">
        <v>378</v>
      </c>
      <c r="Y163" s="114" t="s">
        <v>378</v>
      </c>
      <c r="Z163" s="114" t="s">
        <v>378</v>
      </c>
      <c r="AA163" s="119">
        <f>'Расчет субсидий'!AH163-1</f>
        <v>0.55302362482369527</v>
      </c>
      <c r="AB163" s="114">
        <f>AA163*'Расчет субсидий'!AI163</f>
        <v>2.7651181241184766</v>
      </c>
      <c r="AC163" s="124">
        <f t="shared" si="54"/>
        <v>41.458402407372056</v>
      </c>
      <c r="AD163" s="114">
        <f>'Расчет субсидий'!AL163-1</f>
        <v>-7.999999999999996E-2</v>
      </c>
      <c r="AE163" s="114">
        <f>AD163*'Расчет субсидий'!AM163</f>
        <v>-1.1999999999999993</v>
      </c>
      <c r="AF163" s="124">
        <f t="shared" si="55"/>
        <v>-17.9920280637945</v>
      </c>
      <c r="AG163" s="114">
        <f>'Расчет субсидий'!AP163-1</f>
        <v>-0.44999999999999996</v>
      </c>
      <c r="AH163" s="114">
        <f>AG163*'Расчет субсидий'!AQ163</f>
        <v>-9</v>
      </c>
      <c r="AI163" s="132">
        <f t="shared" si="56"/>
        <v>-134.94021047845882</v>
      </c>
      <c r="AJ163" s="114" t="s">
        <v>378</v>
      </c>
      <c r="AK163" s="114" t="s">
        <v>378</v>
      </c>
      <c r="AL163" s="114" t="s">
        <v>378</v>
      </c>
      <c r="AM163" s="123">
        <f>'Расчет субсидий'!AX163-1</f>
        <v>-1</v>
      </c>
      <c r="AN163" s="123">
        <f>AM163*'Расчет субсидий'!AY163</f>
        <v>0</v>
      </c>
      <c r="AO163" s="116">
        <f t="shared" si="87"/>
        <v>0</v>
      </c>
      <c r="AP163" s="114" t="s">
        <v>378</v>
      </c>
      <c r="AQ163" s="115" t="s">
        <v>378</v>
      </c>
      <c r="AR163" s="141" t="s">
        <v>378</v>
      </c>
      <c r="AS163" s="115">
        <f t="shared" si="57"/>
        <v>10.371259945703205</v>
      </c>
      <c r="AT163" s="118" t="str">
        <f>IF('Расчет субсидий'!BV163="+",'Расчет субсидий'!BV163,"-")</f>
        <v>-</v>
      </c>
    </row>
    <row r="164" spans="1:46" x14ac:dyDescent="0.2">
      <c r="A164" s="140" t="s">
        <v>164</v>
      </c>
      <c r="B164" s="114">
        <f>'Расчет субсидий'!BI164</f>
        <v>81.299999999999955</v>
      </c>
      <c r="C164" s="114">
        <f>'Расчет субсидий'!D164-1</f>
        <v>6.7312080354491988E-2</v>
      </c>
      <c r="D164" s="114">
        <f>C164*'Расчет субсидий'!E164</f>
        <v>0.67312080354491988</v>
      </c>
      <c r="E164" s="124">
        <f t="shared" si="82"/>
        <v>5.8779628233435242</v>
      </c>
      <c r="F164" s="114" t="s">
        <v>378</v>
      </c>
      <c r="G164" s="114" t="s">
        <v>378</v>
      </c>
      <c r="H164" s="114" t="s">
        <v>378</v>
      </c>
      <c r="I164" s="114" t="s">
        <v>378</v>
      </c>
      <c r="J164" s="114" t="s">
        <v>378</v>
      </c>
      <c r="K164" s="114" t="s">
        <v>378</v>
      </c>
      <c r="L164" s="114">
        <f>'Расчет субсидий'!P164-1</f>
        <v>-0.44080421833187744</v>
      </c>
      <c r="M164" s="114">
        <f>L164*'Расчет субсидий'!Q164</f>
        <v>-8.8160843666375488</v>
      </c>
      <c r="N164" s="124">
        <f t="shared" si="83"/>
        <v>-76.98561072789272</v>
      </c>
      <c r="O164" s="114">
        <f>'Расчет субсидий'!R164-1</f>
        <v>0</v>
      </c>
      <c r="P164" s="114">
        <f>O164*'Расчет субсидий'!S164</f>
        <v>0</v>
      </c>
      <c r="Q164" s="124">
        <f t="shared" si="84"/>
        <v>0</v>
      </c>
      <c r="R164" s="114">
        <f>'Расчет субсидий'!V164-1</f>
        <v>4.646086685375761E-2</v>
      </c>
      <c r="S164" s="114">
        <f>R164*'Расчет субсидий'!W164</f>
        <v>1.1615216713439402</v>
      </c>
      <c r="T164" s="124">
        <f t="shared" si="85"/>
        <v>10.142876533769021</v>
      </c>
      <c r="U164" s="114">
        <f>'Расчет субсидий'!Z164-1</f>
        <v>-7.1245515120451075E-2</v>
      </c>
      <c r="V164" s="114">
        <f>U164*'Расчет субсидий'!AA164</f>
        <v>-1.7811378780112768</v>
      </c>
      <c r="W164" s="124">
        <f t="shared" si="86"/>
        <v>-15.553615599254899</v>
      </c>
      <c r="X164" s="114" t="s">
        <v>378</v>
      </c>
      <c r="Y164" s="114" t="s">
        <v>378</v>
      </c>
      <c r="Z164" s="114" t="s">
        <v>378</v>
      </c>
      <c r="AA164" s="119">
        <f>'Расчет субсидий'!AH164-1</f>
        <v>0.14652711703139865</v>
      </c>
      <c r="AB164" s="114">
        <f>AA164*'Расчет субсидий'!AI164</f>
        <v>0.73263558515699323</v>
      </c>
      <c r="AC164" s="124">
        <f t="shared" si="54"/>
        <v>6.3976699426493839</v>
      </c>
      <c r="AD164" s="114">
        <f>'Расчет субсидий'!AL164-1</f>
        <v>-0.11599999999999999</v>
      </c>
      <c r="AE164" s="114">
        <f>AD164*'Расчет субсидий'!AM164</f>
        <v>-1.7399999999999998</v>
      </c>
      <c r="AF164" s="124">
        <f t="shared" si="55"/>
        <v>-15.194383027169655</v>
      </c>
      <c r="AG164" s="114">
        <f>'Расчет субсидий'!AP164-1</f>
        <v>3.0927835051546282E-2</v>
      </c>
      <c r="AH164" s="114">
        <f>AG164*'Расчет субсидий'!AQ164</f>
        <v>0.61855670103092564</v>
      </c>
      <c r="AI164" s="132">
        <f t="shared" si="56"/>
        <v>5.4014870341875589</v>
      </c>
      <c r="AJ164" s="114" t="s">
        <v>378</v>
      </c>
      <c r="AK164" s="114" t="s">
        <v>378</v>
      </c>
      <c r="AL164" s="114" t="s">
        <v>378</v>
      </c>
      <c r="AM164" s="123">
        <f>'Расчет субсидий'!AX164-1</f>
        <v>1.8461538461538463</v>
      </c>
      <c r="AN164" s="123">
        <f>AM164*'Расчет субсидий'!AY164</f>
        <v>18.461538461538463</v>
      </c>
      <c r="AO164" s="116">
        <f t="shared" si="87"/>
        <v>161.21361302036775</v>
      </c>
      <c r="AP164" s="114" t="s">
        <v>378</v>
      </c>
      <c r="AQ164" s="115" t="s">
        <v>378</v>
      </c>
      <c r="AR164" s="141" t="s">
        <v>378</v>
      </c>
      <c r="AS164" s="115">
        <f t="shared" si="57"/>
        <v>9.3101509779664173</v>
      </c>
      <c r="AT164" s="118" t="str">
        <f>IF('Расчет субсидий'!BV164="+",'Расчет субсидий'!BV164,"-")</f>
        <v>-</v>
      </c>
    </row>
    <row r="165" spans="1:46" x14ac:dyDescent="0.2">
      <c r="A165" s="140" t="s">
        <v>165</v>
      </c>
      <c r="B165" s="114">
        <f>'Расчет субсидий'!BI165</f>
        <v>-89.5</v>
      </c>
      <c r="C165" s="114">
        <f>'Расчет субсидий'!D165-1</f>
        <v>-1</v>
      </c>
      <c r="D165" s="114">
        <f>C165*'Расчет субсидий'!E165</f>
        <v>0</v>
      </c>
      <c r="E165" s="124">
        <f t="shared" si="82"/>
        <v>0</v>
      </c>
      <c r="F165" s="114" t="s">
        <v>378</v>
      </c>
      <c r="G165" s="114" t="s">
        <v>378</v>
      </c>
      <c r="H165" s="114" t="s">
        <v>378</v>
      </c>
      <c r="I165" s="114" t="s">
        <v>378</v>
      </c>
      <c r="J165" s="114" t="s">
        <v>378</v>
      </c>
      <c r="K165" s="114" t="s">
        <v>378</v>
      </c>
      <c r="L165" s="114">
        <f>'Расчет субсидий'!P165-1</f>
        <v>-0.30616085992722408</v>
      </c>
      <c r="M165" s="114">
        <f>L165*'Расчет субсидий'!Q165</f>
        <v>-6.1232171985444817</v>
      </c>
      <c r="N165" s="124">
        <f t="shared" si="83"/>
        <v>-79.271945634285416</v>
      </c>
      <c r="O165" s="114">
        <f>'Расчет субсидий'!R165-1</f>
        <v>0</v>
      </c>
      <c r="P165" s="114">
        <f>O165*'Расчет субсидий'!S165</f>
        <v>0</v>
      </c>
      <c r="Q165" s="124">
        <f t="shared" si="84"/>
        <v>0</v>
      </c>
      <c r="R165" s="114">
        <f>'Расчет субсидий'!V165-1</f>
        <v>0</v>
      </c>
      <c r="S165" s="114">
        <f>R165*'Расчет субсидий'!W165</f>
        <v>0</v>
      </c>
      <c r="T165" s="124">
        <f t="shared" si="85"/>
        <v>0</v>
      </c>
      <c r="U165" s="114">
        <f>'Расчет субсидий'!Z165-1</f>
        <v>2.4911032028469782E-2</v>
      </c>
      <c r="V165" s="114">
        <f>U165*'Расчет субсидий'!AA165</f>
        <v>0.62277580071174454</v>
      </c>
      <c r="W165" s="124">
        <f t="shared" si="86"/>
        <v>8.0625344186884558</v>
      </c>
      <c r="X165" s="114" t="s">
        <v>378</v>
      </c>
      <c r="Y165" s="114" t="s">
        <v>378</v>
      </c>
      <c r="Z165" s="114" t="s">
        <v>378</v>
      </c>
      <c r="AA165" s="119">
        <f>'Расчет субсидий'!AH165-1</f>
        <v>0.4317989864864864</v>
      </c>
      <c r="AB165" s="114">
        <f>AA165*'Расчет субсидий'!AI165</f>
        <v>2.158994932432432</v>
      </c>
      <c r="AC165" s="124">
        <f t="shared" si="54"/>
        <v>27.950621929459583</v>
      </c>
      <c r="AD165" s="114">
        <f>'Расчет субсидий'!AL165-1</f>
        <v>-0.30599999999999994</v>
      </c>
      <c r="AE165" s="114">
        <f>AD165*'Расчет субсидий'!AM165</f>
        <v>-4.589999999999999</v>
      </c>
      <c r="AF165" s="124">
        <f t="shared" si="55"/>
        <v>-59.422721530743814</v>
      </c>
      <c r="AG165" s="114">
        <f>'Расчет субсидий'!AP165-1</f>
        <v>-0.10909090909090913</v>
      </c>
      <c r="AH165" s="114">
        <f>AG165*'Расчет субсидий'!AQ165</f>
        <v>-2.1818181818181825</v>
      </c>
      <c r="AI165" s="132">
        <f t="shared" si="56"/>
        <v>-28.246094607602544</v>
      </c>
      <c r="AJ165" s="114" t="s">
        <v>378</v>
      </c>
      <c r="AK165" s="114" t="s">
        <v>378</v>
      </c>
      <c r="AL165" s="114" t="s">
        <v>378</v>
      </c>
      <c r="AM165" s="123">
        <f>'Расчет субсидий'!AX165-1</f>
        <v>0.32000000000000006</v>
      </c>
      <c r="AN165" s="123">
        <f>AM165*'Расчет субсидий'!AY165</f>
        <v>3.2000000000000006</v>
      </c>
      <c r="AO165" s="116">
        <f t="shared" si="87"/>
        <v>41.427605424483723</v>
      </c>
      <c r="AP165" s="114" t="s">
        <v>378</v>
      </c>
      <c r="AQ165" s="115" t="s">
        <v>378</v>
      </c>
      <c r="AR165" s="141" t="s">
        <v>378</v>
      </c>
      <c r="AS165" s="115">
        <f t="shared" si="57"/>
        <v>-6.9132646472184849</v>
      </c>
      <c r="AT165" s="118" t="str">
        <f>IF('Расчет субсидий'!BV165="+",'Расчет субсидий'!BV165,"-")</f>
        <v>-</v>
      </c>
    </row>
    <row r="166" spans="1:46" x14ac:dyDescent="0.2">
      <c r="A166" s="140" t="s">
        <v>166</v>
      </c>
      <c r="B166" s="114">
        <f>'Расчет субсидий'!BI166</f>
        <v>1249</v>
      </c>
      <c r="C166" s="114">
        <f>'Расчет субсидий'!D166-1</f>
        <v>8.0384782687497713E-2</v>
      </c>
      <c r="D166" s="114">
        <f>C166*'Расчет субсидий'!E166</f>
        <v>0.80384782687497713</v>
      </c>
      <c r="E166" s="124">
        <f t="shared" si="82"/>
        <v>29.43880746227849</v>
      </c>
      <c r="F166" s="114" t="s">
        <v>378</v>
      </c>
      <c r="G166" s="114" t="s">
        <v>378</v>
      </c>
      <c r="H166" s="114" t="s">
        <v>378</v>
      </c>
      <c r="I166" s="114" t="s">
        <v>378</v>
      </c>
      <c r="J166" s="114" t="s">
        <v>378</v>
      </c>
      <c r="K166" s="114" t="s">
        <v>378</v>
      </c>
      <c r="L166" s="114">
        <f>'Расчет субсидий'!P166-1</f>
        <v>-1.6935533716546103E-2</v>
      </c>
      <c r="M166" s="114">
        <f>L166*'Расчет субсидий'!Q166</f>
        <v>-0.33871067433092206</v>
      </c>
      <c r="N166" s="124">
        <f t="shared" si="83"/>
        <v>-12.404385498945137</v>
      </c>
      <c r="O166" s="114">
        <f>'Расчет субсидий'!R166-1</f>
        <v>0</v>
      </c>
      <c r="P166" s="114">
        <f>O166*'Расчет субсидий'!S166</f>
        <v>0</v>
      </c>
      <c r="Q166" s="124">
        <f t="shared" si="84"/>
        <v>0</v>
      </c>
      <c r="R166" s="114">
        <f>'Расчет субсидий'!V166-1</f>
        <v>8.2813891362422121E-2</v>
      </c>
      <c r="S166" s="114">
        <f>R166*'Расчет субсидий'!W166</f>
        <v>2.8984861976847744</v>
      </c>
      <c r="T166" s="124">
        <f t="shared" si="85"/>
        <v>106.14941566419742</v>
      </c>
      <c r="U166" s="114">
        <f>'Расчет субсидий'!Z166-1</f>
        <v>-0.26755852842809369</v>
      </c>
      <c r="V166" s="114">
        <f>U166*'Расчет субсидий'!AA166</f>
        <v>-4.0133779264214056</v>
      </c>
      <c r="W166" s="124">
        <f t="shared" si="86"/>
        <v>-146.97938602209351</v>
      </c>
      <c r="X166" s="114" t="s">
        <v>378</v>
      </c>
      <c r="Y166" s="114" t="s">
        <v>378</v>
      </c>
      <c r="Z166" s="114" t="s">
        <v>378</v>
      </c>
      <c r="AA166" s="119">
        <f>'Расчет субсидий'!AH166-1</f>
        <v>0.4269197133349234</v>
      </c>
      <c r="AB166" s="114">
        <f>AA166*'Расчет субсидий'!AI166</f>
        <v>2.134598566674617</v>
      </c>
      <c r="AC166" s="124">
        <f t="shared" si="54"/>
        <v>78.174045027757757</v>
      </c>
      <c r="AD166" s="114">
        <f>'Расчет субсидий'!AL166-1</f>
        <v>-0.29200000000000004</v>
      </c>
      <c r="AE166" s="114">
        <f>AD166*'Расчет субсидий'!AM166</f>
        <v>-4.3800000000000008</v>
      </c>
      <c r="AF166" s="124">
        <f t="shared" si="55"/>
        <v>-160.40595293521173</v>
      </c>
      <c r="AG166" s="114">
        <f>'Расчет субсидий'!AP166-1</f>
        <v>0.58333333333333326</v>
      </c>
      <c r="AH166" s="114">
        <f>AG166*'Расчет субсидий'!AQ166</f>
        <v>11.666666666666664</v>
      </c>
      <c r="AI166" s="132">
        <f t="shared" si="56"/>
        <v>427.26090964477999</v>
      </c>
      <c r="AJ166" s="114" t="s">
        <v>378</v>
      </c>
      <c r="AK166" s="114" t="s">
        <v>378</v>
      </c>
      <c r="AL166" s="114" t="s">
        <v>378</v>
      </c>
      <c r="AM166" s="123">
        <f>'Расчет субсидий'!AX166-1</f>
        <v>2.5333333333333332</v>
      </c>
      <c r="AN166" s="123">
        <f>AM166*'Расчет субсидий'!AY166</f>
        <v>25.333333333333332</v>
      </c>
      <c r="AO166" s="116">
        <f t="shared" si="87"/>
        <v>927.76654665723663</v>
      </c>
      <c r="AP166" s="114" t="s">
        <v>378</v>
      </c>
      <c r="AQ166" s="115" t="s">
        <v>378</v>
      </c>
      <c r="AR166" s="141" t="s">
        <v>378</v>
      </c>
      <c r="AS166" s="115">
        <f t="shared" si="57"/>
        <v>34.104843990482038</v>
      </c>
      <c r="AT166" s="118" t="str">
        <f>IF('Расчет субсидий'!BV166="+",'Расчет субсидий'!BV166,"-")</f>
        <v>-</v>
      </c>
    </row>
    <row r="167" spans="1:46" x14ac:dyDescent="0.2">
      <c r="A167" s="140" t="s">
        <v>167</v>
      </c>
      <c r="B167" s="114">
        <f>'Расчет субсидий'!BI167</f>
        <v>-157.10000000000002</v>
      </c>
      <c r="C167" s="114">
        <f>'Расчет субсидий'!D167-1</f>
        <v>-1</v>
      </c>
      <c r="D167" s="114">
        <f>C167*'Расчет субсидий'!E167</f>
        <v>0</v>
      </c>
      <c r="E167" s="124">
        <f t="shared" si="82"/>
        <v>0</v>
      </c>
      <c r="F167" s="114" t="s">
        <v>378</v>
      </c>
      <c r="G167" s="114" t="s">
        <v>378</v>
      </c>
      <c r="H167" s="114" t="s">
        <v>378</v>
      </c>
      <c r="I167" s="114" t="s">
        <v>378</v>
      </c>
      <c r="J167" s="114" t="s">
        <v>378</v>
      </c>
      <c r="K167" s="114" t="s">
        <v>378</v>
      </c>
      <c r="L167" s="114">
        <f>'Расчет субсидий'!P167-1</f>
        <v>-0.26842362127867248</v>
      </c>
      <c r="M167" s="114">
        <f>L167*'Расчет субсидий'!Q167</f>
        <v>-5.3684724255734491</v>
      </c>
      <c r="N167" s="124">
        <f t="shared" si="83"/>
        <v>-46.177994753287109</v>
      </c>
      <c r="O167" s="114">
        <f>'Расчет субсидий'!R167-1</f>
        <v>0</v>
      </c>
      <c r="P167" s="114">
        <f>O167*'Расчет субсидий'!S167</f>
        <v>0</v>
      </c>
      <c r="Q167" s="124">
        <f t="shared" si="84"/>
        <v>0</v>
      </c>
      <c r="R167" s="114">
        <f>'Расчет субсидий'!V167-1</f>
        <v>0</v>
      </c>
      <c r="S167" s="114">
        <f>R167*'Расчет субсидий'!W167</f>
        <v>0</v>
      </c>
      <c r="T167" s="124">
        <f t="shared" si="85"/>
        <v>0</v>
      </c>
      <c r="U167" s="114">
        <f>'Расчет субсидий'!Z167-1</f>
        <v>-0.35203452527743528</v>
      </c>
      <c r="V167" s="114">
        <f>U167*'Расчет субсидий'!AA167</f>
        <v>-12.321208384710236</v>
      </c>
      <c r="W167" s="124">
        <f t="shared" si="86"/>
        <v>-105.98335076342137</v>
      </c>
      <c r="X167" s="114" t="s">
        <v>378</v>
      </c>
      <c r="Y167" s="114" t="s">
        <v>378</v>
      </c>
      <c r="Z167" s="114" t="s">
        <v>378</v>
      </c>
      <c r="AA167" s="119">
        <f>'Расчет субсидий'!AH167-1</f>
        <v>0.21005917159763321</v>
      </c>
      <c r="AB167" s="114">
        <f>AA167*'Расчет субсидий'!AI167</f>
        <v>1.050295857988166</v>
      </c>
      <c r="AC167" s="124">
        <f t="shared" si="54"/>
        <v>9.034330955773882</v>
      </c>
      <c r="AD167" s="114">
        <f>'Расчет субсидий'!AL167-1</f>
        <v>-9.2000000000000082E-2</v>
      </c>
      <c r="AE167" s="114">
        <f>AD167*'Расчет субсидий'!AM167</f>
        <v>-1.3800000000000012</v>
      </c>
      <c r="AF167" s="124">
        <f t="shared" si="55"/>
        <v>-11.870347411299077</v>
      </c>
      <c r="AG167" s="114">
        <f>'Расчет субсидий'!AP167-1</f>
        <v>-0.17222222222222228</v>
      </c>
      <c r="AH167" s="114">
        <f>AG167*'Расчет субсидий'!AQ167</f>
        <v>-3.4444444444444455</v>
      </c>
      <c r="AI167" s="132">
        <f t="shared" si="56"/>
        <v>-29.628081300343897</v>
      </c>
      <c r="AJ167" s="114" t="s">
        <v>378</v>
      </c>
      <c r="AK167" s="114" t="s">
        <v>378</v>
      </c>
      <c r="AL167" s="114" t="s">
        <v>378</v>
      </c>
      <c r="AM167" s="123">
        <f>'Расчет субсидий'!AX167-1</f>
        <v>0.32000000000000006</v>
      </c>
      <c r="AN167" s="123">
        <f>AM167*'Расчет субсидий'!AY167</f>
        <v>3.2000000000000006</v>
      </c>
      <c r="AO167" s="116">
        <f t="shared" si="87"/>
        <v>27.525443272577551</v>
      </c>
      <c r="AP167" s="114" t="s">
        <v>378</v>
      </c>
      <c r="AQ167" s="115" t="s">
        <v>378</v>
      </c>
      <c r="AR167" s="141" t="s">
        <v>378</v>
      </c>
      <c r="AS167" s="115">
        <f t="shared" si="57"/>
        <v>-18.263829396739965</v>
      </c>
      <c r="AT167" s="118" t="str">
        <f>IF('Расчет субсидий'!BV167="+",'Расчет субсидий'!BV167,"-")</f>
        <v>-</v>
      </c>
    </row>
    <row r="168" spans="1:46" x14ac:dyDescent="0.2">
      <c r="A168" s="140" t="s">
        <v>168</v>
      </c>
      <c r="B168" s="114">
        <f>'Расчет субсидий'!BI168</f>
        <v>-89.700000000000045</v>
      </c>
      <c r="C168" s="114">
        <f>'Расчет субсидий'!D168-1</f>
        <v>-1</v>
      </c>
      <c r="D168" s="114">
        <f>C168*'Расчет субсидий'!E168</f>
        <v>0</v>
      </c>
      <c r="E168" s="124">
        <f t="shared" si="82"/>
        <v>0</v>
      </c>
      <c r="F168" s="114" t="s">
        <v>378</v>
      </c>
      <c r="G168" s="114" t="s">
        <v>378</v>
      </c>
      <c r="H168" s="114" t="s">
        <v>378</v>
      </c>
      <c r="I168" s="114" t="s">
        <v>378</v>
      </c>
      <c r="J168" s="114" t="s">
        <v>378</v>
      </c>
      <c r="K168" s="114" t="s">
        <v>378</v>
      </c>
      <c r="L168" s="114">
        <f>'Расчет субсидий'!P168-1</f>
        <v>-7.8388634044365912E-2</v>
      </c>
      <c r="M168" s="114">
        <f>L168*'Расчет субсидий'!Q168</f>
        <v>-1.5677726808873182</v>
      </c>
      <c r="N168" s="124">
        <f t="shared" si="83"/>
        <v>-14.330686068975648</v>
      </c>
      <c r="O168" s="114">
        <f>'Расчет субсидий'!R168-1</f>
        <v>0</v>
      </c>
      <c r="P168" s="114">
        <f>O168*'Расчет субсидий'!S168</f>
        <v>0</v>
      </c>
      <c r="Q168" s="124">
        <f t="shared" si="84"/>
        <v>0</v>
      </c>
      <c r="R168" s="114">
        <f>'Расчет субсидий'!V168-1</f>
        <v>0</v>
      </c>
      <c r="S168" s="114">
        <f>R168*'Расчет субсидий'!W168</f>
        <v>0</v>
      </c>
      <c r="T168" s="124">
        <f t="shared" si="85"/>
        <v>0</v>
      </c>
      <c r="U168" s="114">
        <f>'Расчет субсидий'!Z168-1</f>
        <v>-0.2295081967213114</v>
      </c>
      <c r="V168" s="114">
        <f>U168*'Расчет субсидий'!AA168</f>
        <v>-3.4426229508196711</v>
      </c>
      <c r="W168" s="124">
        <f t="shared" si="86"/>
        <v>-31.468304916580696</v>
      </c>
      <c r="X168" s="114" t="s">
        <v>378</v>
      </c>
      <c r="Y168" s="114" t="s">
        <v>378</v>
      </c>
      <c r="Z168" s="114" t="s">
        <v>378</v>
      </c>
      <c r="AA168" s="119">
        <f>'Расчет субсидий'!AH168-1</f>
        <v>0.32161809482383652</v>
      </c>
      <c r="AB168" s="114">
        <f>AA168*'Расчет субсидий'!AI168</f>
        <v>1.6080904741191826</v>
      </c>
      <c r="AC168" s="124">
        <f t="shared" si="54"/>
        <v>14.699222684547181</v>
      </c>
      <c r="AD168" s="114">
        <f>'Расчет субсидий'!AL168-1</f>
        <v>-0.22400000000000009</v>
      </c>
      <c r="AE168" s="114">
        <f>AD168*'Расчет субсидий'!AM168</f>
        <v>-3.3600000000000012</v>
      </c>
      <c r="AF168" s="124">
        <f t="shared" si="55"/>
        <v>-30.713065598582784</v>
      </c>
      <c r="AG168" s="114">
        <f>'Расчет субсидий'!AP168-1</f>
        <v>-0.15254237288135597</v>
      </c>
      <c r="AH168" s="114">
        <f>AG168*'Расчет субсидий'!AQ168</f>
        <v>-3.0508474576271194</v>
      </c>
      <c r="AI168" s="132">
        <f t="shared" si="56"/>
        <v>-27.887166100408088</v>
      </c>
      <c r="AJ168" s="114" t="s">
        <v>378</v>
      </c>
      <c r="AK168" s="114" t="s">
        <v>378</v>
      </c>
      <c r="AL168" s="114" t="s">
        <v>378</v>
      </c>
      <c r="AM168" s="123">
        <f>'Расчет субсидий'!AX168-1</f>
        <v>-1</v>
      </c>
      <c r="AN168" s="123">
        <f>AM168*'Расчет субсидий'!AY168</f>
        <v>0</v>
      </c>
      <c r="AO168" s="116">
        <f t="shared" si="87"/>
        <v>0</v>
      </c>
      <c r="AP168" s="114" t="s">
        <v>378</v>
      </c>
      <c r="AQ168" s="115" t="s">
        <v>378</v>
      </c>
      <c r="AR168" s="141" t="s">
        <v>378</v>
      </c>
      <c r="AS168" s="115">
        <f t="shared" si="57"/>
        <v>-9.8131526152149284</v>
      </c>
      <c r="AT168" s="118" t="str">
        <f>IF('Расчет субсидий'!BV168="+",'Расчет субсидий'!BV168,"-")</f>
        <v>-</v>
      </c>
    </row>
    <row r="169" spans="1:46" x14ac:dyDescent="0.2">
      <c r="A169" s="140" t="s">
        <v>102</v>
      </c>
      <c r="B169" s="114">
        <f>'Расчет субсидий'!BI169</f>
        <v>-237.59999999999991</v>
      </c>
      <c r="C169" s="114">
        <f>'Расчет субсидий'!D169-1</f>
        <v>2.8650519485637016E-2</v>
      </c>
      <c r="D169" s="114">
        <f>C169*'Расчет субсидий'!E169</f>
        <v>0.28650519485637016</v>
      </c>
      <c r="E169" s="124">
        <f t="shared" si="82"/>
        <v>5.4046814133716987</v>
      </c>
      <c r="F169" s="114" t="s">
        <v>378</v>
      </c>
      <c r="G169" s="114" t="s">
        <v>378</v>
      </c>
      <c r="H169" s="114" t="s">
        <v>378</v>
      </c>
      <c r="I169" s="114" t="s">
        <v>378</v>
      </c>
      <c r="J169" s="114" t="s">
        <v>378</v>
      </c>
      <c r="K169" s="114" t="s">
        <v>378</v>
      </c>
      <c r="L169" s="114">
        <f>'Расчет субсидий'!P169-1</f>
        <v>-2.0531475430051294E-2</v>
      </c>
      <c r="M169" s="114">
        <f>L169*'Расчет субсидий'!Q169</f>
        <v>-0.41062950860102587</v>
      </c>
      <c r="N169" s="124">
        <f t="shared" si="83"/>
        <v>-7.7461830108543115</v>
      </c>
      <c r="O169" s="114">
        <f>'Расчет субсидий'!R169-1</f>
        <v>0</v>
      </c>
      <c r="P169" s="114">
        <f>O169*'Расчет субсидий'!S169</f>
        <v>0</v>
      </c>
      <c r="Q169" s="124">
        <f t="shared" si="84"/>
        <v>0</v>
      </c>
      <c r="R169" s="114">
        <f>'Расчет субсидий'!V169-1</f>
        <v>0</v>
      </c>
      <c r="S169" s="114">
        <f>R169*'Расчет субсидий'!W169</f>
        <v>0</v>
      </c>
      <c r="T169" s="124">
        <f t="shared" si="85"/>
        <v>0</v>
      </c>
      <c r="U169" s="114">
        <f>'Расчет субсидий'!Z169-1</f>
        <v>-0.7</v>
      </c>
      <c r="V169" s="114">
        <f>U169*'Расчет субсидий'!AA169</f>
        <v>-17.5</v>
      </c>
      <c r="W169" s="124">
        <f t="shared" si="86"/>
        <v>-330.12289631055455</v>
      </c>
      <c r="X169" s="114" t="s">
        <v>378</v>
      </c>
      <c r="Y169" s="114" t="s">
        <v>378</v>
      </c>
      <c r="Z169" s="114" t="s">
        <v>378</v>
      </c>
      <c r="AA169" s="119">
        <f>'Расчет субсидий'!AH169-1</f>
        <v>0.18347800059862318</v>
      </c>
      <c r="AB169" s="114">
        <f>AA169*'Расчет субсидий'!AI169</f>
        <v>0.91739000299311591</v>
      </c>
      <c r="AC169" s="124">
        <f t="shared" si="54"/>
        <v>17.305796847682043</v>
      </c>
      <c r="AD169" s="114">
        <f>'Расчет субсидий'!AL169-1</f>
        <v>-0.23199999999999998</v>
      </c>
      <c r="AE169" s="114">
        <f>AD169*'Расчет субсидий'!AM169</f>
        <v>-3.4799999999999995</v>
      </c>
      <c r="AF169" s="124">
        <f t="shared" si="55"/>
        <v>-65.647295952041702</v>
      </c>
      <c r="AG169" s="114">
        <f>'Расчет субсидий'!AP169-1</f>
        <v>0.46153846153846145</v>
      </c>
      <c r="AH169" s="114">
        <f>AG169*'Расчет субсидий'!AQ169</f>
        <v>9.2307692307692299</v>
      </c>
      <c r="AI169" s="132">
        <f t="shared" si="56"/>
        <v>174.13075849347931</v>
      </c>
      <c r="AJ169" s="114" t="s">
        <v>378</v>
      </c>
      <c r="AK169" s="114" t="s">
        <v>378</v>
      </c>
      <c r="AL169" s="114" t="s">
        <v>378</v>
      </c>
      <c r="AM169" s="123">
        <f>'Расчет субсидий'!AX169-1</f>
        <v>-0.16393442622950816</v>
      </c>
      <c r="AN169" s="123">
        <f>AM169*'Расчет субсидий'!AY169</f>
        <v>-1.6393442622950816</v>
      </c>
      <c r="AO169" s="116">
        <f t="shared" si="87"/>
        <v>-30.924861481082388</v>
      </c>
      <c r="AP169" s="114" t="s">
        <v>378</v>
      </c>
      <c r="AQ169" s="115" t="s">
        <v>378</v>
      </c>
      <c r="AR169" s="141" t="s">
        <v>378</v>
      </c>
      <c r="AS169" s="115">
        <f t="shared" si="57"/>
        <v>-12.595309342277391</v>
      </c>
      <c r="AT169" s="118" t="str">
        <f>IF('Расчет субсидий'!BV169="+",'Расчет субсидий'!BV169,"-")</f>
        <v>-</v>
      </c>
    </row>
    <row r="170" spans="1:46" x14ac:dyDescent="0.2">
      <c r="A170" s="140" t="s">
        <v>169</v>
      </c>
      <c r="B170" s="114">
        <f>'Расчет субсидий'!BI170</f>
        <v>626.09999999999991</v>
      </c>
      <c r="C170" s="114">
        <f>'Расчет субсидий'!D170-1</f>
        <v>6.5092894845846683E-2</v>
      </c>
      <c r="D170" s="114">
        <f>C170*'Расчет субсидий'!E170</f>
        <v>0.65092894845846683</v>
      </c>
      <c r="E170" s="124">
        <f t="shared" si="82"/>
        <v>12.389890850700466</v>
      </c>
      <c r="F170" s="114" t="s">
        <v>378</v>
      </c>
      <c r="G170" s="114" t="s">
        <v>378</v>
      </c>
      <c r="H170" s="114" t="s">
        <v>378</v>
      </c>
      <c r="I170" s="114" t="s">
        <v>378</v>
      </c>
      <c r="J170" s="114" t="s">
        <v>378</v>
      </c>
      <c r="K170" s="114" t="s">
        <v>378</v>
      </c>
      <c r="L170" s="114">
        <f>'Расчет субсидий'!P170-1</f>
        <v>0.63690808911602659</v>
      </c>
      <c r="M170" s="114">
        <f>L170*'Расчет субсидий'!Q170</f>
        <v>12.738161782320532</v>
      </c>
      <c r="N170" s="124">
        <f t="shared" si="83"/>
        <v>242.46030921696769</v>
      </c>
      <c r="O170" s="114">
        <f>'Расчет субсидий'!R170-1</f>
        <v>0</v>
      </c>
      <c r="P170" s="114">
        <f>O170*'Расчет субсидий'!S170</f>
        <v>0</v>
      </c>
      <c r="Q170" s="124">
        <f t="shared" si="84"/>
        <v>0</v>
      </c>
      <c r="R170" s="114">
        <f>'Расчет субсидий'!V170-1</f>
        <v>0.15400173360300484</v>
      </c>
      <c r="S170" s="114">
        <f>R170*'Расчет субсидий'!W170</f>
        <v>0.77000866801502421</v>
      </c>
      <c r="T170" s="124">
        <f t="shared" si="85"/>
        <v>14.656474217950887</v>
      </c>
      <c r="U170" s="114">
        <f>'Расчет субсидий'!Z170-1</f>
        <v>0.44206941617029849</v>
      </c>
      <c r="V170" s="114">
        <f>U170*'Расчет субсидий'!AA170</f>
        <v>19.893123727663433</v>
      </c>
      <c r="W170" s="124">
        <f t="shared" si="86"/>
        <v>378.6490557055875</v>
      </c>
      <c r="X170" s="114" t="s">
        <v>378</v>
      </c>
      <c r="Y170" s="114" t="s">
        <v>378</v>
      </c>
      <c r="Z170" s="114" t="s">
        <v>378</v>
      </c>
      <c r="AA170" s="119">
        <f>'Расчет субсидий'!AH170-1</f>
        <v>0.42730380822513392</v>
      </c>
      <c r="AB170" s="114">
        <f>AA170*'Расчет субсидий'!AI170</f>
        <v>2.1365190411256698</v>
      </c>
      <c r="AC170" s="124">
        <f t="shared" si="54"/>
        <v>40.666862001881441</v>
      </c>
      <c r="AD170" s="114">
        <f>'Расчет субсидий'!AL170-1</f>
        <v>-0.29599999999999993</v>
      </c>
      <c r="AE170" s="114">
        <f>AD170*'Расчет субсидий'!AM170</f>
        <v>-4.4399999999999986</v>
      </c>
      <c r="AF170" s="124">
        <f t="shared" si="55"/>
        <v>-84.511705167495847</v>
      </c>
      <c r="AG170" s="114">
        <f>'Расчет субсидий'!AP170-1</f>
        <v>-8.7500000000000022E-2</v>
      </c>
      <c r="AH170" s="114">
        <f>AG170*'Расчет субсидий'!AQ170</f>
        <v>-1.7500000000000004</v>
      </c>
      <c r="AI170" s="132">
        <f t="shared" si="56"/>
        <v>-33.309793703404914</v>
      </c>
      <c r="AJ170" s="114" t="s">
        <v>378</v>
      </c>
      <c r="AK170" s="114" t="s">
        <v>378</v>
      </c>
      <c r="AL170" s="114" t="s">
        <v>378</v>
      </c>
      <c r="AM170" s="123">
        <f>'Расчет субсидий'!AX170-1</f>
        <v>0.28947368421052633</v>
      </c>
      <c r="AN170" s="123">
        <f>AM170*'Расчет субсидий'!AY170</f>
        <v>2.8947368421052633</v>
      </c>
      <c r="AO170" s="116">
        <f t="shared" si="87"/>
        <v>55.098906877812624</v>
      </c>
      <c r="AP170" s="114" t="s">
        <v>378</v>
      </c>
      <c r="AQ170" s="115" t="s">
        <v>378</v>
      </c>
      <c r="AR170" s="141" t="s">
        <v>378</v>
      </c>
      <c r="AS170" s="115">
        <f t="shared" si="57"/>
        <v>32.893479009688392</v>
      </c>
      <c r="AT170" s="118" t="str">
        <f>IF('Расчет субсидий'!BV170="+",'Расчет субсидий'!BV170,"-")</f>
        <v>-</v>
      </c>
    </row>
    <row r="171" spans="1:46" x14ac:dyDescent="0.2">
      <c r="A171" s="140" t="s">
        <v>170</v>
      </c>
      <c r="B171" s="114">
        <f>'Расчет субсидий'!BI171</f>
        <v>-215.30000000000018</v>
      </c>
      <c r="C171" s="114">
        <f>'Расчет субсидий'!D171-1</f>
        <v>0.21493827160493817</v>
      </c>
      <c r="D171" s="114">
        <f>C171*'Расчет субсидий'!E171</f>
        <v>2.1493827160493817</v>
      </c>
      <c r="E171" s="124">
        <f t="shared" si="82"/>
        <v>69.476320520833212</v>
      </c>
      <c r="F171" s="114" t="s">
        <v>378</v>
      </c>
      <c r="G171" s="114" t="s">
        <v>378</v>
      </c>
      <c r="H171" s="114" t="s">
        <v>378</v>
      </c>
      <c r="I171" s="114" t="s">
        <v>378</v>
      </c>
      <c r="J171" s="114" t="s">
        <v>378</v>
      </c>
      <c r="K171" s="114" t="s">
        <v>378</v>
      </c>
      <c r="L171" s="114">
        <f>'Расчет субсидий'!P171-1</f>
        <v>-0.25422149496602353</v>
      </c>
      <c r="M171" s="114">
        <f>L171*'Расчет субсидий'!Q171</f>
        <v>-5.0844298993204706</v>
      </c>
      <c r="N171" s="124">
        <f t="shared" si="83"/>
        <v>-164.34833997370851</v>
      </c>
      <c r="O171" s="114">
        <f>'Расчет субсидий'!R171-1</f>
        <v>0</v>
      </c>
      <c r="P171" s="114">
        <f>O171*'Расчет субсидий'!S171</f>
        <v>0</v>
      </c>
      <c r="Q171" s="124">
        <f t="shared" si="84"/>
        <v>0</v>
      </c>
      <c r="R171" s="114">
        <f>'Расчет субсидий'!V171-1</f>
        <v>3.3232628398791597E-2</v>
      </c>
      <c r="S171" s="114">
        <f>R171*'Расчет субсидий'!W171</f>
        <v>1.4954682779456219</v>
      </c>
      <c r="T171" s="124">
        <f t="shared" si="85"/>
        <v>48.339289523207206</v>
      </c>
      <c r="U171" s="114">
        <f>'Расчет субсидий'!Z171-1</f>
        <v>-0.46031746031746035</v>
      </c>
      <c r="V171" s="114">
        <f>U171*'Расчет субсидий'!AA171</f>
        <v>-2.3015873015873018</v>
      </c>
      <c r="W171" s="124">
        <f t="shared" si="86"/>
        <v>-74.39615843085862</v>
      </c>
      <c r="X171" s="114" t="s">
        <v>378</v>
      </c>
      <c r="Y171" s="114" t="s">
        <v>378</v>
      </c>
      <c r="Z171" s="114" t="s">
        <v>378</v>
      </c>
      <c r="AA171" s="119">
        <f>'Расчет субсидий'!AH171-1</f>
        <v>0.27299622819424796</v>
      </c>
      <c r="AB171" s="114">
        <f>AA171*'Расчет субсидий'!AI171</f>
        <v>1.3649811409712398</v>
      </c>
      <c r="AC171" s="124">
        <f t="shared" si="54"/>
        <v>44.121443122664296</v>
      </c>
      <c r="AD171" s="114">
        <f>'Расчет субсидий'!AL171-1</f>
        <v>-0.88600000000000001</v>
      </c>
      <c r="AE171" s="114">
        <f>AD171*'Расчет субсидий'!AM171</f>
        <v>-13.290000000000001</v>
      </c>
      <c r="AF171" s="124">
        <f t="shared" si="55"/>
        <v>-429.5839418579655</v>
      </c>
      <c r="AG171" s="114">
        <f>'Расчет субсидий'!AP171-1</f>
        <v>0.27922077922077926</v>
      </c>
      <c r="AH171" s="114">
        <f>AG171*'Расчет субсидий'!AQ171</f>
        <v>5.5844155844155852</v>
      </c>
      <c r="AI171" s="132">
        <f t="shared" si="56"/>
        <v>180.50980133380745</v>
      </c>
      <c r="AJ171" s="114" t="s">
        <v>378</v>
      </c>
      <c r="AK171" s="114" t="s">
        <v>378</v>
      </c>
      <c r="AL171" s="114" t="s">
        <v>378</v>
      </c>
      <c r="AM171" s="123">
        <f>'Расчет субсидий'!AX171-1</f>
        <v>0.34210526315789469</v>
      </c>
      <c r="AN171" s="123">
        <f>AM171*'Расчет субсидий'!AY171</f>
        <v>3.4210526315789469</v>
      </c>
      <c r="AO171" s="116">
        <f t="shared" si="87"/>
        <v>110.58158576202031</v>
      </c>
      <c r="AP171" s="114" t="s">
        <v>378</v>
      </c>
      <c r="AQ171" s="115" t="s">
        <v>378</v>
      </c>
      <c r="AR171" s="141" t="s">
        <v>378</v>
      </c>
      <c r="AS171" s="115">
        <f t="shared" si="57"/>
        <v>-6.6607168499469989</v>
      </c>
      <c r="AT171" s="118" t="str">
        <f>IF('Расчет субсидий'!BV171="+",'Расчет субсидий'!BV171,"-")</f>
        <v>-</v>
      </c>
    </row>
    <row r="172" spans="1:46" x14ac:dyDescent="0.2">
      <c r="A172" s="140" t="s">
        <v>171</v>
      </c>
      <c r="B172" s="114">
        <f>'Расчет субсидий'!BI172</f>
        <v>220.29999999999995</v>
      </c>
      <c r="C172" s="114">
        <f>'Расчет субсидий'!D172-1</f>
        <v>3.3197531362187949E-2</v>
      </c>
      <c r="D172" s="114">
        <f>C172*'Расчет субсидий'!E172</f>
        <v>0.33197531362187949</v>
      </c>
      <c r="E172" s="124">
        <f t="shared" si="82"/>
        <v>3.4618647453985569</v>
      </c>
      <c r="F172" s="114" t="s">
        <v>378</v>
      </c>
      <c r="G172" s="114" t="s">
        <v>378</v>
      </c>
      <c r="H172" s="114" t="s">
        <v>378</v>
      </c>
      <c r="I172" s="114" t="s">
        <v>378</v>
      </c>
      <c r="J172" s="114" t="s">
        <v>378</v>
      </c>
      <c r="K172" s="114" t="s">
        <v>378</v>
      </c>
      <c r="L172" s="114">
        <f>'Расчет субсидий'!P172-1</f>
        <v>-0.33494021701568877</v>
      </c>
      <c r="M172" s="114">
        <f>L172*'Расчет субсидий'!Q172</f>
        <v>-6.6988043403137754</v>
      </c>
      <c r="N172" s="124">
        <f t="shared" si="83"/>
        <v>-69.855659835203753</v>
      </c>
      <c r="O172" s="114">
        <f>'Расчет субсидий'!R172-1</f>
        <v>0</v>
      </c>
      <c r="P172" s="114">
        <f>O172*'Расчет субсидий'!S172</f>
        <v>0</v>
      </c>
      <c r="Q172" s="124">
        <f t="shared" si="84"/>
        <v>0</v>
      </c>
      <c r="R172" s="114">
        <f>'Расчет субсидий'!V172-1</f>
        <v>0</v>
      </c>
      <c r="S172" s="114">
        <f>R172*'Расчет субсидий'!W172</f>
        <v>0</v>
      </c>
      <c r="T172" s="124">
        <f t="shared" si="85"/>
        <v>0</v>
      </c>
      <c r="U172" s="114">
        <f>'Расчет субсидий'!Z172-1</f>
        <v>1</v>
      </c>
      <c r="V172" s="114">
        <f>U172*'Расчет субсидий'!AA172</f>
        <v>5</v>
      </c>
      <c r="W172" s="124">
        <f t="shared" si="86"/>
        <v>52.140394230361771</v>
      </c>
      <c r="X172" s="114" t="s">
        <v>378</v>
      </c>
      <c r="Y172" s="114" t="s">
        <v>378</v>
      </c>
      <c r="Z172" s="114" t="s">
        <v>378</v>
      </c>
      <c r="AA172" s="119">
        <f>'Расчет субсидий'!AH172-1</f>
        <v>0.25176003966286564</v>
      </c>
      <c r="AB172" s="114">
        <f>AA172*'Расчет субсидий'!AI172</f>
        <v>1.2588001983143282</v>
      </c>
      <c r="AC172" s="124">
        <f t="shared" si="54"/>
        <v>13.12686771947333</v>
      </c>
      <c r="AD172" s="114">
        <f>'Расчет субсидий'!AL172-1</f>
        <v>-0.41600000000000004</v>
      </c>
      <c r="AE172" s="114">
        <f>AD172*'Расчет субсидий'!AM172</f>
        <v>-6.24</v>
      </c>
      <c r="AF172" s="124">
        <f t="shared" si="55"/>
        <v>-65.071211999491496</v>
      </c>
      <c r="AG172" s="114">
        <f>'Расчет субсидий'!AP172-1</f>
        <v>-0.12631578947368416</v>
      </c>
      <c r="AH172" s="114">
        <f>AG172*'Расчет субсидий'!AQ172</f>
        <v>-2.5263157894736832</v>
      </c>
      <c r="AI172" s="132">
        <f t="shared" si="56"/>
        <v>-26.344620242709095</v>
      </c>
      <c r="AJ172" s="114" t="s">
        <v>378</v>
      </c>
      <c r="AK172" s="114" t="s">
        <v>378</v>
      </c>
      <c r="AL172" s="114" t="s">
        <v>378</v>
      </c>
      <c r="AM172" s="123">
        <f>'Расчет субсидий'!AX172-1</f>
        <v>3</v>
      </c>
      <c r="AN172" s="123">
        <f>AM172*'Расчет субсидий'!AY172</f>
        <v>30</v>
      </c>
      <c r="AO172" s="116">
        <f t="shared" si="87"/>
        <v>312.84236538217061</v>
      </c>
      <c r="AP172" s="114" t="s">
        <v>378</v>
      </c>
      <c r="AQ172" s="115" t="s">
        <v>378</v>
      </c>
      <c r="AR172" s="141" t="s">
        <v>378</v>
      </c>
      <c r="AS172" s="115">
        <f t="shared" si="57"/>
        <v>21.12565538214875</v>
      </c>
      <c r="AT172" s="118" t="str">
        <f>IF('Расчет субсидий'!BV172="+",'Расчет субсидий'!BV172,"-")</f>
        <v>-</v>
      </c>
    </row>
    <row r="173" spans="1:46" x14ac:dyDescent="0.2">
      <c r="A173" s="135" t="s">
        <v>172</v>
      </c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19"/>
      <c r="AB173" s="114"/>
      <c r="AC173" s="124"/>
      <c r="AD173" s="142"/>
      <c r="AE173" s="142"/>
      <c r="AF173" s="142"/>
      <c r="AG173" s="142"/>
      <c r="AH173" s="142"/>
      <c r="AI173" s="143"/>
      <c r="AJ173" s="142"/>
      <c r="AK173" s="142"/>
      <c r="AL173" s="142"/>
      <c r="AM173" s="123"/>
      <c r="AN173" s="123"/>
      <c r="AO173" s="116"/>
      <c r="AP173" s="142"/>
      <c r="AQ173" s="144"/>
      <c r="AR173" s="145"/>
      <c r="AS173" s="115"/>
      <c r="AT173" s="118"/>
    </row>
    <row r="174" spans="1:46" x14ac:dyDescent="0.2">
      <c r="A174" s="140" t="s">
        <v>173</v>
      </c>
      <c r="B174" s="114">
        <f>'Расчет субсидий'!BI174</f>
        <v>-334.70000000000005</v>
      </c>
      <c r="C174" s="114">
        <f>'Расчет субсидий'!D174-1</f>
        <v>-1</v>
      </c>
      <c r="D174" s="114">
        <f>C174*'Расчет субсидий'!E174</f>
        <v>0</v>
      </c>
      <c r="E174" s="124">
        <f t="shared" ref="E174:E184" si="88">$B174*D174/$AS174</f>
        <v>0</v>
      </c>
      <c r="F174" s="114" t="s">
        <v>378</v>
      </c>
      <c r="G174" s="114" t="s">
        <v>378</v>
      </c>
      <c r="H174" s="114" t="s">
        <v>378</v>
      </c>
      <c r="I174" s="114" t="s">
        <v>378</v>
      </c>
      <c r="J174" s="114" t="s">
        <v>378</v>
      </c>
      <c r="K174" s="114" t="s">
        <v>378</v>
      </c>
      <c r="L174" s="114">
        <f>'Расчет субсидий'!P174-1</f>
        <v>-0.24831115660184244</v>
      </c>
      <c r="M174" s="114">
        <f>L174*'Расчет субсидий'!Q174</f>
        <v>-4.9662231320368484</v>
      </c>
      <c r="N174" s="124">
        <f t="shared" ref="N174:N184" si="89">$B174*M174/$AS174</f>
        <v>-43.18374218244108</v>
      </c>
      <c r="O174" s="114">
        <f>'Расчет субсидий'!R174-1</f>
        <v>0</v>
      </c>
      <c r="P174" s="114">
        <f>O174*'Расчет субсидий'!S174</f>
        <v>0</v>
      </c>
      <c r="Q174" s="124">
        <f t="shared" ref="Q174:Q184" si="90">$B174*P174/$AS174</f>
        <v>0</v>
      </c>
      <c r="R174" s="114">
        <f>'Расчет субсидий'!V174-1</f>
        <v>-0.25835052696146765</v>
      </c>
      <c r="S174" s="114">
        <f>R174*'Расчет субсидий'!W174</f>
        <v>-9.0422684436513681</v>
      </c>
      <c r="T174" s="124">
        <f t="shared" ref="T174:T184" si="91">$B174*S174/$AS174</f>
        <v>-78.626952280114779</v>
      </c>
      <c r="U174" s="114">
        <f>'Расчет субсидий'!Z174-1</f>
        <v>-0.42000000000000004</v>
      </c>
      <c r="V174" s="114">
        <f>U174*'Расчет субсидий'!AA174</f>
        <v>-6.3000000000000007</v>
      </c>
      <c r="W174" s="124">
        <f t="shared" ref="W174:W184" si="92">$B174*V174/$AS174</f>
        <v>-54.781585224060819</v>
      </c>
      <c r="X174" s="114" t="s">
        <v>378</v>
      </c>
      <c r="Y174" s="114" t="s">
        <v>378</v>
      </c>
      <c r="Z174" s="114" t="s">
        <v>378</v>
      </c>
      <c r="AA174" s="119">
        <f>'Расчет субсидий'!AH174-1</f>
        <v>0.17763157894736836</v>
      </c>
      <c r="AB174" s="114">
        <f>AA174*'Расчет субсидий'!AI174</f>
        <v>0.88815789473684181</v>
      </c>
      <c r="AC174" s="124">
        <f t="shared" si="54"/>
        <v>7.7229678417378933</v>
      </c>
      <c r="AD174" s="114">
        <f>'Расчет субсидий'!AL174-1</f>
        <v>-0.47872340425531912</v>
      </c>
      <c r="AE174" s="114">
        <f>AD174*'Расчет субсидий'!AM174</f>
        <v>-7.1808510638297864</v>
      </c>
      <c r="AF174" s="124">
        <f t="shared" si="55"/>
        <v>-62.441016592774474</v>
      </c>
      <c r="AG174" s="114">
        <f>'Расчет субсидий'!AP174-1</f>
        <v>-9.4501718213058417E-2</v>
      </c>
      <c r="AH174" s="114">
        <f>AG174*'Расчет субсидий'!AQ174</f>
        <v>-1.8900343642611683</v>
      </c>
      <c r="AI174" s="132">
        <f t="shared" si="56"/>
        <v>-16.434774381297903</v>
      </c>
      <c r="AJ174" s="114" t="s">
        <v>378</v>
      </c>
      <c r="AK174" s="114" t="s">
        <v>378</v>
      </c>
      <c r="AL174" s="114" t="s">
        <v>378</v>
      </c>
      <c r="AM174" s="123">
        <f>'Расчет субсидий'!AX174-1</f>
        <v>-1</v>
      </c>
      <c r="AN174" s="123">
        <f>AM174*'Расчет субсидий'!AY174</f>
        <v>-10</v>
      </c>
      <c r="AO174" s="116">
        <f t="shared" ref="AO174:AO184" si="93">$B174*AN174/$AS174</f>
        <v>-86.954897181048906</v>
      </c>
      <c r="AP174" s="114" t="s">
        <v>378</v>
      </c>
      <c r="AQ174" s="115" t="s">
        <v>378</v>
      </c>
      <c r="AR174" s="141" t="s">
        <v>378</v>
      </c>
      <c r="AS174" s="115">
        <f t="shared" si="57"/>
        <v>-38.491219109042326</v>
      </c>
      <c r="AT174" s="118" t="str">
        <f>IF('Расчет субсидий'!BV174="+",'Расчет субсидий'!BV174,"-")</f>
        <v>-</v>
      </c>
    </row>
    <row r="175" spans="1:46" x14ac:dyDescent="0.2">
      <c r="A175" s="140" t="s">
        <v>174</v>
      </c>
      <c r="B175" s="114">
        <f>'Расчет субсидий'!BI175</f>
        <v>-247.19999999999982</v>
      </c>
      <c r="C175" s="114">
        <f>'Расчет субсидий'!D175-1</f>
        <v>3.842340131197286E-2</v>
      </c>
      <c r="D175" s="114">
        <f>C175*'Расчет субсидий'!E175</f>
        <v>0.3842340131197286</v>
      </c>
      <c r="E175" s="124">
        <f t="shared" si="88"/>
        <v>6.9136134071216047</v>
      </c>
      <c r="F175" s="114" t="s">
        <v>378</v>
      </c>
      <c r="G175" s="114" t="s">
        <v>378</v>
      </c>
      <c r="H175" s="114" t="s">
        <v>378</v>
      </c>
      <c r="I175" s="114" t="s">
        <v>378</v>
      </c>
      <c r="J175" s="114" t="s">
        <v>378</v>
      </c>
      <c r="K175" s="114" t="s">
        <v>378</v>
      </c>
      <c r="L175" s="114">
        <f>'Расчет субсидий'!P175-1</f>
        <v>0.60888661686767076</v>
      </c>
      <c r="M175" s="114">
        <f>L175*'Расчет субсидий'!Q175</f>
        <v>12.177732337353415</v>
      </c>
      <c r="N175" s="124">
        <f t="shared" si="89"/>
        <v>219.11681600564168</v>
      </c>
      <c r="O175" s="114">
        <f>'Расчет субсидий'!R175-1</f>
        <v>0</v>
      </c>
      <c r="P175" s="114">
        <f>O175*'Расчет субсидий'!S175</f>
        <v>0</v>
      </c>
      <c r="Q175" s="124">
        <f t="shared" si="90"/>
        <v>0</v>
      </c>
      <c r="R175" s="114">
        <f>'Расчет субсидий'!V175-1</f>
        <v>-0.51277372262773735</v>
      </c>
      <c r="S175" s="114">
        <f>R175*'Расчет субсидий'!W175</f>
        <v>-12.819343065693435</v>
      </c>
      <c r="T175" s="124">
        <f t="shared" si="91"/>
        <v>-230.66146947759341</v>
      </c>
      <c r="U175" s="114">
        <f>'Расчет субсидий'!Z175-1</f>
        <v>-2.3809523809523836E-2</v>
      </c>
      <c r="V175" s="114">
        <f>U175*'Расчет субсидий'!AA175</f>
        <v>-0.5952380952380959</v>
      </c>
      <c r="W175" s="124">
        <f t="shared" si="92"/>
        <v>-10.710259724938254</v>
      </c>
      <c r="X175" s="114" t="s">
        <v>378</v>
      </c>
      <c r="Y175" s="114" t="s">
        <v>378</v>
      </c>
      <c r="Z175" s="114" t="s">
        <v>378</v>
      </c>
      <c r="AA175" s="119">
        <f>'Расчет субсидий'!AH175-1</f>
        <v>0.78660770890068221</v>
      </c>
      <c r="AB175" s="114">
        <f>AA175*'Расчет субсидий'!AI175</f>
        <v>3.9330385445034111</v>
      </c>
      <c r="AC175" s="124">
        <f t="shared" ref="AC175:AC238" si="94">$B175*AB175/$AS175</f>
        <v>70.768092057305338</v>
      </c>
      <c r="AD175" s="114">
        <f>'Расчет субсидий'!AL175-1</f>
        <v>-0.43829787234042561</v>
      </c>
      <c r="AE175" s="114">
        <f>AD175*'Расчет субсидий'!AM175</f>
        <v>-6.5744680851063837</v>
      </c>
      <c r="AF175" s="124">
        <f t="shared" ref="AF175:AF238" si="95">$B175*AE175/$AS175</f>
        <v>-118.29595805127535</v>
      </c>
      <c r="AG175" s="114">
        <f>'Расчет субсидий'!AP175-1</f>
        <v>-0.53105590062111796</v>
      </c>
      <c r="AH175" s="114">
        <f>AG175*'Расчет субсидий'!AQ175</f>
        <v>-10.621118012422359</v>
      </c>
      <c r="AI175" s="132">
        <f t="shared" ref="AI175:AI238" si="96">$B175*AH175/$AS175</f>
        <v>-191.10828657020238</v>
      </c>
      <c r="AJ175" s="114" t="s">
        <v>378</v>
      </c>
      <c r="AK175" s="114" t="s">
        <v>378</v>
      </c>
      <c r="AL175" s="114" t="s">
        <v>378</v>
      </c>
      <c r="AM175" s="123">
        <f>'Расчет субсидий'!AX175-1</f>
        <v>3.7666666666666737E-2</v>
      </c>
      <c r="AN175" s="123">
        <f>AM175*'Расчет субсидий'!AY175</f>
        <v>0.37666666666666737</v>
      </c>
      <c r="AO175" s="116">
        <f t="shared" si="93"/>
        <v>6.7774523539409328</v>
      </c>
      <c r="AP175" s="114" t="s">
        <v>378</v>
      </c>
      <c r="AQ175" s="115" t="s">
        <v>378</v>
      </c>
      <c r="AR175" s="141" t="s">
        <v>378</v>
      </c>
      <c r="AS175" s="115">
        <f t="shared" si="57"/>
        <v>-13.738495696817052</v>
      </c>
      <c r="AT175" s="118" t="str">
        <f>IF('Расчет субсидий'!BV175="+",'Расчет субсидий'!BV175,"-")</f>
        <v>-</v>
      </c>
    </row>
    <row r="176" spans="1:46" x14ac:dyDescent="0.2">
      <c r="A176" s="140" t="s">
        <v>175</v>
      </c>
      <c r="B176" s="114">
        <f>'Расчет субсидий'!BI176</f>
        <v>-133.4</v>
      </c>
      <c r="C176" s="114">
        <f>'Расчет субсидий'!D176-1</f>
        <v>-1</v>
      </c>
      <c r="D176" s="114">
        <f>C176*'Расчет субсидий'!E176</f>
        <v>0</v>
      </c>
      <c r="E176" s="124">
        <f t="shared" si="88"/>
        <v>0</v>
      </c>
      <c r="F176" s="114" t="s">
        <v>378</v>
      </c>
      <c r="G176" s="114" t="s">
        <v>378</v>
      </c>
      <c r="H176" s="114" t="s">
        <v>378</v>
      </c>
      <c r="I176" s="114" t="s">
        <v>378</v>
      </c>
      <c r="J176" s="114" t="s">
        <v>378</v>
      </c>
      <c r="K176" s="114" t="s">
        <v>378</v>
      </c>
      <c r="L176" s="114">
        <f>'Расчет субсидий'!P176-1</f>
        <v>3.1623036649214731E-2</v>
      </c>
      <c r="M176" s="114">
        <f>L176*'Расчет субсидий'!Q176</f>
        <v>0.63246073298429462</v>
      </c>
      <c r="N176" s="124">
        <f t="shared" si="89"/>
        <v>1.7358015184841911</v>
      </c>
      <c r="O176" s="114">
        <f>'Расчет субсидий'!R176-1</f>
        <v>0</v>
      </c>
      <c r="P176" s="114">
        <f>O176*'Расчет субсидий'!S176</f>
        <v>0</v>
      </c>
      <c r="Q176" s="124">
        <f t="shared" si="90"/>
        <v>0</v>
      </c>
      <c r="R176" s="114">
        <f>'Расчет субсидий'!V176-1</f>
        <v>-1</v>
      </c>
      <c r="S176" s="114">
        <f>R176*'Расчет субсидий'!W176</f>
        <v>-20</v>
      </c>
      <c r="T176" s="124">
        <f t="shared" si="91"/>
        <v>-54.890412256701943</v>
      </c>
      <c r="U176" s="114">
        <f>'Расчет субсидий'!Z176-1</f>
        <v>-0.6875</v>
      </c>
      <c r="V176" s="114">
        <f>U176*'Расчет субсидий'!AA176</f>
        <v>-20.625</v>
      </c>
      <c r="W176" s="124">
        <f t="shared" si="92"/>
        <v>-56.605737639723877</v>
      </c>
      <c r="X176" s="114" t="s">
        <v>378</v>
      </c>
      <c r="Y176" s="114" t="s">
        <v>378</v>
      </c>
      <c r="Z176" s="114" t="s">
        <v>378</v>
      </c>
      <c r="AA176" s="119">
        <f>'Расчет субсидий'!AH176-1</f>
        <v>4.0238095238095184E-2</v>
      </c>
      <c r="AB176" s="114">
        <f>AA176*'Расчет субсидий'!AI176</f>
        <v>0.20119047619047592</v>
      </c>
      <c r="AC176" s="124">
        <f t="shared" si="94"/>
        <v>0.55217140901086992</v>
      </c>
      <c r="AD176" s="114">
        <f>'Расчет субсидий'!AL176-1</f>
        <v>-0.26382978723404249</v>
      </c>
      <c r="AE176" s="114">
        <f>AD176*'Расчет субсидий'!AM176</f>
        <v>-3.9574468085106371</v>
      </c>
      <c r="AF176" s="124">
        <f t="shared" si="95"/>
        <v>-10.861294340155913</v>
      </c>
      <c r="AG176" s="114">
        <f>'Расчет субсидий'!AP176-1</f>
        <v>-0.24285714285714288</v>
      </c>
      <c r="AH176" s="114">
        <f>AG176*'Расчет субсидий'!AQ176</f>
        <v>-4.8571428571428577</v>
      </c>
      <c r="AI176" s="132">
        <f t="shared" si="96"/>
        <v>-13.330528690913331</v>
      </c>
      <c r="AJ176" s="114" t="s">
        <v>378</v>
      </c>
      <c r="AK176" s="114" t="s">
        <v>378</v>
      </c>
      <c r="AL176" s="114" t="s">
        <v>378</v>
      </c>
      <c r="AM176" s="123">
        <f>'Расчет субсидий'!AX176-1</f>
        <v>-1</v>
      </c>
      <c r="AN176" s="123">
        <f>AM176*'Расчет субсидий'!AY176</f>
        <v>0</v>
      </c>
      <c r="AO176" s="116">
        <f t="shared" si="93"/>
        <v>0</v>
      </c>
      <c r="AP176" s="114" t="s">
        <v>378</v>
      </c>
      <c r="AQ176" s="115" t="s">
        <v>378</v>
      </c>
      <c r="AR176" s="141" t="s">
        <v>378</v>
      </c>
      <c r="AS176" s="115">
        <f t="shared" ref="AS176:AS239" si="97">D176+M176+S176+V176+AB176+AE176+AH176+AN176</f>
        <v>-48.605938456478725</v>
      </c>
      <c r="AT176" s="118" t="str">
        <f>IF('Расчет субсидий'!BV176="+",'Расчет субсидий'!BV176,"-")</f>
        <v>-</v>
      </c>
    </row>
    <row r="177" spans="1:46" x14ac:dyDescent="0.2">
      <c r="A177" s="140" t="s">
        <v>176</v>
      </c>
      <c r="B177" s="114">
        <f>'Расчет субсидий'!BI177</f>
        <v>-52.199999999999989</v>
      </c>
      <c r="C177" s="114">
        <f>'Расчет субсидий'!D177-1</f>
        <v>-1</v>
      </c>
      <c r="D177" s="114">
        <f>C177*'Расчет субсидий'!E177</f>
        <v>0</v>
      </c>
      <c r="E177" s="124">
        <f t="shared" si="88"/>
        <v>0</v>
      </c>
      <c r="F177" s="114" t="s">
        <v>378</v>
      </c>
      <c r="G177" s="114" t="s">
        <v>378</v>
      </c>
      <c r="H177" s="114" t="s">
        <v>378</v>
      </c>
      <c r="I177" s="114" t="s">
        <v>378</v>
      </c>
      <c r="J177" s="114" t="s">
        <v>378</v>
      </c>
      <c r="K177" s="114" t="s">
        <v>378</v>
      </c>
      <c r="L177" s="114">
        <f>'Расчет субсидий'!P177-1</f>
        <v>-0.63636363636363635</v>
      </c>
      <c r="M177" s="114">
        <f>L177*'Расчет субсидий'!Q177</f>
        <v>-12.727272727272727</v>
      </c>
      <c r="N177" s="124">
        <f t="shared" si="89"/>
        <v>-39.736849657156299</v>
      </c>
      <c r="O177" s="114">
        <f>'Расчет субсидий'!R177-1</f>
        <v>0</v>
      </c>
      <c r="P177" s="114">
        <f>O177*'Расчет субсидий'!S177</f>
        <v>0</v>
      </c>
      <c r="Q177" s="124">
        <f t="shared" si="90"/>
        <v>0</v>
      </c>
      <c r="R177" s="114">
        <f>'Расчет субсидий'!V177-1</f>
        <v>0</v>
      </c>
      <c r="S177" s="114">
        <f>R177*'Расчет субсидий'!W177</f>
        <v>0</v>
      </c>
      <c r="T177" s="124">
        <f t="shared" si="91"/>
        <v>0</v>
      </c>
      <c r="U177" s="114">
        <f>'Расчет субсидий'!Z177-1</f>
        <v>0.56716417910447747</v>
      </c>
      <c r="V177" s="114">
        <f>U177*'Расчет субсидий'!AA177</f>
        <v>14.179104477611936</v>
      </c>
      <c r="W177" s="124">
        <f t="shared" si="92"/>
        <v>44.26973122785536</v>
      </c>
      <c r="X177" s="114" t="s">
        <v>378</v>
      </c>
      <c r="Y177" s="114" t="s">
        <v>378</v>
      </c>
      <c r="Z177" s="114" t="s">
        <v>378</v>
      </c>
      <c r="AA177" s="119">
        <f>'Расчет субсидий'!AH177-1</f>
        <v>-0.14187499999999997</v>
      </c>
      <c r="AB177" s="114">
        <f>AA177*'Расчет субсидий'!AI177</f>
        <v>-0.70937499999999987</v>
      </c>
      <c r="AC177" s="124">
        <f t="shared" si="94"/>
        <v>-2.2147971784356981</v>
      </c>
      <c r="AD177" s="114">
        <f>'Расчет субсидий'!AL177-1</f>
        <v>-1</v>
      </c>
      <c r="AE177" s="114">
        <f>AD177*'Расчет субсидий'!AM177</f>
        <v>-15</v>
      </c>
      <c r="AF177" s="124">
        <f t="shared" si="95"/>
        <v>-46.832715667362784</v>
      </c>
      <c r="AG177" s="114">
        <f>'Расчет субсидий'!AP177-1</f>
        <v>-0.12307692307692308</v>
      </c>
      <c r="AH177" s="114">
        <f>AG177*'Расчет субсидий'!AQ177</f>
        <v>-2.4615384615384617</v>
      </c>
      <c r="AI177" s="132">
        <f t="shared" si="96"/>
        <v>-7.6853687249005596</v>
      </c>
      <c r="AJ177" s="114" t="s">
        <v>378</v>
      </c>
      <c r="AK177" s="114" t="s">
        <v>378</v>
      </c>
      <c r="AL177" s="114" t="s">
        <v>378</v>
      </c>
      <c r="AM177" s="123">
        <f>'Расчет субсидий'!AX177-1</f>
        <v>-1</v>
      </c>
      <c r="AN177" s="123">
        <f>AM177*'Расчет субсидий'!AY177</f>
        <v>0</v>
      </c>
      <c r="AO177" s="116">
        <f t="shared" si="93"/>
        <v>0</v>
      </c>
      <c r="AP177" s="114" t="s">
        <v>378</v>
      </c>
      <c r="AQ177" s="115" t="s">
        <v>378</v>
      </c>
      <c r="AR177" s="141" t="s">
        <v>378</v>
      </c>
      <c r="AS177" s="115">
        <f t="shared" si="97"/>
        <v>-16.719081711199252</v>
      </c>
      <c r="AT177" s="118" t="str">
        <f>IF('Расчет субсидий'!BV177="+",'Расчет субсидий'!BV177,"-")</f>
        <v>-</v>
      </c>
    </row>
    <row r="178" spans="1:46" x14ac:dyDescent="0.2">
      <c r="A178" s="140" t="s">
        <v>177</v>
      </c>
      <c r="B178" s="114">
        <f>'Расчет субсидий'!BI178</f>
        <v>-198.3</v>
      </c>
      <c r="C178" s="114">
        <f>'Расчет субсидий'!D178-1</f>
        <v>-1</v>
      </c>
      <c r="D178" s="114">
        <f>C178*'Расчет субсидий'!E178</f>
        <v>0</v>
      </c>
      <c r="E178" s="124">
        <f t="shared" si="88"/>
        <v>0</v>
      </c>
      <c r="F178" s="114" t="s">
        <v>378</v>
      </c>
      <c r="G178" s="114" t="s">
        <v>378</v>
      </c>
      <c r="H178" s="114" t="s">
        <v>378</v>
      </c>
      <c r="I178" s="114" t="s">
        <v>378</v>
      </c>
      <c r="J178" s="114" t="s">
        <v>378</v>
      </c>
      <c r="K178" s="114" t="s">
        <v>378</v>
      </c>
      <c r="L178" s="114">
        <f>'Расчет субсидий'!P178-1</f>
        <v>1.2273901808785403E-2</v>
      </c>
      <c r="M178" s="114">
        <f>L178*'Расчет субсидий'!Q178</f>
        <v>0.24547803617570807</v>
      </c>
      <c r="N178" s="124">
        <f t="shared" si="89"/>
        <v>0.92322705492753132</v>
      </c>
      <c r="O178" s="114">
        <f>'Расчет субсидий'!R178-1</f>
        <v>0</v>
      </c>
      <c r="P178" s="114">
        <f>O178*'Расчет субсидий'!S178</f>
        <v>0</v>
      </c>
      <c r="Q178" s="124">
        <f t="shared" si="90"/>
        <v>0</v>
      </c>
      <c r="R178" s="114">
        <f>'Расчет субсидий'!V178-1</f>
        <v>-1</v>
      </c>
      <c r="S178" s="114">
        <f>R178*'Расчет субсидий'!W178</f>
        <v>-20</v>
      </c>
      <c r="T178" s="124">
        <f t="shared" si="91"/>
        <v>-75.218709527780689</v>
      </c>
      <c r="U178" s="114">
        <f>'Расчет субсидий'!Z178-1</f>
        <v>-0.3571428571428571</v>
      </c>
      <c r="V178" s="114">
        <f>U178*'Расчет субсидий'!AA178</f>
        <v>-10.714285714285714</v>
      </c>
      <c r="W178" s="124">
        <f t="shared" si="92"/>
        <v>-40.295737247025372</v>
      </c>
      <c r="X178" s="114" t="s">
        <v>378</v>
      </c>
      <c r="Y178" s="114" t="s">
        <v>378</v>
      </c>
      <c r="Z178" s="114" t="s">
        <v>378</v>
      </c>
      <c r="AA178" s="119">
        <f>'Расчет субсидий'!AH178-1</f>
        <v>-0.11815384615384616</v>
      </c>
      <c r="AB178" s="114">
        <f>AA178*'Расчет субсидий'!AI178</f>
        <v>-0.59076923076923082</v>
      </c>
      <c r="AC178" s="124">
        <f t="shared" si="94"/>
        <v>-2.2218449583590605</v>
      </c>
      <c r="AD178" s="114">
        <f>'Расчет субсидий'!AL178-1</f>
        <v>-1</v>
      </c>
      <c r="AE178" s="114">
        <f>AD178*'Расчет субсидий'!AM178</f>
        <v>-15</v>
      </c>
      <c r="AF178" s="124">
        <f t="shared" si="95"/>
        <v>-56.414032145835513</v>
      </c>
      <c r="AG178" s="114">
        <f>'Расчет субсидий'!AP178-1</f>
        <v>-0.33333333333333337</v>
      </c>
      <c r="AH178" s="114">
        <f>AG178*'Расчет субсидий'!AQ178</f>
        <v>-6.6666666666666679</v>
      </c>
      <c r="AI178" s="132">
        <f t="shared" si="96"/>
        <v>-25.0729031759269</v>
      </c>
      <c r="AJ178" s="114" t="s">
        <v>378</v>
      </c>
      <c r="AK178" s="114" t="s">
        <v>378</v>
      </c>
      <c r="AL178" s="114" t="s">
        <v>378</v>
      </c>
      <c r="AM178" s="123">
        <f>'Расчет субсидий'!AX178-1</f>
        <v>-1</v>
      </c>
      <c r="AN178" s="123">
        <f>AM178*'Расчет субсидий'!AY178</f>
        <v>0</v>
      </c>
      <c r="AO178" s="116">
        <f t="shared" si="93"/>
        <v>0</v>
      </c>
      <c r="AP178" s="114" t="s">
        <v>378</v>
      </c>
      <c r="AQ178" s="115" t="s">
        <v>378</v>
      </c>
      <c r="AR178" s="141" t="s">
        <v>378</v>
      </c>
      <c r="AS178" s="115">
        <f t="shared" si="97"/>
        <v>-52.726243575545908</v>
      </c>
      <c r="AT178" s="118" t="str">
        <f>IF('Расчет субсидий'!BV178="+",'Расчет субсидий'!BV178,"-")</f>
        <v>-</v>
      </c>
    </row>
    <row r="179" spans="1:46" x14ac:dyDescent="0.2">
      <c r="A179" s="140" t="s">
        <v>178</v>
      </c>
      <c r="B179" s="114">
        <f>'Расчет субсидий'!BI179</f>
        <v>-181</v>
      </c>
      <c r="C179" s="114">
        <f>'Расчет субсидий'!D179-1</f>
        <v>-1</v>
      </c>
      <c r="D179" s="114">
        <f>C179*'Расчет субсидий'!E179</f>
        <v>0</v>
      </c>
      <c r="E179" s="124">
        <f t="shared" si="88"/>
        <v>0</v>
      </c>
      <c r="F179" s="114" t="s">
        <v>378</v>
      </c>
      <c r="G179" s="114" t="s">
        <v>378</v>
      </c>
      <c r="H179" s="114" t="s">
        <v>378</v>
      </c>
      <c r="I179" s="114" t="s">
        <v>378</v>
      </c>
      <c r="J179" s="114" t="s">
        <v>378</v>
      </c>
      <c r="K179" s="114" t="s">
        <v>378</v>
      </c>
      <c r="L179" s="114">
        <f>'Расчет субсидий'!P179-1</f>
        <v>-0.20025046963055726</v>
      </c>
      <c r="M179" s="114">
        <f>L179*'Расчет субсидий'!Q179</f>
        <v>-4.0050093926111447</v>
      </c>
      <c r="N179" s="124">
        <f t="shared" si="89"/>
        <v>-18.486979399347966</v>
      </c>
      <c r="O179" s="114">
        <f>'Расчет субсидий'!R179-1</f>
        <v>0</v>
      </c>
      <c r="P179" s="114">
        <f>O179*'Расчет субсидий'!S179</f>
        <v>0</v>
      </c>
      <c r="Q179" s="124">
        <f t="shared" si="90"/>
        <v>0</v>
      </c>
      <c r="R179" s="114">
        <f>'Расчет субсидий'!V179-1</f>
        <v>-0.2012603005332041</v>
      </c>
      <c r="S179" s="114">
        <f>R179*'Расчет субсидий'!W179</f>
        <v>-7.0441105186621433</v>
      </c>
      <c r="T179" s="124">
        <f t="shared" si="91"/>
        <v>-32.515360959075061</v>
      </c>
      <c r="U179" s="114">
        <f>'Расчет субсидий'!Z179-1</f>
        <v>-0.48557692307692313</v>
      </c>
      <c r="V179" s="114">
        <f>U179*'Расчет субсидий'!AA179</f>
        <v>-7.2836538461538467</v>
      </c>
      <c r="W179" s="124">
        <f t="shared" si="92"/>
        <v>-33.621084348578322</v>
      </c>
      <c r="X179" s="114" t="s">
        <v>378</v>
      </c>
      <c r="Y179" s="114" t="s">
        <v>378</v>
      </c>
      <c r="Z179" s="114" t="s">
        <v>378</v>
      </c>
      <c r="AA179" s="119">
        <f>'Расчет субсидий'!AH179-1</f>
        <v>9.1447368421052611E-2</v>
      </c>
      <c r="AB179" s="114">
        <f>AA179*'Расчет субсидий'!AI179</f>
        <v>0.45723684210526305</v>
      </c>
      <c r="AC179" s="124">
        <f t="shared" si="94"/>
        <v>2.1105888281355223</v>
      </c>
      <c r="AD179" s="114">
        <f>'Расчет субсидий'!AL179-1</f>
        <v>-1</v>
      </c>
      <c r="AE179" s="114">
        <f>AD179*'Расчет субсидий'!AM179</f>
        <v>-15</v>
      </c>
      <c r="AF179" s="124">
        <f t="shared" si="95"/>
        <v>-69.239460836676145</v>
      </c>
      <c r="AG179" s="114">
        <f>'Расчет субсидий'!AP179-1</f>
        <v>-0.31681034482758619</v>
      </c>
      <c r="AH179" s="114">
        <f>AG179*'Расчет субсидий'!AQ179</f>
        <v>-6.3362068965517242</v>
      </c>
      <c r="AI179" s="132">
        <f t="shared" si="96"/>
        <v>-29.247703284458026</v>
      </c>
      <c r="AJ179" s="114" t="s">
        <v>378</v>
      </c>
      <c r="AK179" s="114" t="s">
        <v>378</v>
      </c>
      <c r="AL179" s="114" t="s">
        <v>378</v>
      </c>
      <c r="AM179" s="123">
        <f>'Расчет субсидий'!AX179-1</f>
        <v>-1</v>
      </c>
      <c r="AN179" s="123">
        <f>AM179*'Расчет субсидий'!AY179</f>
        <v>0</v>
      </c>
      <c r="AO179" s="116">
        <f t="shared" si="93"/>
        <v>0</v>
      </c>
      <c r="AP179" s="114" t="s">
        <v>378</v>
      </c>
      <c r="AQ179" s="115" t="s">
        <v>378</v>
      </c>
      <c r="AR179" s="141" t="s">
        <v>378</v>
      </c>
      <c r="AS179" s="115">
        <f t="shared" si="97"/>
        <v>-39.211743811873596</v>
      </c>
      <c r="AT179" s="118" t="str">
        <f>IF('Расчет субсидий'!BV179="+",'Расчет субсидий'!BV179,"-")</f>
        <v>-</v>
      </c>
    </row>
    <row r="180" spans="1:46" x14ac:dyDescent="0.2">
      <c r="A180" s="140" t="s">
        <v>179</v>
      </c>
      <c r="B180" s="114">
        <f>'Расчет субсидий'!BI180</f>
        <v>-21.599999999999994</v>
      </c>
      <c r="C180" s="114">
        <f>'Расчет субсидий'!D180-1</f>
        <v>-1</v>
      </c>
      <c r="D180" s="114">
        <f>C180*'Расчет субсидий'!E180</f>
        <v>0</v>
      </c>
      <c r="E180" s="124">
        <f t="shared" si="88"/>
        <v>0</v>
      </c>
      <c r="F180" s="114" t="s">
        <v>378</v>
      </c>
      <c r="G180" s="114" t="s">
        <v>378</v>
      </c>
      <c r="H180" s="114" t="s">
        <v>378</v>
      </c>
      <c r="I180" s="114" t="s">
        <v>378</v>
      </c>
      <c r="J180" s="114" t="s">
        <v>378</v>
      </c>
      <c r="K180" s="114" t="s">
        <v>378</v>
      </c>
      <c r="L180" s="114">
        <f>'Расчет субсидий'!P180-1</f>
        <v>-0.40700808625336926</v>
      </c>
      <c r="M180" s="114">
        <f>L180*'Расчет субсидий'!Q180</f>
        <v>-8.1401617250673848</v>
      </c>
      <c r="N180" s="124">
        <f t="shared" si="89"/>
        <v>-17.137581882987067</v>
      </c>
      <c r="O180" s="114">
        <f>'Расчет субсидий'!R180-1</f>
        <v>0</v>
      </c>
      <c r="P180" s="114">
        <f>O180*'Расчет субсидий'!S180</f>
        <v>0</v>
      </c>
      <c r="Q180" s="124">
        <f t="shared" si="90"/>
        <v>0</v>
      </c>
      <c r="R180" s="114">
        <f>'Расчет субсидий'!V180-1</f>
        <v>0</v>
      </c>
      <c r="S180" s="114">
        <f>R180*'Расчет субсидий'!W180</f>
        <v>0</v>
      </c>
      <c r="T180" s="124">
        <f t="shared" si="91"/>
        <v>0</v>
      </c>
      <c r="U180" s="114">
        <f>'Расчет субсидий'!Z180-1</f>
        <v>0.61111111111111094</v>
      </c>
      <c r="V180" s="114">
        <f>U180*'Расчет субсидий'!AA180</f>
        <v>18.333333333333329</v>
      </c>
      <c r="W180" s="124">
        <f t="shared" si="92"/>
        <v>38.597390543305856</v>
      </c>
      <c r="X180" s="114" t="s">
        <v>378</v>
      </c>
      <c r="Y180" s="114" t="s">
        <v>378</v>
      </c>
      <c r="Z180" s="114" t="s">
        <v>378</v>
      </c>
      <c r="AA180" s="119">
        <f>'Расчет субсидий'!AH180-1</f>
        <v>3.2258064516121898E-4</v>
      </c>
      <c r="AB180" s="114">
        <f>AA180*'Расчет субсидий'!AI180</f>
        <v>1.6129032258060949E-3</v>
      </c>
      <c r="AC180" s="124">
        <f t="shared" si="94"/>
        <v>3.395664857181584E-3</v>
      </c>
      <c r="AD180" s="114">
        <f>'Расчет субсидий'!AL180-1</f>
        <v>-1</v>
      </c>
      <c r="AE180" s="114">
        <f>AD180*'Расчет субсидий'!AM180</f>
        <v>-15</v>
      </c>
      <c r="AF180" s="124">
        <f t="shared" si="95"/>
        <v>-31.579683171795708</v>
      </c>
      <c r="AG180" s="114">
        <f>'Расчет субсидий'!AP180-1</f>
        <v>-0.27272727272727271</v>
      </c>
      <c r="AH180" s="114">
        <f>AG180*'Расчет субсидий'!AQ180</f>
        <v>-5.4545454545454541</v>
      </c>
      <c r="AI180" s="132">
        <f t="shared" si="96"/>
        <v>-11.483521153380259</v>
      </c>
      <c r="AJ180" s="114" t="s">
        <v>378</v>
      </c>
      <c r="AK180" s="114" t="s">
        <v>378</v>
      </c>
      <c r="AL180" s="114" t="s">
        <v>378</v>
      </c>
      <c r="AM180" s="123">
        <f>'Расчет субсидий'!AX180-1</f>
        <v>-1</v>
      </c>
      <c r="AN180" s="123">
        <f>AM180*'Расчет субсидий'!AY180</f>
        <v>0</v>
      </c>
      <c r="AO180" s="116">
        <f t="shared" si="93"/>
        <v>0</v>
      </c>
      <c r="AP180" s="114" t="s">
        <v>378</v>
      </c>
      <c r="AQ180" s="115" t="s">
        <v>378</v>
      </c>
      <c r="AR180" s="141" t="s">
        <v>378</v>
      </c>
      <c r="AS180" s="115">
        <f t="shared" si="97"/>
        <v>-10.259760943053703</v>
      </c>
      <c r="AT180" s="118" t="str">
        <f>IF('Расчет субсидий'!BV180="+",'Расчет субсидий'!BV180,"-")</f>
        <v>-</v>
      </c>
    </row>
    <row r="181" spans="1:46" x14ac:dyDescent="0.2">
      <c r="A181" s="140" t="s">
        <v>180</v>
      </c>
      <c r="B181" s="114">
        <f>'Расчет субсидий'!BI181</f>
        <v>51.199999999999989</v>
      </c>
      <c r="C181" s="114">
        <f>'Расчет субсидий'!D181-1</f>
        <v>-1</v>
      </c>
      <c r="D181" s="114">
        <f>C181*'Расчет субсидий'!E181</f>
        <v>0</v>
      </c>
      <c r="E181" s="124">
        <f t="shared" si="88"/>
        <v>0</v>
      </c>
      <c r="F181" s="114" t="s">
        <v>378</v>
      </c>
      <c r="G181" s="114" t="s">
        <v>378</v>
      </c>
      <c r="H181" s="114" t="s">
        <v>378</v>
      </c>
      <c r="I181" s="114" t="s">
        <v>378</v>
      </c>
      <c r="J181" s="114" t="s">
        <v>378</v>
      </c>
      <c r="K181" s="114" t="s">
        <v>378</v>
      </c>
      <c r="L181" s="114">
        <f>'Расчет субсидий'!P181-1</f>
        <v>4.7303195635229924</v>
      </c>
      <c r="M181" s="114">
        <f>L181*'Расчет субсидий'!Q181</f>
        <v>94.606391270459852</v>
      </c>
      <c r="N181" s="124">
        <f t="shared" si="89"/>
        <v>70.738462017945068</v>
      </c>
      <c r="O181" s="114">
        <f>'Расчет субсидий'!R181-1</f>
        <v>0</v>
      </c>
      <c r="P181" s="114">
        <f>O181*'Расчет субсидий'!S181</f>
        <v>0</v>
      </c>
      <c r="Q181" s="124">
        <f t="shared" si="90"/>
        <v>0</v>
      </c>
      <c r="R181" s="114">
        <f>'Расчет субсидий'!V181-1</f>
        <v>0</v>
      </c>
      <c r="S181" s="114">
        <f>R181*'Расчет субсидий'!W181</f>
        <v>0</v>
      </c>
      <c r="T181" s="124">
        <f t="shared" si="91"/>
        <v>0</v>
      </c>
      <c r="U181" s="114">
        <f>'Расчет субсидий'!Z181-1</f>
        <v>0</v>
      </c>
      <c r="V181" s="114">
        <f>U181*'Расчет субсидий'!AA181</f>
        <v>0</v>
      </c>
      <c r="W181" s="124">
        <f t="shared" si="92"/>
        <v>0</v>
      </c>
      <c r="X181" s="114" t="s">
        <v>378</v>
      </c>
      <c r="Y181" s="114" t="s">
        <v>378</v>
      </c>
      <c r="Z181" s="114" t="s">
        <v>378</v>
      </c>
      <c r="AA181" s="119">
        <f>'Расчет субсидий'!AH181-1</f>
        <v>0.10714285714285721</v>
      </c>
      <c r="AB181" s="114">
        <f>AA181*'Расчет субсидий'!AI181</f>
        <v>0.53571428571428603</v>
      </c>
      <c r="AC181" s="124">
        <f t="shared" si="94"/>
        <v>0.40056072474147125</v>
      </c>
      <c r="AD181" s="114">
        <f>'Расчет субсидий'!AL181-1</f>
        <v>-1</v>
      </c>
      <c r="AE181" s="114">
        <f>AD181*'Расчет субсидий'!AM181</f>
        <v>-15</v>
      </c>
      <c r="AF181" s="124">
        <f t="shared" si="95"/>
        <v>-11.215700292761188</v>
      </c>
      <c r="AG181" s="114">
        <f>'Расчет субсидий'!AP181-1</f>
        <v>-0.58333333333333326</v>
      </c>
      <c r="AH181" s="114">
        <f>AG181*'Расчет субсидий'!AQ181</f>
        <v>-11.666666666666664</v>
      </c>
      <c r="AI181" s="132">
        <f t="shared" si="96"/>
        <v>-8.7233224499253659</v>
      </c>
      <c r="AJ181" s="114" t="s">
        <v>378</v>
      </c>
      <c r="AK181" s="114" t="s">
        <v>378</v>
      </c>
      <c r="AL181" s="114" t="s">
        <v>378</v>
      </c>
      <c r="AM181" s="123">
        <f>'Расчет субсидий'!AX181-1</f>
        <v>-1</v>
      </c>
      <c r="AN181" s="123">
        <f>AM181*'Расчет субсидий'!AY181</f>
        <v>0</v>
      </c>
      <c r="AO181" s="116">
        <f t="shared" si="93"/>
        <v>0</v>
      </c>
      <c r="AP181" s="114" t="s">
        <v>378</v>
      </c>
      <c r="AQ181" s="115" t="s">
        <v>378</v>
      </c>
      <c r="AR181" s="141" t="s">
        <v>378</v>
      </c>
      <c r="AS181" s="115">
        <f t="shared" si="97"/>
        <v>68.475438889507473</v>
      </c>
      <c r="AT181" s="118" t="str">
        <f>IF('Расчет субсидий'!BV181="+",'Расчет субсидий'!BV181,"-")</f>
        <v>-</v>
      </c>
    </row>
    <row r="182" spans="1:46" x14ac:dyDescent="0.2">
      <c r="A182" s="140" t="s">
        <v>181</v>
      </c>
      <c r="B182" s="114">
        <f>'Расчет субсидий'!BI182</f>
        <v>-115.80000000000001</v>
      </c>
      <c r="C182" s="114">
        <f>'Расчет субсидий'!D182-1</f>
        <v>-1</v>
      </c>
      <c r="D182" s="114">
        <f>C182*'Расчет субсидий'!E182</f>
        <v>0</v>
      </c>
      <c r="E182" s="124">
        <f t="shared" si="88"/>
        <v>0</v>
      </c>
      <c r="F182" s="114" t="s">
        <v>378</v>
      </c>
      <c r="G182" s="114" t="s">
        <v>378</v>
      </c>
      <c r="H182" s="114" t="s">
        <v>378</v>
      </c>
      <c r="I182" s="114" t="s">
        <v>378</v>
      </c>
      <c r="J182" s="114" t="s">
        <v>378</v>
      </c>
      <c r="K182" s="114" t="s">
        <v>378</v>
      </c>
      <c r="L182" s="114">
        <f>'Расчет субсидий'!P182-1</f>
        <v>0.43321404041499467</v>
      </c>
      <c r="M182" s="114">
        <f>L182*'Расчет субсидий'!Q182</f>
        <v>8.6642808082998926</v>
      </c>
      <c r="N182" s="124">
        <f t="shared" si="89"/>
        <v>34.918431518318549</v>
      </c>
      <c r="O182" s="114">
        <f>'Расчет субсидий'!R182-1</f>
        <v>0</v>
      </c>
      <c r="P182" s="114">
        <f>O182*'Расчет субсидий'!S182</f>
        <v>0</v>
      </c>
      <c r="Q182" s="124">
        <f t="shared" si="90"/>
        <v>0</v>
      </c>
      <c r="R182" s="114">
        <f>'Расчет субсидий'!V182-1</f>
        <v>-1</v>
      </c>
      <c r="S182" s="114">
        <f>R182*'Расчет субсидий'!W182</f>
        <v>-20</v>
      </c>
      <c r="T182" s="124">
        <f t="shared" si="91"/>
        <v>-80.603185171165393</v>
      </c>
      <c r="U182" s="114">
        <f>'Расчет субсидий'!Z182-1</f>
        <v>-4.5045045045045029E-2</v>
      </c>
      <c r="V182" s="114">
        <f>U182*'Расчет субсидий'!AA182</f>
        <v>-1.3513513513513509</v>
      </c>
      <c r="W182" s="124">
        <f t="shared" si="92"/>
        <v>-5.4461611602138769</v>
      </c>
      <c r="X182" s="114" t="s">
        <v>378</v>
      </c>
      <c r="Y182" s="114" t="s">
        <v>378</v>
      </c>
      <c r="Z182" s="114" t="s">
        <v>378</v>
      </c>
      <c r="AA182" s="119">
        <f>'Расчет субсидий'!AH182-1</f>
        <v>8.7040816326530601E-2</v>
      </c>
      <c r="AB182" s="114">
        <f>AA182*'Расчет субсидий'!AI182</f>
        <v>0.43520408163265301</v>
      </c>
      <c r="AC182" s="124">
        <f t="shared" si="94"/>
        <v>1.7539417589541859</v>
      </c>
      <c r="AD182" s="114">
        <f>'Расчет субсидий'!AL182-1</f>
        <v>-0.31276595744680857</v>
      </c>
      <c r="AE182" s="114">
        <f>AD182*'Расчет субсидий'!AM182</f>
        <v>-4.6914893617021285</v>
      </c>
      <c r="AF182" s="124">
        <f t="shared" si="95"/>
        <v>-18.907449287491463</v>
      </c>
      <c r="AG182" s="114">
        <f>'Расчет субсидий'!AP182-1</f>
        <v>-0.64500000000000002</v>
      </c>
      <c r="AH182" s="114">
        <f>AG182*'Расчет субсидий'!AQ182</f>
        <v>-12.9</v>
      </c>
      <c r="AI182" s="132">
        <f t="shared" si="96"/>
        <v>-51.989054435401691</v>
      </c>
      <c r="AJ182" s="114" t="s">
        <v>378</v>
      </c>
      <c r="AK182" s="114" t="s">
        <v>378</v>
      </c>
      <c r="AL182" s="114" t="s">
        <v>378</v>
      </c>
      <c r="AM182" s="123">
        <f>'Расчет субсидий'!AX182-1</f>
        <v>0.11099999999999999</v>
      </c>
      <c r="AN182" s="123">
        <f>AM182*'Расчет субсидий'!AY182</f>
        <v>1.1099999999999999</v>
      </c>
      <c r="AO182" s="116">
        <f t="shared" si="93"/>
        <v>4.4734767769996804</v>
      </c>
      <c r="AP182" s="114" t="s">
        <v>378</v>
      </c>
      <c r="AQ182" s="115" t="s">
        <v>378</v>
      </c>
      <c r="AR182" s="141" t="s">
        <v>378</v>
      </c>
      <c r="AS182" s="115">
        <f t="shared" si="97"/>
        <v>-28.733355823120931</v>
      </c>
      <c r="AT182" s="118" t="str">
        <f>IF('Расчет субсидий'!BV182="+",'Расчет субсидий'!BV182,"-")</f>
        <v>-</v>
      </c>
    </row>
    <row r="183" spans="1:46" x14ac:dyDescent="0.2">
      <c r="A183" s="140" t="s">
        <v>182</v>
      </c>
      <c r="B183" s="114">
        <f>'Расчет субсидий'!BI183</f>
        <v>-61</v>
      </c>
      <c r="C183" s="114">
        <f>'Расчет субсидий'!D183-1</f>
        <v>-1</v>
      </c>
      <c r="D183" s="114">
        <f>C183*'Расчет субсидий'!E183</f>
        <v>0</v>
      </c>
      <c r="E183" s="124">
        <f t="shared" si="88"/>
        <v>0</v>
      </c>
      <c r="F183" s="114" t="s">
        <v>378</v>
      </c>
      <c r="G183" s="114" t="s">
        <v>378</v>
      </c>
      <c r="H183" s="114" t="s">
        <v>378</v>
      </c>
      <c r="I183" s="114" t="s">
        <v>378</v>
      </c>
      <c r="J183" s="114" t="s">
        <v>378</v>
      </c>
      <c r="K183" s="114" t="s">
        <v>378</v>
      </c>
      <c r="L183" s="114">
        <f>'Расчет субсидий'!P183-1</f>
        <v>-0.21027501909854851</v>
      </c>
      <c r="M183" s="114">
        <f>L183*'Расчет субсидий'!Q183</f>
        <v>-4.2055003819709702</v>
      </c>
      <c r="N183" s="124">
        <f t="shared" si="89"/>
        <v>-33.451063930518089</v>
      </c>
      <c r="O183" s="114">
        <f>'Расчет субсидий'!R183-1</f>
        <v>0</v>
      </c>
      <c r="P183" s="114">
        <f>O183*'Расчет субсидий'!S183</f>
        <v>0</v>
      </c>
      <c r="Q183" s="124">
        <f t="shared" si="90"/>
        <v>0</v>
      </c>
      <c r="R183" s="114">
        <f>'Расчет субсидий'!V183-1</f>
        <v>1.8463956000785764E-2</v>
      </c>
      <c r="S183" s="114">
        <f>R183*'Расчет субсидий'!W183</f>
        <v>0.4615989000196441</v>
      </c>
      <c r="T183" s="124">
        <f t="shared" si="91"/>
        <v>3.6716140559657497</v>
      </c>
      <c r="U183" s="114">
        <f>'Расчет субсидий'!Z183-1</f>
        <v>-0.3940217391304347</v>
      </c>
      <c r="V183" s="114">
        <f>U183*'Расчет субсидий'!AA183</f>
        <v>-9.8505434782608674</v>
      </c>
      <c r="W183" s="124">
        <f t="shared" si="92"/>
        <v>-78.35242651606228</v>
      </c>
      <c r="X183" s="114" t="s">
        <v>378</v>
      </c>
      <c r="Y183" s="114" t="s">
        <v>378</v>
      </c>
      <c r="Z183" s="114" t="s">
        <v>378</v>
      </c>
      <c r="AA183" s="119">
        <f>'Расчет субсидий'!AH183-1</f>
        <v>0.83127118644067788</v>
      </c>
      <c r="AB183" s="114">
        <f>AA183*'Расчет субсидий'!AI183</f>
        <v>4.1563559322033896</v>
      </c>
      <c r="AC183" s="124">
        <f t="shared" si="94"/>
        <v>33.060162971846673</v>
      </c>
      <c r="AD183" s="114">
        <f>'Расчет субсидий'!AL183-1</f>
        <v>0.15744680851063819</v>
      </c>
      <c r="AE183" s="114">
        <f>AD183*'Расчет субсидий'!AM183</f>
        <v>2.3617021276595729</v>
      </c>
      <c r="AF183" s="124">
        <f t="shared" si="95"/>
        <v>18.785267312270644</v>
      </c>
      <c r="AG183" s="114">
        <f>'Расчет субсидий'!AP183-1</f>
        <v>-2.9629629629629672E-2</v>
      </c>
      <c r="AH183" s="114">
        <f>AG183*'Расчет субсидий'!AQ183</f>
        <v>-0.59259259259259345</v>
      </c>
      <c r="AI183" s="132">
        <f t="shared" si="96"/>
        <v>-4.7135538935026871</v>
      </c>
      <c r="AJ183" s="114" t="s">
        <v>378</v>
      </c>
      <c r="AK183" s="114" t="s">
        <v>378</v>
      </c>
      <c r="AL183" s="114" t="s">
        <v>378</v>
      </c>
      <c r="AM183" s="123">
        <f>'Расчет субсидий'!AX183-1</f>
        <v>-1</v>
      </c>
      <c r="AN183" s="123">
        <f>AM183*'Расчет субсидий'!AY183</f>
        <v>0</v>
      </c>
      <c r="AO183" s="116">
        <f t="shared" si="93"/>
        <v>0</v>
      </c>
      <c r="AP183" s="114" t="s">
        <v>378</v>
      </c>
      <c r="AQ183" s="115" t="s">
        <v>378</v>
      </c>
      <c r="AR183" s="141" t="s">
        <v>378</v>
      </c>
      <c r="AS183" s="115">
        <f t="shared" si="97"/>
        <v>-7.6689794929418245</v>
      </c>
      <c r="AT183" s="118" t="str">
        <f>IF('Расчет субсидий'!BV183="+",'Расчет субсидий'!BV183,"-")</f>
        <v>-</v>
      </c>
    </row>
    <row r="184" spans="1:46" x14ac:dyDescent="0.2">
      <c r="A184" s="140" t="s">
        <v>183</v>
      </c>
      <c r="B184" s="114">
        <f>'Расчет субсидий'!BI184</f>
        <v>-210.7</v>
      </c>
      <c r="C184" s="114">
        <f>'Расчет субсидий'!D184-1</f>
        <v>-1</v>
      </c>
      <c r="D184" s="114">
        <f>C184*'Расчет субсидий'!E184</f>
        <v>0</v>
      </c>
      <c r="E184" s="124">
        <f t="shared" si="88"/>
        <v>0</v>
      </c>
      <c r="F184" s="114" t="s">
        <v>378</v>
      </c>
      <c r="G184" s="114" t="s">
        <v>378</v>
      </c>
      <c r="H184" s="114" t="s">
        <v>378</v>
      </c>
      <c r="I184" s="114" t="s">
        <v>378</v>
      </c>
      <c r="J184" s="114" t="s">
        <v>378</v>
      </c>
      <c r="K184" s="114" t="s">
        <v>378</v>
      </c>
      <c r="L184" s="114">
        <f>'Расчет субсидий'!P184-1</f>
        <v>-0.26704482260037821</v>
      </c>
      <c r="M184" s="114">
        <f>L184*'Расчет субсидий'!Q184</f>
        <v>-5.3408964520075646</v>
      </c>
      <c r="N184" s="124">
        <f t="shared" si="89"/>
        <v>-26.656345371142702</v>
      </c>
      <c r="O184" s="114">
        <f>'Расчет субсидий'!R184-1</f>
        <v>0</v>
      </c>
      <c r="P184" s="114">
        <f>O184*'Расчет субсидий'!S184</f>
        <v>0</v>
      </c>
      <c r="Q184" s="124">
        <f t="shared" si="90"/>
        <v>0</v>
      </c>
      <c r="R184" s="114">
        <f>'Расчет субсидий'!V184-1</f>
        <v>-1</v>
      </c>
      <c r="S184" s="114">
        <f>R184*'Расчет субсидий'!W184</f>
        <v>-20</v>
      </c>
      <c r="T184" s="124">
        <f t="shared" si="91"/>
        <v>-99.819742287356917</v>
      </c>
      <c r="U184" s="114">
        <f>'Расчет субсидий'!Z184-1</f>
        <v>-0.24031007751937983</v>
      </c>
      <c r="V184" s="114">
        <f>U184*'Расчет субсидий'!AA184</f>
        <v>-7.2093023255813948</v>
      </c>
      <c r="W184" s="124">
        <f t="shared" si="92"/>
        <v>-35.981535010558886</v>
      </c>
      <c r="X184" s="114" t="s">
        <v>378</v>
      </c>
      <c r="Y184" s="114" t="s">
        <v>378</v>
      </c>
      <c r="Z184" s="114" t="s">
        <v>378</v>
      </c>
      <c r="AA184" s="119">
        <f>'Расчет субсидий'!AH184-1</f>
        <v>0.16560439560439555</v>
      </c>
      <c r="AB184" s="114">
        <f>AA184*'Расчет субсидий'!AI184</f>
        <v>0.82802197802197774</v>
      </c>
      <c r="AC184" s="124">
        <f t="shared" si="94"/>
        <v>4.1326470227210663</v>
      </c>
      <c r="AD184" s="114">
        <f>'Расчет субсидий'!AL184-1</f>
        <v>-0.22340425531914898</v>
      </c>
      <c r="AE184" s="114">
        <f>AD184*'Расчет субсидий'!AM184</f>
        <v>-3.3510638297872348</v>
      </c>
      <c r="AF184" s="124">
        <f t="shared" si="95"/>
        <v>-16.725116393892254</v>
      </c>
      <c r="AG184" s="114">
        <f>'Расчет субсидий'!AP184-1</f>
        <v>-0.3571428571428571</v>
      </c>
      <c r="AH184" s="114">
        <f>AG184*'Расчет субсидий'!AQ184</f>
        <v>-7.1428571428571423</v>
      </c>
      <c r="AI184" s="132">
        <f t="shared" si="96"/>
        <v>-35.649907959770324</v>
      </c>
      <c r="AJ184" s="114" t="s">
        <v>378</v>
      </c>
      <c r="AK184" s="114" t="s">
        <v>378</v>
      </c>
      <c r="AL184" s="114" t="s">
        <v>378</v>
      </c>
      <c r="AM184" s="123">
        <f>'Расчет субсидий'!AX184-1</f>
        <v>-1</v>
      </c>
      <c r="AN184" s="123">
        <f>AM184*'Расчет субсидий'!AY184</f>
        <v>0</v>
      </c>
      <c r="AO184" s="116">
        <f t="shared" si="93"/>
        <v>0</v>
      </c>
      <c r="AP184" s="114" t="s">
        <v>378</v>
      </c>
      <c r="AQ184" s="115" t="s">
        <v>378</v>
      </c>
      <c r="AR184" s="141" t="s">
        <v>378</v>
      </c>
      <c r="AS184" s="115">
        <f t="shared" si="97"/>
        <v>-42.216097772211356</v>
      </c>
      <c r="AT184" s="118" t="str">
        <f>IF('Расчет субсидий'!BV184="+",'Расчет субсидий'!BV184,"-")</f>
        <v>-</v>
      </c>
    </row>
    <row r="185" spans="1:46" x14ac:dyDescent="0.2">
      <c r="A185" s="135" t="s">
        <v>184</v>
      </c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19"/>
      <c r="AB185" s="114"/>
      <c r="AC185" s="124"/>
      <c r="AD185" s="142"/>
      <c r="AE185" s="142"/>
      <c r="AF185" s="142"/>
      <c r="AG185" s="142"/>
      <c r="AH185" s="142"/>
      <c r="AI185" s="143"/>
      <c r="AJ185" s="142"/>
      <c r="AK185" s="142"/>
      <c r="AL185" s="142"/>
      <c r="AM185" s="123"/>
      <c r="AN185" s="123"/>
      <c r="AO185" s="116"/>
      <c r="AP185" s="142"/>
      <c r="AQ185" s="144"/>
      <c r="AR185" s="145"/>
      <c r="AS185" s="115"/>
      <c r="AT185" s="118"/>
    </row>
    <row r="186" spans="1:46" x14ac:dyDescent="0.2">
      <c r="A186" s="140" t="s">
        <v>185</v>
      </c>
      <c r="B186" s="114">
        <f>'Расчет субсидий'!BI186</f>
        <v>105.70000000000005</v>
      </c>
      <c r="C186" s="114">
        <f>'Расчет субсидий'!D186-1</f>
        <v>-1</v>
      </c>
      <c r="D186" s="114">
        <f>C186*'Расчет субсидий'!E186</f>
        <v>0</v>
      </c>
      <c r="E186" s="124">
        <f t="shared" ref="E186:E198" si="98">$B186*D186/$AS186</f>
        <v>0</v>
      </c>
      <c r="F186" s="114" t="s">
        <v>378</v>
      </c>
      <c r="G186" s="114" t="s">
        <v>378</v>
      </c>
      <c r="H186" s="114" t="s">
        <v>378</v>
      </c>
      <c r="I186" s="114" t="s">
        <v>378</v>
      </c>
      <c r="J186" s="114" t="s">
        <v>378</v>
      </c>
      <c r="K186" s="114" t="s">
        <v>378</v>
      </c>
      <c r="L186" s="114">
        <f>'Расчет субсидий'!P186-1</f>
        <v>-0.45815801776531095</v>
      </c>
      <c r="M186" s="114">
        <f>L186*'Расчет субсидий'!Q186</f>
        <v>-9.1631603553062195</v>
      </c>
      <c r="N186" s="124">
        <f t="shared" ref="N186:N198" si="99">$B186*M186/$AS186</f>
        <v>-40.82456137384581</v>
      </c>
      <c r="O186" s="114">
        <f>'Расчет субсидий'!R186-1</f>
        <v>0</v>
      </c>
      <c r="P186" s="114">
        <f>O186*'Расчет субсидий'!S186</f>
        <v>0</v>
      </c>
      <c r="Q186" s="124">
        <f t="shared" ref="Q186:Q198" si="100">$B186*P186/$AS186</f>
        <v>0</v>
      </c>
      <c r="R186" s="114">
        <f>'Расчет субсидий'!V186-1</f>
        <v>0.72113289760348609</v>
      </c>
      <c r="S186" s="114">
        <f>R186*'Расчет субсидий'!W186</f>
        <v>18.028322440087152</v>
      </c>
      <c r="T186" s="124">
        <f t="shared" ref="T186:T198" si="101">$B186*S186/$AS186</f>
        <v>80.321453230556671</v>
      </c>
      <c r="U186" s="114">
        <f>'Расчет субсидий'!Z186-1</f>
        <v>0.48684210526315796</v>
      </c>
      <c r="V186" s="114">
        <f>U186*'Расчет субсидий'!AA186</f>
        <v>12.171052631578949</v>
      </c>
      <c r="W186" s="124">
        <f t="shared" ref="W186:W198" si="102">$B186*V186/$AS186</f>
        <v>54.225601853018908</v>
      </c>
      <c r="X186" s="114" t="s">
        <v>378</v>
      </c>
      <c r="Y186" s="114" t="s">
        <v>378</v>
      </c>
      <c r="Z186" s="114" t="s">
        <v>378</v>
      </c>
      <c r="AA186" s="119">
        <f>'Расчет субсидий'!AH186-1</f>
        <v>0.13312994036888082</v>
      </c>
      <c r="AB186" s="114">
        <f>AA186*'Расчет субсидий'!AI186</f>
        <v>0.66564970184440408</v>
      </c>
      <c r="AC186" s="124">
        <f t="shared" si="94"/>
        <v>2.9656642525842707</v>
      </c>
      <c r="AD186" s="114">
        <f>'Расчет субсидий'!AL186-1</f>
        <v>0.134848484848485</v>
      </c>
      <c r="AE186" s="114">
        <f>AD186*'Расчет субсидий'!AM186</f>
        <v>2.0227272727272751</v>
      </c>
      <c r="AF186" s="124">
        <f t="shared" si="95"/>
        <v>9.0118420376860016</v>
      </c>
      <c r="AG186" s="114">
        <f>'Расчет субсидий'!AP186-1</f>
        <v>0</v>
      </c>
      <c r="AH186" s="114">
        <f>AG186*'Расчет субсидий'!AQ186</f>
        <v>0</v>
      </c>
      <c r="AI186" s="132">
        <f t="shared" si="96"/>
        <v>0</v>
      </c>
      <c r="AJ186" s="114" t="s">
        <v>378</v>
      </c>
      <c r="AK186" s="114" t="s">
        <v>378</v>
      </c>
      <c r="AL186" s="114" t="s">
        <v>378</v>
      </c>
      <c r="AM186" s="123">
        <f>'Расчет субсидий'!AX186-1</f>
        <v>-1</v>
      </c>
      <c r="AN186" s="123">
        <f>AM186*'Расчет субсидий'!AY186</f>
        <v>0</v>
      </c>
      <c r="AO186" s="116">
        <f t="shared" ref="AO186:AO198" si="103">$B186*AN186/$AS186</f>
        <v>0</v>
      </c>
      <c r="AP186" s="114" t="s">
        <v>378</v>
      </c>
      <c r="AQ186" s="115" t="s">
        <v>378</v>
      </c>
      <c r="AR186" s="141" t="s">
        <v>378</v>
      </c>
      <c r="AS186" s="115">
        <f t="shared" si="97"/>
        <v>23.724591690931561</v>
      </c>
      <c r="AT186" s="118" t="str">
        <f>IF('Расчет субсидий'!BV186="+",'Расчет субсидий'!BV186,"-")</f>
        <v>-</v>
      </c>
    </row>
    <row r="187" spans="1:46" x14ac:dyDescent="0.2">
      <c r="A187" s="140" t="s">
        <v>186</v>
      </c>
      <c r="B187" s="114">
        <f>'Расчет субсидий'!BI187</f>
        <v>124</v>
      </c>
      <c r="C187" s="114">
        <f>'Расчет субсидий'!D187-1</f>
        <v>-1</v>
      </c>
      <c r="D187" s="114">
        <f>C187*'Расчет субсидий'!E187</f>
        <v>0</v>
      </c>
      <c r="E187" s="124">
        <f t="shared" si="98"/>
        <v>0</v>
      </c>
      <c r="F187" s="114" t="s">
        <v>378</v>
      </c>
      <c r="G187" s="114" t="s">
        <v>378</v>
      </c>
      <c r="H187" s="114" t="s">
        <v>378</v>
      </c>
      <c r="I187" s="114" t="s">
        <v>378</v>
      </c>
      <c r="J187" s="114" t="s">
        <v>378</v>
      </c>
      <c r="K187" s="114" t="s">
        <v>378</v>
      </c>
      <c r="L187" s="114">
        <f>'Расчет субсидий'!P187-1</f>
        <v>-0.44087731322823853</v>
      </c>
      <c r="M187" s="114">
        <f>L187*'Расчет субсидий'!Q187</f>
        <v>-8.8175462645647702</v>
      </c>
      <c r="N187" s="124">
        <f t="shared" si="99"/>
        <v>-51.574637740898844</v>
      </c>
      <c r="O187" s="114">
        <f>'Расчет субсидий'!R187-1</f>
        <v>0</v>
      </c>
      <c r="P187" s="114">
        <f>O187*'Расчет субсидий'!S187</f>
        <v>0</v>
      </c>
      <c r="Q187" s="124">
        <f t="shared" si="100"/>
        <v>0</v>
      </c>
      <c r="R187" s="114">
        <f>'Расчет субсидий'!V187-1</f>
        <v>0.28338430173292561</v>
      </c>
      <c r="S187" s="114">
        <f>R187*'Расчет субсидий'!W187</f>
        <v>5.6676860346585123</v>
      </c>
      <c r="T187" s="124">
        <f t="shared" si="101"/>
        <v>33.150816031594978</v>
      </c>
      <c r="U187" s="114">
        <f>'Расчет субсидий'!Z187-1</f>
        <v>0.8653846153846152</v>
      </c>
      <c r="V187" s="114">
        <f>U187*'Расчет субсидий'!AA187</f>
        <v>25.961538461538456</v>
      </c>
      <c r="W187" s="124">
        <f t="shared" si="102"/>
        <v>151.85142228639597</v>
      </c>
      <c r="X187" s="114" t="s">
        <v>378</v>
      </c>
      <c r="Y187" s="114" t="s">
        <v>378</v>
      </c>
      <c r="Z187" s="114" t="s">
        <v>378</v>
      </c>
      <c r="AA187" s="119">
        <f>'Расчет субсидий'!AH187-1</f>
        <v>-0.19963390281783888</v>
      </c>
      <c r="AB187" s="114">
        <f>AA187*'Расчет субсидий'!AI187</f>
        <v>-0.99816951408919441</v>
      </c>
      <c r="AC187" s="124">
        <f t="shared" si="94"/>
        <v>-5.8383851412318348</v>
      </c>
      <c r="AD187" s="114">
        <f>'Расчет субсидий'!AL187-1</f>
        <v>-4.0909090909091006E-2</v>
      </c>
      <c r="AE187" s="114">
        <f>AD187*'Расчет субсидий'!AM187</f>
        <v>-0.61363636363636509</v>
      </c>
      <c r="AF187" s="124">
        <f t="shared" si="95"/>
        <v>-3.589215435860277</v>
      </c>
      <c r="AG187" s="114">
        <f>'Расчет субсидий'!AP187-1</f>
        <v>0</v>
      </c>
      <c r="AH187" s="114">
        <f>AG187*'Расчет субсидий'!AQ187</f>
        <v>0</v>
      </c>
      <c r="AI187" s="132">
        <f t="shared" si="96"/>
        <v>0</v>
      </c>
      <c r="AJ187" s="114" t="s">
        <v>378</v>
      </c>
      <c r="AK187" s="114" t="s">
        <v>378</v>
      </c>
      <c r="AL187" s="114" t="s">
        <v>378</v>
      </c>
      <c r="AM187" s="123">
        <f>'Расчет субсидий'!AX187-1</f>
        <v>-1</v>
      </c>
      <c r="AN187" s="123">
        <f>AM187*'Расчет субсидий'!AY187</f>
        <v>0</v>
      </c>
      <c r="AO187" s="116">
        <f t="shared" si="103"/>
        <v>0</v>
      </c>
      <c r="AP187" s="114" t="s">
        <v>378</v>
      </c>
      <c r="AQ187" s="115" t="s">
        <v>378</v>
      </c>
      <c r="AR187" s="141" t="s">
        <v>378</v>
      </c>
      <c r="AS187" s="115">
        <f t="shared" si="97"/>
        <v>21.199872353906642</v>
      </c>
      <c r="AT187" s="118" t="str">
        <f>IF('Расчет субсидий'!BV187="+",'Расчет субсидий'!BV187,"-")</f>
        <v>-</v>
      </c>
    </row>
    <row r="188" spans="1:46" x14ac:dyDescent="0.2">
      <c r="A188" s="140" t="s">
        <v>187</v>
      </c>
      <c r="B188" s="114">
        <f>'Расчет субсидий'!BI188</f>
        <v>27.399999999999977</v>
      </c>
      <c r="C188" s="114">
        <f>'Расчет субсидий'!D188-1</f>
        <v>-1</v>
      </c>
      <c r="D188" s="114">
        <f>C188*'Расчет субсидий'!E188</f>
        <v>0</v>
      </c>
      <c r="E188" s="124">
        <f t="shared" si="98"/>
        <v>0</v>
      </c>
      <c r="F188" s="114" t="s">
        <v>378</v>
      </c>
      <c r="G188" s="114" t="s">
        <v>378</v>
      </c>
      <c r="H188" s="114" t="s">
        <v>378</v>
      </c>
      <c r="I188" s="114" t="s">
        <v>378</v>
      </c>
      <c r="J188" s="114" t="s">
        <v>378</v>
      </c>
      <c r="K188" s="114" t="s">
        <v>378</v>
      </c>
      <c r="L188" s="114">
        <f>'Расчет субсидий'!P188-1</f>
        <v>-0.473040249767952</v>
      </c>
      <c r="M188" s="114">
        <f>L188*'Расчет субсидий'!Q188</f>
        <v>-9.460804995359041</v>
      </c>
      <c r="N188" s="124">
        <f t="shared" si="99"/>
        <v>-66.874849916616441</v>
      </c>
      <c r="O188" s="114">
        <f>'Расчет субсидий'!R188-1</f>
        <v>0</v>
      </c>
      <c r="P188" s="114">
        <f>O188*'Расчет субсидий'!S188</f>
        <v>0</v>
      </c>
      <c r="Q188" s="124">
        <f t="shared" si="100"/>
        <v>0</v>
      </c>
      <c r="R188" s="114">
        <f>'Расчет субсидий'!V188-1</f>
        <v>9.9939154243991579E-2</v>
      </c>
      <c r="S188" s="114">
        <f>R188*'Расчет субсидий'!W188</f>
        <v>2.9981746273197474</v>
      </c>
      <c r="T188" s="124">
        <f t="shared" si="101"/>
        <v>21.192961732555656</v>
      </c>
      <c r="U188" s="114">
        <f>'Расчет субсидий'!Z188-1</f>
        <v>0.60493827160493829</v>
      </c>
      <c r="V188" s="114">
        <f>U188*'Расчет субсидий'!AA188</f>
        <v>12.098765432098766</v>
      </c>
      <c r="W188" s="124">
        <f t="shared" si="102"/>
        <v>85.521593864882988</v>
      </c>
      <c r="X188" s="114" t="s">
        <v>378</v>
      </c>
      <c r="Y188" s="114" t="s">
        <v>378</v>
      </c>
      <c r="Z188" s="114" t="s">
        <v>378</v>
      </c>
      <c r="AA188" s="119">
        <f>'Расчет субсидий'!AH188-1</f>
        <v>-0.22924250303345473</v>
      </c>
      <c r="AB188" s="114">
        <f>AA188*'Расчет субсидий'!AI188</f>
        <v>-1.1462125151672735</v>
      </c>
      <c r="AC188" s="124">
        <f t="shared" si="94"/>
        <v>-8.1021424669423556</v>
      </c>
      <c r="AD188" s="114">
        <f>'Расчет субсидий'!AL188-1</f>
        <v>3.1818181818181746E-2</v>
      </c>
      <c r="AE188" s="114">
        <f>AD188*'Расчет субсидий'!AM188</f>
        <v>0.47727272727272618</v>
      </c>
      <c r="AF188" s="124">
        <f t="shared" si="95"/>
        <v>3.3736602774620974</v>
      </c>
      <c r="AG188" s="114">
        <f>'Расчет субсидий'!AP188-1</f>
        <v>-5.4545454545454564E-2</v>
      </c>
      <c r="AH188" s="114">
        <f>AG188*'Расчет субсидий'!AQ188</f>
        <v>-1.0909090909090913</v>
      </c>
      <c r="AI188" s="132">
        <f t="shared" si="96"/>
        <v>-7.7112234913419559</v>
      </c>
      <c r="AJ188" s="114" t="s">
        <v>378</v>
      </c>
      <c r="AK188" s="114" t="s">
        <v>378</v>
      </c>
      <c r="AL188" s="114" t="s">
        <v>378</v>
      </c>
      <c r="AM188" s="123">
        <f>'Расчет субсидий'!AX188-1</f>
        <v>-1</v>
      </c>
      <c r="AN188" s="123">
        <f>AM188*'Расчет субсидий'!AY188</f>
        <v>0</v>
      </c>
      <c r="AO188" s="116">
        <f t="shared" si="103"/>
        <v>0</v>
      </c>
      <c r="AP188" s="114" t="s">
        <v>378</v>
      </c>
      <c r="AQ188" s="115" t="s">
        <v>378</v>
      </c>
      <c r="AR188" s="141" t="s">
        <v>378</v>
      </c>
      <c r="AS188" s="115">
        <f t="shared" si="97"/>
        <v>3.8762861852558328</v>
      </c>
      <c r="AT188" s="118" t="str">
        <f>IF('Расчет субсидий'!BV188="+",'Расчет субсидий'!BV188,"-")</f>
        <v>-</v>
      </c>
    </row>
    <row r="189" spans="1:46" x14ac:dyDescent="0.2">
      <c r="A189" s="140" t="s">
        <v>188</v>
      </c>
      <c r="B189" s="114">
        <f>'Расчет субсидий'!BI189</f>
        <v>706</v>
      </c>
      <c r="C189" s="114">
        <f>'Расчет субсидий'!D189-1</f>
        <v>0.21560278908928865</v>
      </c>
      <c r="D189" s="114">
        <f>C189*'Расчет субсидий'!E189</f>
        <v>2.1560278908928865</v>
      </c>
      <c r="E189" s="124">
        <f t="shared" si="98"/>
        <v>11.414183831368453</v>
      </c>
      <c r="F189" s="114" t="s">
        <v>378</v>
      </c>
      <c r="G189" s="114" t="s">
        <v>378</v>
      </c>
      <c r="H189" s="114" t="s">
        <v>378</v>
      </c>
      <c r="I189" s="114" t="s">
        <v>378</v>
      </c>
      <c r="J189" s="114" t="s">
        <v>378</v>
      </c>
      <c r="K189" s="114" t="s">
        <v>378</v>
      </c>
      <c r="L189" s="114">
        <f>'Расчет субсидий'!P189-1</f>
        <v>-7.1197745281765812E-3</v>
      </c>
      <c r="M189" s="114">
        <f>L189*'Расчет субсидий'!Q189</f>
        <v>-0.14239549056353162</v>
      </c>
      <c r="N189" s="124">
        <f t="shared" si="99"/>
        <v>-0.75385309852227211</v>
      </c>
      <c r="O189" s="114">
        <f>'Расчет субсидий'!R189-1</f>
        <v>0</v>
      </c>
      <c r="P189" s="114">
        <f>O189*'Расчет субсидий'!S189</f>
        <v>0</v>
      </c>
      <c r="Q189" s="124">
        <f t="shared" si="100"/>
        <v>0</v>
      </c>
      <c r="R189" s="114">
        <f>'Расчет субсидий'!V189-1</f>
        <v>0.16972477064220182</v>
      </c>
      <c r="S189" s="114">
        <f>R189*'Расчет субсидий'!W189</f>
        <v>1.6972477064220182</v>
      </c>
      <c r="T189" s="124">
        <f t="shared" si="101"/>
        <v>8.985364897318874</v>
      </c>
      <c r="U189" s="114">
        <f>'Расчет субсидий'!Z189-1</f>
        <v>2.6153846153846154</v>
      </c>
      <c r="V189" s="114">
        <f>U189*'Расчет субсидий'!AA189</f>
        <v>104.61538461538461</v>
      </c>
      <c r="W189" s="124">
        <f t="shared" si="102"/>
        <v>553.84220057320158</v>
      </c>
      <c r="X189" s="114" t="s">
        <v>378</v>
      </c>
      <c r="Y189" s="114" t="s">
        <v>378</v>
      </c>
      <c r="Z189" s="114" t="s">
        <v>378</v>
      </c>
      <c r="AA189" s="119">
        <f>'Расчет субсидий'!AH189-1</f>
        <v>1.2291641544612153E-2</v>
      </c>
      <c r="AB189" s="114">
        <f>AA189*'Расчет субсидий'!AI189</f>
        <v>6.1458207723060765E-2</v>
      </c>
      <c r="AC189" s="124">
        <f t="shared" si="94"/>
        <v>0.32536465964126754</v>
      </c>
      <c r="AD189" s="114">
        <f>'Расчет субсидий'!AL189-1</f>
        <v>-0.1803030303030303</v>
      </c>
      <c r="AE189" s="114">
        <f>AD189*'Расчет субсидий'!AM189</f>
        <v>-2.7045454545454546</v>
      </c>
      <c r="AF189" s="124">
        <f t="shared" si="95"/>
        <v>-14.318079617091295</v>
      </c>
      <c r="AG189" s="114">
        <f>'Расчет субсидий'!AP189-1</f>
        <v>-0.140625</v>
      </c>
      <c r="AH189" s="114">
        <f>AG189*'Расчет субсидий'!AQ189</f>
        <v>-2.8125</v>
      </c>
      <c r="AI189" s="132">
        <f t="shared" si="96"/>
        <v>-14.889599601807122</v>
      </c>
      <c r="AJ189" s="114" t="s">
        <v>378</v>
      </c>
      <c r="AK189" s="114" t="s">
        <v>378</v>
      </c>
      <c r="AL189" s="114" t="s">
        <v>378</v>
      </c>
      <c r="AM189" s="123">
        <f>'Расчет субсидий'!AX189-1</f>
        <v>3.048582995951417</v>
      </c>
      <c r="AN189" s="123">
        <f>AM189*'Расчет субсидий'!AY189</f>
        <v>30.48582995951417</v>
      </c>
      <c r="AO189" s="116">
        <f t="shared" si="103"/>
        <v>161.39441835589042</v>
      </c>
      <c r="AP189" s="114" t="s">
        <v>378</v>
      </c>
      <c r="AQ189" s="115" t="s">
        <v>378</v>
      </c>
      <c r="AR189" s="141" t="s">
        <v>378</v>
      </c>
      <c r="AS189" s="115">
        <f t="shared" si="97"/>
        <v>133.35650743482776</v>
      </c>
      <c r="AT189" s="118" t="str">
        <f>IF('Расчет субсидий'!BV189="+",'Расчет субсидий'!BV189,"-")</f>
        <v>-</v>
      </c>
    </row>
    <row r="190" spans="1:46" x14ac:dyDescent="0.2">
      <c r="A190" s="140" t="s">
        <v>189</v>
      </c>
      <c r="B190" s="114">
        <f>'Расчет субсидий'!BI190</f>
        <v>12.600000000000023</v>
      </c>
      <c r="C190" s="114">
        <f>'Расчет субсидий'!D190-1</f>
        <v>-1</v>
      </c>
      <c r="D190" s="114">
        <f>C190*'Расчет субсидий'!E190</f>
        <v>0</v>
      </c>
      <c r="E190" s="124">
        <f t="shared" si="98"/>
        <v>0</v>
      </c>
      <c r="F190" s="114" t="s">
        <v>378</v>
      </c>
      <c r="G190" s="114" t="s">
        <v>378</v>
      </c>
      <c r="H190" s="114" t="s">
        <v>378</v>
      </c>
      <c r="I190" s="114" t="s">
        <v>378</v>
      </c>
      <c r="J190" s="114" t="s">
        <v>378</v>
      </c>
      <c r="K190" s="114" t="s">
        <v>378</v>
      </c>
      <c r="L190" s="114">
        <f>'Расчет субсидий'!P190-1</f>
        <v>8.4265350877193113E-2</v>
      </c>
      <c r="M190" s="114">
        <f>L190*'Расчет субсидий'!Q190</f>
        <v>1.6853070175438623</v>
      </c>
      <c r="N190" s="124">
        <f t="shared" si="99"/>
        <v>8.0758693554900152</v>
      </c>
      <c r="O190" s="114">
        <f>'Расчет субсидий'!R190-1</f>
        <v>0</v>
      </c>
      <c r="P190" s="114">
        <f>O190*'Расчет субсидий'!S190</f>
        <v>0</v>
      </c>
      <c r="Q190" s="124">
        <f t="shared" si="100"/>
        <v>0</v>
      </c>
      <c r="R190" s="114">
        <f>'Расчет субсидий'!V190-1</f>
        <v>6.3514357053682913E-2</v>
      </c>
      <c r="S190" s="114">
        <f>R190*'Расчет субсидий'!W190</f>
        <v>2.2230024968789017</v>
      </c>
      <c r="T190" s="124">
        <f t="shared" si="101"/>
        <v>10.652467209141538</v>
      </c>
      <c r="U190" s="114">
        <f>'Расчет субсидий'!Z190-1</f>
        <v>0.14754098360655732</v>
      </c>
      <c r="V190" s="114">
        <f>U190*'Расчет субсидий'!AA190</f>
        <v>2.2131147540983598</v>
      </c>
      <c r="W190" s="124">
        <f t="shared" si="102"/>
        <v>10.60508586076697</v>
      </c>
      <c r="X190" s="114" t="s">
        <v>378</v>
      </c>
      <c r="Y190" s="114" t="s">
        <v>378</v>
      </c>
      <c r="Z190" s="114" t="s">
        <v>378</v>
      </c>
      <c r="AA190" s="119">
        <f>'Расчет субсидий'!AH190-1</f>
        <v>0.68943819445648225</v>
      </c>
      <c r="AB190" s="114">
        <f>AA190*'Расчет субсидий'!AI190</f>
        <v>3.447190972282411</v>
      </c>
      <c r="AC190" s="124">
        <f t="shared" si="94"/>
        <v>16.518689856373786</v>
      </c>
      <c r="AD190" s="114">
        <f>'Расчет субсидий'!AL190-1</f>
        <v>-0.44848484848484849</v>
      </c>
      <c r="AE190" s="114">
        <f>AD190*'Расчет субсидий'!AM190</f>
        <v>-6.7272727272727275</v>
      </c>
      <c r="AF190" s="124">
        <f t="shared" si="95"/>
        <v>-32.236604427947562</v>
      </c>
      <c r="AG190" s="114">
        <f>'Расчет субсидий'!AP190-1</f>
        <v>-1.059602649006619E-2</v>
      </c>
      <c r="AH190" s="114">
        <f>AG190*'Расчет субсидий'!AQ190</f>
        <v>-0.21192052980132381</v>
      </c>
      <c r="AI190" s="132">
        <f t="shared" si="96"/>
        <v>-1.0155078538247273</v>
      </c>
      <c r="AJ190" s="114" t="s">
        <v>378</v>
      </c>
      <c r="AK190" s="114" t="s">
        <v>378</v>
      </c>
      <c r="AL190" s="114" t="s">
        <v>378</v>
      </c>
      <c r="AM190" s="123">
        <f>'Расчет субсидий'!AX190-1</f>
        <v>-1</v>
      </c>
      <c r="AN190" s="123">
        <f>AM190*'Расчет субсидий'!AY190</f>
        <v>0</v>
      </c>
      <c r="AO190" s="116">
        <f t="shared" si="103"/>
        <v>0</v>
      </c>
      <c r="AP190" s="114" t="s">
        <v>378</v>
      </c>
      <c r="AQ190" s="115" t="s">
        <v>378</v>
      </c>
      <c r="AR190" s="141" t="s">
        <v>378</v>
      </c>
      <c r="AS190" s="115">
        <f t="shared" si="97"/>
        <v>2.6294219837294834</v>
      </c>
      <c r="AT190" s="118" t="str">
        <f>IF('Расчет субсидий'!BV190="+",'Расчет субсидий'!BV190,"-")</f>
        <v>-</v>
      </c>
    </row>
    <row r="191" spans="1:46" x14ac:dyDescent="0.2">
      <c r="A191" s="140" t="s">
        <v>190</v>
      </c>
      <c r="B191" s="114">
        <f>'Расчет субсидий'!BI191</f>
        <v>154.10000000000002</v>
      </c>
      <c r="C191" s="114">
        <f>'Расчет субсидий'!D191-1</f>
        <v>-1</v>
      </c>
      <c r="D191" s="114">
        <f>C191*'Расчет субсидий'!E191</f>
        <v>0</v>
      </c>
      <c r="E191" s="124">
        <f t="shared" si="98"/>
        <v>0</v>
      </c>
      <c r="F191" s="114" t="s">
        <v>378</v>
      </c>
      <c r="G191" s="114" t="s">
        <v>378</v>
      </c>
      <c r="H191" s="114" t="s">
        <v>378</v>
      </c>
      <c r="I191" s="114" t="s">
        <v>378</v>
      </c>
      <c r="J191" s="114" t="s">
        <v>378</v>
      </c>
      <c r="K191" s="114" t="s">
        <v>378</v>
      </c>
      <c r="L191" s="114">
        <f>'Расчет субсидий'!P191-1</f>
        <v>6.9847185985836724E-2</v>
      </c>
      <c r="M191" s="114">
        <f>L191*'Расчет субсидий'!Q191</f>
        <v>1.3969437197167345</v>
      </c>
      <c r="N191" s="124">
        <f t="shared" si="99"/>
        <v>8.865034886730129</v>
      </c>
      <c r="O191" s="114">
        <f>'Расчет субсидий'!R191-1</f>
        <v>0</v>
      </c>
      <c r="P191" s="114">
        <f>O191*'Расчет субсидий'!S191</f>
        <v>0</v>
      </c>
      <c r="Q191" s="124">
        <f t="shared" si="100"/>
        <v>0</v>
      </c>
      <c r="R191" s="114">
        <f>'Расчет субсидий'!V191-1</f>
        <v>0.43362615910200097</v>
      </c>
      <c r="S191" s="114">
        <f>R191*'Расчет субсидий'!W191</f>
        <v>10.840653977550025</v>
      </c>
      <c r="T191" s="124">
        <f t="shared" si="101"/>
        <v>68.795023270828665</v>
      </c>
      <c r="U191" s="114">
        <f>'Расчет субсидий'!Z191-1</f>
        <v>0.46078431372549034</v>
      </c>
      <c r="V191" s="114">
        <f>U191*'Расчет субсидий'!AA191</f>
        <v>11.519607843137258</v>
      </c>
      <c r="W191" s="124">
        <f t="shared" si="102"/>
        <v>73.103679102812791</v>
      </c>
      <c r="X191" s="114" t="s">
        <v>378</v>
      </c>
      <c r="Y191" s="114" t="s">
        <v>378</v>
      </c>
      <c r="Z191" s="114" t="s">
        <v>378</v>
      </c>
      <c r="AA191" s="119">
        <f>'Расчет субсидий'!AH191-1</f>
        <v>-0.19968903643316382</v>
      </c>
      <c r="AB191" s="114">
        <f>AA191*'Расчет субсидий'!AI191</f>
        <v>-0.99844518216581912</v>
      </c>
      <c r="AC191" s="124">
        <f t="shared" si="94"/>
        <v>-6.33615459768302</v>
      </c>
      <c r="AD191" s="114">
        <f>'Расчет субсидий'!AL191-1</f>
        <v>0.14393939393939403</v>
      </c>
      <c r="AE191" s="114">
        <f>AD191*'Расчет субсидий'!AM191</f>
        <v>2.1590909090909105</v>
      </c>
      <c r="AF191" s="124">
        <f t="shared" si="95"/>
        <v>13.701637340546542</v>
      </c>
      <c r="AG191" s="114">
        <f>'Расчет субсидий'!AP191-1</f>
        <v>-3.1746031746031744E-2</v>
      </c>
      <c r="AH191" s="114">
        <f>AG191*'Расчет субсидий'!AQ191</f>
        <v>-0.63492063492063489</v>
      </c>
      <c r="AI191" s="132">
        <f t="shared" si="96"/>
        <v>-4.0292200032350705</v>
      </c>
      <c r="AJ191" s="114" t="s">
        <v>378</v>
      </c>
      <c r="AK191" s="114" t="s">
        <v>378</v>
      </c>
      <c r="AL191" s="114" t="s">
        <v>378</v>
      </c>
      <c r="AM191" s="123">
        <f>'Расчет субсидий'!AX191-1</f>
        <v>-1</v>
      </c>
      <c r="AN191" s="123">
        <f>AM191*'Расчет субсидий'!AY191</f>
        <v>0</v>
      </c>
      <c r="AO191" s="116">
        <f t="shared" si="103"/>
        <v>0</v>
      </c>
      <c r="AP191" s="114" t="s">
        <v>378</v>
      </c>
      <c r="AQ191" s="115" t="s">
        <v>378</v>
      </c>
      <c r="AR191" s="141" t="s">
        <v>378</v>
      </c>
      <c r="AS191" s="115">
        <f t="shared" si="97"/>
        <v>24.282930632408469</v>
      </c>
      <c r="AT191" s="118" t="str">
        <f>IF('Расчет субсидий'!BV191="+",'Расчет субсидий'!BV191,"-")</f>
        <v>-</v>
      </c>
    </row>
    <row r="192" spans="1:46" x14ac:dyDescent="0.2">
      <c r="A192" s="140" t="s">
        <v>191</v>
      </c>
      <c r="B192" s="114">
        <f>'Расчет субсидий'!BI192</f>
        <v>304.20000000000005</v>
      </c>
      <c r="C192" s="114">
        <f>'Расчет субсидий'!D192-1</f>
        <v>-1</v>
      </c>
      <c r="D192" s="114">
        <f>C192*'Расчет субсидий'!E192</f>
        <v>0</v>
      </c>
      <c r="E192" s="124">
        <f t="shared" si="98"/>
        <v>0</v>
      </c>
      <c r="F192" s="114" t="s">
        <v>378</v>
      </c>
      <c r="G192" s="114" t="s">
        <v>378</v>
      </c>
      <c r="H192" s="114" t="s">
        <v>378</v>
      </c>
      <c r="I192" s="114" t="s">
        <v>378</v>
      </c>
      <c r="J192" s="114" t="s">
        <v>378</v>
      </c>
      <c r="K192" s="114" t="s">
        <v>378</v>
      </c>
      <c r="L192" s="114">
        <f>'Расчет субсидий'!P192-1</f>
        <v>0.15078460594371879</v>
      </c>
      <c r="M192" s="114">
        <f>L192*'Расчет субсидий'!Q192</f>
        <v>3.0156921188743757</v>
      </c>
      <c r="N192" s="124">
        <f t="shared" si="99"/>
        <v>30.903979257837104</v>
      </c>
      <c r="O192" s="114">
        <f>'Расчет субсидий'!R192-1</f>
        <v>0</v>
      </c>
      <c r="P192" s="114">
        <f>O192*'Расчет субсидий'!S192</f>
        <v>0</v>
      </c>
      <c r="Q192" s="124">
        <f t="shared" si="100"/>
        <v>0</v>
      </c>
      <c r="R192" s="114">
        <f>'Расчет субсидий'!V192-1</f>
        <v>0.83652007648183568</v>
      </c>
      <c r="S192" s="114">
        <f>R192*'Расчет субсидий'!W192</f>
        <v>20.913001912045893</v>
      </c>
      <c r="T192" s="124">
        <f t="shared" si="101"/>
        <v>214.31066296986816</v>
      </c>
      <c r="U192" s="114">
        <f>'Расчет субсидий'!Z192-1</f>
        <v>0.19696969696969679</v>
      </c>
      <c r="V192" s="114">
        <f>U192*'Расчет субсидий'!AA192</f>
        <v>4.9242424242424203</v>
      </c>
      <c r="W192" s="124">
        <f t="shared" si="102"/>
        <v>50.46227523920804</v>
      </c>
      <c r="X192" s="114" t="s">
        <v>378</v>
      </c>
      <c r="Y192" s="114" t="s">
        <v>378</v>
      </c>
      <c r="Z192" s="114" t="s">
        <v>378</v>
      </c>
      <c r="AA192" s="119">
        <f>'Расчет субсидий'!AH192-1</f>
        <v>-0.16699234139115637</v>
      </c>
      <c r="AB192" s="114">
        <f>AA192*'Расчет субсидий'!AI192</f>
        <v>-0.83496170695578187</v>
      </c>
      <c r="AC192" s="124">
        <f t="shared" si="94"/>
        <v>-8.556456778645261</v>
      </c>
      <c r="AD192" s="114">
        <f>'Расчет субсидий'!AL192-1</f>
        <v>6.6666666666666652E-2</v>
      </c>
      <c r="AE192" s="114">
        <f>AD192*'Расчет субсидий'!AM192</f>
        <v>0.99999999999999978</v>
      </c>
      <c r="AF192" s="124">
        <f t="shared" si="95"/>
        <v>10.247723587039177</v>
      </c>
      <c r="AG192" s="114">
        <f>'Расчет субсидий'!AP192-1</f>
        <v>3.3333333333333437E-2</v>
      </c>
      <c r="AH192" s="114">
        <f>AG192*'Расчет субсидий'!AQ192</f>
        <v>0.66666666666666874</v>
      </c>
      <c r="AI192" s="132">
        <f t="shared" si="96"/>
        <v>6.8318157246928077</v>
      </c>
      <c r="AJ192" s="114" t="s">
        <v>378</v>
      </c>
      <c r="AK192" s="114" t="s">
        <v>378</v>
      </c>
      <c r="AL192" s="114" t="s">
        <v>378</v>
      </c>
      <c r="AM192" s="123">
        <f>'Расчет субсидий'!AX192-1</f>
        <v>-1</v>
      </c>
      <c r="AN192" s="123">
        <f>AM192*'Расчет субсидий'!AY192</f>
        <v>0</v>
      </c>
      <c r="AO192" s="116">
        <f t="shared" si="103"/>
        <v>0</v>
      </c>
      <c r="AP192" s="114" t="s">
        <v>378</v>
      </c>
      <c r="AQ192" s="115" t="s">
        <v>378</v>
      </c>
      <c r="AR192" s="141" t="s">
        <v>378</v>
      </c>
      <c r="AS192" s="115">
        <f t="shared" si="97"/>
        <v>29.684641414873578</v>
      </c>
      <c r="AT192" s="118" t="str">
        <f>IF('Расчет субсидий'!BV192="+",'Расчет субсидий'!BV192,"-")</f>
        <v>-</v>
      </c>
    </row>
    <row r="193" spans="1:46" x14ac:dyDescent="0.2">
      <c r="A193" s="140" t="s">
        <v>192</v>
      </c>
      <c r="B193" s="114">
        <f>'Расчет субсидий'!BI193</f>
        <v>84.299999999999955</v>
      </c>
      <c r="C193" s="114">
        <f>'Расчет субсидий'!D193-1</f>
        <v>0.15204415879594713</v>
      </c>
      <c r="D193" s="114">
        <f>C193*'Расчет субсидий'!E193</f>
        <v>1.5204415879594713</v>
      </c>
      <c r="E193" s="124">
        <f t="shared" si="98"/>
        <v>11.587458445778321</v>
      </c>
      <c r="F193" s="114" t="s">
        <v>378</v>
      </c>
      <c r="G193" s="114" t="s">
        <v>378</v>
      </c>
      <c r="H193" s="114" t="s">
        <v>378</v>
      </c>
      <c r="I193" s="114" t="s">
        <v>378</v>
      </c>
      <c r="J193" s="114" t="s">
        <v>378</v>
      </c>
      <c r="K193" s="114" t="s">
        <v>378</v>
      </c>
      <c r="L193" s="114">
        <f>'Расчет субсидий'!P193-1</f>
        <v>5.8491534120061583E-2</v>
      </c>
      <c r="M193" s="114">
        <f>L193*'Расчет субсидий'!Q193</f>
        <v>1.1698306824012317</v>
      </c>
      <c r="N193" s="124">
        <f t="shared" si="99"/>
        <v>8.9154128170835722</v>
      </c>
      <c r="O193" s="114">
        <f>'Расчет субсидий'!R193-1</f>
        <v>0</v>
      </c>
      <c r="P193" s="114">
        <f>O193*'Расчет субсидий'!S193</f>
        <v>0</v>
      </c>
      <c r="Q193" s="124">
        <f t="shared" si="100"/>
        <v>0</v>
      </c>
      <c r="R193" s="114">
        <f>'Расчет субсидий'!V193-1</f>
        <v>8.5151264318709785E-2</v>
      </c>
      <c r="S193" s="114">
        <f>R193*'Расчет субсидий'!W193</f>
        <v>2.9802942511548425</v>
      </c>
      <c r="T193" s="124">
        <f t="shared" si="101"/>
        <v>22.713161797814024</v>
      </c>
      <c r="U193" s="114">
        <f>'Расчет субсидий'!Z193-1</f>
        <v>0.16404805914972265</v>
      </c>
      <c r="V193" s="114">
        <f>U193*'Расчет субсидий'!AA193</f>
        <v>2.4607208872458397</v>
      </c>
      <c r="W193" s="124">
        <f t="shared" si="102"/>
        <v>18.753434037467265</v>
      </c>
      <c r="X193" s="114" t="s">
        <v>378</v>
      </c>
      <c r="Y193" s="114" t="s">
        <v>378</v>
      </c>
      <c r="Z193" s="114" t="s">
        <v>378</v>
      </c>
      <c r="AA193" s="119">
        <f>'Расчет субсидий'!AH193-1</f>
        <v>0.52456301938341499</v>
      </c>
      <c r="AB193" s="114">
        <f>AA193*'Расчет субсидий'!AI193</f>
        <v>2.6228150969170749</v>
      </c>
      <c r="AC193" s="124">
        <f t="shared" si="94"/>
        <v>19.988772463974961</v>
      </c>
      <c r="AD193" s="114">
        <f>'Расчет субсидий'!AL193-1</f>
        <v>1.5151515151515138E-2</v>
      </c>
      <c r="AE193" s="114">
        <f>AD193*'Расчет субсидий'!AM193</f>
        <v>0.22727272727272707</v>
      </c>
      <c r="AF193" s="124">
        <f t="shared" si="95"/>
        <v>1.7320713297942445</v>
      </c>
      <c r="AG193" s="114">
        <f>'Расчет субсидий'!AP193-1</f>
        <v>4.0000000000000036E-3</v>
      </c>
      <c r="AH193" s="114">
        <f>AG193*'Расчет субсидий'!AQ193</f>
        <v>8.0000000000000071E-2</v>
      </c>
      <c r="AI193" s="132">
        <f t="shared" si="96"/>
        <v>0.60968910808757515</v>
      </c>
      <c r="AJ193" s="114" t="s">
        <v>378</v>
      </c>
      <c r="AK193" s="114" t="s">
        <v>378</v>
      </c>
      <c r="AL193" s="114" t="s">
        <v>378</v>
      </c>
      <c r="AM193" s="123">
        <f>'Расчет субсидий'!AX193-1</f>
        <v>0</v>
      </c>
      <c r="AN193" s="123">
        <f>AM193*'Расчет субсидий'!AY193</f>
        <v>0</v>
      </c>
      <c r="AO193" s="116">
        <f t="shared" si="103"/>
        <v>0</v>
      </c>
      <c r="AP193" s="114" t="s">
        <v>378</v>
      </c>
      <c r="AQ193" s="115" t="s">
        <v>378</v>
      </c>
      <c r="AR193" s="141" t="s">
        <v>378</v>
      </c>
      <c r="AS193" s="115">
        <f t="shared" si="97"/>
        <v>11.061375232951185</v>
      </c>
      <c r="AT193" s="118" t="str">
        <f>IF('Расчет субсидий'!BV193="+",'Расчет субсидий'!BV193,"-")</f>
        <v>-</v>
      </c>
    </row>
    <row r="194" spans="1:46" x14ac:dyDescent="0.2">
      <c r="A194" s="140" t="s">
        <v>193</v>
      </c>
      <c r="B194" s="114">
        <f>'Расчет субсидий'!BI194</f>
        <v>317.90000000000009</v>
      </c>
      <c r="C194" s="114">
        <f>'Расчет субсидий'!D194-1</f>
        <v>-1</v>
      </c>
      <c r="D194" s="114">
        <f>C194*'Расчет субсидий'!E194</f>
        <v>0</v>
      </c>
      <c r="E194" s="124">
        <f t="shared" si="98"/>
        <v>0</v>
      </c>
      <c r="F194" s="114" t="s">
        <v>378</v>
      </c>
      <c r="G194" s="114" t="s">
        <v>378</v>
      </c>
      <c r="H194" s="114" t="s">
        <v>378</v>
      </c>
      <c r="I194" s="114" t="s">
        <v>378</v>
      </c>
      <c r="J194" s="114" t="s">
        <v>378</v>
      </c>
      <c r="K194" s="114" t="s">
        <v>378</v>
      </c>
      <c r="L194" s="114">
        <f>'Расчет субсидий'!P194-1</f>
        <v>0.72541009364590558</v>
      </c>
      <c r="M194" s="114">
        <f>L194*'Расчет субсидий'!Q194</f>
        <v>14.508201872918111</v>
      </c>
      <c r="N194" s="124">
        <f t="shared" si="99"/>
        <v>152.62766642020952</v>
      </c>
      <c r="O194" s="114">
        <f>'Расчет субсидий'!R194-1</f>
        <v>0</v>
      </c>
      <c r="P194" s="114">
        <f>O194*'Расчет субсидий'!S194</f>
        <v>0</v>
      </c>
      <c r="Q194" s="124">
        <f t="shared" si="100"/>
        <v>0</v>
      </c>
      <c r="R194" s="114">
        <f>'Расчет субсидий'!V194-1</f>
        <v>0.27235222988832763</v>
      </c>
      <c r="S194" s="114">
        <f>R194*'Расчет субсидий'!W194</f>
        <v>8.170566896649829</v>
      </c>
      <c r="T194" s="124">
        <f t="shared" si="101"/>
        <v>85.955142455916913</v>
      </c>
      <c r="U194" s="114">
        <f>'Расчет субсидий'!Z194-1</f>
        <v>0.11468381564844599</v>
      </c>
      <c r="V194" s="114">
        <f>U194*'Расчет субсидий'!AA194</f>
        <v>2.2936763129689197</v>
      </c>
      <c r="W194" s="124">
        <f t="shared" si="102"/>
        <v>24.129693413298451</v>
      </c>
      <c r="X194" s="114" t="s">
        <v>378</v>
      </c>
      <c r="Y194" s="114" t="s">
        <v>378</v>
      </c>
      <c r="Z194" s="114" t="s">
        <v>378</v>
      </c>
      <c r="AA194" s="119">
        <f>'Расчет субсидий'!AH194-1</f>
        <v>0.46125845033801349</v>
      </c>
      <c r="AB194" s="114">
        <f>AA194*'Расчет субсидий'!AI194</f>
        <v>2.3062922516900675</v>
      </c>
      <c r="AC194" s="124">
        <f t="shared" si="94"/>
        <v>24.26241429101821</v>
      </c>
      <c r="AD194" s="114">
        <f>'Расчет субсидий'!AL194-1</f>
        <v>0.13030303030303014</v>
      </c>
      <c r="AE194" s="114">
        <f>AD194*'Расчет субсидий'!AM194</f>
        <v>1.9545454545454521</v>
      </c>
      <c r="AF194" s="124">
        <f t="shared" si="95"/>
        <v>20.562004461514835</v>
      </c>
      <c r="AG194" s="114">
        <f>'Расчет субсидий'!AP194-1</f>
        <v>4.925373134328348E-2</v>
      </c>
      <c r="AH194" s="114">
        <f>AG194*'Расчет субсидий'!AQ194</f>
        <v>0.9850746268656696</v>
      </c>
      <c r="AI194" s="132">
        <f t="shared" si="96"/>
        <v>10.363078958042179</v>
      </c>
      <c r="AJ194" s="114" t="s">
        <v>378</v>
      </c>
      <c r="AK194" s="114" t="s">
        <v>378</v>
      </c>
      <c r="AL194" s="114" t="s">
        <v>378</v>
      </c>
      <c r="AM194" s="123">
        <f>'Расчет субсидий'!AX194-1</f>
        <v>-1</v>
      </c>
      <c r="AN194" s="123">
        <f>AM194*'Расчет субсидий'!AY194</f>
        <v>0</v>
      </c>
      <c r="AO194" s="116">
        <f t="shared" si="103"/>
        <v>0</v>
      </c>
      <c r="AP194" s="114" t="s">
        <v>378</v>
      </c>
      <c r="AQ194" s="115" t="s">
        <v>378</v>
      </c>
      <c r="AR194" s="141" t="s">
        <v>378</v>
      </c>
      <c r="AS194" s="115">
        <f t="shared" si="97"/>
        <v>30.218357415638046</v>
      </c>
      <c r="AT194" s="118" t="str">
        <f>IF('Расчет субсидий'!BV194="+",'Расчет субсидий'!BV194,"-")</f>
        <v>-</v>
      </c>
    </row>
    <row r="195" spans="1:46" x14ac:dyDescent="0.2">
      <c r="A195" s="140" t="s">
        <v>194</v>
      </c>
      <c r="B195" s="114">
        <f>'Расчет субсидий'!BI195</f>
        <v>38.100000000000023</v>
      </c>
      <c r="C195" s="114">
        <f>'Расчет субсидий'!D195-1</f>
        <v>-1</v>
      </c>
      <c r="D195" s="114">
        <f>C195*'Расчет субсидий'!E195</f>
        <v>0</v>
      </c>
      <c r="E195" s="124">
        <f t="shared" si="98"/>
        <v>0</v>
      </c>
      <c r="F195" s="114" t="s">
        <v>378</v>
      </c>
      <c r="G195" s="114" t="s">
        <v>378</v>
      </c>
      <c r="H195" s="114" t="s">
        <v>378</v>
      </c>
      <c r="I195" s="114" t="s">
        <v>378</v>
      </c>
      <c r="J195" s="114" t="s">
        <v>378</v>
      </c>
      <c r="K195" s="114" t="s">
        <v>378</v>
      </c>
      <c r="L195" s="114">
        <f>'Расчет субсидий'!P195-1</f>
        <v>-2.7636773829667116E-2</v>
      </c>
      <c r="M195" s="114">
        <f>L195*'Расчет субсидий'!Q195</f>
        <v>-0.55273547659334232</v>
      </c>
      <c r="N195" s="124">
        <f t="shared" si="99"/>
        <v>-4.141246054406297</v>
      </c>
      <c r="O195" s="114">
        <f>'Расчет субсидий'!R195-1</f>
        <v>0</v>
      </c>
      <c r="P195" s="114">
        <f>O195*'Расчет субсидий'!S195</f>
        <v>0</v>
      </c>
      <c r="Q195" s="124">
        <f t="shared" si="100"/>
        <v>0</v>
      </c>
      <c r="R195" s="114">
        <f>'Расчет субсидий'!V195-1</f>
        <v>0.19319897590756896</v>
      </c>
      <c r="S195" s="114">
        <f>R195*'Расчет субсидий'!W195</f>
        <v>5.7959692772270692</v>
      </c>
      <c r="T195" s="124">
        <f t="shared" si="101"/>
        <v>43.424994264364592</v>
      </c>
      <c r="U195" s="114">
        <f>'Расчет субсидий'!Z195-1</f>
        <v>0.11758474576271172</v>
      </c>
      <c r="V195" s="114">
        <f>U195*'Расчет субсидий'!AA195</f>
        <v>2.3516949152542344</v>
      </c>
      <c r="W195" s="124">
        <f t="shared" si="102"/>
        <v>17.619544431972606</v>
      </c>
      <c r="X195" s="114" t="s">
        <v>378</v>
      </c>
      <c r="Y195" s="114" t="s">
        <v>378</v>
      </c>
      <c r="Z195" s="114" t="s">
        <v>378</v>
      </c>
      <c r="AA195" s="119">
        <f>'Расчет субсидий'!AH195-1</f>
        <v>-0.17719067543335321</v>
      </c>
      <c r="AB195" s="114">
        <f>AA195*'Расчет субсидий'!AI195</f>
        <v>-0.88595337716676603</v>
      </c>
      <c r="AC195" s="124">
        <f t="shared" si="94"/>
        <v>-6.6378061169377744</v>
      </c>
      <c r="AD195" s="114">
        <f>'Расчет субсидий'!AL195-1</f>
        <v>-4.0909090909091006E-2</v>
      </c>
      <c r="AE195" s="114">
        <f>AD195*'Расчет субсидий'!AM195</f>
        <v>-0.61363636363636509</v>
      </c>
      <c r="AF195" s="124">
        <f t="shared" si="95"/>
        <v>-4.5975322326179304</v>
      </c>
      <c r="AG195" s="114">
        <f>'Расчет субсидий'!AP195-1</f>
        <v>-5.0505050505050497E-2</v>
      </c>
      <c r="AH195" s="114">
        <f>AG195*'Расчет субсидий'!AQ195</f>
        <v>-1.0101010101010099</v>
      </c>
      <c r="AI195" s="132">
        <f t="shared" si="96"/>
        <v>-7.5679542923751741</v>
      </c>
      <c r="AJ195" s="114" t="s">
        <v>378</v>
      </c>
      <c r="AK195" s="114" t="s">
        <v>378</v>
      </c>
      <c r="AL195" s="114" t="s">
        <v>378</v>
      </c>
      <c r="AM195" s="123">
        <f>'Расчет субсидий'!AX195-1</f>
        <v>-1</v>
      </c>
      <c r="AN195" s="123">
        <f>AM195*'Расчет субсидий'!AY195</f>
        <v>0</v>
      </c>
      <c r="AO195" s="116">
        <f t="shared" si="103"/>
        <v>0</v>
      </c>
      <c r="AP195" s="114" t="s">
        <v>378</v>
      </c>
      <c r="AQ195" s="115" t="s">
        <v>378</v>
      </c>
      <c r="AR195" s="141" t="s">
        <v>378</v>
      </c>
      <c r="AS195" s="115">
        <f t="shared" si="97"/>
        <v>5.0852379649838202</v>
      </c>
      <c r="AT195" s="118" t="str">
        <f>IF('Расчет субсидий'!BV195="+",'Расчет субсидий'!BV195,"-")</f>
        <v>-</v>
      </c>
    </row>
    <row r="196" spans="1:46" x14ac:dyDescent="0.2">
      <c r="A196" s="140" t="s">
        <v>195</v>
      </c>
      <c r="B196" s="114">
        <f>'Расчет субсидий'!BI196</f>
        <v>117.20000000000005</v>
      </c>
      <c r="C196" s="114">
        <f>'Расчет субсидий'!D196-1</f>
        <v>-1</v>
      </c>
      <c r="D196" s="114">
        <f>C196*'Расчет субсидий'!E196</f>
        <v>0</v>
      </c>
      <c r="E196" s="124">
        <f t="shared" si="98"/>
        <v>0</v>
      </c>
      <c r="F196" s="114" t="s">
        <v>378</v>
      </c>
      <c r="G196" s="114" t="s">
        <v>378</v>
      </c>
      <c r="H196" s="114" t="s">
        <v>378</v>
      </c>
      <c r="I196" s="114" t="s">
        <v>378</v>
      </c>
      <c r="J196" s="114" t="s">
        <v>378</v>
      </c>
      <c r="K196" s="114" t="s">
        <v>378</v>
      </c>
      <c r="L196" s="114">
        <f>'Расчет субсидий'!P196-1</f>
        <v>0.25776440005472701</v>
      </c>
      <c r="M196" s="114">
        <f>L196*'Расчет субсидий'!Q196</f>
        <v>5.1552880010945401</v>
      </c>
      <c r="N196" s="124">
        <f t="shared" si="99"/>
        <v>30.730319628271328</v>
      </c>
      <c r="O196" s="114">
        <f>'Расчет субсидий'!R196-1</f>
        <v>0</v>
      </c>
      <c r="P196" s="114">
        <f>O196*'Расчет субсидий'!S196</f>
        <v>0</v>
      </c>
      <c r="Q196" s="124">
        <f t="shared" si="100"/>
        <v>0</v>
      </c>
      <c r="R196" s="114">
        <f>'Расчет субсидий'!V196-1</f>
        <v>0.46288416075650107</v>
      </c>
      <c r="S196" s="114">
        <f>R196*'Расчет субсидий'!W196</f>
        <v>11.572104018912526</v>
      </c>
      <c r="T196" s="124">
        <f t="shared" si="101"/>
        <v>68.980521592059091</v>
      </c>
      <c r="U196" s="114">
        <f>'Расчет субсидий'!Z196-1</f>
        <v>5.0549450549450592E-2</v>
      </c>
      <c r="V196" s="114">
        <f>U196*'Расчет субсидий'!AA196</f>
        <v>1.2637362637362648</v>
      </c>
      <c r="W196" s="124">
        <f t="shared" si="102"/>
        <v>7.5330455451194167</v>
      </c>
      <c r="X196" s="114" t="s">
        <v>378</v>
      </c>
      <c r="Y196" s="114" t="s">
        <v>378</v>
      </c>
      <c r="Z196" s="114" t="s">
        <v>378</v>
      </c>
      <c r="AA196" s="119">
        <f>'Расчет субсидий'!AH196-1</f>
        <v>-0.41332819722650227</v>
      </c>
      <c r="AB196" s="114">
        <f>AA196*'Расчет субсидий'!AI196</f>
        <v>-2.0666409861325112</v>
      </c>
      <c r="AC196" s="124">
        <f t="shared" si="94"/>
        <v>-12.319105750688257</v>
      </c>
      <c r="AD196" s="114">
        <f>'Расчет субсидий'!AL196-1</f>
        <v>7.727272727272716E-2</v>
      </c>
      <c r="AE196" s="114">
        <f>AD196*'Расчет субсидий'!AM196</f>
        <v>1.1590909090909074</v>
      </c>
      <c r="AF196" s="124">
        <f t="shared" si="95"/>
        <v>6.9092617341697888</v>
      </c>
      <c r="AG196" s="114">
        <f>'Расчет субсидий'!AP196-1</f>
        <v>0.12888888888888883</v>
      </c>
      <c r="AH196" s="114">
        <f>AG196*'Расчет субсидий'!AQ196</f>
        <v>2.5777777777777766</v>
      </c>
      <c r="AI196" s="132">
        <f t="shared" si="96"/>
        <v>15.365957251068687</v>
      </c>
      <c r="AJ196" s="114" t="s">
        <v>378</v>
      </c>
      <c r="AK196" s="114" t="s">
        <v>378</v>
      </c>
      <c r="AL196" s="114" t="s">
        <v>378</v>
      </c>
      <c r="AM196" s="123">
        <f>'Расчет субсидий'!AX196-1</f>
        <v>-1</v>
      </c>
      <c r="AN196" s="123">
        <f>AM196*'Расчет субсидий'!AY196</f>
        <v>0</v>
      </c>
      <c r="AO196" s="116">
        <f t="shared" si="103"/>
        <v>0</v>
      </c>
      <c r="AP196" s="114" t="s">
        <v>378</v>
      </c>
      <c r="AQ196" s="115" t="s">
        <v>378</v>
      </c>
      <c r="AR196" s="141" t="s">
        <v>378</v>
      </c>
      <c r="AS196" s="115">
        <f t="shared" si="97"/>
        <v>19.661355984479503</v>
      </c>
      <c r="AT196" s="118" t="str">
        <f>IF('Расчет субсидий'!BV196="+",'Расчет субсидий'!BV196,"-")</f>
        <v>-</v>
      </c>
    </row>
    <row r="197" spans="1:46" x14ac:dyDescent="0.2">
      <c r="A197" s="140" t="s">
        <v>196</v>
      </c>
      <c r="B197" s="114">
        <f>'Расчет субсидий'!BI197</f>
        <v>182.40000000000009</v>
      </c>
      <c r="C197" s="114">
        <f>'Расчет субсидий'!D197-1</f>
        <v>-1</v>
      </c>
      <c r="D197" s="114">
        <f>C197*'Расчет субсидий'!E197</f>
        <v>0</v>
      </c>
      <c r="E197" s="124">
        <f t="shared" si="98"/>
        <v>0</v>
      </c>
      <c r="F197" s="114" t="s">
        <v>378</v>
      </c>
      <c r="G197" s="114" t="s">
        <v>378</v>
      </c>
      <c r="H197" s="114" t="s">
        <v>378</v>
      </c>
      <c r="I197" s="114" t="s">
        <v>378</v>
      </c>
      <c r="J197" s="114" t="s">
        <v>378</v>
      </c>
      <c r="K197" s="114" t="s">
        <v>378</v>
      </c>
      <c r="L197" s="114">
        <f>'Расчет субсидий'!P197-1</f>
        <v>0.95646766169154218</v>
      </c>
      <c r="M197" s="114">
        <f>L197*'Расчет субсидий'!Q197</f>
        <v>19.129353233830845</v>
      </c>
      <c r="N197" s="124">
        <f t="shared" si="99"/>
        <v>166.07705344947192</v>
      </c>
      <c r="O197" s="114">
        <f>'Расчет субсидий'!R197-1</f>
        <v>0</v>
      </c>
      <c r="P197" s="114">
        <f>O197*'Расчет субсидий'!S197</f>
        <v>0</v>
      </c>
      <c r="Q197" s="124">
        <f t="shared" si="100"/>
        <v>0</v>
      </c>
      <c r="R197" s="114">
        <f>'Расчет субсидий'!V197-1</f>
        <v>8.9394067082420481E-2</v>
      </c>
      <c r="S197" s="114">
        <f>R197*'Расчет субсидий'!W197</f>
        <v>3.1287923478847168</v>
      </c>
      <c r="T197" s="124">
        <f t="shared" si="101"/>
        <v>27.163522343922427</v>
      </c>
      <c r="U197" s="114">
        <f>'Расчет субсидий'!Z197-1</f>
        <v>0.1501466275659824</v>
      </c>
      <c r="V197" s="114">
        <f>U197*'Расчет субсидий'!AA197</f>
        <v>2.2521994134897358</v>
      </c>
      <c r="W197" s="124">
        <f t="shared" si="102"/>
        <v>19.55312538802961</v>
      </c>
      <c r="X197" s="114" t="s">
        <v>378</v>
      </c>
      <c r="Y197" s="114" t="s">
        <v>378</v>
      </c>
      <c r="Z197" s="114" t="s">
        <v>378</v>
      </c>
      <c r="AA197" s="119">
        <f>'Расчет субсидий'!AH197-1</f>
        <v>-2.5436320053883743E-2</v>
      </c>
      <c r="AB197" s="114">
        <f>AA197*'Расчет субсидий'!AI197</f>
        <v>-0.12718160026941872</v>
      </c>
      <c r="AC197" s="124">
        <f t="shared" si="94"/>
        <v>-1.1041641171839944</v>
      </c>
      <c r="AD197" s="114">
        <f>'Расчет субсидий'!AL197-1</f>
        <v>-0.24545454545454548</v>
      </c>
      <c r="AE197" s="114">
        <f>AD197*'Расчет субсидий'!AM197</f>
        <v>-3.6818181818181821</v>
      </c>
      <c r="AF197" s="124">
        <f t="shared" si="95"/>
        <v>-31.964777245665594</v>
      </c>
      <c r="AG197" s="114">
        <f>'Расчет субсидий'!AP197-1</f>
        <v>1.5407190022010298E-2</v>
      </c>
      <c r="AH197" s="114">
        <f>AG197*'Расчет субсидий'!AQ197</f>
        <v>0.30814380044020595</v>
      </c>
      <c r="AI197" s="132">
        <f t="shared" si="96"/>
        <v>2.6752401814257816</v>
      </c>
      <c r="AJ197" s="114" t="s">
        <v>378</v>
      </c>
      <c r="AK197" s="114" t="s">
        <v>378</v>
      </c>
      <c r="AL197" s="114" t="s">
        <v>378</v>
      </c>
      <c r="AM197" s="123">
        <f>'Расчет субсидий'!AX197-1</f>
        <v>-1</v>
      </c>
      <c r="AN197" s="123">
        <f>AM197*'Расчет субсидий'!AY197</f>
        <v>0</v>
      </c>
      <c r="AO197" s="116">
        <f t="shared" si="103"/>
        <v>0</v>
      </c>
      <c r="AP197" s="114" t="s">
        <v>378</v>
      </c>
      <c r="AQ197" s="115" t="s">
        <v>378</v>
      </c>
      <c r="AR197" s="141" t="s">
        <v>378</v>
      </c>
      <c r="AS197" s="115">
        <f t="shared" si="97"/>
        <v>21.009489013557896</v>
      </c>
      <c r="AT197" s="118" t="str">
        <f>IF('Расчет субсидий'!BV197="+",'Расчет субсидий'!BV197,"-")</f>
        <v>-</v>
      </c>
    </row>
    <row r="198" spans="1:46" x14ac:dyDescent="0.2">
      <c r="A198" s="140" t="s">
        <v>197</v>
      </c>
      <c r="B198" s="114">
        <f>'Расчет субсидий'!BI198</f>
        <v>111</v>
      </c>
      <c r="C198" s="114">
        <f>'Расчет субсидий'!D198-1</f>
        <v>-1</v>
      </c>
      <c r="D198" s="114">
        <f>C198*'Расчет субсидий'!E198</f>
        <v>0</v>
      </c>
      <c r="E198" s="124">
        <f t="shared" si="98"/>
        <v>0</v>
      </c>
      <c r="F198" s="114" t="s">
        <v>378</v>
      </c>
      <c r="G198" s="114" t="s">
        <v>378</v>
      </c>
      <c r="H198" s="114" t="s">
        <v>378</v>
      </c>
      <c r="I198" s="114" t="s">
        <v>378</v>
      </c>
      <c r="J198" s="114" t="s">
        <v>378</v>
      </c>
      <c r="K198" s="114" t="s">
        <v>378</v>
      </c>
      <c r="L198" s="114">
        <f>'Расчет субсидий'!P198-1</f>
        <v>-5.0732919254658393E-2</v>
      </c>
      <c r="M198" s="114">
        <f>L198*'Расчет субсидий'!Q198</f>
        <v>-1.0146583850931679</v>
      </c>
      <c r="N198" s="124">
        <f t="shared" si="99"/>
        <v>-7.0469762686033119</v>
      </c>
      <c r="O198" s="114">
        <f>'Расчет субсидий'!R198-1</f>
        <v>0</v>
      </c>
      <c r="P198" s="114">
        <f>O198*'Расчет субсидий'!S198</f>
        <v>0</v>
      </c>
      <c r="Q198" s="124">
        <f t="shared" si="100"/>
        <v>0</v>
      </c>
      <c r="R198" s="114">
        <f>'Расчет субсидий'!V198-1</f>
        <v>0.59975335708413269</v>
      </c>
      <c r="S198" s="114">
        <f>R198*'Расчет субсидий'!W198</f>
        <v>14.993833927103317</v>
      </c>
      <c r="T198" s="124">
        <f t="shared" si="101"/>
        <v>104.13474467071424</v>
      </c>
      <c r="U198" s="114">
        <f>'Расчет субсидий'!Z198-1</f>
        <v>7.2687224669603534E-2</v>
      </c>
      <c r="V198" s="114">
        <f>U198*'Расчет субсидий'!AA198</f>
        <v>1.8171806167400884</v>
      </c>
      <c r="W198" s="124">
        <f t="shared" si="102"/>
        <v>12.620630618212942</v>
      </c>
      <c r="X198" s="114" t="s">
        <v>378</v>
      </c>
      <c r="Y198" s="114" t="s">
        <v>378</v>
      </c>
      <c r="Z198" s="114" t="s">
        <v>378</v>
      </c>
      <c r="AA198" s="119">
        <f>'Расчет субсидий'!AH198-1</f>
        <v>8.923711626133235E-2</v>
      </c>
      <c r="AB198" s="114">
        <f>AA198*'Расчет субсидий'!AI198</f>
        <v>0.44618558130666175</v>
      </c>
      <c r="AC198" s="124">
        <f t="shared" si="94"/>
        <v>3.0988352819577858</v>
      </c>
      <c r="AD198" s="114">
        <f>'Расчет субсидий'!AL198-1</f>
        <v>-7.7272727272727271E-2</v>
      </c>
      <c r="AE198" s="114">
        <f>AD198*'Расчет субсидий'!AM198</f>
        <v>-1.1590909090909092</v>
      </c>
      <c r="AF198" s="124">
        <f t="shared" si="95"/>
        <v>-8.0500848852369806</v>
      </c>
      <c r="AG198" s="114">
        <f>'Расчет субсидий'!AP198-1</f>
        <v>4.4943820224719211E-2</v>
      </c>
      <c r="AH198" s="114">
        <f>AG198*'Расчет субсидий'!AQ198</f>
        <v>0.89887640449438422</v>
      </c>
      <c r="AI198" s="132">
        <f t="shared" si="96"/>
        <v>6.24285058295533</v>
      </c>
      <c r="AJ198" s="114" t="s">
        <v>378</v>
      </c>
      <c r="AK198" s="114" t="s">
        <v>378</v>
      </c>
      <c r="AL198" s="114" t="s">
        <v>378</v>
      </c>
      <c r="AM198" s="123">
        <f>'Расчет субсидий'!AX198-1</f>
        <v>0</v>
      </c>
      <c r="AN198" s="123">
        <f>AM198*'Расчет субсидий'!AY198</f>
        <v>0</v>
      </c>
      <c r="AO198" s="116">
        <f t="shared" si="103"/>
        <v>0</v>
      </c>
      <c r="AP198" s="114" t="s">
        <v>378</v>
      </c>
      <c r="AQ198" s="115" t="s">
        <v>378</v>
      </c>
      <c r="AR198" s="141" t="s">
        <v>378</v>
      </c>
      <c r="AS198" s="115">
        <f t="shared" si="97"/>
        <v>15.982327235460374</v>
      </c>
      <c r="AT198" s="118" t="str">
        <f>IF('Расчет субсидий'!BV198="+",'Расчет субсидий'!BV198,"-")</f>
        <v>-</v>
      </c>
    </row>
    <row r="199" spans="1:46" x14ac:dyDescent="0.2">
      <c r="A199" s="135" t="s">
        <v>198</v>
      </c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19"/>
      <c r="AB199" s="114"/>
      <c r="AC199" s="124"/>
      <c r="AD199" s="142"/>
      <c r="AE199" s="142"/>
      <c r="AF199" s="142"/>
      <c r="AG199" s="142"/>
      <c r="AH199" s="142"/>
      <c r="AI199" s="143"/>
      <c r="AJ199" s="142"/>
      <c r="AK199" s="142"/>
      <c r="AL199" s="142"/>
      <c r="AM199" s="123"/>
      <c r="AN199" s="123"/>
      <c r="AO199" s="116"/>
      <c r="AP199" s="142"/>
      <c r="AQ199" s="144"/>
      <c r="AR199" s="145"/>
      <c r="AS199" s="115"/>
      <c r="AT199" s="118"/>
    </row>
    <row r="200" spans="1:46" x14ac:dyDescent="0.2">
      <c r="A200" s="140" t="s">
        <v>199</v>
      </c>
      <c r="B200" s="114">
        <f>'Расчет субсидий'!BI200</f>
        <v>-29.799999999999955</v>
      </c>
      <c r="C200" s="114">
        <f>'Расчет субсидий'!D200-1</f>
        <v>-1</v>
      </c>
      <c r="D200" s="114">
        <f>C200*'Расчет субсидий'!E200</f>
        <v>0</v>
      </c>
      <c r="E200" s="124">
        <f t="shared" ref="E200:E211" si="104">$B200*D200/$AS200</f>
        <v>0</v>
      </c>
      <c r="F200" s="114" t="s">
        <v>378</v>
      </c>
      <c r="G200" s="114" t="s">
        <v>378</v>
      </c>
      <c r="H200" s="114" t="s">
        <v>378</v>
      </c>
      <c r="I200" s="114" t="s">
        <v>378</v>
      </c>
      <c r="J200" s="114" t="s">
        <v>378</v>
      </c>
      <c r="K200" s="114" t="s">
        <v>378</v>
      </c>
      <c r="L200" s="114">
        <f>'Расчет субсидий'!P200-1</f>
        <v>0.44534170089059111</v>
      </c>
      <c r="M200" s="114">
        <f>L200*'Расчет субсидий'!Q200</f>
        <v>8.9068340178118213</v>
      </c>
      <c r="N200" s="124">
        <f t="shared" ref="N200:N211" si="105">$B200*M200/$AS200</f>
        <v>56.43157538630664</v>
      </c>
      <c r="O200" s="114">
        <f>'Расчет субсидий'!R200-1</f>
        <v>0</v>
      </c>
      <c r="P200" s="114">
        <f>O200*'Расчет субсидий'!S200</f>
        <v>0</v>
      </c>
      <c r="Q200" s="124">
        <f t="shared" ref="Q200:Q211" si="106">$B200*P200/$AS200</f>
        <v>0</v>
      </c>
      <c r="R200" s="114">
        <f>'Расчет субсидий'!V200-1</f>
        <v>-0.43555555555555558</v>
      </c>
      <c r="S200" s="114">
        <f>R200*'Расчет субсидий'!W200</f>
        <v>-15.244444444444445</v>
      </c>
      <c r="T200" s="124">
        <f t="shared" ref="T200:T211" si="107">$B200*S200/$AS200</f>
        <v>-96.585163052176853</v>
      </c>
      <c r="U200" s="114">
        <f>'Расчет субсидий'!Z200-1</f>
        <v>0.44285714285714284</v>
      </c>
      <c r="V200" s="114">
        <f>U200*'Расчет субсидий'!AA200</f>
        <v>6.6428571428571423</v>
      </c>
      <c r="W200" s="124">
        <f t="shared" ref="W200:W211" si="108">$B200*V200/$AS200</f>
        <v>42.08755803554353</v>
      </c>
      <c r="X200" s="114" t="s">
        <v>378</v>
      </c>
      <c r="Y200" s="114" t="s">
        <v>378</v>
      </c>
      <c r="Z200" s="114" t="s">
        <v>378</v>
      </c>
      <c r="AA200" s="119">
        <f>'Расчет субсидий'!AH200-1</f>
        <v>0.12745257013134426</v>
      </c>
      <c r="AB200" s="114">
        <f>AA200*'Расчет субсидий'!AI200</f>
        <v>0.63726285065672128</v>
      </c>
      <c r="AC200" s="124">
        <f t="shared" si="94"/>
        <v>4.037545386588703</v>
      </c>
      <c r="AD200" s="114">
        <f>'Расчет субсидий'!AL200-1</f>
        <v>-0.38627450980392153</v>
      </c>
      <c r="AE200" s="114">
        <f>AD200*'Расчет субсидий'!AM200</f>
        <v>-5.7941176470588225</v>
      </c>
      <c r="AF200" s="124">
        <f t="shared" si="95"/>
        <v>-36.710147078440563</v>
      </c>
      <c r="AG200" s="114">
        <f>'Расчет субсидий'!AP200-1</f>
        <v>7.4074074074073071E-3</v>
      </c>
      <c r="AH200" s="114">
        <f>AG200*'Расчет субсидий'!AQ200</f>
        <v>0.14814814814814614</v>
      </c>
      <c r="AI200" s="132">
        <f t="shared" si="96"/>
        <v>0.93863132217857659</v>
      </c>
      <c r="AJ200" s="114" t="s">
        <v>378</v>
      </c>
      <c r="AK200" s="114" t="s">
        <v>378</v>
      </c>
      <c r="AL200" s="114" t="s">
        <v>378</v>
      </c>
      <c r="AM200" s="123">
        <f>'Расчет субсидий'!AX200-1</f>
        <v>-1</v>
      </c>
      <c r="AN200" s="123">
        <f>AM200*'Расчет субсидий'!AY200</f>
        <v>0</v>
      </c>
      <c r="AO200" s="116">
        <f t="shared" ref="AO200:AO211" si="109">$B200*AN200/$AS200</f>
        <v>0</v>
      </c>
      <c r="AP200" s="114" t="s">
        <v>378</v>
      </c>
      <c r="AQ200" s="115" t="s">
        <v>378</v>
      </c>
      <c r="AR200" s="141" t="s">
        <v>378</v>
      </c>
      <c r="AS200" s="115">
        <f t="shared" si="97"/>
        <v>-4.7034599320294364</v>
      </c>
      <c r="AT200" s="118" t="str">
        <f>IF('Расчет субсидий'!BV200="+",'Расчет субсидий'!BV200,"-")</f>
        <v>+</v>
      </c>
    </row>
    <row r="201" spans="1:46" x14ac:dyDescent="0.2">
      <c r="A201" s="140" t="s">
        <v>200</v>
      </c>
      <c r="B201" s="114">
        <f>'Расчет субсидий'!BI201</f>
        <v>-57.199999999999989</v>
      </c>
      <c r="C201" s="114">
        <f>'Расчет субсидий'!D201-1</f>
        <v>-1</v>
      </c>
      <c r="D201" s="114">
        <f>C201*'Расчет субсидий'!E201</f>
        <v>0</v>
      </c>
      <c r="E201" s="124">
        <f t="shared" si="104"/>
        <v>0</v>
      </c>
      <c r="F201" s="114" t="s">
        <v>378</v>
      </c>
      <c r="G201" s="114" t="s">
        <v>378</v>
      </c>
      <c r="H201" s="114" t="s">
        <v>378</v>
      </c>
      <c r="I201" s="114" t="s">
        <v>378</v>
      </c>
      <c r="J201" s="114" t="s">
        <v>378</v>
      </c>
      <c r="K201" s="114" t="s">
        <v>378</v>
      </c>
      <c r="L201" s="114">
        <f>'Расчет субсидий'!P201-1</f>
        <v>0.63337393422655297</v>
      </c>
      <c r="M201" s="114">
        <f>L201*'Расчет субсидий'!Q201</f>
        <v>12.667478684531059</v>
      </c>
      <c r="N201" s="124">
        <f t="shared" si="105"/>
        <v>48.454387108308346</v>
      </c>
      <c r="O201" s="114">
        <f>'Расчет субсидий'!R201-1</f>
        <v>0</v>
      </c>
      <c r="P201" s="114">
        <f>O201*'Расчет субсидий'!S201</f>
        <v>0</v>
      </c>
      <c r="Q201" s="124">
        <f t="shared" si="106"/>
        <v>0</v>
      </c>
      <c r="R201" s="114">
        <f>'Расчет субсидий'!V201-1</f>
        <v>0</v>
      </c>
      <c r="S201" s="114">
        <f>R201*'Расчет субсидий'!W201</f>
        <v>0</v>
      </c>
      <c r="T201" s="124">
        <f t="shared" si="107"/>
        <v>0</v>
      </c>
      <c r="U201" s="114">
        <f>'Расчет субсидий'!Z201-1</f>
        <v>-0.66666666666666674</v>
      </c>
      <c r="V201" s="114">
        <f>U201*'Расчет субсидий'!AA201</f>
        <v>-13.333333333333336</v>
      </c>
      <c r="W201" s="124">
        <f t="shared" si="108"/>
        <v>-51.001348481950203</v>
      </c>
      <c r="X201" s="114" t="s">
        <v>378</v>
      </c>
      <c r="Y201" s="114" t="s">
        <v>378</v>
      </c>
      <c r="Z201" s="114" t="s">
        <v>378</v>
      </c>
      <c r="AA201" s="119">
        <f>'Расчет субсидий'!AH201-1</f>
        <v>2.4753276168904659E-2</v>
      </c>
      <c r="AB201" s="114">
        <f>AA201*'Расчет субсидий'!AI201</f>
        <v>0.12376638084452329</v>
      </c>
      <c r="AC201" s="124">
        <f t="shared" si="94"/>
        <v>0.47341892398509727</v>
      </c>
      <c r="AD201" s="114">
        <f>'Расчет субсидий'!AL201-1</f>
        <v>-0.11764705882352944</v>
      </c>
      <c r="AE201" s="114">
        <f>AD201*'Расчет субсидий'!AM201</f>
        <v>-1.7647058823529416</v>
      </c>
      <c r="AF201" s="124">
        <f t="shared" si="95"/>
        <v>-6.7501784755522323</v>
      </c>
      <c r="AG201" s="114">
        <f>'Расчет субсидий'!AP201-1</f>
        <v>-0.63235294117647056</v>
      </c>
      <c r="AH201" s="114">
        <f>AG201*'Расчет субсидий'!AQ201</f>
        <v>-12.647058823529411</v>
      </c>
      <c r="AI201" s="132">
        <f t="shared" si="96"/>
        <v>-48.376279074790993</v>
      </c>
      <c r="AJ201" s="114" t="s">
        <v>378</v>
      </c>
      <c r="AK201" s="114" t="s">
        <v>378</v>
      </c>
      <c r="AL201" s="114" t="s">
        <v>378</v>
      </c>
      <c r="AM201" s="123">
        <f>'Расчет субсидий'!AX201-1</f>
        <v>-1</v>
      </c>
      <c r="AN201" s="123">
        <f>AM201*'Расчет субсидий'!AY201</f>
        <v>0</v>
      </c>
      <c r="AO201" s="116">
        <f t="shared" si="109"/>
        <v>0</v>
      </c>
      <c r="AP201" s="114" t="s">
        <v>378</v>
      </c>
      <c r="AQ201" s="115" t="s">
        <v>378</v>
      </c>
      <c r="AR201" s="141" t="s">
        <v>378</v>
      </c>
      <c r="AS201" s="115">
        <f t="shared" si="97"/>
        <v>-14.953852973840107</v>
      </c>
      <c r="AT201" s="118" t="str">
        <f>IF('Расчет субсидий'!BV201="+",'Расчет субсидий'!BV201,"-")</f>
        <v>-</v>
      </c>
    </row>
    <row r="202" spans="1:46" x14ac:dyDescent="0.2">
      <c r="A202" s="140" t="s">
        <v>201</v>
      </c>
      <c r="B202" s="114">
        <f>'Расчет субсидий'!BI202</f>
        <v>102.40000000000009</v>
      </c>
      <c r="C202" s="114">
        <f>'Расчет субсидий'!D202-1</f>
        <v>-1</v>
      </c>
      <c r="D202" s="114">
        <f>C202*'Расчет субсидий'!E202</f>
        <v>0</v>
      </c>
      <c r="E202" s="124">
        <f t="shared" si="104"/>
        <v>0</v>
      </c>
      <c r="F202" s="114" t="s">
        <v>378</v>
      </c>
      <c r="G202" s="114" t="s">
        <v>378</v>
      </c>
      <c r="H202" s="114" t="s">
        <v>378</v>
      </c>
      <c r="I202" s="114" t="s">
        <v>378</v>
      </c>
      <c r="J202" s="114" t="s">
        <v>378</v>
      </c>
      <c r="K202" s="114" t="s">
        <v>378</v>
      </c>
      <c r="L202" s="114">
        <f>'Расчет субсидий'!P202-1</f>
        <v>1.1260889805147301</v>
      </c>
      <c r="M202" s="114">
        <f>L202*'Расчет субсидий'!Q202</f>
        <v>22.521779610294601</v>
      </c>
      <c r="N202" s="124">
        <f t="shared" si="105"/>
        <v>169.89885390538578</v>
      </c>
      <c r="O202" s="114">
        <f>'Расчет субсидий'!R202-1</f>
        <v>0</v>
      </c>
      <c r="P202" s="114">
        <f>O202*'Расчет субсидий'!S202</f>
        <v>0</v>
      </c>
      <c r="Q202" s="124">
        <f t="shared" si="106"/>
        <v>0</v>
      </c>
      <c r="R202" s="114">
        <f>'Расчет субсидий'!V202-1</f>
        <v>1.138674257828387E-2</v>
      </c>
      <c r="S202" s="114">
        <f>R202*'Расчет субсидий'!W202</f>
        <v>0.34160227734851611</v>
      </c>
      <c r="T202" s="124">
        <f t="shared" si="107"/>
        <v>2.5769648943040799</v>
      </c>
      <c r="U202" s="114">
        <f>'Расчет субсидий'!Z202-1</f>
        <v>1.0344827586207028E-2</v>
      </c>
      <c r="V202" s="114">
        <f>U202*'Расчет субсидий'!AA202</f>
        <v>0.20689655172414056</v>
      </c>
      <c r="W202" s="124">
        <f t="shared" si="108"/>
        <v>1.5607775061807401</v>
      </c>
      <c r="X202" s="114" t="s">
        <v>378</v>
      </c>
      <c r="Y202" s="114" t="s">
        <v>378</v>
      </c>
      <c r="Z202" s="114" t="s">
        <v>378</v>
      </c>
      <c r="AA202" s="119">
        <f>'Расчет субсидий'!AH202-1</f>
        <v>1.7461497610196495</v>
      </c>
      <c r="AB202" s="114">
        <f>AA202*'Расчет субсидий'!AI202</f>
        <v>8.7307488050982478</v>
      </c>
      <c r="AC202" s="124">
        <f t="shared" si="94"/>
        <v>65.862655677705803</v>
      </c>
      <c r="AD202" s="114">
        <f>'Расчет субсидий'!AL202-1</f>
        <v>-1</v>
      </c>
      <c r="AE202" s="114">
        <f>AD202*'Расчет субсидий'!AM202</f>
        <v>-15</v>
      </c>
      <c r="AF202" s="124">
        <f t="shared" si="95"/>
        <v>-113.15636919810221</v>
      </c>
      <c r="AG202" s="114">
        <f>'Расчет субсидий'!AP202-1</f>
        <v>-0.16134453781512603</v>
      </c>
      <c r="AH202" s="114">
        <f>AG202*'Расчет субсидий'!AQ202</f>
        <v>-3.2268907563025206</v>
      </c>
      <c r="AI202" s="132">
        <f t="shared" si="96"/>
        <v>-24.342882785474085</v>
      </c>
      <c r="AJ202" s="114" t="s">
        <v>378</v>
      </c>
      <c r="AK202" s="114" t="s">
        <v>378</v>
      </c>
      <c r="AL202" s="114" t="s">
        <v>378</v>
      </c>
      <c r="AM202" s="123">
        <f>'Расчет субсидий'!AX202-1</f>
        <v>-1</v>
      </c>
      <c r="AN202" s="123">
        <f>AM202*'Расчет субсидий'!AY202</f>
        <v>0</v>
      </c>
      <c r="AO202" s="116">
        <f t="shared" si="109"/>
        <v>0</v>
      </c>
      <c r="AP202" s="114" t="s">
        <v>378</v>
      </c>
      <c r="AQ202" s="115" t="s">
        <v>378</v>
      </c>
      <c r="AR202" s="141" t="s">
        <v>378</v>
      </c>
      <c r="AS202" s="115">
        <f t="shared" si="97"/>
        <v>13.574136488162985</v>
      </c>
      <c r="AT202" s="118" t="str">
        <f>IF('Расчет субсидий'!BV202="+",'Расчет субсидий'!BV202,"-")</f>
        <v>-</v>
      </c>
    </row>
    <row r="203" spans="1:46" x14ac:dyDescent="0.2">
      <c r="A203" s="140" t="s">
        <v>202</v>
      </c>
      <c r="B203" s="114">
        <f>'Расчет субсидий'!BI203</f>
        <v>54.399999999999977</v>
      </c>
      <c r="C203" s="114">
        <f>'Расчет субсидий'!D203-1</f>
        <v>-1</v>
      </c>
      <c r="D203" s="114">
        <f>C203*'Расчет субсидий'!E203</f>
        <v>0</v>
      </c>
      <c r="E203" s="124">
        <f t="shared" si="104"/>
        <v>0</v>
      </c>
      <c r="F203" s="114" t="s">
        <v>378</v>
      </c>
      <c r="G203" s="114" t="s">
        <v>378</v>
      </c>
      <c r="H203" s="114" t="s">
        <v>378</v>
      </c>
      <c r="I203" s="114" t="s">
        <v>378</v>
      </c>
      <c r="J203" s="114" t="s">
        <v>378</v>
      </c>
      <c r="K203" s="114" t="s">
        <v>378</v>
      </c>
      <c r="L203" s="114">
        <f>'Расчет субсидий'!P203-1</f>
        <v>4.0365984930032184E-2</v>
      </c>
      <c r="M203" s="114">
        <f>L203*'Расчет субсидий'!Q203</f>
        <v>0.80731969860064368</v>
      </c>
      <c r="N203" s="124">
        <f t="shared" si="105"/>
        <v>2.1558457593015525</v>
      </c>
      <c r="O203" s="114">
        <f>'Расчет субсидий'!R203-1</f>
        <v>0</v>
      </c>
      <c r="P203" s="114">
        <f>O203*'Расчет субсидий'!S203</f>
        <v>0</v>
      </c>
      <c r="Q203" s="124">
        <f t="shared" si="106"/>
        <v>0</v>
      </c>
      <c r="R203" s="114">
        <f>'Расчет субсидий'!V203-1</f>
        <v>0</v>
      </c>
      <c r="S203" s="114">
        <f>R203*'Расчет субсидий'!W203</f>
        <v>0</v>
      </c>
      <c r="T203" s="124">
        <f t="shared" si="107"/>
        <v>0</v>
      </c>
      <c r="U203" s="114">
        <f>'Расчет субсидий'!Z203-1</f>
        <v>0.49999999999999978</v>
      </c>
      <c r="V203" s="114">
        <f>U203*'Расчет субсидий'!AA203</f>
        <v>9.9999999999999964</v>
      </c>
      <c r="W203" s="124">
        <f t="shared" si="108"/>
        <v>26.703742805215292</v>
      </c>
      <c r="X203" s="114" t="s">
        <v>378</v>
      </c>
      <c r="Y203" s="114" t="s">
        <v>378</v>
      </c>
      <c r="Z203" s="114" t="s">
        <v>378</v>
      </c>
      <c r="AA203" s="119">
        <f>'Расчет субсидий'!AH203-1</f>
        <v>6.5128712871287124</v>
      </c>
      <c r="AB203" s="114">
        <f>AA203*'Расчет субсидий'!AI203</f>
        <v>32.56435643564356</v>
      </c>
      <c r="AC203" s="124">
        <f t="shared" si="94"/>
        <v>86.959019887478334</v>
      </c>
      <c r="AD203" s="114">
        <f>'Расчет субсидий'!AL203-1</f>
        <v>-1</v>
      </c>
      <c r="AE203" s="114">
        <f>AD203*'Расчет субсидий'!AM203</f>
        <v>-15</v>
      </c>
      <c r="AF203" s="124">
        <f t="shared" si="95"/>
        <v>-40.055614207822956</v>
      </c>
      <c r="AG203" s="114">
        <f>'Расчет субсидий'!AP203-1</f>
        <v>-0.4</v>
      </c>
      <c r="AH203" s="114">
        <f>AG203*'Расчет субсидий'!AQ203</f>
        <v>-8</v>
      </c>
      <c r="AI203" s="132">
        <f t="shared" si="96"/>
        <v>-21.362994244172242</v>
      </c>
      <c r="AJ203" s="114" t="s">
        <v>378</v>
      </c>
      <c r="AK203" s="114" t="s">
        <v>378</v>
      </c>
      <c r="AL203" s="114" t="s">
        <v>378</v>
      </c>
      <c r="AM203" s="123">
        <f>'Расчет субсидий'!AX203-1</f>
        <v>-1</v>
      </c>
      <c r="AN203" s="123">
        <f>AM203*'Расчет субсидий'!AY203</f>
        <v>0</v>
      </c>
      <c r="AO203" s="116">
        <f t="shared" si="109"/>
        <v>0</v>
      </c>
      <c r="AP203" s="114" t="s">
        <v>378</v>
      </c>
      <c r="AQ203" s="115" t="s">
        <v>378</v>
      </c>
      <c r="AR203" s="141" t="s">
        <v>378</v>
      </c>
      <c r="AS203" s="115">
        <f t="shared" si="97"/>
        <v>20.371676134244197</v>
      </c>
      <c r="AT203" s="118" t="str">
        <f>IF('Расчет субсидий'!BV203="+",'Расчет субсидий'!BV203,"-")</f>
        <v>-</v>
      </c>
    </row>
    <row r="204" spans="1:46" x14ac:dyDescent="0.2">
      <c r="A204" s="140" t="s">
        <v>203</v>
      </c>
      <c r="B204" s="114">
        <f>'Расчет субсидий'!BI204</f>
        <v>-41.900000000000091</v>
      </c>
      <c r="C204" s="114">
        <f>'Расчет субсидий'!D204-1</f>
        <v>-1</v>
      </c>
      <c r="D204" s="114">
        <f>C204*'Расчет субсидий'!E204</f>
        <v>0</v>
      </c>
      <c r="E204" s="124">
        <f t="shared" si="104"/>
        <v>0</v>
      </c>
      <c r="F204" s="114" t="s">
        <v>378</v>
      </c>
      <c r="G204" s="114" t="s">
        <v>378</v>
      </c>
      <c r="H204" s="114" t="s">
        <v>378</v>
      </c>
      <c r="I204" s="114" t="s">
        <v>378</v>
      </c>
      <c r="J204" s="114" t="s">
        <v>378</v>
      </c>
      <c r="K204" s="114" t="s">
        <v>378</v>
      </c>
      <c r="L204" s="114">
        <f>'Расчет субсидий'!P204-1</f>
        <v>5.0065019505851849E-2</v>
      </c>
      <c r="M204" s="114">
        <f>L204*'Расчет субсидий'!Q204</f>
        <v>1.001300390117037</v>
      </c>
      <c r="N204" s="124">
        <f t="shared" si="105"/>
        <v>8.6644775413299406</v>
      </c>
      <c r="O204" s="114">
        <f>'Расчет субсидий'!R204-1</f>
        <v>0</v>
      </c>
      <c r="P204" s="114">
        <f>O204*'Расчет субсидий'!S204</f>
        <v>0</v>
      </c>
      <c r="Q204" s="124">
        <f t="shared" si="106"/>
        <v>0</v>
      </c>
      <c r="R204" s="114">
        <f>'Расчет субсидий'!V204-1</f>
        <v>-0.11828859060402697</v>
      </c>
      <c r="S204" s="114">
        <f>R204*'Расчет субсидий'!W204</f>
        <v>-0.59144295302013483</v>
      </c>
      <c r="T204" s="124">
        <f t="shared" si="107"/>
        <v>-5.117888931234547</v>
      </c>
      <c r="U204" s="114">
        <f>'Расчет субсидий'!Z204-1</f>
        <v>7.6775431861804133E-2</v>
      </c>
      <c r="V204" s="114">
        <f>U204*'Расчет субсидий'!AA204</f>
        <v>3.454894433781186</v>
      </c>
      <c r="W204" s="124">
        <f t="shared" si="108"/>
        <v>29.895978793800303</v>
      </c>
      <c r="X204" s="114" t="s">
        <v>378</v>
      </c>
      <c r="Y204" s="114" t="s">
        <v>378</v>
      </c>
      <c r="Z204" s="114" t="s">
        <v>378</v>
      </c>
      <c r="AA204" s="119">
        <f>'Расчет субсидий'!AH204-1</f>
        <v>-0.40949688626679781</v>
      </c>
      <c r="AB204" s="114">
        <f>AA204*'Расчет субсидий'!AI204</f>
        <v>-2.0474844313339888</v>
      </c>
      <c r="AC204" s="124">
        <f t="shared" si="94"/>
        <v>-17.717343413241323</v>
      </c>
      <c r="AD204" s="114">
        <f>'Расчет субсидий'!AL204-1</f>
        <v>-0.45686274509803926</v>
      </c>
      <c r="AE204" s="114">
        <f>AD204*'Расчет субсидий'!AM204</f>
        <v>-6.8529411764705888</v>
      </c>
      <c r="AF204" s="124">
        <f t="shared" si="95"/>
        <v>-59.300041727382435</v>
      </c>
      <c r="AG204" s="114">
        <f>'Расчет субсидий'!AP204-1</f>
        <v>9.6774193548387899E-3</v>
      </c>
      <c r="AH204" s="114">
        <f>AG204*'Расчет субсидий'!AQ204</f>
        <v>0.1935483870967758</v>
      </c>
      <c r="AI204" s="132">
        <f t="shared" si="96"/>
        <v>1.6748177367279684</v>
      </c>
      <c r="AJ204" s="114" t="s">
        <v>378</v>
      </c>
      <c r="AK204" s="114" t="s">
        <v>378</v>
      </c>
      <c r="AL204" s="114" t="s">
        <v>378</v>
      </c>
      <c r="AM204" s="123">
        <f>'Расчет субсидий'!AX204-1</f>
        <v>-1</v>
      </c>
      <c r="AN204" s="123">
        <f>AM204*'Расчет субсидий'!AY204</f>
        <v>0</v>
      </c>
      <c r="AO204" s="116">
        <f t="shared" si="109"/>
        <v>0</v>
      </c>
      <c r="AP204" s="114" t="s">
        <v>378</v>
      </c>
      <c r="AQ204" s="115" t="s">
        <v>378</v>
      </c>
      <c r="AR204" s="141" t="s">
        <v>378</v>
      </c>
      <c r="AS204" s="115">
        <f t="shared" si="97"/>
        <v>-4.8421253498297139</v>
      </c>
      <c r="AT204" s="118" t="str">
        <f>IF('Расчет субсидий'!BV204="+",'Расчет субсидий'!BV204,"-")</f>
        <v>-</v>
      </c>
    </row>
    <row r="205" spans="1:46" x14ac:dyDescent="0.2">
      <c r="A205" s="140" t="s">
        <v>204</v>
      </c>
      <c r="B205" s="114">
        <f>'Расчет субсидий'!BI205</f>
        <v>101.40000000000009</v>
      </c>
      <c r="C205" s="114">
        <f>'Расчет субсидий'!D205-1</f>
        <v>6.9372329937561483E-2</v>
      </c>
      <c r="D205" s="114">
        <f>C205*'Расчет субсидий'!E205</f>
        <v>0.69372329937561483</v>
      </c>
      <c r="E205" s="124">
        <f t="shared" si="104"/>
        <v>12.032531947877359</v>
      </c>
      <c r="F205" s="114" t="s">
        <v>378</v>
      </c>
      <c r="G205" s="114" t="s">
        <v>378</v>
      </c>
      <c r="H205" s="114" t="s">
        <v>378</v>
      </c>
      <c r="I205" s="114" t="s">
        <v>378</v>
      </c>
      <c r="J205" s="114" t="s">
        <v>378</v>
      </c>
      <c r="K205" s="114" t="s">
        <v>378</v>
      </c>
      <c r="L205" s="114">
        <f>'Расчет субсидий'!P205-1</f>
        <v>0.66138613861386131</v>
      </c>
      <c r="M205" s="114">
        <f>L205*'Расчет субсидий'!Q205</f>
        <v>13.227722772277225</v>
      </c>
      <c r="N205" s="124">
        <f t="shared" si="105"/>
        <v>229.43296988632949</v>
      </c>
      <c r="O205" s="114">
        <f>'Расчет субсидий'!R205-1</f>
        <v>0</v>
      </c>
      <c r="P205" s="114">
        <f>O205*'Расчет субсидий'!S205</f>
        <v>0</v>
      </c>
      <c r="Q205" s="124">
        <f t="shared" si="106"/>
        <v>0</v>
      </c>
      <c r="R205" s="114">
        <f>'Расчет субсидий'!V205-1</f>
        <v>-3.8957816377171217E-2</v>
      </c>
      <c r="S205" s="114">
        <f>R205*'Расчет субсидий'!W205</f>
        <v>-1.3635235732009927</v>
      </c>
      <c r="T205" s="124">
        <f t="shared" si="107"/>
        <v>-23.650122420555316</v>
      </c>
      <c r="U205" s="114">
        <f>'Расчет субсидий'!Z205-1</f>
        <v>3.8387715930900956E-3</v>
      </c>
      <c r="V205" s="114">
        <f>U205*'Расчет субсидий'!AA205</f>
        <v>5.7581573896351435E-2</v>
      </c>
      <c r="W205" s="124">
        <f t="shared" si="108"/>
        <v>0.99874420844810985</v>
      </c>
      <c r="X205" s="114" t="s">
        <v>378</v>
      </c>
      <c r="Y205" s="114" t="s">
        <v>378</v>
      </c>
      <c r="Z205" s="114" t="s">
        <v>378</v>
      </c>
      <c r="AA205" s="119">
        <f>'Расчет субсидий'!AH205-1</f>
        <v>3.8236947964877421E-2</v>
      </c>
      <c r="AB205" s="114">
        <f>AA205*'Расчет субсидий'!AI205</f>
        <v>0.19118473982438711</v>
      </c>
      <c r="AC205" s="124">
        <f t="shared" si="94"/>
        <v>3.3160721168714744</v>
      </c>
      <c r="AD205" s="114">
        <f>'Расчет субсидий'!AL205-1</f>
        <v>-0.27254901960784306</v>
      </c>
      <c r="AE205" s="114">
        <f>AD205*'Расчет субсидий'!AM205</f>
        <v>-4.0882352941176459</v>
      </c>
      <c r="AF205" s="124">
        <f t="shared" si="95"/>
        <v>-70.909859638829232</v>
      </c>
      <c r="AG205" s="114">
        <f>'Расчет субсидий'!AP205-1</f>
        <v>-0.1436170212765957</v>
      </c>
      <c r="AH205" s="114">
        <f>AG205*'Расчет субсидий'!AQ205</f>
        <v>-2.872340425531914</v>
      </c>
      <c r="AI205" s="132">
        <f t="shared" si="96"/>
        <v>-49.820336100141773</v>
      </c>
      <c r="AJ205" s="114" t="s">
        <v>378</v>
      </c>
      <c r="AK205" s="114" t="s">
        <v>378</v>
      </c>
      <c r="AL205" s="114" t="s">
        <v>378</v>
      </c>
      <c r="AM205" s="123">
        <f>'Расчет субсидий'!AX205-1</f>
        <v>-1</v>
      </c>
      <c r="AN205" s="123">
        <f>AM205*'Расчет субсидий'!AY205</f>
        <v>0</v>
      </c>
      <c r="AO205" s="116">
        <f t="shared" si="109"/>
        <v>0</v>
      </c>
      <c r="AP205" s="114" t="s">
        <v>378</v>
      </c>
      <c r="AQ205" s="115" t="s">
        <v>378</v>
      </c>
      <c r="AR205" s="141" t="s">
        <v>378</v>
      </c>
      <c r="AS205" s="115">
        <f t="shared" si="97"/>
        <v>5.8461130925230256</v>
      </c>
      <c r="AT205" s="118" t="str">
        <f>IF('Расчет субсидий'!BV205="+",'Расчет субсидий'!BV205,"-")</f>
        <v>-</v>
      </c>
    </row>
    <row r="206" spans="1:46" x14ac:dyDescent="0.2">
      <c r="A206" s="140" t="s">
        <v>205</v>
      </c>
      <c r="B206" s="114">
        <f>'Расчет субсидий'!BI206</f>
        <v>84.199999999999818</v>
      </c>
      <c r="C206" s="114">
        <f>'Расчет субсидий'!D206-1</f>
        <v>3.1011512768275962E-2</v>
      </c>
      <c r="D206" s="114">
        <f>C206*'Расчет субсидий'!E206</f>
        <v>0.31011512768275962</v>
      </c>
      <c r="E206" s="124">
        <f t="shared" si="104"/>
        <v>4.4031162429989115</v>
      </c>
      <c r="F206" s="114" t="s">
        <v>378</v>
      </c>
      <c r="G206" s="114" t="s">
        <v>378</v>
      </c>
      <c r="H206" s="114" t="s">
        <v>378</v>
      </c>
      <c r="I206" s="114" t="s">
        <v>378</v>
      </c>
      <c r="J206" s="114" t="s">
        <v>378</v>
      </c>
      <c r="K206" s="114" t="s">
        <v>378</v>
      </c>
      <c r="L206" s="114">
        <f>'Расчет субсидий'!P206-1</f>
        <v>9.2425866752707808E-3</v>
      </c>
      <c r="M206" s="114">
        <f>L206*'Расчет субсидий'!Q206</f>
        <v>0.18485173350541562</v>
      </c>
      <c r="N206" s="124">
        <f t="shared" si="105"/>
        <v>2.6245855093429244</v>
      </c>
      <c r="O206" s="114">
        <f>'Расчет субсидий'!R206-1</f>
        <v>0</v>
      </c>
      <c r="P206" s="114">
        <f>O206*'Расчет субсидий'!S206</f>
        <v>0</v>
      </c>
      <c r="Q206" s="124">
        <f t="shared" si="106"/>
        <v>0</v>
      </c>
      <c r="R206" s="114">
        <f>'Расчет субсидий'!V206-1</f>
        <v>0.3447461629279811</v>
      </c>
      <c r="S206" s="114">
        <f>R206*'Расчет субсидий'!W206</f>
        <v>10.342384887839433</v>
      </c>
      <c r="T206" s="124">
        <f t="shared" si="107"/>
        <v>146.84457101872601</v>
      </c>
      <c r="U206" s="114">
        <f>'Расчет субсидий'!Z206-1</f>
        <v>4.4313146233382561E-2</v>
      </c>
      <c r="V206" s="114">
        <f>U206*'Расчет субсидий'!AA206</f>
        <v>0.88626292466765122</v>
      </c>
      <c r="W206" s="124">
        <f t="shared" si="108"/>
        <v>12.583451534050395</v>
      </c>
      <c r="X206" s="114" t="s">
        <v>378</v>
      </c>
      <c r="Y206" s="114" t="s">
        <v>378</v>
      </c>
      <c r="Z206" s="114" t="s">
        <v>378</v>
      </c>
      <c r="AA206" s="119">
        <f>'Расчет субсидий'!AH206-1</f>
        <v>8.4824618154200948E-2</v>
      </c>
      <c r="AB206" s="114">
        <f>AA206*'Расчет субсидий'!AI206</f>
        <v>0.42412309077100474</v>
      </c>
      <c r="AC206" s="124">
        <f t="shared" si="94"/>
        <v>6.0218386763611322</v>
      </c>
      <c r="AD206" s="114">
        <f>'Расчет субсидий'!AL206-1</f>
        <v>-0.32549019607843144</v>
      </c>
      <c r="AE206" s="114">
        <f>AD206*'Расчет субсидий'!AM206</f>
        <v>-4.8823529411764719</v>
      </c>
      <c r="AF206" s="124">
        <f t="shared" si="95"/>
        <v>-69.32124756370844</v>
      </c>
      <c r="AG206" s="114">
        <f>'Расчет субсидий'!AP206-1</f>
        <v>-0.65330848089468785</v>
      </c>
      <c r="AH206" s="114">
        <f>AG206*'Расчет субсидий'!AQ206</f>
        <v>-13.066169617893756</v>
      </c>
      <c r="AI206" s="132">
        <f t="shared" si="96"/>
        <v>-185.51775951149537</v>
      </c>
      <c r="AJ206" s="114" t="s">
        <v>378</v>
      </c>
      <c r="AK206" s="114" t="s">
        <v>378</v>
      </c>
      <c r="AL206" s="114" t="s">
        <v>378</v>
      </c>
      <c r="AM206" s="123">
        <f>'Расчет субсидий'!AX206-1</f>
        <v>1.1731060606060608</v>
      </c>
      <c r="AN206" s="123">
        <f>AM206*'Расчет субсидий'!AY206</f>
        <v>11.731060606060609</v>
      </c>
      <c r="AO206" s="116">
        <f t="shared" si="109"/>
        <v>166.56144409372425</v>
      </c>
      <c r="AP206" s="114" t="s">
        <v>378</v>
      </c>
      <c r="AQ206" s="115" t="s">
        <v>378</v>
      </c>
      <c r="AR206" s="141" t="s">
        <v>378</v>
      </c>
      <c r="AS206" s="115">
        <f t="shared" si="97"/>
        <v>5.930275811456645</v>
      </c>
      <c r="AT206" s="118" t="str">
        <f>IF('Расчет субсидий'!BV206="+",'Расчет субсидий'!BV206,"-")</f>
        <v>-</v>
      </c>
    </row>
    <row r="207" spans="1:46" x14ac:dyDescent="0.2">
      <c r="A207" s="140" t="s">
        <v>206</v>
      </c>
      <c r="B207" s="114">
        <f>'Расчет субсидий'!BI207</f>
        <v>-30.5</v>
      </c>
      <c r="C207" s="114">
        <f>'Расчет субсидий'!D207-1</f>
        <v>-1</v>
      </c>
      <c r="D207" s="114">
        <f>C207*'Расчет субсидий'!E207</f>
        <v>0</v>
      </c>
      <c r="E207" s="124">
        <f t="shared" si="104"/>
        <v>0</v>
      </c>
      <c r="F207" s="114" t="s">
        <v>378</v>
      </c>
      <c r="G207" s="114" t="s">
        <v>378</v>
      </c>
      <c r="H207" s="114" t="s">
        <v>378</v>
      </c>
      <c r="I207" s="114" t="s">
        <v>378</v>
      </c>
      <c r="J207" s="114" t="s">
        <v>378</v>
      </c>
      <c r="K207" s="114" t="s">
        <v>378</v>
      </c>
      <c r="L207" s="114">
        <f>'Расчет субсидий'!P207-1</f>
        <v>-0.25110073382254838</v>
      </c>
      <c r="M207" s="114">
        <f>L207*'Расчет субсидий'!Q207</f>
        <v>-5.0220146764509677</v>
      </c>
      <c r="N207" s="124">
        <f t="shared" si="105"/>
        <v>-14.718689435895666</v>
      </c>
      <c r="O207" s="114">
        <f>'Расчет субсидий'!R207-1</f>
        <v>0</v>
      </c>
      <c r="P207" s="114">
        <f>O207*'Расчет субсидий'!S207</f>
        <v>0</v>
      </c>
      <c r="Q207" s="124">
        <f t="shared" si="106"/>
        <v>0</v>
      </c>
      <c r="R207" s="114">
        <f>'Расчет субсидий'!V207-1</f>
        <v>-0.25157955198161963</v>
      </c>
      <c r="S207" s="114">
        <f>R207*'Расчет субсидий'!W207</f>
        <v>-7.5473865594485892</v>
      </c>
      <c r="T207" s="124">
        <f t="shared" si="107"/>
        <v>-22.120134244546247</v>
      </c>
      <c r="U207" s="114">
        <f>'Расчет субсидий'!Z207-1</f>
        <v>4.4117647058823595E-2</v>
      </c>
      <c r="V207" s="114">
        <f>U207*'Расчет субсидий'!AA207</f>
        <v>0.88235294117647189</v>
      </c>
      <c r="W207" s="124">
        <f t="shared" si="108"/>
        <v>2.5860296615468097</v>
      </c>
      <c r="X207" s="114" t="s">
        <v>378</v>
      </c>
      <c r="Y207" s="114" t="s">
        <v>378</v>
      </c>
      <c r="Z207" s="114" t="s">
        <v>378</v>
      </c>
      <c r="AA207" s="119">
        <f>'Расчет субсидий'!AH207-1</f>
        <v>6.8465995730405682E-2</v>
      </c>
      <c r="AB207" s="114">
        <f>AA207*'Расчет субсидий'!AI207</f>
        <v>0.34232997865202841</v>
      </c>
      <c r="AC207" s="124">
        <f t="shared" si="94"/>
        <v>1.0033122093416076</v>
      </c>
      <c r="AD207" s="114">
        <f>'Расчет субсидий'!AL207-1</f>
        <v>-0.11960784313725492</v>
      </c>
      <c r="AE207" s="114">
        <f>AD207*'Расчет субсидий'!AM207</f>
        <v>-1.7941176470588238</v>
      </c>
      <c r="AF207" s="124">
        <f t="shared" si="95"/>
        <v>-5.2582603118118394</v>
      </c>
      <c r="AG207" s="114">
        <f>'Расчет субсидий'!AP207-1</f>
        <v>0.13661202185792343</v>
      </c>
      <c r="AH207" s="114">
        <f>AG207*'Расчет субсидий'!AQ207</f>
        <v>2.7322404371584685</v>
      </c>
      <c r="AI207" s="132">
        <f t="shared" si="96"/>
        <v>8.0077421213653324</v>
      </c>
      <c r="AJ207" s="114" t="s">
        <v>378</v>
      </c>
      <c r="AK207" s="114" t="s">
        <v>378</v>
      </c>
      <c r="AL207" s="114" t="s">
        <v>378</v>
      </c>
      <c r="AM207" s="123">
        <f>'Расчет субсидий'!AX207-1</f>
        <v>-1</v>
      </c>
      <c r="AN207" s="123">
        <f>AM207*'Расчет субсидий'!AY207</f>
        <v>0</v>
      </c>
      <c r="AO207" s="116">
        <f t="shared" si="109"/>
        <v>0</v>
      </c>
      <c r="AP207" s="114" t="s">
        <v>378</v>
      </c>
      <c r="AQ207" s="115" t="s">
        <v>378</v>
      </c>
      <c r="AR207" s="141" t="s">
        <v>378</v>
      </c>
      <c r="AS207" s="115">
        <f t="shared" si="97"/>
        <v>-10.406595525971412</v>
      </c>
      <c r="AT207" s="118" t="str">
        <f>IF('Расчет субсидий'!BV207="+",'Расчет субсидий'!BV207,"-")</f>
        <v>-</v>
      </c>
    </row>
    <row r="208" spans="1:46" x14ac:dyDescent="0.2">
      <c r="A208" s="140" t="s">
        <v>207</v>
      </c>
      <c r="B208" s="114">
        <f>'Расчет субсидий'!BI208</f>
        <v>104</v>
      </c>
      <c r="C208" s="114">
        <f>'Расчет субсидий'!D208-1</f>
        <v>-1</v>
      </c>
      <c r="D208" s="114">
        <f>C208*'Расчет субсидий'!E208</f>
        <v>0</v>
      </c>
      <c r="E208" s="124">
        <f t="shared" si="104"/>
        <v>0</v>
      </c>
      <c r="F208" s="114" t="s">
        <v>378</v>
      </c>
      <c r="G208" s="114" t="s">
        <v>378</v>
      </c>
      <c r="H208" s="114" t="s">
        <v>378</v>
      </c>
      <c r="I208" s="114" t="s">
        <v>378</v>
      </c>
      <c r="J208" s="114" t="s">
        <v>378</v>
      </c>
      <c r="K208" s="114" t="s">
        <v>378</v>
      </c>
      <c r="L208" s="114">
        <f>'Расчет субсидий'!P208-1</f>
        <v>0.16160917267964803</v>
      </c>
      <c r="M208" s="114">
        <f>L208*'Расчет субсидий'!Q208</f>
        <v>3.2321834535929606</v>
      </c>
      <c r="N208" s="124">
        <f t="shared" si="105"/>
        <v>8.1590020134632812</v>
      </c>
      <c r="O208" s="114">
        <f>'Расчет субсидий'!R208-1</f>
        <v>0</v>
      </c>
      <c r="P208" s="114">
        <f>O208*'Расчет субсидий'!S208</f>
        <v>0</v>
      </c>
      <c r="Q208" s="124">
        <f t="shared" si="106"/>
        <v>0</v>
      </c>
      <c r="R208" s="114">
        <f>'Расчет субсидий'!V208-1</f>
        <v>-0.36036036036036023</v>
      </c>
      <c r="S208" s="114">
        <f>R208*'Расчет субсидий'!W208</f>
        <v>-10.810810810810807</v>
      </c>
      <c r="T208" s="124">
        <f t="shared" si="107"/>
        <v>-27.28973414999852</v>
      </c>
      <c r="U208" s="114">
        <f>'Расчет субсидий'!Z208-1</f>
        <v>2.125</v>
      </c>
      <c r="V208" s="114">
        <f>U208*'Расчет субсидий'!AA208</f>
        <v>42.5</v>
      </c>
      <c r="W208" s="124">
        <f t="shared" si="108"/>
        <v>107.28276737718171</v>
      </c>
      <c r="X208" s="114" t="s">
        <v>378</v>
      </c>
      <c r="Y208" s="114" t="s">
        <v>378</v>
      </c>
      <c r="Z208" s="114" t="s">
        <v>378</v>
      </c>
      <c r="AA208" s="119">
        <f>'Расчет субсидий'!AH208-1</f>
        <v>3.6742596810933943</v>
      </c>
      <c r="AB208" s="114">
        <f>AA208*'Расчет субсидий'!AI208</f>
        <v>18.371298405466973</v>
      </c>
      <c r="AC208" s="124">
        <f t="shared" si="94"/>
        <v>46.374676076482416</v>
      </c>
      <c r="AD208" s="114">
        <f>'Расчет субсидий'!AL208-1</f>
        <v>-0.44509803921568625</v>
      </c>
      <c r="AE208" s="114">
        <f>AD208*'Расчет субсидий'!AM208</f>
        <v>-6.6764705882352935</v>
      </c>
      <c r="AF208" s="124">
        <f t="shared" si="95"/>
        <v>-16.853417435723355</v>
      </c>
      <c r="AG208" s="114">
        <f>'Расчет субсидий'!AP208-1</f>
        <v>-0.27083333333333337</v>
      </c>
      <c r="AH208" s="114">
        <f>AG208*'Расчет субсидий'!AQ208</f>
        <v>-5.4166666666666679</v>
      </c>
      <c r="AI208" s="132">
        <f t="shared" si="96"/>
        <v>-13.673293881405517</v>
      </c>
      <c r="AJ208" s="114" t="s">
        <v>378</v>
      </c>
      <c r="AK208" s="114" t="s">
        <v>378</v>
      </c>
      <c r="AL208" s="114" t="s">
        <v>378</v>
      </c>
      <c r="AM208" s="123">
        <f>'Расчет субсидий'!AX208-1</f>
        <v>0</v>
      </c>
      <c r="AN208" s="123">
        <f>AM208*'Расчет субсидий'!AY208</f>
        <v>0</v>
      </c>
      <c r="AO208" s="116">
        <f t="shared" si="109"/>
        <v>0</v>
      </c>
      <c r="AP208" s="114" t="s">
        <v>378</v>
      </c>
      <c r="AQ208" s="115" t="s">
        <v>378</v>
      </c>
      <c r="AR208" s="141" t="s">
        <v>378</v>
      </c>
      <c r="AS208" s="115">
        <f t="shared" si="97"/>
        <v>41.199533793347157</v>
      </c>
      <c r="AT208" s="118" t="str">
        <f>IF('Расчет субсидий'!BV208="+",'Расчет субсидий'!BV208,"-")</f>
        <v>-</v>
      </c>
    </row>
    <row r="209" spans="1:46" x14ac:dyDescent="0.2">
      <c r="A209" s="140" t="s">
        <v>208</v>
      </c>
      <c r="B209" s="114">
        <f>'Расчет субсидий'!BI209</f>
        <v>394.09999999999991</v>
      </c>
      <c r="C209" s="114">
        <f>'Расчет субсидий'!D209-1</f>
        <v>-2.9629629629629672E-2</v>
      </c>
      <c r="D209" s="114">
        <f>C209*'Расчет субсидий'!E209</f>
        <v>-0.29629629629629672</v>
      </c>
      <c r="E209" s="124">
        <f t="shared" si="104"/>
        <v>-4.1988993568979396</v>
      </c>
      <c r="F209" s="114" t="s">
        <v>378</v>
      </c>
      <c r="G209" s="114" t="s">
        <v>378</v>
      </c>
      <c r="H209" s="114" t="s">
        <v>378</v>
      </c>
      <c r="I209" s="114" t="s">
        <v>378</v>
      </c>
      <c r="J209" s="114" t="s">
        <v>378</v>
      </c>
      <c r="K209" s="114" t="s">
        <v>378</v>
      </c>
      <c r="L209" s="114">
        <f>'Расчет субсидий'!P209-1</f>
        <v>0.1016758519851535</v>
      </c>
      <c r="M209" s="114">
        <f>L209*'Расчет субсидий'!Q209</f>
        <v>2.03351703970307</v>
      </c>
      <c r="N209" s="124">
        <f t="shared" si="105"/>
        <v>28.817550192094458</v>
      </c>
      <c r="O209" s="114">
        <f>'Расчет субсидий'!R209-1</f>
        <v>0</v>
      </c>
      <c r="P209" s="114">
        <f>O209*'Расчет субсидий'!S209</f>
        <v>0</v>
      </c>
      <c r="Q209" s="124">
        <f t="shared" si="106"/>
        <v>0</v>
      </c>
      <c r="R209" s="114">
        <f>'Расчет субсидий'!V209-1</f>
        <v>0.65093216977389923</v>
      </c>
      <c r="S209" s="114">
        <f>R209*'Расчет субсидий'!W209</f>
        <v>22.782625942086472</v>
      </c>
      <c r="T209" s="124">
        <f t="shared" si="107"/>
        <v>322.85909278127156</v>
      </c>
      <c r="U209" s="114">
        <f>'Расчет субсидий'!Z209-1</f>
        <v>0.25428571428571423</v>
      </c>
      <c r="V209" s="114">
        <f>U209*'Расчет субсидий'!AA209</f>
        <v>3.8142857142857132</v>
      </c>
      <c r="W209" s="124">
        <f t="shared" si="108"/>
        <v>54.05333118549499</v>
      </c>
      <c r="X209" s="114" t="s">
        <v>378</v>
      </c>
      <c r="Y209" s="114" t="s">
        <v>378</v>
      </c>
      <c r="Z209" s="114" t="s">
        <v>378</v>
      </c>
      <c r="AA209" s="119">
        <f>'Расчет субсидий'!AH209-1</f>
        <v>-4.1738637972532966E-2</v>
      </c>
      <c r="AB209" s="114">
        <f>AA209*'Расчет субсидий'!AI209</f>
        <v>-0.20869318986266483</v>
      </c>
      <c r="AC209" s="124">
        <f t="shared" si="94"/>
        <v>-2.9574507398737113</v>
      </c>
      <c r="AD209" s="114">
        <f>'Расчет субсидий'!AL209-1</f>
        <v>-0.5235294117647058</v>
      </c>
      <c r="AE209" s="114">
        <f>AD209*'Расчет субсидий'!AM209</f>
        <v>-7.852941176470587</v>
      </c>
      <c r="AF209" s="124">
        <f t="shared" si="95"/>
        <v>-111.28627008778383</v>
      </c>
      <c r="AG209" s="114">
        <f>'Расчет субсидий'!AP209-1</f>
        <v>-9.6735187424425662E-2</v>
      </c>
      <c r="AH209" s="114">
        <f>AG209*'Расчет субсидий'!AQ209</f>
        <v>-1.9347037484885132</v>
      </c>
      <c r="AI209" s="132">
        <f t="shared" si="96"/>
        <v>-27.417238847942986</v>
      </c>
      <c r="AJ209" s="114" t="s">
        <v>378</v>
      </c>
      <c r="AK209" s="114" t="s">
        <v>378</v>
      </c>
      <c r="AL209" s="114" t="s">
        <v>378</v>
      </c>
      <c r="AM209" s="123">
        <f>'Расчет субсидий'!AX209-1</f>
        <v>0.94719626168224313</v>
      </c>
      <c r="AN209" s="123">
        <f>AM209*'Расчет субсидий'!AY209</f>
        <v>9.4719626168224309</v>
      </c>
      <c r="AO209" s="116">
        <f t="shared" si="109"/>
        <v>134.22988487363727</v>
      </c>
      <c r="AP209" s="114" t="s">
        <v>378</v>
      </c>
      <c r="AQ209" s="115" t="s">
        <v>378</v>
      </c>
      <c r="AR209" s="141" t="s">
        <v>378</v>
      </c>
      <c r="AS209" s="115">
        <f t="shared" si="97"/>
        <v>27.809756901779625</v>
      </c>
      <c r="AT209" s="118" t="str">
        <f>IF('Расчет субсидий'!BV209="+",'Расчет субсидий'!BV209,"-")</f>
        <v>-</v>
      </c>
    </row>
    <row r="210" spans="1:46" x14ac:dyDescent="0.2">
      <c r="A210" s="140" t="s">
        <v>209</v>
      </c>
      <c r="B210" s="114">
        <f>'Расчет субсидий'!BI210</f>
        <v>95.899999999999977</v>
      </c>
      <c r="C210" s="114">
        <f>'Расчет субсидий'!D210-1</f>
        <v>-1</v>
      </c>
      <c r="D210" s="114">
        <f>C210*'Расчет субсидий'!E210</f>
        <v>0</v>
      </c>
      <c r="E210" s="124">
        <f t="shared" si="104"/>
        <v>0</v>
      </c>
      <c r="F210" s="114" t="s">
        <v>378</v>
      </c>
      <c r="G210" s="114" t="s">
        <v>378</v>
      </c>
      <c r="H210" s="114" t="s">
        <v>378</v>
      </c>
      <c r="I210" s="114" t="s">
        <v>378</v>
      </c>
      <c r="J210" s="114" t="s">
        <v>378</v>
      </c>
      <c r="K210" s="114" t="s">
        <v>378</v>
      </c>
      <c r="L210" s="114">
        <f>'Расчет субсидий'!P210-1</f>
        <v>-0.27712519319938178</v>
      </c>
      <c r="M210" s="114">
        <f>L210*'Расчет субсидий'!Q210</f>
        <v>-5.5425038639876352</v>
      </c>
      <c r="N210" s="124">
        <f t="shared" si="105"/>
        <v>-6.7729881772200242</v>
      </c>
      <c r="O210" s="114">
        <f>'Расчет субсидий'!R210-1</f>
        <v>0</v>
      </c>
      <c r="P210" s="114">
        <f>O210*'Расчет субсидий'!S210</f>
        <v>0</v>
      </c>
      <c r="Q210" s="124">
        <f t="shared" si="106"/>
        <v>0</v>
      </c>
      <c r="R210" s="114">
        <f>'Расчет субсидий'!V210-1</f>
        <v>1.3678160919540225</v>
      </c>
      <c r="S210" s="114">
        <f>R210*'Расчет субсидий'!W210</f>
        <v>47.873563218390785</v>
      </c>
      <c r="T210" s="124">
        <f t="shared" si="107"/>
        <v>58.501912788252341</v>
      </c>
      <c r="U210" s="114">
        <f>'Расчет субсидий'!Z210-1</f>
        <v>2.9090909090909087</v>
      </c>
      <c r="V210" s="114">
        <f>U210*'Расчет субсидий'!AA210</f>
        <v>43.636363636363633</v>
      </c>
      <c r="W210" s="124">
        <f t="shared" si="108"/>
        <v>53.324017855231219</v>
      </c>
      <c r="X210" s="114" t="s">
        <v>378</v>
      </c>
      <c r="Y210" s="114" t="s">
        <v>378</v>
      </c>
      <c r="Z210" s="114" t="s">
        <v>378</v>
      </c>
      <c r="AA210" s="119">
        <f>'Расчет субсидий'!AH210-1</f>
        <v>1.501984126984127</v>
      </c>
      <c r="AB210" s="114">
        <f>AA210*'Расчет субсидий'!AI210</f>
        <v>7.5099206349206344</v>
      </c>
      <c r="AC210" s="124">
        <f t="shared" si="94"/>
        <v>9.1771886714721891</v>
      </c>
      <c r="AD210" s="114">
        <f>'Расчет субсидий'!AL210-1</f>
        <v>-1</v>
      </c>
      <c r="AE210" s="114">
        <f>AD210*'Расчет субсидий'!AM210</f>
        <v>-15</v>
      </c>
      <c r="AF210" s="124">
        <f t="shared" si="95"/>
        <v>-18.33013113773573</v>
      </c>
      <c r="AG210" s="114">
        <f>'Расчет субсидий'!AP210-1</f>
        <v>0</v>
      </c>
      <c r="AH210" s="114">
        <f>AG210*'Расчет субсидий'!AQ210</f>
        <v>0</v>
      </c>
      <c r="AI210" s="132">
        <f t="shared" si="96"/>
        <v>0</v>
      </c>
      <c r="AJ210" s="114" t="s">
        <v>378</v>
      </c>
      <c r="AK210" s="114" t="s">
        <v>378</v>
      </c>
      <c r="AL210" s="114" t="s">
        <v>378</v>
      </c>
      <c r="AM210" s="123">
        <f>'Расчет субсидий'!AX210-1</f>
        <v>-1</v>
      </c>
      <c r="AN210" s="123">
        <f>AM210*'Расчет субсидий'!AY210</f>
        <v>0</v>
      </c>
      <c r="AO210" s="116">
        <f t="shared" si="109"/>
        <v>0</v>
      </c>
      <c r="AP210" s="114" t="s">
        <v>378</v>
      </c>
      <c r="AQ210" s="115" t="s">
        <v>378</v>
      </c>
      <c r="AR210" s="141" t="s">
        <v>378</v>
      </c>
      <c r="AS210" s="115">
        <f t="shared" si="97"/>
        <v>78.477343625687411</v>
      </c>
      <c r="AT210" s="118" t="str">
        <f>IF('Расчет субсидий'!BV210="+",'Расчет субсидий'!BV210,"-")</f>
        <v>-</v>
      </c>
    </row>
    <row r="211" spans="1:46" x14ac:dyDescent="0.2">
      <c r="A211" s="140" t="s">
        <v>210</v>
      </c>
      <c r="B211" s="114">
        <f>'Расчет субсидий'!BI211</f>
        <v>18.5</v>
      </c>
      <c r="C211" s="114">
        <f>'Расчет субсидий'!D211-1</f>
        <v>-1</v>
      </c>
      <c r="D211" s="114">
        <f>C211*'Расчет субсидий'!E211</f>
        <v>0</v>
      </c>
      <c r="E211" s="124">
        <f t="shared" si="104"/>
        <v>0</v>
      </c>
      <c r="F211" s="114" t="s">
        <v>378</v>
      </c>
      <c r="G211" s="114" t="s">
        <v>378</v>
      </c>
      <c r="H211" s="114" t="s">
        <v>378</v>
      </c>
      <c r="I211" s="114" t="s">
        <v>378</v>
      </c>
      <c r="J211" s="114" t="s">
        <v>378</v>
      </c>
      <c r="K211" s="114" t="s">
        <v>378</v>
      </c>
      <c r="L211" s="114">
        <f>'Расчет субсидий'!P211-1</f>
        <v>-0.58458890281998421</v>
      </c>
      <c r="M211" s="114">
        <f>L211*'Расчет субсидий'!Q211</f>
        <v>-11.691778056399684</v>
      </c>
      <c r="N211" s="124">
        <f t="shared" si="105"/>
        <v>-4.6259412137366578</v>
      </c>
      <c r="O211" s="114">
        <f>'Расчет субсидий'!R211-1</f>
        <v>0</v>
      </c>
      <c r="P211" s="114">
        <f>O211*'Расчет субсидий'!S211</f>
        <v>0</v>
      </c>
      <c r="Q211" s="124">
        <f t="shared" si="106"/>
        <v>0</v>
      </c>
      <c r="R211" s="114">
        <f>'Расчет субсидий'!V211-1</f>
        <v>1.0256410256410255</v>
      </c>
      <c r="S211" s="114">
        <f>R211*'Расчет субсидий'!W211</f>
        <v>35.897435897435898</v>
      </c>
      <c r="T211" s="124">
        <f t="shared" si="107"/>
        <v>14.203094463850446</v>
      </c>
      <c r="U211" s="114">
        <f>'Расчет субсидий'!Z211-1</f>
        <v>1.5</v>
      </c>
      <c r="V211" s="114">
        <f>U211*'Расчет субсидий'!AA211</f>
        <v>22.5</v>
      </c>
      <c r="W211" s="124">
        <f t="shared" si="108"/>
        <v>8.902296708591976</v>
      </c>
      <c r="X211" s="114" t="s">
        <v>378</v>
      </c>
      <c r="Y211" s="114" t="s">
        <v>378</v>
      </c>
      <c r="Z211" s="114" t="s">
        <v>378</v>
      </c>
      <c r="AA211" s="119">
        <f>'Расчет субсидий'!AH211-1</f>
        <v>0.9712015888778549</v>
      </c>
      <c r="AB211" s="114">
        <f>AA211*'Расчет субсидий'!AI211</f>
        <v>4.8560079443892743</v>
      </c>
      <c r="AC211" s="124">
        <f t="shared" si="94"/>
        <v>1.9213166017881389</v>
      </c>
      <c r="AD211" s="114">
        <f>'Расчет субсидий'!AL211-1</f>
        <v>-0.62352941176470589</v>
      </c>
      <c r="AE211" s="114">
        <f>AD211*'Расчет субсидий'!AM211</f>
        <v>-9.3529411764705888</v>
      </c>
      <c r="AF211" s="124">
        <f t="shared" si="95"/>
        <v>-3.7005625533754882</v>
      </c>
      <c r="AG211" s="114">
        <f>'Расчет субсидий'!AP211-1</f>
        <v>-0.3571428571428571</v>
      </c>
      <c r="AH211" s="114">
        <f>AG211*'Расчет субсидий'!AQ211</f>
        <v>-7.1428571428571423</v>
      </c>
      <c r="AI211" s="132">
        <f t="shared" si="96"/>
        <v>-2.8261259392355478</v>
      </c>
      <c r="AJ211" s="114" t="s">
        <v>378</v>
      </c>
      <c r="AK211" s="114" t="s">
        <v>378</v>
      </c>
      <c r="AL211" s="114" t="s">
        <v>378</v>
      </c>
      <c r="AM211" s="123">
        <f>'Расчет субсидий'!AX211-1</f>
        <v>1.1691729323308269</v>
      </c>
      <c r="AN211" s="123">
        <f>AM211*'Расчет субсидий'!AY211</f>
        <v>11.69172932330827</v>
      </c>
      <c r="AO211" s="116">
        <f t="shared" si="109"/>
        <v>4.6259219321171337</v>
      </c>
      <c r="AP211" s="114" t="s">
        <v>378</v>
      </c>
      <c r="AQ211" s="115" t="s">
        <v>378</v>
      </c>
      <c r="AR211" s="141" t="s">
        <v>378</v>
      </c>
      <c r="AS211" s="115">
        <f t="shared" si="97"/>
        <v>46.757596789406023</v>
      </c>
      <c r="AT211" s="118" t="str">
        <f>IF('Расчет субсидий'!BV211="+",'Расчет субсидий'!BV211,"-")</f>
        <v>-</v>
      </c>
    </row>
    <row r="212" spans="1:46" x14ac:dyDescent="0.2">
      <c r="A212" s="135" t="s">
        <v>211</v>
      </c>
      <c r="B212" s="114">
        <f>'Расчет субсидий'!BI212</f>
        <v>0</v>
      </c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19"/>
      <c r="AB212" s="114"/>
      <c r="AC212" s="124"/>
      <c r="AD212" s="142"/>
      <c r="AE212" s="142"/>
      <c r="AF212" s="142"/>
      <c r="AG212" s="142"/>
      <c r="AH212" s="142"/>
      <c r="AI212" s="143"/>
      <c r="AJ212" s="142"/>
      <c r="AK212" s="142"/>
      <c r="AL212" s="142"/>
      <c r="AM212" s="123"/>
      <c r="AN212" s="123"/>
      <c r="AO212" s="116"/>
      <c r="AP212" s="142"/>
      <c r="AQ212" s="144"/>
      <c r="AR212" s="145"/>
      <c r="AS212" s="115"/>
      <c r="AT212" s="118"/>
    </row>
    <row r="213" spans="1:46" x14ac:dyDescent="0.2">
      <c r="A213" s="140" t="s">
        <v>212</v>
      </c>
      <c r="B213" s="114">
        <f>'Расчет субсидий'!BI213</f>
        <v>-7.7999999999999972</v>
      </c>
      <c r="C213" s="114">
        <f>'Расчет субсидий'!D213-1</f>
        <v>-1</v>
      </c>
      <c r="D213" s="114">
        <f>C213*'Расчет субсидий'!E213</f>
        <v>0</v>
      </c>
      <c r="E213" s="124">
        <f t="shared" ref="E213:E225" si="110">$B213*D213/$AS213</f>
        <v>0</v>
      </c>
      <c r="F213" s="114" t="s">
        <v>378</v>
      </c>
      <c r="G213" s="114" t="s">
        <v>378</v>
      </c>
      <c r="H213" s="114" t="s">
        <v>378</v>
      </c>
      <c r="I213" s="114" t="s">
        <v>378</v>
      </c>
      <c r="J213" s="114" t="s">
        <v>378</v>
      </c>
      <c r="K213" s="114" t="s">
        <v>378</v>
      </c>
      <c r="L213" s="114">
        <f>'Расчет субсидий'!P213-1</f>
        <v>-0.70737988685299324</v>
      </c>
      <c r="M213" s="114">
        <f>L213*'Расчет субсидий'!Q213</f>
        <v>-14.147597737059865</v>
      </c>
      <c r="N213" s="124">
        <f t="shared" ref="N213:N225" si="111">$B213*M213/$AS213</f>
        <v>-6.6985251727249597</v>
      </c>
      <c r="O213" s="114">
        <f>'Расчет субсидий'!R213-1</f>
        <v>0</v>
      </c>
      <c r="P213" s="114">
        <f>O213*'Расчет субсидий'!S213</f>
        <v>0</v>
      </c>
      <c r="Q213" s="124">
        <f t="shared" ref="Q213:Q225" si="112">$B213*P213/$AS213</f>
        <v>0</v>
      </c>
      <c r="R213" s="114">
        <f>'Расчет субсидий'!V213-1</f>
        <v>4.7994892925541155E-2</v>
      </c>
      <c r="S213" s="114">
        <f>R213*'Расчет субсидий'!W213</f>
        <v>0.71992339388311732</v>
      </c>
      <c r="T213" s="124">
        <f t="shared" ref="T213:T225" si="113">$B213*S213/$AS213</f>
        <v>0.3408652879440604</v>
      </c>
      <c r="U213" s="114">
        <f>'Расчет субсидий'!Z213-1</f>
        <v>0.18010526315789455</v>
      </c>
      <c r="V213" s="114">
        <f>U213*'Расчет субсидий'!AA213</f>
        <v>6.3036842105263089</v>
      </c>
      <c r="W213" s="124">
        <f t="shared" ref="W213:W225" si="114">$B213*V213/$AS213</f>
        <v>2.9846330203826228</v>
      </c>
      <c r="X213" s="114" t="s">
        <v>378</v>
      </c>
      <c r="Y213" s="114" t="s">
        <v>378</v>
      </c>
      <c r="Z213" s="114" t="s">
        <v>378</v>
      </c>
      <c r="AA213" s="119">
        <f>'Расчет субсидий'!AH213-1</f>
        <v>0.22464808962941674</v>
      </c>
      <c r="AB213" s="114">
        <f>AA213*'Расчет субсидий'!AI213</f>
        <v>1.1232404481470837</v>
      </c>
      <c r="AC213" s="124">
        <f t="shared" si="94"/>
        <v>0.53182558316785622</v>
      </c>
      <c r="AD213" s="114">
        <f>'Расчет субсидий'!AL213-1</f>
        <v>-0.62321428571428572</v>
      </c>
      <c r="AE213" s="114">
        <f>AD213*'Расчет субсидий'!AM213</f>
        <v>-9.3482142857142865</v>
      </c>
      <c r="AF213" s="124">
        <f t="shared" si="95"/>
        <v>-4.4261400328659395</v>
      </c>
      <c r="AG213" s="114">
        <f>'Расчет субсидий'!AP213-1</f>
        <v>-5.6250000000000022E-2</v>
      </c>
      <c r="AH213" s="114">
        <f>AG213*'Расчет субсидий'!AQ213</f>
        <v>-1.1250000000000004</v>
      </c>
      <c r="AI213" s="132">
        <f t="shared" si="96"/>
        <v>-0.53265868590363752</v>
      </c>
      <c r="AJ213" s="114" t="s">
        <v>378</v>
      </c>
      <c r="AK213" s="114" t="s">
        <v>378</v>
      </c>
      <c r="AL213" s="114" t="s">
        <v>378</v>
      </c>
      <c r="AM213" s="123">
        <f>'Расчет субсидий'!AX213-1</f>
        <v>-1</v>
      </c>
      <c r="AN213" s="123">
        <f>AM213*'Расчет субсидий'!AY213</f>
        <v>0</v>
      </c>
      <c r="AO213" s="116">
        <f t="shared" ref="AO213:AO225" si="115">$B213*AN213/$AS213</f>
        <v>0</v>
      </c>
      <c r="AP213" s="114" t="s">
        <v>378</v>
      </c>
      <c r="AQ213" s="115" t="s">
        <v>378</v>
      </c>
      <c r="AR213" s="141" t="s">
        <v>378</v>
      </c>
      <c r="AS213" s="115">
        <f t="shared" si="97"/>
        <v>-16.473963970217643</v>
      </c>
      <c r="AT213" s="118" t="str">
        <f>IF('Расчет субсидий'!BV213="+",'Расчет субсидий'!BV213,"-")</f>
        <v>-</v>
      </c>
    </row>
    <row r="214" spans="1:46" x14ac:dyDescent="0.2">
      <c r="A214" s="140" t="s">
        <v>213</v>
      </c>
      <c r="B214" s="114">
        <f>'Расчет субсидий'!BI214</f>
        <v>-329.40000000000009</v>
      </c>
      <c r="C214" s="114">
        <f>'Расчет субсидий'!D214-1</f>
        <v>-1</v>
      </c>
      <c r="D214" s="114">
        <f>C214*'Расчет субсидий'!E214</f>
        <v>0</v>
      </c>
      <c r="E214" s="124">
        <f t="shared" si="110"/>
        <v>0</v>
      </c>
      <c r="F214" s="114" t="s">
        <v>378</v>
      </c>
      <c r="G214" s="114" t="s">
        <v>378</v>
      </c>
      <c r="H214" s="114" t="s">
        <v>378</v>
      </c>
      <c r="I214" s="114" t="s">
        <v>378</v>
      </c>
      <c r="J214" s="114" t="s">
        <v>378</v>
      </c>
      <c r="K214" s="114" t="s">
        <v>378</v>
      </c>
      <c r="L214" s="114">
        <f>'Расчет субсидий'!P214-1</f>
        <v>-5.9440325919989268E-2</v>
      </c>
      <c r="M214" s="114">
        <f>L214*'Расчет субсидий'!Q214</f>
        <v>-1.1888065183997854</v>
      </c>
      <c r="N214" s="124">
        <f t="shared" si="111"/>
        <v>-13.210672628617916</v>
      </c>
      <c r="O214" s="114">
        <f>'Расчет субсидий'!R214-1</f>
        <v>0</v>
      </c>
      <c r="P214" s="114">
        <f>O214*'Расчет субсидий'!S214</f>
        <v>0</v>
      </c>
      <c r="Q214" s="124">
        <f t="shared" si="112"/>
        <v>0</v>
      </c>
      <c r="R214" s="114">
        <f>'Расчет субсидий'!V214-1</f>
        <v>-0.37213114754098364</v>
      </c>
      <c r="S214" s="114">
        <f>R214*'Расчет субсидий'!W214</f>
        <v>-7.4426229508196728</v>
      </c>
      <c r="T214" s="124">
        <f t="shared" si="113"/>
        <v>-82.706524383686201</v>
      </c>
      <c r="U214" s="114">
        <f>'Расчет субсидий'!Z214-1</f>
        <v>-0.49</v>
      </c>
      <c r="V214" s="114">
        <f>U214*'Расчет субсидий'!AA214</f>
        <v>-14.7</v>
      </c>
      <c r="W214" s="124">
        <f t="shared" si="114"/>
        <v>-163.35449430584012</v>
      </c>
      <c r="X214" s="114" t="s">
        <v>378</v>
      </c>
      <c r="Y214" s="114" t="s">
        <v>378</v>
      </c>
      <c r="Z214" s="114" t="s">
        <v>378</v>
      </c>
      <c r="AA214" s="119">
        <f>'Расчет субсидий'!AH214-1</f>
        <v>0.10105352172227899</v>
      </c>
      <c r="AB214" s="114">
        <f>AA214*'Расчет субсидий'!AI214</f>
        <v>0.50526760861139497</v>
      </c>
      <c r="AC214" s="124">
        <f t="shared" si="94"/>
        <v>5.6148118839343928</v>
      </c>
      <c r="AD214" s="114">
        <f>'Расчет субсидий'!AL214-1</f>
        <v>-0.24821428571428572</v>
      </c>
      <c r="AE214" s="114">
        <f>AD214*'Расчет субсидий'!AM214</f>
        <v>-3.7232142857142856</v>
      </c>
      <c r="AF214" s="124">
        <f t="shared" si="95"/>
        <v>-41.374407267696391</v>
      </c>
      <c r="AG214" s="114">
        <f>'Расчет субсидий'!AP214-1</f>
        <v>-0.15463917525773196</v>
      </c>
      <c r="AH214" s="114">
        <f>AG214*'Расчет субсидий'!AQ214</f>
        <v>-3.0927835051546393</v>
      </c>
      <c r="AI214" s="132">
        <f t="shared" si="96"/>
        <v>-34.368713298093866</v>
      </c>
      <c r="AJ214" s="114" t="s">
        <v>378</v>
      </c>
      <c r="AK214" s="114" t="s">
        <v>378</v>
      </c>
      <c r="AL214" s="114" t="s">
        <v>378</v>
      </c>
      <c r="AM214" s="123">
        <f>'Расчет субсидий'!AX214-1</f>
        <v>-1</v>
      </c>
      <c r="AN214" s="123">
        <f>AM214*'Расчет субсидий'!AY214</f>
        <v>0</v>
      </c>
      <c r="AO214" s="116">
        <f t="shared" si="115"/>
        <v>0</v>
      </c>
      <c r="AP214" s="114" t="s">
        <v>378</v>
      </c>
      <c r="AQ214" s="115" t="s">
        <v>378</v>
      </c>
      <c r="AR214" s="141" t="s">
        <v>378</v>
      </c>
      <c r="AS214" s="115">
        <f t="shared" si="97"/>
        <v>-29.642159651476987</v>
      </c>
      <c r="AT214" s="118" t="str">
        <f>IF('Расчет субсидий'!BV214="+",'Расчет субсидий'!BV214,"-")</f>
        <v>-</v>
      </c>
    </row>
    <row r="215" spans="1:46" x14ac:dyDescent="0.2">
      <c r="A215" s="140" t="s">
        <v>214</v>
      </c>
      <c r="B215" s="114">
        <f>'Расчет субсидий'!BI215</f>
        <v>-88.700000000000045</v>
      </c>
      <c r="C215" s="114">
        <f>'Расчет субсидий'!D215-1</f>
        <v>-7.189787020118521E-2</v>
      </c>
      <c r="D215" s="114">
        <f>C215*'Расчет субсидий'!E215</f>
        <v>-0.7189787020118521</v>
      </c>
      <c r="E215" s="124">
        <f t="shared" si="110"/>
        <v>-5.8162998238897332</v>
      </c>
      <c r="F215" s="114" t="s">
        <v>378</v>
      </c>
      <c r="G215" s="114" t="s">
        <v>378</v>
      </c>
      <c r="H215" s="114" t="s">
        <v>378</v>
      </c>
      <c r="I215" s="114" t="s">
        <v>378</v>
      </c>
      <c r="J215" s="114" t="s">
        <v>378</v>
      </c>
      <c r="K215" s="114" t="s">
        <v>378</v>
      </c>
      <c r="L215" s="114">
        <f>'Расчет субсидий'!P215-1</f>
        <v>9.3875053980135181E-2</v>
      </c>
      <c r="M215" s="114">
        <f>L215*'Расчет субсидий'!Q215</f>
        <v>1.8775010796027036</v>
      </c>
      <c r="N215" s="124">
        <f t="shared" si="111"/>
        <v>15.188362559404402</v>
      </c>
      <c r="O215" s="114">
        <f>'Расчет субсидий'!R215-1</f>
        <v>0</v>
      </c>
      <c r="P215" s="114">
        <f>O215*'Расчет субсидий'!S215</f>
        <v>0</v>
      </c>
      <c r="Q215" s="124">
        <f t="shared" si="112"/>
        <v>0</v>
      </c>
      <c r="R215" s="114">
        <f>'Расчет субсидий'!V215-1</f>
        <v>-0.30000000000000004</v>
      </c>
      <c r="S215" s="114">
        <f>R215*'Расчет субсидий'!W215</f>
        <v>-1.5000000000000002</v>
      </c>
      <c r="T215" s="124">
        <f t="shared" si="113"/>
        <v>-12.134503722324144</v>
      </c>
      <c r="U215" s="114">
        <f>'Расчет субсидий'!Z215-1</f>
        <v>0.1785714285714286</v>
      </c>
      <c r="V215" s="114">
        <f>U215*'Расчет субсидий'!AA215</f>
        <v>8.0357142857142865</v>
      </c>
      <c r="W215" s="124">
        <f t="shared" si="114"/>
        <v>65.006269941022197</v>
      </c>
      <c r="X215" s="114" t="s">
        <v>378</v>
      </c>
      <c r="Y215" s="114" t="s">
        <v>378</v>
      </c>
      <c r="Z215" s="114" t="s">
        <v>378</v>
      </c>
      <c r="AA215" s="119">
        <f>'Расчет субсидий'!AH215-1</f>
        <v>0.54716090111541971</v>
      </c>
      <c r="AB215" s="114">
        <f>AA215*'Расчет субсидий'!AI215</f>
        <v>2.7358045055770983</v>
      </c>
      <c r="AC215" s="124">
        <f t="shared" si="94"/>
        <v>22.131753304317638</v>
      </c>
      <c r="AD215" s="114">
        <f>'Расчет субсидий'!AL215-1</f>
        <v>-0.39464285714285718</v>
      </c>
      <c r="AE215" s="114">
        <f>AD215*'Расчет субсидий'!AM215</f>
        <v>-5.9196428571428577</v>
      </c>
      <c r="AF215" s="124">
        <f t="shared" si="95"/>
        <v>-47.887952189886349</v>
      </c>
      <c r="AG215" s="114">
        <f>'Расчет субсидий'!AP215-1</f>
        <v>-0.53125</v>
      </c>
      <c r="AH215" s="114">
        <f>AG215*'Расчет субсидий'!AQ215</f>
        <v>-10.625</v>
      </c>
      <c r="AI215" s="132">
        <f t="shared" si="96"/>
        <v>-85.952734699796011</v>
      </c>
      <c r="AJ215" s="114" t="s">
        <v>378</v>
      </c>
      <c r="AK215" s="114" t="s">
        <v>378</v>
      </c>
      <c r="AL215" s="114" t="s">
        <v>378</v>
      </c>
      <c r="AM215" s="123">
        <f>'Расчет субсидий'!AX215-1</f>
        <v>-0.48499999999999999</v>
      </c>
      <c r="AN215" s="123">
        <f>AM215*'Расчет субсидий'!AY215</f>
        <v>-4.8499999999999996</v>
      </c>
      <c r="AO215" s="116">
        <f t="shared" si="115"/>
        <v>-39.234895368848058</v>
      </c>
      <c r="AP215" s="114" t="s">
        <v>378</v>
      </c>
      <c r="AQ215" s="115" t="s">
        <v>378</v>
      </c>
      <c r="AR215" s="141" t="s">
        <v>378</v>
      </c>
      <c r="AS215" s="115">
        <f t="shared" si="97"/>
        <v>-10.96460168826062</v>
      </c>
      <c r="AT215" s="118" t="str">
        <f>IF('Расчет субсидий'!BV215="+",'Расчет субсидий'!BV215,"-")</f>
        <v>-</v>
      </c>
    </row>
    <row r="216" spans="1:46" x14ac:dyDescent="0.2">
      <c r="A216" s="140" t="s">
        <v>215</v>
      </c>
      <c r="B216" s="114">
        <f>'Расчет субсидий'!BI216</f>
        <v>-51.299999999999955</v>
      </c>
      <c r="C216" s="114">
        <f>'Расчет субсидий'!D216-1</f>
        <v>-1</v>
      </c>
      <c r="D216" s="114">
        <f>C216*'Расчет субсидий'!E216</f>
        <v>0</v>
      </c>
      <c r="E216" s="124">
        <f t="shared" si="110"/>
        <v>0</v>
      </c>
      <c r="F216" s="114" t="s">
        <v>378</v>
      </c>
      <c r="G216" s="114" t="s">
        <v>378</v>
      </c>
      <c r="H216" s="114" t="s">
        <v>378</v>
      </c>
      <c r="I216" s="114" t="s">
        <v>378</v>
      </c>
      <c r="J216" s="114" t="s">
        <v>378</v>
      </c>
      <c r="K216" s="114" t="s">
        <v>378</v>
      </c>
      <c r="L216" s="114">
        <f>'Расчет субсидий'!P216-1</f>
        <v>-0.58862286228622862</v>
      </c>
      <c r="M216" s="114">
        <f>L216*'Расчет субсидий'!Q216</f>
        <v>-11.772457245724572</v>
      </c>
      <c r="N216" s="124">
        <f t="shared" si="111"/>
        <v>-74.602123169686649</v>
      </c>
      <c r="O216" s="114">
        <f>'Расчет субсидий'!R216-1</f>
        <v>0</v>
      </c>
      <c r="P216" s="114">
        <f>O216*'Расчет субсидий'!S216</f>
        <v>0</v>
      </c>
      <c r="Q216" s="124">
        <f t="shared" si="112"/>
        <v>0</v>
      </c>
      <c r="R216" s="114">
        <f>'Расчет субсидий'!V216-1</f>
        <v>7.1428571428571175E-3</v>
      </c>
      <c r="S216" s="114">
        <f>R216*'Расчет субсидий'!W216</f>
        <v>0.21428571428571352</v>
      </c>
      <c r="T216" s="124">
        <f t="shared" si="113"/>
        <v>1.3579296927540607</v>
      </c>
      <c r="U216" s="114">
        <f>'Расчет субсидий'!Z216-1</f>
        <v>0.8</v>
      </c>
      <c r="V216" s="114">
        <f>U216*'Расчет субсидий'!AA216</f>
        <v>16</v>
      </c>
      <c r="W216" s="124">
        <f t="shared" si="114"/>
        <v>101.39208372563689</v>
      </c>
      <c r="X216" s="114" t="s">
        <v>378</v>
      </c>
      <c r="Y216" s="114" t="s">
        <v>378</v>
      </c>
      <c r="Z216" s="114" t="s">
        <v>378</v>
      </c>
      <c r="AA216" s="119">
        <f>'Расчет субсидий'!AH216-1</f>
        <v>0.25515119079475523</v>
      </c>
      <c r="AB216" s="114">
        <f>AA216*'Расчет субсидий'!AI216</f>
        <v>1.2757559539737762</v>
      </c>
      <c r="AC216" s="124">
        <f t="shared" si="94"/>
        <v>8.0844721561743054</v>
      </c>
      <c r="AD216" s="114">
        <f>'Расчет субсидий'!AL216-1</f>
        <v>-0.50178571428571428</v>
      </c>
      <c r="AE216" s="114">
        <f>AD216*'Расчет субсидий'!AM216</f>
        <v>-7.5267857142857144</v>
      </c>
      <c r="AF216" s="124">
        <f t="shared" si="95"/>
        <v>-47.697280457986551</v>
      </c>
      <c r="AG216" s="114">
        <f>'Расчет субсидий'!AP216-1</f>
        <v>-8.7719298245614308E-3</v>
      </c>
      <c r="AH216" s="114">
        <f>AG216*'Расчет субсидий'!AQ216</f>
        <v>-0.17543859649122862</v>
      </c>
      <c r="AI216" s="132">
        <f t="shared" si="96"/>
        <v>-1.1117553040091799</v>
      </c>
      <c r="AJ216" s="114" t="s">
        <v>378</v>
      </c>
      <c r="AK216" s="114" t="s">
        <v>378</v>
      </c>
      <c r="AL216" s="114" t="s">
        <v>378</v>
      </c>
      <c r="AM216" s="123">
        <f>'Расчет субсидий'!AX216-1</f>
        <v>-0.61106666666666665</v>
      </c>
      <c r="AN216" s="123">
        <f>AM216*'Расчет субсидий'!AY216</f>
        <v>-6.1106666666666669</v>
      </c>
      <c r="AO216" s="116">
        <f t="shared" si="115"/>
        <v>-38.723326642882824</v>
      </c>
      <c r="AP216" s="114" t="s">
        <v>378</v>
      </c>
      <c r="AQ216" s="115" t="s">
        <v>378</v>
      </c>
      <c r="AR216" s="141" t="s">
        <v>378</v>
      </c>
      <c r="AS216" s="115">
        <f t="shared" si="97"/>
        <v>-8.0953065549086922</v>
      </c>
      <c r="AT216" s="118" t="str">
        <f>IF('Расчет субсидий'!BV216="+",'Расчет субсидий'!BV216,"-")</f>
        <v>-</v>
      </c>
    </row>
    <row r="217" spans="1:46" x14ac:dyDescent="0.2">
      <c r="A217" s="140" t="s">
        <v>216</v>
      </c>
      <c r="B217" s="114">
        <f>'Расчет субсидий'!BI217</f>
        <v>17.599999999999994</v>
      </c>
      <c r="C217" s="114">
        <f>'Расчет субсидий'!D217-1</f>
        <v>0.34613819421966419</v>
      </c>
      <c r="D217" s="114">
        <f>C217*'Расчет субсидий'!E217</f>
        <v>3.4613819421966419</v>
      </c>
      <c r="E217" s="124">
        <f t="shared" si="110"/>
        <v>1.8971716028484864</v>
      </c>
      <c r="F217" s="114" t="s">
        <v>378</v>
      </c>
      <c r="G217" s="114" t="s">
        <v>378</v>
      </c>
      <c r="H217" s="114" t="s">
        <v>378</v>
      </c>
      <c r="I217" s="114" t="s">
        <v>378</v>
      </c>
      <c r="J217" s="114" t="s">
        <v>378</v>
      </c>
      <c r="K217" s="114" t="s">
        <v>378</v>
      </c>
      <c r="L217" s="114">
        <f>'Расчет субсидий'!P217-1</f>
        <v>0.95763825104413991</v>
      </c>
      <c r="M217" s="114">
        <f>L217*'Расчет субсидий'!Q217</f>
        <v>19.152765020882796</v>
      </c>
      <c r="N217" s="124">
        <f t="shared" si="111"/>
        <v>10.497564995843611</v>
      </c>
      <c r="O217" s="114">
        <f>'Расчет субсидий'!R217-1</f>
        <v>0</v>
      </c>
      <c r="P217" s="114">
        <f>O217*'Расчет субсидий'!S217</f>
        <v>0</v>
      </c>
      <c r="Q217" s="124">
        <f t="shared" si="112"/>
        <v>0</v>
      </c>
      <c r="R217" s="114">
        <f>'Расчет субсидий'!V217-1</f>
        <v>0.37945814371891218</v>
      </c>
      <c r="S217" s="114">
        <f>R217*'Расчет субсидий'!W217</f>
        <v>15.178325748756487</v>
      </c>
      <c r="T217" s="124">
        <f t="shared" si="113"/>
        <v>8.3191884253751311</v>
      </c>
      <c r="U217" s="114">
        <f>'Расчет субсидий'!Z217-1</f>
        <v>-5.0478677110531001E-2</v>
      </c>
      <c r="V217" s="114">
        <f>U217*'Расчет субсидий'!AA217</f>
        <v>-0.50478677110531001</v>
      </c>
      <c r="W217" s="124">
        <f t="shared" si="114"/>
        <v>-0.27667190261783819</v>
      </c>
      <c r="X217" s="114" t="s">
        <v>378</v>
      </c>
      <c r="Y217" s="114" t="s">
        <v>378</v>
      </c>
      <c r="Z217" s="114" t="s">
        <v>378</v>
      </c>
      <c r="AA217" s="119">
        <f>'Расчет субсидий'!AH217-1</f>
        <v>0.39383038152911487</v>
      </c>
      <c r="AB217" s="114">
        <f>AA217*'Расчет субсидий'!AI217</f>
        <v>1.9691519076455744</v>
      </c>
      <c r="AC217" s="124">
        <f t="shared" si="94"/>
        <v>1.079285425089294</v>
      </c>
      <c r="AD217" s="114">
        <f>'Расчет субсидий'!AL217-1</f>
        <v>-0.42678571428571421</v>
      </c>
      <c r="AE217" s="114">
        <f>AD217*'Расчет субсидий'!AM217</f>
        <v>-6.4017857142857135</v>
      </c>
      <c r="AF217" s="124">
        <f t="shared" si="95"/>
        <v>-3.508796852668735</v>
      </c>
      <c r="AG217" s="114">
        <f>'Расчет субсидий'!AP217-1</f>
        <v>0.1661538461538461</v>
      </c>
      <c r="AH217" s="114">
        <f>AG217*'Расчет субсидий'!AQ217</f>
        <v>3.3230769230769219</v>
      </c>
      <c r="AI217" s="132">
        <f t="shared" si="96"/>
        <v>1.8213670949417877</v>
      </c>
      <c r="AJ217" s="114" t="s">
        <v>378</v>
      </c>
      <c r="AK217" s="114" t="s">
        <v>378</v>
      </c>
      <c r="AL217" s="114" t="s">
        <v>378</v>
      </c>
      <c r="AM217" s="123">
        <f>'Расчет субсидий'!AX217-1</f>
        <v>-0.40670000000000006</v>
      </c>
      <c r="AN217" s="123">
        <f>AM217*'Расчет субсидий'!AY217</f>
        <v>-4.0670000000000002</v>
      </c>
      <c r="AO217" s="116">
        <f t="shared" si="115"/>
        <v>-2.2291087888117431</v>
      </c>
      <c r="AP217" s="114" t="s">
        <v>378</v>
      </c>
      <c r="AQ217" s="115" t="s">
        <v>378</v>
      </c>
      <c r="AR217" s="141" t="s">
        <v>378</v>
      </c>
      <c r="AS217" s="115">
        <f t="shared" si="97"/>
        <v>32.111129057167396</v>
      </c>
      <c r="AT217" s="118" t="str">
        <f>IF('Расчет субсидий'!BV217="+",'Расчет субсидий'!BV217,"-")</f>
        <v>-</v>
      </c>
    </row>
    <row r="218" spans="1:46" x14ac:dyDescent="0.2">
      <c r="A218" s="140" t="s">
        <v>217</v>
      </c>
      <c r="B218" s="114">
        <f>'Расчет субсидий'!BI218</f>
        <v>445.90000000000009</v>
      </c>
      <c r="C218" s="114">
        <f>'Расчет субсидий'!D218-1</f>
        <v>-2.6839810674309406E-2</v>
      </c>
      <c r="D218" s="114">
        <f>C218*'Расчет субсидий'!E218</f>
        <v>-0.26839810674309406</v>
      </c>
      <c r="E218" s="124">
        <f t="shared" si="110"/>
        <v>-4.2110681753816257</v>
      </c>
      <c r="F218" s="114" t="s">
        <v>378</v>
      </c>
      <c r="G218" s="114" t="s">
        <v>378</v>
      </c>
      <c r="H218" s="114" t="s">
        <v>378</v>
      </c>
      <c r="I218" s="114" t="s">
        <v>378</v>
      </c>
      <c r="J218" s="114" t="s">
        <v>378</v>
      </c>
      <c r="K218" s="114" t="s">
        <v>378</v>
      </c>
      <c r="L218" s="114">
        <f>'Расчет субсидий'!P218-1</f>
        <v>0.21170570768723196</v>
      </c>
      <c r="M218" s="114">
        <f>L218*'Расчет субсидий'!Q218</f>
        <v>4.2341141537446392</v>
      </c>
      <c r="N218" s="124">
        <f t="shared" si="111"/>
        <v>66.431703189447816</v>
      </c>
      <c r="O218" s="114">
        <f>'Расчет субсидий'!R218-1</f>
        <v>0</v>
      </c>
      <c r="P218" s="114">
        <f>O218*'Расчет субсидий'!S218</f>
        <v>0</v>
      </c>
      <c r="Q218" s="124">
        <f t="shared" si="112"/>
        <v>0</v>
      </c>
      <c r="R218" s="114">
        <f>'Расчет субсидий'!V218-1</f>
        <v>0.60000000000000009</v>
      </c>
      <c r="S218" s="114">
        <f>R218*'Расчет субсидий'!W218</f>
        <v>9.0000000000000018</v>
      </c>
      <c r="T218" s="124">
        <f t="shared" si="113"/>
        <v>141.20670983238895</v>
      </c>
      <c r="U218" s="114">
        <f>'Расчет субсидий'!Z218-1</f>
        <v>0.76249999999999996</v>
      </c>
      <c r="V218" s="114">
        <f>U218*'Расчет субсидий'!AA218</f>
        <v>26.6875</v>
      </c>
      <c r="W218" s="124">
        <f t="shared" si="114"/>
        <v>418.71711873909777</v>
      </c>
      <c r="X218" s="114" t="s">
        <v>378</v>
      </c>
      <c r="Y218" s="114" t="s">
        <v>378</v>
      </c>
      <c r="Z218" s="114" t="s">
        <v>378</v>
      </c>
      <c r="AA218" s="119">
        <f>'Расчет субсидий'!AH218-1</f>
        <v>0.38094834023487878</v>
      </c>
      <c r="AB218" s="114">
        <f>AA218*'Расчет субсидий'!AI218</f>
        <v>1.9047417011743939</v>
      </c>
      <c r="AC218" s="124">
        <f t="shared" si="94"/>
        <v>29.884700967042612</v>
      </c>
      <c r="AD218" s="114">
        <f>'Расчет субсидий'!AL218-1</f>
        <v>-0.52321428571428574</v>
      </c>
      <c r="AE218" s="114">
        <f>AD218*'Расчет субсидий'!AM218</f>
        <v>-7.8482142857142865</v>
      </c>
      <c r="AF218" s="124">
        <f t="shared" si="95"/>
        <v>-123.13561303836298</v>
      </c>
      <c r="AG218" s="114">
        <f>'Расчет субсидий'!AP218-1</f>
        <v>-6.25E-2</v>
      </c>
      <c r="AH218" s="114">
        <f>AG218*'Расчет субсидий'!AQ218</f>
        <v>-1.25</v>
      </c>
      <c r="AI218" s="132">
        <f t="shared" si="96"/>
        <v>-19.61204303227624</v>
      </c>
      <c r="AJ218" s="114" t="s">
        <v>378</v>
      </c>
      <c r="AK218" s="114" t="s">
        <v>378</v>
      </c>
      <c r="AL218" s="114" t="s">
        <v>378</v>
      </c>
      <c r="AM218" s="123">
        <f>'Расчет субсидий'!AX218-1</f>
        <v>-0.40397058823529408</v>
      </c>
      <c r="AN218" s="123">
        <f>AM218*'Расчет субсидий'!AY218</f>
        <v>-4.0397058823529406</v>
      </c>
      <c r="AO218" s="116">
        <f t="shared" si="115"/>
        <v>-63.38150848195626</v>
      </c>
      <c r="AP218" s="114" t="s">
        <v>378</v>
      </c>
      <c r="AQ218" s="115" t="s">
        <v>378</v>
      </c>
      <c r="AR218" s="141" t="s">
        <v>378</v>
      </c>
      <c r="AS218" s="115">
        <f t="shared" si="97"/>
        <v>28.420037580108719</v>
      </c>
      <c r="AT218" s="118" t="str">
        <f>IF('Расчет субсидий'!BV218="+",'Расчет субсидий'!BV218,"-")</f>
        <v>-</v>
      </c>
    </row>
    <row r="219" spans="1:46" x14ac:dyDescent="0.2">
      <c r="A219" s="140" t="s">
        <v>218</v>
      </c>
      <c r="B219" s="114">
        <f>'Расчет субсидий'!BI219</f>
        <v>196.29999999999995</v>
      </c>
      <c r="C219" s="114">
        <f>'Расчет субсидий'!D219-1</f>
        <v>0.10697814093162927</v>
      </c>
      <c r="D219" s="114">
        <f>C219*'Расчет субсидий'!E219</f>
        <v>1.0697814093162927</v>
      </c>
      <c r="E219" s="124">
        <f t="shared" si="110"/>
        <v>6.7919383979460273</v>
      </c>
      <c r="F219" s="114" t="s">
        <v>378</v>
      </c>
      <c r="G219" s="114" t="s">
        <v>378</v>
      </c>
      <c r="H219" s="114" t="s">
        <v>378</v>
      </c>
      <c r="I219" s="114" t="s">
        <v>378</v>
      </c>
      <c r="J219" s="114" t="s">
        <v>378</v>
      </c>
      <c r="K219" s="114" t="s">
        <v>378</v>
      </c>
      <c r="L219" s="114">
        <f>'Расчет субсидий'!P219-1</f>
        <v>7.9332710600059642E-3</v>
      </c>
      <c r="M219" s="114">
        <f>L219*'Расчет субсидий'!Q219</f>
        <v>0.15866542120011928</v>
      </c>
      <c r="N219" s="124">
        <f t="shared" si="111"/>
        <v>1.0073513685044342</v>
      </c>
      <c r="O219" s="114">
        <f>'Расчет субсидий'!R219-1</f>
        <v>0</v>
      </c>
      <c r="P219" s="114">
        <f>O219*'Расчет субсидий'!S219</f>
        <v>0</v>
      </c>
      <c r="Q219" s="124">
        <f t="shared" si="112"/>
        <v>0</v>
      </c>
      <c r="R219" s="114">
        <f>'Расчет субсидий'!V219-1</f>
        <v>0.84120171673819732</v>
      </c>
      <c r="S219" s="114">
        <f>R219*'Расчет субсидий'!W219</f>
        <v>25.236051502145919</v>
      </c>
      <c r="T219" s="124">
        <f t="shared" si="113"/>
        <v>160.22124306638759</v>
      </c>
      <c r="U219" s="114">
        <f>'Расчет субсидий'!Z219-1</f>
        <v>0.15999999999999992</v>
      </c>
      <c r="V219" s="114">
        <f>U219*'Расчет субсидий'!AA219</f>
        <v>3.1999999999999984</v>
      </c>
      <c r="W219" s="124">
        <f t="shared" si="114"/>
        <v>20.316489596989545</v>
      </c>
      <c r="X219" s="114" t="s">
        <v>378</v>
      </c>
      <c r="Y219" s="114" t="s">
        <v>378</v>
      </c>
      <c r="Z219" s="114" t="s">
        <v>378</v>
      </c>
      <c r="AA219" s="119">
        <f>'Расчет субсидий'!AH219-1</f>
        <v>1.6515517583482149</v>
      </c>
      <c r="AB219" s="114">
        <f>AA219*'Расчет субсидий'!AI219</f>
        <v>8.2577587917410753</v>
      </c>
      <c r="AC219" s="124">
        <f t="shared" si="94"/>
        <v>52.427709558392692</v>
      </c>
      <c r="AD219" s="114">
        <f>'Расчет субсидий'!AL219-1</f>
        <v>-0.48750000000000004</v>
      </c>
      <c r="AE219" s="114">
        <f>AD219*'Расчет субсидий'!AM219</f>
        <v>-7.3125000000000009</v>
      </c>
      <c r="AF219" s="124">
        <f t="shared" si="95"/>
        <v>-46.426353180620673</v>
      </c>
      <c r="AG219" s="114">
        <f>'Расчет субсидий'!AP219-1</f>
        <v>0.31428571428571428</v>
      </c>
      <c r="AH219" s="114">
        <f>AG219*'Расчет субсидий'!AQ219</f>
        <v>6.2857142857142856</v>
      </c>
      <c r="AI219" s="132">
        <f t="shared" si="96"/>
        <v>39.907390279800914</v>
      </c>
      <c r="AJ219" s="114" t="s">
        <v>378</v>
      </c>
      <c r="AK219" s="114" t="s">
        <v>378</v>
      </c>
      <c r="AL219" s="114" t="s">
        <v>378</v>
      </c>
      <c r="AM219" s="123">
        <f>'Расчет субсидий'!AX219-1</f>
        <v>-0.5976744186046512</v>
      </c>
      <c r="AN219" s="123">
        <f>AM219*'Расчет субсидий'!AY219</f>
        <v>-5.9767441860465116</v>
      </c>
      <c r="AO219" s="116">
        <f t="shared" si="115"/>
        <v>-37.945769087400549</v>
      </c>
      <c r="AP219" s="114" t="s">
        <v>378</v>
      </c>
      <c r="AQ219" s="115" t="s">
        <v>378</v>
      </c>
      <c r="AR219" s="141" t="s">
        <v>378</v>
      </c>
      <c r="AS219" s="115">
        <f t="shared" si="97"/>
        <v>30.918727224071176</v>
      </c>
      <c r="AT219" s="118" t="str">
        <f>IF('Расчет субсидий'!BV219="+",'Расчет субсидий'!BV219,"-")</f>
        <v>-</v>
      </c>
    </row>
    <row r="220" spans="1:46" x14ac:dyDescent="0.2">
      <c r="A220" s="140" t="s">
        <v>219</v>
      </c>
      <c r="B220" s="114">
        <f>'Расчет субсидий'!BI220</f>
        <v>-334.5</v>
      </c>
      <c r="C220" s="114">
        <f>'Расчет субсидий'!D220-1</f>
        <v>0.58793837979686714</v>
      </c>
      <c r="D220" s="114">
        <f>C220*'Расчет субсидий'!E220</f>
        <v>5.8793837979686714</v>
      </c>
      <c r="E220" s="124">
        <f t="shared" si="110"/>
        <v>72.459982225902266</v>
      </c>
      <c r="F220" s="114" t="s">
        <v>378</v>
      </c>
      <c r="G220" s="114" t="s">
        <v>378</v>
      </c>
      <c r="H220" s="114" t="s">
        <v>378</v>
      </c>
      <c r="I220" s="114" t="s">
        <v>378</v>
      </c>
      <c r="J220" s="114" t="s">
        <v>378</v>
      </c>
      <c r="K220" s="114" t="s">
        <v>378</v>
      </c>
      <c r="L220" s="114">
        <f>'Расчет субсидий'!P220-1</f>
        <v>-0.29547557754109677</v>
      </c>
      <c r="M220" s="114">
        <f>L220*'Расчет субсидий'!Q220</f>
        <v>-5.9095115508219358</v>
      </c>
      <c r="N220" s="124">
        <f t="shared" si="111"/>
        <v>-72.831289238893675</v>
      </c>
      <c r="O220" s="114">
        <f>'Расчет субсидий'!R220-1</f>
        <v>0</v>
      </c>
      <c r="P220" s="114">
        <f>O220*'Расчет субсидий'!S220</f>
        <v>0</v>
      </c>
      <c r="Q220" s="124">
        <f t="shared" si="112"/>
        <v>0</v>
      </c>
      <c r="R220" s="114">
        <f>'Расчет субсидий'!V220-1</f>
        <v>-0.66280193236714979</v>
      </c>
      <c r="S220" s="114">
        <f>R220*'Расчет субсидий'!W220</f>
        <v>-19.884057971014492</v>
      </c>
      <c r="T220" s="124">
        <f t="shared" si="113"/>
        <v>-245.05943763295681</v>
      </c>
      <c r="U220" s="114">
        <f>'Расчет субсидий'!Z220-1</f>
        <v>0.20769230769230762</v>
      </c>
      <c r="V220" s="114">
        <f>U220*'Расчет субсидий'!AA220</f>
        <v>4.1538461538461524</v>
      </c>
      <c r="W220" s="124">
        <f t="shared" si="114"/>
        <v>51.193735401457538</v>
      </c>
      <c r="X220" s="114" t="s">
        <v>378</v>
      </c>
      <c r="Y220" s="114" t="s">
        <v>378</v>
      </c>
      <c r="Z220" s="114" t="s">
        <v>378</v>
      </c>
      <c r="AA220" s="119">
        <f>'Расчет субсидий'!AH220-1</f>
        <v>0.36555292088812252</v>
      </c>
      <c r="AB220" s="114">
        <f>AA220*'Расчет субсидий'!AI220</f>
        <v>1.8277646044406126</v>
      </c>
      <c r="AC220" s="124">
        <f t="shared" si="94"/>
        <v>22.526134591971704</v>
      </c>
      <c r="AD220" s="114">
        <f>'Расчет субсидий'!AL220-1</f>
        <v>-0.46607142857142858</v>
      </c>
      <c r="AE220" s="114">
        <f>AD220*'Расчет субсидий'!AM220</f>
        <v>-6.9910714285714288</v>
      </c>
      <c r="AF220" s="124">
        <f t="shared" si="95"/>
        <v>-86.160885028345987</v>
      </c>
      <c r="AG220" s="114">
        <f>'Расчет субсидий'!AP220-1</f>
        <v>-1.6620498614958401E-2</v>
      </c>
      <c r="AH220" s="114">
        <f>AG220*'Расчет субсидий'!AQ220</f>
        <v>-0.33240997229916802</v>
      </c>
      <c r="AI220" s="132">
        <f t="shared" si="96"/>
        <v>-4.096759373462274</v>
      </c>
      <c r="AJ220" s="114" t="s">
        <v>378</v>
      </c>
      <c r="AK220" s="114" t="s">
        <v>378</v>
      </c>
      <c r="AL220" s="114" t="s">
        <v>378</v>
      </c>
      <c r="AM220" s="123">
        <f>'Расчет субсидий'!AX220-1</f>
        <v>-0.58851851851851855</v>
      </c>
      <c r="AN220" s="123">
        <f>AM220*'Расчет субсидий'!AY220</f>
        <v>-5.8851851851851853</v>
      </c>
      <c r="AO220" s="116">
        <f t="shared" si="115"/>
        <v>-72.531480945672755</v>
      </c>
      <c r="AP220" s="114" t="s">
        <v>378</v>
      </c>
      <c r="AQ220" s="115" t="s">
        <v>378</v>
      </c>
      <c r="AR220" s="141" t="s">
        <v>378</v>
      </c>
      <c r="AS220" s="115">
        <f t="shared" si="97"/>
        <v>-27.141241551636774</v>
      </c>
      <c r="AT220" s="118" t="str">
        <f>IF('Расчет субсидий'!BV220="+",'Расчет субсидий'!BV220,"-")</f>
        <v>-</v>
      </c>
    </row>
    <row r="221" spans="1:46" x14ac:dyDescent="0.2">
      <c r="A221" s="140" t="s">
        <v>220</v>
      </c>
      <c r="B221" s="114">
        <f>'Расчет субсидий'!BI221</f>
        <v>21.099999999999994</v>
      </c>
      <c r="C221" s="114">
        <f>'Расчет субсидий'!D221-1</f>
        <v>0.19727411765314451</v>
      </c>
      <c r="D221" s="114">
        <f>C221*'Расчет субсидий'!E221</f>
        <v>1.9727411765314451</v>
      </c>
      <c r="E221" s="124">
        <f t="shared" si="110"/>
        <v>2.2593678464429794</v>
      </c>
      <c r="F221" s="114" t="s">
        <v>378</v>
      </c>
      <c r="G221" s="114" t="s">
        <v>378</v>
      </c>
      <c r="H221" s="114" t="s">
        <v>378</v>
      </c>
      <c r="I221" s="114" t="s">
        <v>378</v>
      </c>
      <c r="J221" s="114" t="s">
        <v>378</v>
      </c>
      <c r="K221" s="114" t="s">
        <v>378</v>
      </c>
      <c r="L221" s="114">
        <f>'Расчет субсидий'!P221-1</f>
        <v>-0.49303044382941763</v>
      </c>
      <c r="M221" s="114">
        <f>L221*'Расчет субсидий'!Q221</f>
        <v>-9.8606088765883531</v>
      </c>
      <c r="N221" s="124">
        <f t="shared" si="111"/>
        <v>-11.293292250981123</v>
      </c>
      <c r="O221" s="114">
        <f>'Расчет субсидий'!R221-1</f>
        <v>0</v>
      </c>
      <c r="P221" s="114">
        <f>O221*'Расчет субсидий'!S221</f>
        <v>0</v>
      </c>
      <c r="Q221" s="124">
        <f t="shared" si="112"/>
        <v>0</v>
      </c>
      <c r="R221" s="114">
        <f>'Расчет субсидий'!V221-1</f>
        <v>-0.12534690101757628</v>
      </c>
      <c r="S221" s="114">
        <f>R221*'Расчет субсидий'!W221</f>
        <v>-1.2534690101757628</v>
      </c>
      <c r="T221" s="124">
        <f t="shared" si="113"/>
        <v>-1.4355900367443282</v>
      </c>
      <c r="U221" s="114">
        <f>'Расчет субсидий'!Z221-1</f>
        <v>0.22075555555555537</v>
      </c>
      <c r="V221" s="114">
        <f>U221*'Расчет субсидий'!AA221</f>
        <v>8.8302222222222149</v>
      </c>
      <c r="W221" s="124">
        <f t="shared" si="114"/>
        <v>10.113197008901757</v>
      </c>
      <c r="X221" s="114" t="s">
        <v>378</v>
      </c>
      <c r="Y221" s="114" t="s">
        <v>378</v>
      </c>
      <c r="Z221" s="114" t="s">
        <v>378</v>
      </c>
      <c r="AA221" s="119">
        <f>'Расчет субсидий'!AH221-1</f>
        <v>4.9103863669751728</v>
      </c>
      <c r="AB221" s="114">
        <f>AA221*'Расчет субсидий'!AI221</f>
        <v>24.551931834875866</v>
      </c>
      <c r="AC221" s="124">
        <f t="shared" si="94"/>
        <v>28.119170429296354</v>
      </c>
      <c r="AD221" s="114">
        <f>'Расчет субсидий'!AL221-1</f>
        <v>-7.1428571428571175E-3</v>
      </c>
      <c r="AE221" s="114">
        <f>AD221*'Расчет субсидий'!AM221</f>
        <v>-0.10714285714285676</v>
      </c>
      <c r="AF221" s="124">
        <f t="shared" si="95"/>
        <v>-0.12271002870748131</v>
      </c>
      <c r="AG221" s="114">
        <f>'Расчет субсидий'!AP221-1</f>
        <v>6.8627450980392135E-2</v>
      </c>
      <c r="AH221" s="114">
        <f>AG221*'Расчет субсидий'!AQ221</f>
        <v>1.3725490196078427</v>
      </c>
      <c r="AI221" s="132">
        <f t="shared" si="96"/>
        <v>1.5719716095860399</v>
      </c>
      <c r="AJ221" s="114" t="s">
        <v>378</v>
      </c>
      <c r="AK221" s="114" t="s">
        <v>378</v>
      </c>
      <c r="AL221" s="114" t="s">
        <v>378</v>
      </c>
      <c r="AM221" s="123">
        <f>'Расчет субсидий'!AX221-1</f>
        <v>-0.70829999999999993</v>
      </c>
      <c r="AN221" s="123">
        <f>AM221*'Расчет субсидий'!AY221</f>
        <v>-7.0829999999999993</v>
      </c>
      <c r="AO221" s="116">
        <f t="shared" si="115"/>
        <v>-8.1121145777942019</v>
      </c>
      <c r="AP221" s="114" t="s">
        <v>378</v>
      </c>
      <c r="AQ221" s="115" t="s">
        <v>378</v>
      </c>
      <c r="AR221" s="141" t="s">
        <v>378</v>
      </c>
      <c r="AS221" s="115">
        <f t="shared" si="97"/>
        <v>18.423223509330395</v>
      </c>
      <c r="AT221" s="118" t="str">
        <f>IF('Расчет субсидий'!BV221="+",'Расчет субсидий'!BV221,"-")</f>
        <v>-</v>
      </c>
    </row>
    <row r="222" spans="1:46" x14ac:dyDescent="0.2">
      <c r="A222" s="140" t="s">
        <v>221</v>
      </c>
      <c r="B222" s="114">
        <f>'Расчет субсидий'!BI222</f>
        <v>-88</v>
      </c>
      <c r="C222" s="114">
        <f>'Расчет субсидий'!D222-1</f>
        <v>-1</v>
      </c>
      <c r="D222" s="114">
        <f>C222*'Расчет субсидий'!E222</f>
        <v>0</v>
      </c>
      <c r="E222" s="124">
        <f t="shared" si="110"/>
        <v>0</v>
      </c>
      <c r="F222" s="114" t="s">
        <v>378</v>
      </c>
      <c r="G222" s="114" t="s">
        <v>378</v>
      </c>
      <c r="H222" s="114" t="s">
        <v>378</v>
      </c>
      <c r="I222" s="114" t="s">
        <v>378</v>
      </c>
      <c r="J222" s="114" t="s">
        <v>378</v>
      </c>
      <c r="K222" s="114" t="s">
        <v>378</v>
      </c>
      <c r="L222" s="114">
        <f>'Расчет субсидий'!P222-1</f>
        <v>-0.64108766369171744</v>
      </c>
      <c r="M222" s="114">
        <f>L222*'Расчет субсидий'!Q222</f>
        <v>-12.821753273834348</v>
      </c>
      <c r="N222" s="124">
        <f t="shared" si="111"/>
        <v>-21.637777632794307</v>
      </c>
      <c r="O222" s="114">
        <f>'Расчет субсидий'!R222-1</f>
        <v>0</v>
      </c>
      <c r="P222" s="114">
        <f>O222*'Расчет субсидий'!S222</f>
        <v>0</v>
      </c>
      <c r="Q222" s="124">
        <f t="shared" si="112"/>
        <v>0</v>
      </c>
      <c r="R222" s="114">
        <f>'Расчет субсидий'!V222-1</f>
        <v>-0.90212765957446805</v>
      </c>
      <c r="S222" s="114">
        <f>R222*'Расчет субсидий'!W222</f>
        <v>-22.553191489361701</v>
      </c>
      <c r="T222" s="124">
        <f t="shared" si="113"/>
        <v>-38.060390957023998</v>
      </c>
      <c r="U222" s="114">
        <f>'Расчет субсидий'!Z222-1</f>
        <v>-0.75</v>
      </c>
      <c r="V222" s="114">
        <f>U222*'Расчет субсидий'!AA222</f>
        <v>-18.75</v>
      </c>
      <c r="W222" s="124">
        <f t="shared" si="114"/>
        <v>-31.642188236676787</v>
      </c>
      <c r="X222" s="114" t="s">
        <v>378</v>
      </c>
      <c r="Y222" s="114" t="s">
        <v>378</v>
      </c>
      <c r="Z222" s="114" t="s">
        <v>378</v>
      </c>
      <c r="AA222" s="119">
        <f>'Расчет субсидий'!AH222-1</f>
        <v>5.3017440963111673E-2</v>
      </c>
      <c r="AB222" s="114">
        <f>AA222*'Расчет субсидий'!AI222</f>
        <v>0.26508720481555836</v>
      </c>
      <c r="AC222" s="124">
        <f t="shared" si="94"/>
        <v>0.44735675914178086</v>
      </c>
      <c r="AD222" s="114">
        <f>'Расчет субсидий'!AL222-1</f>
        <v>0.11428571428571432</v>
      </c>
      <c r="AE222" s="114">
        <f>AD222*'Расчет субсидий'!AM222</f>
        <v>1.7142857142857149</v>
      </c>
      <c r="AF222" s="124">
        <f t="shared" si="95"/>
        <v>2.8930000673533076</v>
      </c>
      <c r="AG222" s="114">
        <f>'Расчет субсидий'!AP222-1</f>
        <v>0</v>
      </c>
      <c r="AH222" s="114">
        <f>AG222*'Расчет субсидий'!AQ222</f>
        <v>0</v>
      </c>
      <c r="AI222" s="132">
        <f t="shared" si="96"/>
        <v>0</v>
      </c>
      <c r="AJ222" s="114" t="s">
        <v>378</v>
      </c>
      <c r="AK222" s="114" t="s">
        <v>378</v>
      </c>
      <c r="AL222" s="114" t="s">
        <v>378</v>
      </c>
      <c r="AM222" s="123">
        <f>'Расчет субсидий'!AX222-1</f>
        <v>-1</v>
      </c>
      <c r="AN222" s="123">
        <f>AM222*'Расчет субсидий'!AY222</f>
        <v>0</v>
      </c>
      <c r="AO222" s="116">
        <f t="shared" si="115"/>
        <v>0</v>
      </c>
      <c r="AP222" s="114" t="s">
        <v>378</v>
      </c>
      <c r="AQ222" s="115" t="s">
        <v>378</v>
      </c>
      <c r="AR222" s="141" t="s">
        <v>378</v>
      </c>
      <c r="AS222" s="115">
        <f t="shared" si="97"/>
        <v>-52.145571844094775</v>
      </c>
      <c r="AT222" s="118" t="str">
        <f>IF('Расчет субсидий'!BV222="+",'Расчет субсидий'!BV222,"-")</f>
        <v>-</v>
      </c>
    </row>
    <row r="223" spans="1:46" x14ac:dyDescent="0.2">
      <c r="A223" s="140" t="s">
        <v>222</v>
      </c>
      <c r="B223" s="114">
        <f>'Расчет субсидий'!BI223</f>
        <v>-91.700000000000045</v>
      </c>
      <c r="C223" s="114">
        <f>'Расчет субсидий'!D223-1</f>
        <v>0.54838709677419351</v>
      </c>
      <c r="D223" s="114">
        <f>C223*'Расчет субсидий'!E223</f>
        <v>5.4838709677419351</v>
      </c>
      <c r="E223" s="124">
        <f t="shared" si="110"/>
        <v>56.277775570939149</v>
      </c>
      <c r="F223" s="114" t="s">
        <v>378</v>
      </c>
      <c r="G223" s="114" t="s">
        <v>378</v>
      </c>
      <c r="H223" s="114" t="s">
        <v>378</v>
      </c>
      <c r="I223" s="114" t="s">
        <v>378</v>
      </c>
      <c r="J223" s="114" t="s">
        <v>378</v>
      </c>
      <c r="K223" s="114" t="s">
        <v>378</v>
      </c>
      <c r="L223" s="114">
        <f>'Расчет субсидий'!P223-1</f>
        <v>-0.12836438923395432</v>
      </c>
      <c r="M223" s="114">
        <f>L223*'Расчет субсидий'!Q223</f>
        <v>-2.5672877846790865</v>
      </c>
      <c r="N223" s="124">
        <f t="shared" si="111"/>
        <v>-26.346580111398108</v>
      </c>
      <c r="O223" s="114">
        <f>'Расчет субсидий'!R223-1</f>
        <v>0</v>
      </c>
      <c r="P223" s="114">
        <f>O223*'Расчет субсидий'!S223</f>
        <v>0</v>
      </c>
      <c r="Q223" s="124">
        <f t="shared" si="112"/>
        <v>0</v>
      </c>
      <c r="R223" s="114">
        <f>'Расчет субсидий'!V223-1</f>
        <v>-0.10024390243902448</v>
      </c>
      <c r="S223" s="114">
        <f>R223*'Расчет субсидий'!W223</f>
        <v>-1.5036585365853672</v>
      </c>
      <c r="T223" s="124">
        <f t="shared" si="113"/>
        <v>-15.431172278680121</v>
      </c>
      <c r="U223" s="114">
        <f>'Расчет субсидий'!Z223-1</f>
        <v>-0.13952473300072377</v>
      </c>
      <c r="V223" s="114">
        <f>U223*'Расчет субсидий'!AA223</f>
        <v>-4.8833656550253322</v>
      </c>
      <c r="W223" s="124">
        <f t="shared" si="114"/>
        <v>-50.115139101734023</v>
      </c>
      <c r="X223" s="114" t="s">
        <v>378</v>
      </c>
      <c r="Y223" s="114" t="s">
        <v>378</v>
      </c>
      <c r="Z223" s="114" t="s">
        <v>378</v>
      </c>
      <c r="AA223" s="119">
        <f>'Расчет субсидий'!AH223-1</f>
        <v>0.85064370215727214</v>
      </c>
      <c r="AB223" s="114">
        <f>AA223*'Расчет субсидий'!AI223</f>
        <v>4.2532185107863612</v>
      </c>
      <c r="AC223" s="124">
        <f t="shared" si="94"/>
        <v>43.648305770177444</v>
      </c>
      <c r="AD223" s="114">
        <f>'Расчет субсидий'!AL223-1</f>
        <v>-0.12678571428571428</v>
      </c>
      <c r="AE223" s="114">
        <f>AD223*'Расчет субсидий'!AM223</f>
        <v>-1.9017857142857142</v>
      </c>
      <c r="AF223" s="124">
        <f t="shared" si="95"/>
        <v>-19.51691975288399</v>
      </c>
      <c r="AG223" s="114">
        <f>'Расчет субсидий'!AP223-1</f>
        <v>1.8324607329842868E-2</v>
      </c>
      <c r="AH223" s="114">
        <f>AG223*'Расчет субсидий'!AQ223</f>
        <v>0.36649214659685736</v>
      </c>
      <c r="AI223" s="132">
        <f t="shared" si="96"/>
        <v>3.7610955647963515</v>
      </c>
      <c r="AJ223" s="114" t="s">
        <v>378</v>
      </c>
      <c r="AK223" s="114" t="s">
        <v>378</v>
      </c>
      <c r="AL223" s="114" t="s">
        <v>378</v>
      </c>
      <c r="AM223" s="123">
        <f>'Расчет субсидий'!AX223-1</f>
        <v>-0.81830000000000003</v>
      </c>
      <c r="AN223" s="123">
        <f>AM223*'Расчет субсидий'!AY223</f>
        <v>-8.1829999999999998</v>
      </c>
      <c r="AO223" s="116">
        <f t="shared" si="115"/>
        <v>-83.977365661216751</v>
      </c>
      <c r="AP223" s="114" t="s">
        <v>378</v>
      </c>
      <c r="AQ223" s="115" t="s">
        <v>378</v>
      </c>
      <c r="AR223" s="141" t="s">
        <v>378</v>
      </c>
      <c r="AS223" s="115">
        <f t="shared" si="97"/>
        <v>-8.9355160654503454</v>
      </c>
      <c r="AT223" s="118" t="str">
        <f>IF('Расчет субсидий'!BV223="+",'Расчет субсидий'!BV223,"-")</f>
        <v>-</v>
      </c>
    </row>
    <row r="224" spans="1:46" x14ac:dyDescent="0.2">
      <c r="A224" s="140" t="s">
        <v>223</v>
      </c>
      <c r="B224" s="114">
        <f>'Расчет субсидий'!BI224</f>
        <v>63.799999999999955</v>
      </c>
      <c r="C224" s="114">
        <f>'Расчет субсидий'!D224-1</f>
        <v>-1</v>
      </c>
      <c r="D224" s="114">
        <f>C224*'Расчет субсидий'!E224</f>
        <v>0</v>
      </c>
      <c r="E224" s="124">
        <f t="shared" si="110"/>
        <v>0</v>
      </c>
      <c r="F224" s="114" t="s">
        <v>378</v>
      </c>
      <c r="G224" s="114" t="s">
        <v>378</v>
      </c>
      <c r="H224" s="114" t="s">
        <v>378</v>
      </c>
      <c r="I224" s="114" t="s">
        <v>378</v>
      </c>
      <c r="J224" s="114" t="s">
        <v>378</v>
      </c>
      <c r="K224" s="114" t="s">
        <v>378</v>
      </c>
      <c r="L224" s="114">
        <f>'Расчет субсидий'!P224-1</f>
        <v>0.50759853882015804</v>
      </c>
      <c r="M224" s="114">
        <f>L224*'Расчет субсидий'!Q224</f>
        <v>10.151970776403161</v>
      </c>
      <c r="N224" s="124">
        <f t="shared" si="111"/>
        <v>75.069603069347266</v>
      </c>
      <c r="O224" s="114">
        <f>'Расчет субсидий'!R224-1</f>
        <v>0</v>
      </c>
      <c r="P224" s="114">
        <f>O224*'Расчет субсидий'!S224</f>
        <v>0</v>
      </c>
      <c r="Q224" s="124">
        <f t="shared" si="112"/>
        <v>0</v>
      </c>
      <c r="R224" s="114">
        <f>'Расчет субсидий'!V224-1</f>
        <v>4.7417442845046676E-2</v>
      </c>
      <c r="S224" s="114">
        <f>R224*'Расчет субсидий'!W224</f>
        <v>1.4225232853514003</v>
      </c>
      <c r="T224" s="124">
        <f t="shared" si="113"/>
        <v>10.518968261457946</v>
      </c>
      <c r="U224" s="114">
        <f>'Расчет субсидий'!Z224-1</f>
        <v>3.2810271041369576E-2</v>
      </c>
      <c r="V224" s="114">
        <f>U224*'Расчет субсидий'!AA224</f>
        <v>0.65620542082739153</v>
      </c>
      <c r="W224" s="124">
        <f t="shared" si="114"/>
        <v>4.8523662605458604</v>
      </c>
      <c r="X224" s="114" t="s">
        <v>378</v>
      </c>
      <c r="Y224" s="114" t="s">
        <v>378</v>
      </c>
      <c r="Z224" s="114" t="s">
        <v>378</v>
      </c>
      <c r="AA224" s="119">
        <f>'Расчет субсидий'!AH224-1</f>
        <v>0.73659017316626785</v>
      </c>
      <c r="AB224" s="114">
        <f>AA224*'Расчет субсидий'!AI224</f>
        <v>3.682950865831339</v>
      </c>
      <c r="AC224" s="124">
        <f t="shared" si="94"/>
        <v>27.233890415100603</v>
      </c>
      <c r="AD224" s="114">
        <f>'Расчет субсидий'!AL224-1</f>
        <v>-0.48571428571428565</v>
      </c>
      <c r="AE224" s="114">
        <f>AD224*'Расчет субсидий'!AM224</f>
        <v>-7.2857142857142847</v>
      </c>
      <c r="AF224" s="124">
        <f t="shared" si="95"/>
        <v>-53.874828006451708</v>
      </c>
      <c r="AG224" s="114">
        <f>'Расчет субсидий'!AP224-1</f>
        <v>0</v>
      </c>
      <c r="AH224" s="114">
        <f>AG224*'Расчет субсидий'!AQ224</f>
        <v>0</v>
      </c>
      <c r="AI224" s="132">
        <f t="shared" si="96"/>
        <v>0</v>
      </c>
      <c r="AJ224" s="114" t="s">
        <v>378</v>
      </c>
      <c r="AK224" s="114" t="s">
        <v>378</v>
      </c>
      <c r="AL224" s="114" t="s">
        <v>378</v>
      </c>
      <c r="AM224" s="123">
        <f>'Расчет субсидий'!AX224-1</f>
        <v>-1</v>
      </c>
      <c r="AN224" s="123">
        <f>AM224*'Расчет субсидий'!AY224</f>
        <v>0</v>
      </c>
      <c r="AO224" s="116">
        <f t="shared" si="115"/>
        <v>0</v>
      </c>
      <c r="AP224" s="114" t="s">
        <v>378</v>
      </c>
      <c r="AQ224" s="115" t="s">
        <v>378</v>
      </c>
      <c r="AR224" s="141" t="s">
        <v>378</v>
      </c>
      <c r="AS224" s="115">
        <f t="shared" si="97"/>
        <v>8.6279360626990051</v>
      </c>
      <c r="AT224" s="118" t="str">
        <f>IF('Расчет субсидий'!BV224="+",'Расчет субсидий'!BV224,"-")</f>
        <v>-</v>
      </c>
    </row>
    <row r="225" spans="1:46" x14ac:dyDescent="0.2">
      <c r="A225" s="140" t="s">
        <v>224</v>
      </c>
      <c r="B225" s="114">
        <f>'Расчет субсидий'!BI225</f>
        <v>49.399999999999977</v>
      </c>
      <c r="C225" s="114">
        <f>'Расчет субсидий'!D225-1</f>
        <v>-1</v>
      </c>
      <c r="D225" s="114">
        <f>C225*'Расчет субсидий'!E225</f>
        <v>0</v>
      </c>
      <c r="E225" s="124">
        <f t="shared" si="110"/>
        <v>0</v>
      </c>
      <c r="F225" s="114" t="s">
        <v>378</v>
      </c>
      <c r="G225" s="114" t="s">
        <v>378</v>
      </c>
      <c r="H225" s="114" t="s">
        <v>378</v>
      </c>
      <c r="I225" s="114" t="s">
        <v>378</v>
      </c>
      <c r="J225" s="114" t="s">
        <v>378</v>
      </c>
      <c r="K225" s="114" t="s">
        <v>378</v>
      </c>
      <c r="L225" s="114">
        <f>'Расчет субсидий'!P225-1</f>
        <v>-0.17508258612553096</v>
      </c>
      <c r="M225" s="114">
        <f>L225*'Расчет субсидий'!Q225</f>
        <v>-3.5016517225106192</v>
      </c>
      <c r="N225" s="124">
        <f t="shared" si="111"/>
        <v>-17.731411527609698</v>
      </c>
      <c r="O225" s="114">
        <f>'Расчет субсидий'!R225-1</f>
        <v>0</v>
      </c>
      <c r="P225" s="114">
        <f>O225*'Расчет субсидий'!S225</f>
        <v>0</v>
      </c>
      <c r="Q225" s="124">
        <f t="shared" si="112"/>
        <v>0</v>
      </c>
      <c r="R225" s="114">
        <f>'Расчет субсидий'!V225-1</f>
        <v>0.12419186652763292</v>
      </c>
      <c r="S225" s="114">
        <f>R225*'Расчет субсидий'!W225</f>
        <v>4.9676746611053169</v>
      </c>
      <c r="T225" s="124">
        <f t="shared" si="113"/>
        <v>25.154952785590826</v>
      </c>
      <c r="U225" s="114">
        <f>'Расчет субсидий'!Z225-1</f>
        <v>1.1723404255319148</v>
      </c>
      <c r="V225" s="114">
        <f>U225*'Расчет субсидий'!AA225</f>
        <v>11.723404255319148</v>
      </c>
      <c r="W225" s="124">
        <f t="shared" si="114"/>
        <v>59.364129224865856</v>
      </c>
      <c r="X225" s="114" t="s">
        <v>378</v>
      </c>
      <c r="Y225" s="114" t="s">
        <v>378</v>
      </c>
      <c r="Z225" s="114" t="s">
        <v>378</v>
      </c>
      <c r="AA225" s="119">
        <f>'Расчет субсидий'!AH225-1</f>
        <v>8.9931366305809002E-2</v>
      </c>
      <c r="AB225" s="114">
        <f>AA225*'Расчет субсидий'!AI225</f>
        <v>0.44965683152904501</v>
      </c>
      <c r="AC225" s="124">
        <f t="shared" si="94"/>
        <v>2.27693984378493</v>
      </c>
      <c r="AD225" s="114">
        <f>'Расчет субсидий'!AL225-1</f>
        <v>-0.2232142857142857</v>
      </c>
      <c r="AE225" s="114">
        <f>AD225*'Расчет субсидий'!AM225</f>
        <v>-3.3482142857142856</v>
      </c>
      <c r="AF225" s="124">
        <f t="shared" si="95"/>
        <v>-16.954446097813406</v>
      </c>
      <c r="AG225" s="114">
        <f>'Расчет субсидий'!AP225-1</f>
        <v>-2.6760563380281654E-2</v>
      </c>
      <c r="AH225" s="114">
        <f>AG225*'Расчет субсидий'!AQ225</f>
        <v>-0.53521126760563309</v>
      </c>
      <c r="AI225" s="132">
        <f t="shared" si="96"/>
        <v>-2.7101642288185448</v>
      </c>
      <c r="AJ225" s="114" t="s">
        <v>378</v>
      </c>
      <c r="AK225" s="114" t="s">
        <v>378</v>
      </c>
      <c r="AL225" s="114" t="s">
        <v>378</v>
      </c>
      <c r="AM225" s="123">
        <f>'Расчет субсидий'!AX225-1</f>
        <v>-1</v>
      </c>
      <c r="AN225" s="123">
        <f>AM225*'Расчет субсидий'!AY225</f>
        <v>0</v>
      </c>
      <c r="AO225" s="116">
        <f t="shared" si="115"/>
        <v>0</v>
      </c>
      <c r="AP225" s="114" t="s">
        <v>378</v>
      </c>
      <c r="AQ225" s="115" t="s">
        <v>378</v>
      </c>
      <c r="AR225" s="141" t="s">
        <v>378</v>
      </c>
      <c r="AS225" s="115">
        <f t="shared" si="97"/>
        <v>9.755658472122974</v>
      </c>
      <c r="AT225" s="118" t="str">
        <f>IF('Расчет субсидий'!BV225="+",'Расчет субсидий'!BV225,"-")</f>
        <v>-</v>
      </c>
    </row>
    <row r="226" spans="1:46" x14ac:dyDescent="0.2">
      <c r="A226" s="135" t="s">
        <v>225</v>
      </c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19"/>
      <c r="AB226" s="114"/>
      <c r="AC226" s="124"/>
      <c r="AD226" s="142"/>
      <c r="AE226" s="142"/>
      <c r="AF226" s="142"/>
      <c r="AG226" s="142"/>
      <c r="AH226" s="142"/>
      <c r="AI226" s="143"/>
      <c r="AJ226" s="142"/>
      <c r="AK226" s="142"/>
      <c r="AL226" s="142"/>
      <c r="AM226" s="123"/>
      <c r="AN226" s="123"/>
      <c r="AO226" s="116"/>
      <c r="AP226" s="142"/>
      <c r="AQ226" s="144"/>
      <c r="AR226" s="145"/>
      <c r="AS226" s="115"/>
      <c r="AT226" s="118"/>
    </row>
    <row r="227" spans="1:46" x14ac:dyDescent="0.2">
      <c r="A227" s="140" t="s">
        <v>226</v>
      </c>
      <c r="B227" s="114">
        <f>'Расчет субсидий'!BI227</f>
        <v>-403.4</v>
      </c>
      <c r="C227" s="114">
        <f>'Расчет субсидий'!D227-1</f>
        <v>-1</v>
      </c>
      <c r="D227" s="114">
        <f>C227*'Расчет субсидий'!E227</f>
        <v>0</v>
      </c>
      <c r="E227" s="124">
        <f t="shared" ref="E227:E235" si="116">$B227*D227/$AS227</f>
        <v>0</v>
      </c>
      <c r="F227" s="114" t="s">
        <v>378</v>
      </c>
      <c r="G227" s="114" t="s">
        <v>378</v>
      </c>
      <c r="H227" s="114" t="s">
        <v>378</v>
      </c>
      <c r="I227" s="114" t="s">
        <v>378</v>
      </c>
      <c r="J227" s="114" t="s">
        <v>378</v>
      </c>
      <c r="K227" s="114" t="s">
        <v>378</v>
      </c>
      <c r="L227" s="114">
        <f>'Расчет субсидий'!P227-1</f>
        <v>-0.74925598610166932</v>
      </c>
      <c r="M227" s="114">
        <f>L227*'Расчет субсидий'!Q227</f>
        <v>-14.985119722033387</v>
      </c>
      <c r="N227" s="124">
        <f t="shared" ref="N227:N235" si="117">$B227*M227/$AS227</f>
        <v>-89.186433250156568</v>
      </c>
      <c r="O227" s="114">
        <f>'Расчет субсидий'!R227-1</f>
        <v>0</v>
      </c>
      <c r="P227" s="114">
        <f>O227*'Расчет субсидий'!S227</f>
        <v>0</v>
      </c>
      <c r="Q227" s="124">
        <f t="shared" ref="Q227:Q235" si="118">$B227*P227/$AS227</f>
        <v>0</v>
      </c>
      <c r="R227" s="114">
        <f>'Расчет субсидий'!V227-1</f>
        <v>-0.98064516129032253</v>
      </c>
      <c r="S227" s="114">
        <f>R227*'Расчет субсидий'!W227</f>
        <v>-19.612903225806452</v>
      </c>
      <c r="T227" s="124">
        <f t="shared" ref="T227:T235" si="119">$B227*S227/$AS227</f>
        <v>-116.72945674356023</v>
      </c>
      <c r="U227" s="114">
        <f>'Расчет субсидий'!Z227-1</f>
        <v>-0.65957446808510634</v>
      </c>
      <c r="V227" s="114">
        <f>U227*'Расчет субсидий'!AA227</f>
        <v>-19.787234042553191</v>
      </c>
      <c r="W227" s="124">
        <f t="shared" ref="W227:W235" si="120">$B227*V227/$AS227</f>
        <v>-117.7670156045927</v>
      </c>
      <c r="X227" s="114" t="s">
        <v>378</v>
      </c>
      <c r="Y227" s="114" t="s">
        <v>378</v>
      </c>
      <c r="Z227" s="114" t="s">
        <v>378</v>
      </c>
      <c r="AA227" s="119">
        <f>'Расчет субсидий'!AH227-1</f>
        <v>2.5945945945945903E-2</v>
      </c>
      <c r="AB227" s="114">
        <f>AA227*'Расчет субсидий'!AI227</f>
        <v>0.12972972972972951</v>
      </c>
      <c r="AC227" s="124">
        <f t="shared" si="94"/>
        <v>0.77210807092112965</v>
      </c>
      <c r="AD227" s="114">
        <f>'Расчет субсидий'!AL227-1</f>
        <v>-0.10158730158730156</v>
      </c>
      <c r="AE227" s="114">
        <f>AD227*'Расчет субсидий'!AM227</f>
        <v>-1.5238095238095233</v>
      </c>
      <c r="AF227" s="124">
        <f t="shared" si="95"/>
        <v>-9.0692059124069324</v>
      </c>
      <c r="AG227" s="114">
        <f>'Расчет субсидий'!AP227-1</f>
        <v>-0.6</v>
      </c>
      <c r="AH227" s="114">
        <f>AG227*'Расчет субсидий'!AQ227</f>
        <v>-12</v>
      </c>
      <c r="AI227" s="132">
        <f t="shared" si="96"/>
        <v>-71.419996560204609</v>
      </c>
      <c r="AJ227" s="114" t="s">
        <v>378</v>
      </c>
      <c r="AK227" s="114" t="s">
        <v>378</v>
      </c>
      <c r="AL227" s="114" t="s">
        <v>378</v>
      </c>
      <c r="AM227" s="123">
        <f>'Расчет субсидий'!AX227-1</f>
        <v>-1</v>
      </c>
      <c r="AN227" s="123">
        <f>AM227*'Расчет субсидий'!AY227</f>
        <v>0</v>
      </c>
      <c r="AO227" s="116">
        <f t="shared" ref="AO227:AO235" si="121">$B227*AN227/$AS227</f>
        <v>0</v>
      </c>
      <c r="AP227" s="114" t="s">
        <v>378</v>
      </c>
      <c r="AQ227" s="115" t="s">
        <v>378</v>
      </c>
      <c r="AR227" s="141" t="s">
        <v>378</v>
      </c>
      <c r="AS227" s="115">
        <f t="shared" si="97"/>
        <v>-67.779336784472832</v>
      </c>
      <c r="AT227" s="118" t="str">
        <f>IF('Расчет субсидий'!BV227="+",'Расчет субсидий'!BV227,"-")</f>
        <v>-</v>
      </c>
    </row>
    <row r="228" spans="1:46" x14ac:dyDescent="0.2">
      <c r="A228" s="140" t="s">
        <v>150</v>
      </c>
      <c r="B228" s="114">
        <f>'Расчет субсидий'!BI228</f>
        <v>240.90000000000009</v>
      </c>
      <c r="C228" s="114">
        <f>'Расчет субсидий'!D228-1</f>
        <v>-1</v>
      </c>
      <c r="D228" s="114">
        <f>C228*'Расчет субсидий'!E228</f>
        <v>0</v>
      </c>
      <c r="E228" s="124">
        <f t="shared" si="116"/>
        <v>0</v>
      </c>
      <c r="F228" s="114" t="s">
        <v>378</v>
      </c>
      <c r="G228" s="114" t="s">
        <v>378</v>
      </c>
      <c r="H228" s="114" t="s">
        <v>378</v>
      </c>
      <c r="I228" s="114" t="s">
        <v>378</v>
      </c>
      <c r="J228" s="114" t="s">
        <v>378</v>
      </c>
      <c r="K228" s="114" t="s">
        <v>378</v>
      </c>
      <c r="L228" s="114">
        <f>'Расчет субсидий'!P228-1</f>
        <v>0.88990825688073394</v>
      </c>
      <c r="M228" s="114">
        <f>L228*'Расчет субсидий'!Q228</f>
        <v>17.798165137614678</v>
      </c>
      <c r="N228" s="124">
        <f t="shared" si="117"/>
        <v>120.66310185411622</v>
      </c>
      <c r="O228" s="114">
        <f>'Расчет субсидий'!R228-1</f>
        <v>0</v>
      </c>
      <c r="P228" s="114">
        <f>O228*'Расчет субсидий'!S228</f>
        <v>0</v>
      </c>
      <c r="Q228" s="124">
        <f t="shared" si="118"/>
        <v>0</v>
      </c>
      <c r="R228" s="114">
        <f>'Расчет субсидий'!V228-1</f>
        <v>0.58287596048298562</v>
      </c>
      <c r="S228" s="114">
        <f>R228*'Расчет субсидий'!W228</f>
        <v>17.48627881448957</v>
      </c>
      <c r="T228" s="124">
        <f t="shared" si="119"/>
        <v>118.54866079330053</v>
      </c>
      <c r="U228" s="114">
        <f>'Расчет субсидий'!Z228-1</f>
        <v>0.14129808246551123</v>
      </c>
      <c r="V228" s="114">
        <f>U228*'Расчет субсидий'!AA228</f>
        <v>2.8259616493102246</v>
      </c>
      <c r="W228" s="124">
        <f t="shared" si="120"/>
        <v>19.158677070924487</v>
      </c>
      <c r="X228" s="114" t="s">
        <v>378</v>
      </c>
      <c r="Y228" s="114" t="s">
        <v>378</v>
      </c>
      <c r="Z228" s="114" t="s">
        <v>378</v>
      </c>
      <c r="AA228" s="119">
        <f>'Расчет субсидий'!AH228-1</f>
        <v>0.1924457741211667</v>
      </c>
      <c r="AB228" s="114">
        <f>AA228*'Расчет субсидий'!AI228</f>
        <v>0.96222887060583351</v>
      </c>
      <c r="AC228" s="124">
        <f t="shared" si="94"/>
        <v>6.5234544866372355</v>
      </c>
      <c r="AD228" s="114">
        <f>'Расчет субсидий'!AL228-1</f>
        <v>-0.39365079365079358</v>
      </c>
      <c r="AE228" s="114">
        <f>AD228*'Расчет субсидий'!AM228</f>
        <v>-5.9047619047619033</v>
      </c>
      <c r="AF228" s="124">
        <f t="shared" si="95"/>
        <v>-40.03147974129196</v>
      </c>
      <c r="AG228" s="114">
        <f>'Расчет субсидий'!AP228-1</f>
        <v>0.11827956989247301</v>
      </c>
      <c r="AH228" s="114">
        <f>AG228*'Расчет субсидий'!AQ228</f>
        <v>2.3655913978494603</v>
      </c>
      <c r="AI228" s="132">
        <f t="shared" si="96"/>
        <v>16.037585536313625</v>
      </c>
      <c r="AJ228" s="114" t="s">
        <v>378</v>
      </c>
      <c r="AK228" s="114" t="s">
        <v>378</v>
      </c>
      <c r="AL228" s="114" t="s">
        <v>378</v>
      </c>
      <c r="AM228" s="123">
        <f>'Расчет субсидий'!AX228-1</f>
        <v>-1</v>
      </c>
      <c r="AN228" s="123">
        <f>AM228*'Расчет субсидий'!AY228</f>
        <v>0</v>
      </c>
      <c r="AO228" s="116">
        <f t="shared" si="121"/>
        <v>0</v>
      </c>
      <c r="AP228" s="114" t="s">
        <v>378</v>
      </c>
      <c r="AQ228" s="115" t="s">
        <v>378</v>
      </c>
      <c r="AR228" s="141" t="s">
        <v>378</v>
      </c>
      <c r="AS228" s="115">
        <f t="shared" si="97"/>
        <v>35.533463965107856</v>
      </c>
      <c r="AT228" s="118" t="str">
        <f>IF('Расчет субсидий'!BV228="+",'Расчет субсидий'!BV228,"-")</f>
        <v>-</v>
      </c>
    </row>
    <row r="229" spans="1:46" x14ac:dyDescent="0.2">
      <c r="A229" s="140" t="s">
        <v>227</v>
      </c>
      <c r="B229" s="114">
        <f>'Расчет субсидий'!BI229</f>
        <v>59.5</v>
      </c>
      <c r="C229" s="114">
        <f>'Расчет субсидий'!D229-1</f>
        <v>-1</v>
      </c>
      <c r="D229" s="114">
        <f>C229*'Расчет субсидий'!E229</f>
        <v>0</v>
      </c>
      <c r="E229" s="124">
        <f t="shared" si="116"/>
        <v>0</v>
      </c>
      <c r="F229" s="114" t="s">
        <v>378</v>
      </c>
      <c r="G229" s="114" t="s">
        <v>378</v>
      </c>
      <c r="H229" s="114" t="s">
        <v>378</v>
      </c>
      <c r="I229" s="114" t="s">
        <v>378</v>
      </c>
      <c r="J229" s="114" t="s">
        <v>378</v>
      </c>
      <c r="K229" s="114" t="s">
        <v>378</v>
      </c>
      <c r="L229" s="114">
        <f>'Расчет субсидий'!P229-1</f>
        <v>0.83694225721784776</v>
      </c>
      <c r="M229" s="114">
        <f>L229*'Расчет субсидий'!Q229</f>
        <v>16.738845144356954</v>
      </c>
      <c r="N229" s="124">
        <f t="shared" si="117"/>
        <v>151.94051692112265</v>
      </c>
      <c r="O229" s="114">
        <f>'Расчет субсидий'!R229-1</f>
        <v>0</v>
      </c>
      <c r="P229" s="114">
        <f>O229*'Расчет субсидий'!S229</f>
        <v>0</v>
      </c>
      <c r="Q229" s="124">
        <f t="shared" si="118"/>
        <v>0</v>
      </c>
      <c r="R229" s="114">
        <f>'Расчет субсидий'!V229-1</f>
        <v>0.3178913738019169</v>
      </c>
      <c r="S229" s="114">
        <f>R229*'Расчет субсидий'!W229</f>
        <v>4.7683706070287535</v>
      </c>
      <c r="T229" s="124">
        <f t="shared" si="119"/>
        <v>43.283075305089646</v>
      </c>
      <c r="U229" s="114">
        <f>'Расчет субсидий'!Z229-1</f>
        <v>-0.46355627737585503</v>
      </c>
      <c r="V229" s="114">
        <f>U229*'Расчет субсидий'!AA229</f>
        <v>-16.224469708154928</v>
      </c>
      <c r="W229" s="124">
        <f t="shared" si="120"/>
        <v>-147.27146902719363</v>
      </c>
      <c r="X229" s="114" t="s">
        <v>378</v>
      </c>
      <c r="Y229" s="114" t="s">
        <v>378</v>
      </c>
      <c r="Z229" s="114" t="s">
        <v>378</v>
      </c>
      <c r="AA229" s="119">
        <f>'Расчет субсидий'!AH229-1</f>
        <v>7.8058252427184449E-2</v>
      </c>
      <c r="AB229" s="114">
        <f>AA229*'Расчет субсидий'!AI229</f>
        <v>0.39029126213592225</v>
      </c>
      <c r="AC229" s="124">
        <f t="shared" si="94"/>
        <v>3.5427208751447914</v>
      </c>
      <c r="AD229" s="114">
        <f>'Расчет субсидий'!AL229-1</f>
        <v>-0.18253968253968256</v>
      </c>
      <c r="AE229" s="114">
        <f>AD229*'Расчет субсидий'!AM229</f>
        <v>-2.7380952380952381</v>
      </c>
      <c r="AF229" s="124">
        <f t="shared" si="95"/>
        <v>-24.854020828056182</v>
      </c>
      <c r="AG229" s="114">
        <f>'Расчет субсидий'!AP229-1</f>
        <v>0.18100000000000005</v>
      </c>
      <c r="AH229" s="114">
        <f>AG229*'Расчет субсидий'!AQ229</f>
        <v>3.620000000000001</v>
      </c>
      <c r="AI229" s="132">
        <f t="shared" si="96"/>
        <v>32.859176753892726</v>
      </c>
      <c r="AJ229" s="114" t="s">
        <v>378</v>
      </c>
      <c r="AK229" s="114" t="s">
        <v>378</v>
      </c>
      <c r="AL229" s="114" t="s">
        <v>378</v>
      </c>
      <c r="AM229" s="123">
        <f>'Расчет субсидий'!AX229-1</f>
        <v>-1</v>
      </c>
      <c r="AN229" s="123">
        <f>AM229*'Расчет субсидий'!AY229</f>
        <v>0</v>
      </c>
      <c r="AO229" s="116">
        <f t="shared" si="121"/>
        <v>0</v>
      </c>
      <c r="AP229" s="114" t="s">
        <v>378</v>
      </c>
      <c r="AQ229" s="115" t="s">
        <v>378</v>
      </c>
      <c r="AR229" s="141" t="s">
        <v>378</v>
      </c>
      <c r="AS229" s="115">
        <f t="shared" si="97"/>
        <v>6.5549420672714653</v>
      </c>
      <c r="AT229" s="118" t="str">
        <f>IF('Расчет субсидий'!BV229="+",'Расчет субсидий'!BV229,"-")</f>
        <v>-</v>
      </c>
    </row>
    <row r="230" spans="1:46" x14ac:dyDescent="0.2">
      <c r="A230" s="140" t="s">
        <v>228</v>
      </c>
      <c r="B230" s="114">
        <f>'Расчет субсидий'!BI230</f>
        <v>205.29999999999995</v>
      </c>
      <c r="C230" s="114">
        <f>'Расчет субсидий'!D230-1</f>
        <v>-1</v>
      </c>
      <c r="D230" s="114">
        <f>C230*'Расчет субсидий'!E230</f>
        <v>0</v>
      </c>
      <c r="E230" s="124">
        <f t="shared" si="116"/>
        <v>0</v>
      </c>
      <c r="F230" s="114" t="s">
        <v>378</v>
      </c>
      <c r="G230" s="114" t="s">
        <v>378</v>
      </c>
      <c r="H230" s="114" t="s">
        <v>378</v>
      </c>
      <c r="I230" s="114" t="s">
        <v>378</v>
      </c>
      <c r="J230" s="114" t="s">
        <v>378</v>
      </c>
      <c r="K230" s="114" t="s">
        <v>378</v>
      </c>
      <c r="L230" s="114">
        <f>'Расчет субсидий'!P230-1</f>
        <v>-4.3123734471624764E-2</v>
      </c>
      <c r="M230" s="114">
        <f>L230*'Расчет субсидий'!Q230</f>
        <v>-0.86247468943249528</v>
      </c>
      <c r="N230" s="124">
        <f t="shared" si="117"/>
        <v>-3.8004080959962394</v>
      </c>
      <c r="O230" s="114">
        <f>'Расчет субсидий'!R230-1</f>
        <v>0</v>
      </c>
      <c r="P230" s="114">
        <f>O230*'Расчет субсидий'!S230</f>
        <v>0</v>
      </c>
      <c r="Q230" s="124">
        <f t="shared" si="118"/>
        <v>0</v>
      </c>
      <c r="R230" s="114">
        <f>'Расчет субсидий'!V230-1</f>
        <v>2.1592039800995022</v>
      </c>
      <c r="S230" s="114">
        <f>R230*'Расчет субсидий'!W230</f>
        <v>53.980099502487555</v>
      </c>
      <c r="T230" s="124">
        <f t="shared" si="119"/>
        <v>237.8578869449743</v>
      </c>
      <c r="U230" s="114">
        <f>'Расчет субсидий'!Z230-1</f>
        <v>8.3184351666842016E-2</v>
      </c>
      <c r="V230" s="114">
        <f>U230*'Расчет субсидий'!AA230</f>
        <v>2.0796087916710504</v>
      </c>
      <c r="W230" s="124">
        <f t="shared" si="120"/>
        <v>9.1635872741633673</v>
      </c>
      <c r="X230" s="114" t="s">
        <v>378</v>
      </c>
      <c r="Y230" s="114" t="s">
        <v>378</v>
      </c>
      <c r="Z230" s="114" t="s">
        <v>378</v>
      </c>
      <c r="AA230" s="119">
        <f>'Расчет субсидий'!AH230-1</f>
        <v>0.50897727272727278</v>
      </c>
      <c r="AB230" s="114">
        <f>AA230*'Расчет субсидий'!AI230</f>
        <v>2.5448863636363637</v>
      </c>
      <c r="AC230" s="124">
        <f t="shared" si="94"/>
        <v>11.213786164690751</v>
      </c>
      <c r="AD230" s="114">
        <f>'Расчет субсидий'!AL230-1</f>
        <v>-0.35079365079365077</v>
      </c>
      <c r="AE230" s="114">
        <f>AD230*'Расчет субсидий'!AM230</f>
        <v>-5.2619047619047619</v>
      </c>
      <c r="AF230" s="124">
        <f t="shared" si="95"/>
        <v>-23.186054851838282</v>
      </c>
      <c r="AG230" s="114">
        <f>'Расчет субсидий'!AP230-1</f>
        <v>-0.2944444444444444</v>
      </c>
      <c r="AH230" s="114">
        <f>AG230*'Расчет субсидий'!AQ230</f>
        <v>-5.8888888888888875</v>
      </c>
      <c r="AI230" s="132">
        <f t="shared" si="96"/>
        <v>-25.948797435993971</v>
      </c>
      <c r="AJ230" s="114" t="s">
        <v>378</v>
      </c>
      <c r="AK230" s="114" t="s">
        <v>378</v>
      </c>
      <c r="AL230" s="114" t="s">
        <v>378</v>
      </c>
      <c r="AM230" s="123">
        <f>'Расчет субсидий'!AX230-1</f>
        <v>-1</v>
      </c>
      <c r="AN230" s="123">
        <f>AM230*'Расчет субсидий'!AY230</f>
        <v>0</v>
      </c>
      <c r="AO230" s="116">
        <f t="shared" si="121"/>
        <v>0</v>
      </c>
      <c r="AP230" s="114" t="s">
        <v>378</v>
      </c>
      <c r="AQ230" s="115" t="s">
        <v>378</v>
      </c>
      <c r="AR230" s="141" t="s">
        <v>378</v>
      </c>
      <c r="AS230" s="115">
        <f t="shared" si="97"/>
        <v>46.591326317568829</v>
      </c>
      <c r="AT230" s="118" t="str">
        <f>IF('Расчет субсидий'!BV230="+",'Расчет субсидий'!BV230,"-")</f>
        <v>-</v>
      </c>
    </row>
    <row r="231" spans="1:46" x14ac:dyDescent="0.2">
      <c r="A231" s="140" t="s">
        <v>229</v>
      </c>
      <c r="B231" s="114">
        <f>'Расчет субсидий'!BI231</f>
        <v>-3.5</v>
      </c>
      <c r="C231" s="114">
        <f>'Расчет субсидий'!D231-1</f>
        <v>-9.5774084575444007E-3</v>
      </c>
      <c r="D231" s="114">
        <f>C231*'Расчет субсидий'!E231</f>
        <v>-9.5774084575444007E-2</v>
      </c>
      <c r="E231" s="124">
        <f t="shared" si="116"/>
        <v>-2.6115291330339171E-2</v>
      </c>
      <c r="F231" s="114" t="s">
        <v>378</v>
      </c>
      <c r="G231" s="114" t="s">
        <v>378</v>
      </c>
      <c r="H231" s="114" t="s">
        <v>378</v>
      </c>
      <c r="I231" s="114" t="s">
        <v>378</v>
      </c>
      <c r="J231" s="114" t="s">
        <v>378</v>
      </c>
      <c r="K231" s="114" t="s">
        <v>378</v>
      </c>
      <c r="L231" s="114">
        <f>'Расчет субсидий'!P231-1</f>
        <v>-0.5069636737491432</v>
      </c>
      <c r="M231" s="114">
        <f>L231*'Расчет субсидий'!Q231</f>
        <v>-10.139273474982865</v>
      </c>
      <c r="N231" s="124">
        <f t="shared" si="117"/>
        <v>-2.7647362211911837</v>
      </c>
      <c r="O231" s="114">
        <f>'Расчет субсидий'!R231-1</f>
        <v>0</v>
      </c>
      <c r="P231" s="114">
        <f>O231*'Расчет субсидий'!S231</f>
        <v>0</v>
      </c>
      <c r="Q231" s="124">
        <f t="shared" si="118"/>
        <v>0</v>
      </c>
      <c r="R231" s="114">
        <f>'Расчет субсидий'!V231-1</f>
        <v>-0.85106382978723405</v>
      </c>
      <c r="S231" s="114">
        <f>R231*'Расчет субсидий'!W231</f>
        <v>-12.76595744680851</v>
      </c>
      <c r="T231" s="124">
        <f t="shared" si="119"/>
        <v>-3.4809698188396543</v>
      </c>
      <c r="U231" s="114">
        <f>'Расчет субсидий'!Z231-1</f>
        <v>0.46681857020791795</v>
      </c>
      <c r="V231" s="114">
        <f>U231*'Расчет субсидий'!AA231</f>
        <v>16.338649957277127</v>
      </c>
      <c r="W231" s="124">
        <f t="shared" si="120"/>
        <v>4.4551572115796203</v>
      </c>
      <c r="X231" s="114" t="s">
        <v>378</v>
      </c>
      <c r="Y231" s="114" t="s">
        <v>378</v>
      </c>
      <c r="Z231" s="114" t="s">
        <v>378</v>
      </c>
      <c r="AA231" s="119">
        <f>'Расчет субсидий'!AH231-1</f>
        <v>3.4166666666666234E-3</v>
      </c>
      <c r="AB231" s="114">
        <f>AA231*'Расчет субсидий'!AI231</f>
        <v>1.7083333333333117E-2</v>
      </c>
      <c r="AC231" s="124">
        <f t="shared" si="94"/>
        <v>4.658214472849951E-3</v>
      </c>
      <c r="AD231" s="114">
        <f>'Расчет субсидий'!AL231-1</f>
        <v>-0.41269841269841268</v>
      </c>
      <c r="AE231" s="114">
        <f>AD231*'Расчет субсидий'!AM231</f>
        <v>-6.1904761904761898</v>
      </c>
      <c r="AF231" s="124">
        <f t="shared" si="95"/>
        <v>-1.6879940946912926</v>
      </c>
      <c r="AG231" s="114">
        <f>'Расчет субсидий'!AP231-1</f>
        <v>0</v>
      </c>
      <c r="AH231" s="114">
        <f>AG231*'Расчет субсидий'!AQ231</f>
        <v>0</v>
      </c>
      <c r="AI231" s="132">
        <f t="shared" si="96"/>
        <v>0</v>
      </c>
      <c r="AJ231" s="114" t="s">
        <v>378</v>
      </c>
      <c r="AK231" s="114" t="s">
        <v>378</v>
      </c>
      <c r="AL231" s="114" t="s">
        <v>378</v>
      </c>
      <c r="AM231" s="123">
        <f>'Расчет субсидий'!AX231-1</f>
        <v>-1</v>
      </c>
      <c r="AN231" s="123">
        <f>AM231*'Расчет субсидий'!AY231</f>
        <v>0</v>
      </c>
      <c r="AO231" s="116">
        <f t="shared" si="121"/>
        <v>0</v>
      </c>
      <c r="AP231" s="114" t="s">
        <v>378</v>
      </c>
      <c r="AQ231" s="115" t="s">
        <v>378</v>
      </c>
      <c r="AR231" s="141" t="s">
        <v>378</v>
      </c>
      <c r="AS231" s="115">
        <f t="shared" si="97"/>
        <v>-12.835747906232548</v>
      </c>
      <c r="AT231" s="118" t="str">
        <f>IF('Расчет субсидий'!BV231="+",'Расчет субсидий'!BV231,"-")</f>
        <v>-</v>
      </c>
    </row>
    <row r="232" spans="1:46" x14ac:dyDescent="0.2">
      <c r="A232" s="140" t="s">
        <v>230</v>
      </c>
      <c r="B232" s="114">
        <f>'Расчет субсидий'!BI232</f>
        <v>-58.700000000000045</v>
      </c>
      <c r="C232" s="114">
        <f>'Расчет субсидий'!D232-1</f>
        <v>-3.7843053074332E-2</v>
      </c>
      <c r="D232" s="114">
        <f>C232*'Расчет субсидий'!E232</f>
        <v>-0.37843053074332</v>
      </c>
      <c r="E232" s="124">
        <f t="shared" si="116"/>
        <v>-3.8870669630868808</v>
      </c>
      <c r="F232" s="114" t="s">
        <v>378</v>
      </c>
      <c r="G232" s="114" t="s">
        <v>378</v>
      </c>
      <c r="H232" s="114" t="s">
        <v>378</v>
      </c>
      <c r="I232" s="114" t="s">
        <v>378</v>
      </c>
      <c r="J232" s="114" t="s">
        <v>378</v>
      </c>
      <c r="K232" s="114" t="s">
        <v>378</v>
      </c>
      <c r="L232" s="114">
        <f>'Расчет субсидий'!P232-1</f>
        <v>0.17132516418427679</v>
      </c>
      <c r="M232" s="114">
        <f>L232*'Расчет субсидий'!Q232</f>
        <v>3.4265032836855358</v>
      </c>
      <c r="N232" s="124">
        <f t="shared" si="117"/>
        <v>35.195489345854966</v>
      </c>
      <c r="O232" s="114">
        <f>'Расчет субсидий'!R232-1</f>
        <v>0</v>
      </c>
      <c r="P232" s="114">
        <f>O232*'Расчет субсидий'!S232</f>
        <v>0</v>
      </c>
      <c r="Q232" s="124">
        <f t="shared" si="118"/>
        <v>0</v>
      </c>
      <c r="R232" s="114">
        <f>'Расчет субсидий'!V232-1</f>
        <v>0</v>
      </c>
      <c r="S232" s="114">
        <f>R232*'Расчет субсидий'!W232</f>
        <v>0</v>
      </c>
      <c r="T232" s="124">
        <f t="shared" si="119"/>
        <v>0</v>
      </c>
      <c r="U232" s="114">
        <f>'Расчет субсидий'!Z232-1</f>
        <v>0</v>
      </c>
      <c r="V232" s="114">
        <f>U232*'Расчет субсидий'!AA232</f>
        <v>0</v>
      </c>
      <c r="W232" s="124">
        <f t="shared" si="120"/>
        <v>0</v>
      </c>
      <c r="X232" s="114" t="s">
        <v>378</v>
      </c>
      <c r="Y232" s="114" t="s">
        <v>378</v>
      </c>
      <c r="Z232" s="114" t="s">
        <v>378</v>
      </c>
      <c r="AA232" s="119">
        <f>'Расчет субсидий'!AH232-1</f>
        <v>0.50072352776908047</v>
      </c>
      <c r="AB232" s="114">
        <f>AA232*'Расчет субсидий'!AI232</f>
        <v>2.5036176388454026</v>
      </c>
      <c r="AC232" s="124">
        <f t="shared" si="94"/>
        <v>25.716026117243526</v>
      </c>
      <c r="AD232" s="114">
        <f>'Расчет субсидий'!AL232-1</f>
        <v>-0.50317460317460316</v>
      </c>
      <c r="AE232" s="114">
        <f>AD232*'Расчет субсидий'!AM232</f>
        <v>-7.5476190476190474</v>
      </c>
      <c r="AF232" s="124">
        <f t="shared" si="95"/>
        <v>-77.525723393244306</v>
      </c>
      <c r="AG232" s="114">
        <f>'Расчет субсидий'!AP232-1</f>
        <v>0</v>
      </c>
      <c r="AH232" s="114">
        <f>AG232*'Расчет субсидий'!AQ232</f>
        <v>0</v>
      </c>
      <c r="AI232" s="132">
        <f t="shared" si="96"/>
        <v>0</v>
      </c>
      <c r="AJ232" s="114" t="s">
        <v>378</v>
      </c>
      <c r="AK232" s="114" t="s">
        <v>378</v>
      </c>
      <c r="AL232" s="114" t="s">
        <v>378</v>
      </c>
      <c r="AM232" s="123">
        <f>'Расчет субсидий'!AX232-1</f>
        <v>-0.37188872620790625</v>
      </c>
      <c r="AN232" s="123">
        <f>AM232*'Расчет субсидий'!AY232</f>
        <v>-3.7188872620790625</v>
      </c>
      <c r="AO232" s="116">
        <f t="shared" si="121"/>
        <v>-38.198725106767334</v>
      </c>
      <c r="AP232" s="114" t="s">
        <v>378</v>
      </c>
      <c r="AQ232" s="115" t="s">
        <v>378</v>
      </c>
      <c r="AR232" s="141" t="s">
        <v>378</v>
      </c>
      <c r="AS232" s="115">
        <f t="shared" si="97"/>
        <v>-5.7148159179104923</v>
      </c>
      <c r="AT232" s="118" t="str">
        <f>IF('Расчет субсидий'!BV232="+",'Расчет субсидий'!BV232,"-")</f>
        <v>-</v>
      </c>
    </row>
    <row r="233" spans="1:46" x14ac:dyDescent="0.2">
      <c r="A233" s="140" t="s">
        <v>231</v>
      </c>
      <c r="B233" s="114">
        <f>'Расчет субсидий'!BI233</f>
        <v>-75.5</v>
      </c>
      <c r="C233" s="114">
        <f>'Расчет субсидий'!D233-1</f>
        <v>-1</v>
      </c>
      <c r="D233" s="114">
        <f>C233*'Расчет субсидий'!E233</f>
        <v>0</v>
      </c>
      <c r="E233" s="124">
        <f t="shared" si="116"/>
        <v>0</v>
      </c>
      <c r="F233" s="114" t="s">
        <v>378</v>
      </c>
      <c r="G233" s="114" t="s">
        <v>378</v>
      </c>
      <c r="H233" s="114" t="s">
        <v>378</v>
      </c>
      <c r="I233" s="114" t="s">
        <v>378</v>
      </c>
      <c r="J233" s="114" t="s">
        <v>378</v>
      </c>
      <c r="K233" s="114" t="s">
        <v>378</v>
      </c>
      <c r="L233" s="114">
        <f>'Расчет субсидий'!P233-1</f>
        <v>-0.45544460744877191</v>
      </c>
      <c r="M233" s="114">
        <f>L233*'Расчет субсидий'!Q233</f>
        <v>-9.1088921489754391</v>
      </c>
      <c r="N233" s="124">
        <f t="shared" si="117"/>
        <v>-27.485154844993378</v>
      </c>
      <c r="O233" s="114">
        <f>'Расчет субсидий'!R233-1</f>
        <v>0</v>
      </c>
      <c r="P233" s="114">
        <f>O233*'Расчет субсидий'!S233</f>
        <v>0</v>
      </c>
      <c r="Q233" s="124">
        <f t="shared" si="118"/>
        <v>0</v>
      </c>
      <c r="R233" s="114">
        <f>'Расчет субсидий'!V233-1</f>
        <v>-0.10587976861682669</v>
      </c>
      <c r="S233" s="114">
        <f>R233*'Расчет субсидий'!W233</f>
        <v>-3.1763930585048006</v>
      </c>
      <c r="T233" s="124">
        <f t="shared" si="119"/>
        <v>-9.5844427218722092</v>
      </c>
      <c r="U233" s="114">
        <f>'Расчет субсидий'!Z233-1</f>
        <v>-0.15599610864249469</v>
      </c>
      <c r="V233" s="114">
        <f>U233*'Расчет субсидий'!AA233</f>
        <v>-3.1199221728498938</v>
      </c>
      <c r="W233" s="124">
        <f t="shared" si="120"/>
        <v>-9.4140475727064992</v>
      </c>
      <c r="X233" s="114" t="s">
        <v>378</v>
      </c>
      <c r="Y233" s="114" t="s">
        <v>378</v>
      </c>
      <c r="Z233" s="114" t="s">
        <v>378</v>
      </c>
      <c r="AA233" s="119">
        <f>'Расчет субсидий'!AH233-1</f>
        <v>3.8000000000000034E-2</v>
      </c>
      <c r="AB233" s="114">
        <f>AA233*'Расчет субсидий'!AI233</f>
        <v>0.19000000000000017</v>
      </c>
      <c r="AC233" s="124">
        <f t="shared" si="94"/>
        <v>0.57330565947431189</v>
      </c>
      <c r="AD233" s="114">
        <f>'Расчет субсидий'!AL233-1</f>
        <v>-0.60634920634920642</v>
      </c>
      <c r="AE233" s="114">
        <f>AD233*'Расчет субсидий'!AM233</f>
        <v>-9.0952380952380967</v>
      </c>
      <c r="AF233" s="124">
        <f t="shared" si="95"/>
        <v>-27.443955127717665</v>
      </c>
      <c r="AG233" s="114">
        <f>'Расчет субсидий'!AP233-1</f>
        <v>-3.5555555555555562E-2</v>
      </c>
      <c r="AH233" s="114">
        <f>AG233*'Расчет субсидий'!AQ233</f>
        <v>-0.71111111111111125</v>
      </c>
      <c r="AI233" s="132">
        <f t="shared" si="96"/>
        <v>-2.1457053921845577</v>
      </c>
      <c r="AJ233" s="114" t="s">
        <v>378</v>
      </c>
      <c r="AK233" s="114" t="s">
        <v>378</v>
      </c>
      <c r="AL233" s="114" t="s">
        <v>378</v>
      </c>
      <c r="AM233" s="123">
        <f>'Расчет субсидий'!AX233-1</f>
        <v>-1</v>
      </c>
      <c r="AN233" s="123">
        <f>AM233*'Расчет субсидий'!AY233</f>
        <v>0</v>
      </c>
      <c r="AO233" s="116">
        <f t="shared" si="121"/>
        <v>0</v>
      </c>
      <c r="AP233" s="114" t="s">
        <v>378</v>
      </c>
      <c r="AQ233" s="115" t="s">
        <v>378</v>
      </c>
      <c r="AR233" s="141" t="s">
        <v>378</v>
      </c>
      <c r="AS233" s="115">
        <f t="shared" si="97"/>
        <v>-25.021556586679342</v>
      </c>
      <c r="AT233" s="118" t="str">
        <f>IF('Расчет субсидий'!BV233="+",'Расчет субсидий'!BV233,"-")</f>
        <v>-</v>
      </c>
    </row>
    <row r="234" spans="1:46" x14ac:dyDescent="0.2">
      <c r="A234" s="140" t="s">
        <v>232</v>
      </c>
      <c r="B234" s="114">
        <f>'Расчет субсидий'!BI234</f>
        <v>106</v>
      </c>
      <c r="C234" s="114">
        <f>'Расчет субсидий'!D234-1</f>
        <v>-1</v>
      </c>
      <c r="D234" s="114">
        <f>C234*'Расчет субсидий'!E234</f>
        <v>0</v>
      </c>
      <c r="E234" s="124">
        <f t="shared" si="116"/>
        <v>0</v>
      </c>
      <c r="F234" s="114" t="s">
        <v>378</v>
      </c>
      <c r="G234" s="114" t="s">
        <v>378</v>
      </c>
      <c r="H234" s="114" t="s">
        <v>378</v>
      </c>
      <c r="I234" s="114" t="s">
        <v>378</v>
      </c>
      <c r="J234" s="114" t="s">
        <v>378</v>
      </c>
      <c r="K234" s="114" t="s">
        <v>378</v>
      </c>
      <c r="L234" s="114">
        <f>'Расчет субсидий'!P234-1</f>
        <v>1.7131373703185937</v>
      </c>
      <c r="M234" s="114">
        <f>L234*'Расчет субсидий'!Q234</f>
        <v>34.262747406371872</v>
      </c>
      <c r="N234" s="124">
        <f t="shared" si="117"/>
        <v>314.8971222924186</v>
      </c>
      <c r="O234" s="114">
        <f>'Расчет субсидий'!R234-1</f>
        <v>0</v>
      </c>
      <c r="P234" s="114">
        <f>O234*'Расчет субсидий'!S234</f>
        <v>0</v>
      </c>
      <c r="Q234" s="124">
        <f t="shared" si="118"/>
        <v>0</v>
      </c>
      <c r="R234" s="114">
        <f>'Расчет субсидий'!V234-1</f>
        <v>-1</v>
      </c>
      <c r="S234" s="114">
        <f>R234*'Расчет субсидий'!W234</f>
        <v>-25</v>
      </c>
      <c r="T234" s="124">
        <f t="shared" si="119"/>
        <v>-229.76639800480282</v>
      </c>
      <c r="U234" s="114">
        <f>'Расчет субсидий'!Z234-1</f>
        <v>0.22576966932725195</v>
      </c>
      <c r="V234" s="114">
        <f>U234*'Расчет субсидий'!AA234</f>
        <v>5.6442417331812988</v>
      </c>
      <c r="W234" s="124">
        <f t="shared" si="120"/>
        <v>51.874283700058093</v>
      </c>
      <c r="X234" s="114" t="s">
        <v>378</v>
      </c>
      <c r="Y234" s="114" t="s">
        <v>378</v>
      </c>
      <c r="Z234" s="114" t="s">
        <v>378</v>
      </c>
      <c r="AA234" s="119">
        <f>'Расчет субсидий'!AH234-1</f>
        <v>0.57625806451612904</v>
      </c>
      <c r="AB234" s="114">
        <f>AA234*'Расчет субсидий'!AI234</f>
        <v>2.8812903225806452</v>
      </c>
      <c r="AC234" s="124">
        <f t="shared" si="94"/>
        <v>26.480947961018053</v>
      </c>
      <c r="AD234" s="114">
        <f>'Расчет субсидий'!AL234-1</f>
        <v>-0.38095238095238093</v>
      </c>
      <c r="AE234" s="114">
        <f>AD234*'Расчет субсидий'!AM234</f>
        <v>-5.7142857142857135</v>
      </c>
      <c r="AF234" s="124">
        <f t="shared" si="95"/>
        <v>-52.518033829669214</v>
      </c>
      <c r="AG234" s="114">
        <f>'Расчет субсидий'!AP234-1</f>
        <v>-2.7027027027026973E-2</v>
      </c>
      <c r="AH234" s="114">
        <f>AG234*'Расчет субсидий'!AQ234</f>
        <v>-0.54054054054053946</v>
      </c>
      <c r="AI234" s="132">
        <f t="shared" si="96"/>
        <v>-4.967922119022754</v>
      </c>
      <c r="AJ234" s="114" t="s">
        <v>378</v>
      </c>
      <c r="AK234" s="114" t="s">
        <v>378</v>
      </c>
      <c r="AL234" s="114" t="s">
        <v>378</v>
      </c>
      <c r="AM234" s="123">
        <f>'Расчет субсидий'!AX234-1</f>
        <v>-1</v>
      </c>
      <c r="AN234" s="123">
        <f>AM234*'Расчет субсидий'!AY234</f>
        <v>0</v>
      </c>
      <c r="AO234" s="116">
        <f t="shared" si="121"/>
        <v>0</v>
      </c>
      <c r="AP234" s="114" t="s">
        <v>378</v>
      </c>
      <c r="AQ234" s="115" t="s">
        <v>378</v>
      </c>
      <c r="AR234" s="141" t="s">
        <v>378</v>
      </c>
      <c r="AS234" s="115">
        <f t="shared" si="97"/>
        <v>11.533453207307566</v>
      </c>
      <c r="AT234" s="118" t="str">
        <f>IF('Расчет субсидий'!BV234="+",'Расчет субсидий'!BV234,"-")</f>
        <v>-</v>
      </c>
    </row>
    <row r="235" spans="1:46" x14ac:dyDescent="0.2">
      <c r="A235" s="140" t="s">
        <v>233</v>
      </c>
      <c r="B235" s="114">
        <f>'Расчет субсидий'!BI235</f>
        <v>263.69999999999982</v>
      </c>
      <c r="C235" s="114">
        <f>'Расчет субсидий'!D235-1</f>
        <v>6.981089901202564E-2</v>
      </c>
      <c r="D235" s="114">
        <f>C235*'Расчет субсидий'!E235</f>
        <v>0.6981089901202564</v>
      </c>
      <c r="E235" s="124">
        <f t="shared" si="116"/>
        <v>13.079779773683637</v>
      </c>
      <c r="F235" s="114" t="s">
        <v>378</v>
      </c>
      <c r="G235" s="114" t="s">
        <v>378</v>
      </c>
      <c r="H235" s="114" t="s">
        <v>378</v>
      </c>
      <c r="I235" s="114" t="s">
        <v>378</v>
      </c>
      <c r="J235" s="114" t="s">
        <v>378</v>
      </c>
      <c r="K235" s="114" t="s">
        <v>378</v>
      </c>
      <c r="L235" s="114">
        <f>'Расчет субсидий'!P235-1</f>
        <v>0.18139408896647202</v>
      </c>
      <c r="M235" s="114">
        <f>L235*'Расчет субсидий'!Q235</f>
        <v>3.6278817793294404</v>
      </c>
      <c r="N235" s="124">
        <f t="shared" si="117"/>
        <v>67.972043606564284</v>
      </c>
      <c r="O235" s="114">
        <f>'Расчет субсидий'!R235-1</f>
        <v>0</v>
      </c>
      <c r="P235" s="114">
        <f>O235*'Расчет субсидий'!S235</f>
        <v>0</v>
      </c>
      <c r="Q235" s="124">
        <f t="shared" si="118"/>
        <v>0</v>
      </c>
      <c r="R235" s="114">
        <f>'Расчет субсидий'!V235-1</f>
        <v>-0.55378111789572571</v>
      </c>
      <c r="S235" s="114">
        <f>R235*'Расчет субсидий'!W235</f>
        <v>-11.075622357914515</v>
      </c>
      <c r="T235" s="124">
        <f t="shared" si="119"/>
        <v>-207.51301494205623</v>
      </c>
      <c r="U235" s="114">
        <f>'Расчет субсидий'!Z235-1</f>
        <v>1.0518731988472623</v>
      </c>
      <c r="V235" s="114">
        <f>U235*'Расчет субсидий'!AA235</f>
        <v>31.556195965417867</v>
      </c>
      <c r="W235" s="124">
        <f t="shared" si="120"/>
        <v>591.23732764388228</v>
      </c>
      <c r="X235" s="114" t="s">
        <v>378</v>
      </c>
      <c r="Y235" s="114" t="s">
        <v>378</v>
      </c>
      <c r="Z235" s="114" t="s">
        <v>378</v>
      </c>
      <c r="AA235" s="119">
        <f>'Расчет субсидий'!AH235-1</f>
        <v>0.20766845557543223</v>
      </c>
      <c r="AB235" s="114">
        <f>AA235*'Расчет субсидий'!AI235</f>
        <v>1.0383422778771612</v>
      </c>
      <c r="AC235" s="124">
        <f t="shared" si="94"/>
        <v>19.454395397484813</v>
      </c>
      <c r="AD235" s="114">
        <f>'Расчет субсидий'!AL235-1</f>
        <v>-0.40793650793650793</v>
      </c>
      <c r="AE235" s="114">
        <f>AD235*'Расчет субсидий'!AM235</f>
        <v>-6.1190476190476186</v>
      </c>
      <c r="AF235" s="124">
        <f t="shared" si="95"/>
        <v>-114.64656151762074</v>
      </c>
      <c r="AG235" s="114">
        <f>'Расчет субсидий'!AP235-1</f>
        <v>0.10952380952380958</v>
      </c>
      <c r="AH235" s="114">
        <f>AG235*'Расчет субсидий'!AQ235</f>
        <v>2.1904761904761916</v>
      </c>
      <c r="AI235" s="132">
        <f t="shared" si="96"/>
        <v>41.040792449887604</v>
      </c>
      <c r="AJ235" s="114" t="s">
        <v>378</v>
      </c>
      <c r="AK235" s="114" t="s">
        <v>378</v>
      </c>
      <c r="AL235" s="114" t="s">
        <v>378</v>
      </c>
      <c r="AM235" s="123">
        <f>'Расчет субсидий'!AX235-1</f>
        <v>-0.78418367346938778</v>
      </c>
      <c r="AN235" s="123">
        <f>AM235*'Расчет субсидий'!AY235</f>
        <v>-7.841836734693878</v>
      </c>
      <c r="AO235" s="116">
        <f t="shared" si="121"/>
        <v>-146.92476241182581</v>
      </c>
      <c r="AP235" s="114" t="s">
        <v>378</v>
      </c>
      <c r="AQ235" s="115" t="s">
        <v>378</v>
      </c>
      <c r="AR235" s="141" t="s">
        <v>378</v>
      </c>
      <c r="AS235" s="115">
        <f t="shared" si="97"/>
        <v>14.074498491564903</v>
      </c>
      <c r="AT235" s="118" t="str">
        <f>IF('Расчет субсидий'!BV235="+",'Расчет субсидий'!BV235,"-")</f>
        <v>-</v>
      </c>
    </row>
    <row r="236" spans="1:46" x14ac:dyDescent="0.2">
      <c r="A236" s="135" t="s">
        <v>234</v>
      </c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19"/>
      <c r="AB236" s="114"/>
      <c r="AC236" s="124"/>
      <c r="AD236" s="142"/>
      <c r="AE236" s="142"/>
      <c r="AF236" s="142"/>
      <c r="AG236" s="142"/>
      <c r="AH236" s="142"/>
      <c r="AI236" s="143"/>
      <c r="AJ236" s="142"/>
      <c r="AK236" s="142"/>
      <c r="AL236" s="142"/>
      <c r="AM236" s="123"/>
      <c r="AN236" s="123"/>
      <c r="AO236" s="116"/>
      <c r="AP236" s="142"/>
      <c r="AQ236" s="144"/>
      <c r="AR236" s="145"/>
      <c r="AS236" s="115"/>
      <c r="AT236" s="118"/>
    </row>
    <row r="237" spans="1:46" x14ac:dyDescent="0.2">
      <c r="A237" s="140" t="s">
        <v>235</v>
      </c>
      <c r="B237" s="114">
        <f>'Расчет субсидий'!BI237</f>
        <v>-44.5</v>
      </c>
      <c r="C237" s="114">
        <f>'Расчет субсидий'!D237-1</f>
        <v>-1</v>
      </c>
      <c r="D237" s="114">
        <f>C237*'Расчет субсидий'!E237</f>
        <v>0</v>
      </c>
      <c r="E237" s="124">
        <f t="shared" ref="E237:E244" si="122">$B237*D237/$AS237</f>
        <v>0</v>
      </c>
      <c r="F237" s="114" t="s">
        <v>378</v>
      </c>
      <c r="G237" s="114" t="s">
        <v>378</v>
      </c>
      <c r="H237" s="114" t="s">
        <v>378</v>
      </c>
      <c r="I237" s="114" t="s">
        <v>378</v>
      </c>
      <c r="J237" s="114" t="s">
        <v>378</v>
      </c>
      <c r="K237" s="114" t="s">
        <v>378</v>
      </c>
      <c r="L237" s="114">
        <f>'Расчет субсидий'!P237-1</f>
        <v>-0.35554857860486355</v>
      </c>
      <c r="M237" s="114">
        <f>L237*'Расчет субсидий'!Q237</f>
        <v>-7.110971572097271</v>
      </c>
      <c r="N237" s="124">
        <f t="shared" ref="N237:N244" si="123">$B237*M237/$AS237</f>
        <v>-24.449212992680305</v>
      </c>
      <c r="O237" s="114">
        <f>'Расчет субсидий'!R237-1</f>
        <v>0</v>
      </c>
      <c r="P237" s="114">
        <f>O237*'Расчет субсидий'!S237</f>
        <v>0</v>
      </c>
      <c r="Q237" s="124">
        <f t="shared" ref="Q237:Q244" si="124">$B237*P237/$AS237</f>
        <v>0</v>
      </c>
      <c r="R237" s="114">
        <f>'Расчет субсидий'!V237-1</f>
        <v>-0.60126582278481011</v>
      </c>
      <c r="S237" s="114">
        <f>R237*'Расчет субсидий'!W237</f>
        <v>-12.025316455696203</v>
      </c>
      <c r="T237" s="124">
        <f t="shared" ref="T237:T244" si="125">$B237*S237/$AS237</f>
        <v>-41.345900535359092</v>
      </c>
      <c r="U237" s="114">
        <f>'Расчет субсидий'!Z237-1</f>
        <v>0.44694533762057875</v>
      </c>
      <c r="V237" s="114">
        <f>U237*'Расчет субсидий'!AA237</f>
        <v>13.408360128617362</v>
      </c>
      <c r="W237" s="124">
        <f t="shared" ref="W237:W244" si="126">$B237*V237/$AS237</f>
        <v>46.101133908828388</v>
      </c>
      <c r="X237" s="114" t="s">
        <v>378</v>
      </c>
      <c r="Y237" s="114" t="s">
        <v>378</v>
      </c>
      <c r="Z237" s="114" t="s">
        <v>378</v>
      </c>
      <c r="AA237" s="119">
        <f>'Расчет субсидий'!AH237-1</f>
        <v>1.7201710066070737</v>
      </c>
      <c r="AB237" s="114">
        <f>AA237*'Расчет субсидий'!AI237</f>
        <v>8.6008550330353692</v>
      </c>
      <c r="AC237" s="124">
        <f t="shared" si="94"/>
        <v>29.571786989977809</v>
      </c>
      <c r="AD237" s="114">
        <f>'Расчет субсидий'!AL237-1</f>
        <v>-0.63829787234042556</v>
      </c>
      <c r="AE237" s="114">
        <f>AD237*'Расчет субсидий'!AM237</f>
        <v>-9.5744680851063837</v>
      </c>
      <c r="AF237" s="124">
        <f t="shared" si="95"/>
        <v>-32.919300426248959</v>
      </c>
      <c r="AG237" s="114">
        <f>'Расчет субсидий'!AP237-1</f>
        <v>-0.31205673758865249</v>
      </c>
      <c r="AH237" s="114">
        <f>AG237*'Расчет субсидий'!AQ237</f>
        <v>-6.2411347517730498</v>
      </c>
      <c r="AI237" s="132">
        <f t="shared" si="96"/>
        <v>-21.45850694451784</v>
      </c>
      <c r="AJ237" s="114" t="s">
        <v>378</v>
      </c>
      <c r="AK237" s="114" t="s">
        <v>378</v>
      </c>
      <c r="AL237" s="114" t="s">
        <v>378</v>
      </c>
      <c r="AM237" s="123">
        <f>'Расчет субсидий'!AX237-1</f>
        <v>-1</v>
      </c>
      <c r="AN237" s="123">
        <f>AM237*'Расчет субсидий'!AY237</f>
        <v>0</v>
      </c>
      <c r="AO237" s="116">
        <f t="shared" ref="AO237:AO244" si="127">$B237*AN237/$AS237</f>
        <v>0</v>
      </c>
      <c r="AP237" s="114" t="s">
        <v>378</v>
      </c>
      <c r="AQ237" s="115" t="s">
        <v>378</v>
      </c>
      <c r="AR237" s="141" t="s">
        <v>378</v>
      </c>
      <c r="AS237" s="115">
        <f t="shared" si="97"/>
        <v>-12.942675703020175</v>
      </c>
      <c r="AT237" s="118" t="str">
        <f>IF('Расчет субсидий'!BV237="+",'Расчет субсидий'!BV237,"-")</f>
        <v>+</v>
      </c>
    </row>
    <row r="238" spans="1:46" x14ac:dyDescent="0.2">
      <c r="A238" s="140" t="s">
        <v>236</v>
      </c>
      <c r="B238" s="114">
        <f>'Расчет субсидий'!BI238</f>
        <v>34.800000000000011</v>
      </c>
      <c r="C238" s="114">
        <f>'Расчет субсидий'!D238-1</f>
        <v>-1</v>
      </c>
      <c r="D238" s="114">
        <f>C238*'Расчет субсидий'!E238</f>
        <v>0</v>
      </c>
      <c r="E238" s="124">
        <f t="shared" si="122"/>
        <v>0</v>
      </c>
      <c r="F238" s="114" t="s">
        <v>378</v>
      </c>
      <c r="G238" s="114" t="s">
        <v>378</v>
      </c>
      <c r="H238" s="114" t="s">
        <v>378</v>
      </c>
      <c r="I238" s="114" t="s">
        <v>378</v>
      </c>
      <c r="J238" s="114" t="s">
        <v>378</v>
      </c>
      <c r="K238" s="114" t="s">
        <v>378</v>
      </c>
      <c r="L238" s="114">
        <f>'Расчет субсидий'!P238-1</f>
        <v>-0.1618280709189801</v>
      </c>
      <c r="M238" s="114">
        <f>L238*'Расчет субсидий'!Q238</f>
        <v>-3.2365614183796021</v>
      </c>
      <c r="N238" s="124">
        <f t="shared" si="123"/>
        <v>-10.598679436900351</v>
      </c>
      <c r="O238" s="114">
        <f>'Расчет субсидий'!R238-1</f>
        <v>0</v>
      </c>
      <c r="P238" s="114">
        <f>O238*'Расчет субсидий'!S238</f>
        <v>0</v>
      </c>
      <c r="Q238" s="124">
        <f t="shared" si="124"/>
        <v>0</v>
      </c>
      <c r="R238" s="114">
        <f>'Расчет субсидий'!V238-1</f>
        <v>0.47908581285036655</v>
      </c>
      <c r="S238" s="114">
        <f>R238*'Расчет субсидий'!W238</f>
        <v>11.977145321259163</v>
      </c>
      <c r="T238" s="124">
        <f t="shared" si="125"/>
        <v>39.221231245088113</v>
      </c>
      <c r="U238" s="114">
        <f>'Расчет субсидий'!Z238-1</f>
        <v>-0.20334261838440104</v>
      </c>
      <c r="V238" s="114">
        <f>U238*'Расчет субсидий'!AA238</f>
        <v>-5.0835654596100257</v>
      </c>
      <c r="W238" s="124">
        <f t="shared" si="126"/>
        <v>-16.647013214994217</v>
      </c>
      <c r="X238" s="114" t="s">
        <v>378</v>
      </c>
      <c r="Y238" s="114" t="s">
        <v>378</v>
      </c>
      <c r="Z238" s="114" t="s">
        <v>378</v>
      </c>
      <c r="AA238" s="119">
        <f>'Расчет субсидий'!AH238-1</f>
        <v>0.47043789401942404</v>
      </c>
      <c r="AB238" s="114">
        <f>AA238*'Расчет субсидий'!AI238</f>
        <v>2.3521894700971204</v>
      </c>
      <c r="AC238" s="124">
        <f t="shared" si="94"/>
        <v>7.7026507289001929</v>
      </c>
      <c r="AD238" s="114">
        <f>'Расчет субсидий'!AL238-1</f>
        <v>0.5133333333333332</v>
      </c>
      <c r="AE238" s="114">
        <f>AD238*'Расчет субсидий'!AM238</f>
        <v>7.6999999999999975</v>
      </c>
      <c r="AF238" s="124">
        <f t="shared" si="95"/>
        <v>25.214980071347131</v>
      </c>
      <c r="AG238" s="114">
        <f>'Расчет субсидий'!AP238-1</f>
        <v>-0.15410958904109584</v>
      </c>
      <c r="AH238" s="114">
        <f>AG238*'Расчет субсидий'!AQ238</f>
        <v>-3.0821917808219168</v>
      </c>
      <c r="AI238" s="132">
        <f t="shared" si="96"/>
        <v>-10.093169393440856</v>
      </c>
      <c r="AJ238" s="114" t="s">
        <v>378</v>
      </c>
      <c r="AK238" s="114" t="s">
        <v>378</v>
      </c>
      <c r="AL238" s="114" t="s">
        <v>378</v>
      </c>
      <c r="AM238" s="123">
        <f>'Расчет субсидий'!AX238-1</f>
        <v>-1</v>
      </c>
      <c r="AN238" s="123">
        <f>AM238*'Расчет субсидий'!AY238</f>
        <v>0</v>
      </c>
      <c r="AO238" s="116">
        <f t="shared" si="127"/>
        <v>0</v>
      </c>
      <c r="AP238" s="114" t="s">
        <v>378</v>
      </c>
      <c r="AQ238" s="115" t="s">
        <v>378</v>
      </c>
      <c r="AR238" s="141" t="s">
        <v>378</v>
      </c>
      <c r="AS238" s="115">
        <f t="shared" si="97"/>
        <v>10.627016132544735</v>
      </c>
      <c r="AT238" s="118" t="str">
        <f>IF('Расчет субсидий'!BV238="+",'Расчет субсидий'!BV238,"-")</f>
        <v>+</v>
      </c>
    </row>
    <row r="239" spans="1:46" x14ac:dyDescent="0.2">
      <c r="A239" s="140" t="s">
        <v>237</v>
      </c>
      <c r="B239" s="114">
        <f>'Расчет субсидий'!BI239</f>
        <v>408</v>
      </c>
      <c r="C239" s="114">
        <f>'Расчет субсидий'!D239-1</f>
        <v>-1</v>
      </c>
      <c r="D239" s="114">
        <f>C239*'Расчет субсидий'!E239</f>
        <v>0</v>
      </c>
      <c r="E239" s="124">
        <f t="shared" si="122"/>
        <v>0</v>
      </c>
      <c r="F239" s="114" t="s">
        <v>378</v>
      </c>
      <c r="G239" s="114" t="s">
        <v>378</v>
      </c>
      <c r="H239" s="114" t="s">
        <v>378</v>
      </c>
      <c r="I239" s="114" t="s">
        <v>378</v>
      </c>
      <c r="J239" s="114" t="s">
        <v>378</v>
      </c>
      <c r="K239" s="114" t="s">
        <v>378</v>
      </c>
      <c r="L239" s="114">
        <f>'Расчет субсидий'!P239-1</f>
        <v>-0.12699631894727692</v>
      </c>
      <c r="M239" s="114">
        <f>L239*'Расчет субсидий'!Q239</f>
        <v>-2.5399263789455384</v>
      </c>
      <c r="N239" s="124">
        <f t="shared" si="123"/>
        <v>-8.9301768209796588</v>
      </c>
      <c r="O239" s="114">
        <f>'Расчет субсидий'!R239-1</f>
        <v>0</v>
      </c>
      <c r="P239" s="114">
        <f>O239*'Расчет субсидий'!S239</f>
        <v>0</v>
      </c>
      <c r="Q239" s="124">
        <f t="shared" si="124"/>
        <v>0</v>
      </c>
      <c r="R239" s="114">
        <f>'Расчет субсидий'!V239-1</f>
        <v>0.68481960517358731</v>
      </c>
      <c r="S239" s="114">
        <f>R239*'Расчет субсидий'!W239</f>
        <v>10.27229407760381</v>
      </c>
      <c r="T239" s="124">
        <f t="shared" si="125"/>
        <v>36.116559609963062</v>
      </c>
      <c r="U239" s="114">
        <f>'Расчет субсидий'!Z239-1</f>
        <v>1.8479262672811059</v>
      </c>
      <c r="V239" s="114">
        <f>U239*'Расчет субсидий'!AA239</f>
        <v>64.677419354838705</v>
      </c>
      <c r="W239" s="124">
        <f t="shared" si="126"/>
        <v>227.40060339983046</v>
      </c>
      <c r="X239" s="114" t="s">
        <v>378</v>
      </c>
      <c r="Y239" s="114" t="s">
        <v>378</v>
      </c>
      <c r="Z239" s="114" t="s">
        <v>378</v>
      </c>
      <c r="AA239" s="119">
        <f>'Расчет субсидий'!AH239-1</f>
        <v>1.2457697069748246</v>
      </c>
      <c r="AB239" s="114">
        <f>AA239*'Расчет субсидий'!AI239</f>
        <v>6.2288485348741229</v>
      </c>
      <c r="AC239" s="124">
        <f t="shared" ref="AC239:AC302" si="128">$B239*AB239/$AS239</f>
        <v>21.900130361502388</v>
      </c>
      <c r="AD239" s="114">
        <f>'Расчет субсидий'!AL239-1</f>
        <v>2.56</v>
      </c>
      <c r="AE239" s="114">
        <f>AD239*'Расчет субсидий'!AM239</f>
        <v>38.4</v>
      </c>
      <c r="AF239" s="124">
        <f t="shared" ref="AF239:AF302" si="129">$B239*AE239/$AS239</f>
        <v>135.01131086641306</v>
      </c>
      <c r="AG239" s="114">
        <f>'Расчет субсидий'!AP239-1</f>
        <v>-4.9751243781094523E-2</v>
      </c>
      <c r="AH239" s="114">
        <f>AG239*'Расчет субсидий'!AQ239</f>
        <v>-0.99502487562189046</v>
      </c>
      <c r="AI239" s="132">
        <f t="shared" ref="AI239:AI302" si="130">$B239*AH239/$AS239</f>
        <v>-3.4984274167291933</v>
      </c>
      <c r="AJ239" s="114" t="s">
        <v>378</v>
      </c>
      <c r="AK239" s="114" t="s">
        <v>378</v>
      </c>
      <c r="AL239" s="114" t="s">
        <v>378</v>
      </c>
      <c r="AM239" s="123">
        <f>'Расчет субсидий'!AX239-1</f>
        <v>0</v>
      </c>
      <c r="AN239" s="123">
        <f>AM239*'Расчет субсидий'!AY239</f>
        <v>0</v>
      </c>
      <c r="AO239" s="116">
        <f t="shared" si="127"/>
        <v>0</v>
      </c>
      <c r="AP239" s="114" t="s">
        <v>378</v>
      </c>
      <c r="AQ239" s="115" t="s">
        <v>378</v>
      </c>
      <c r="AR239" s="141" t="s">
        <v>378</v>
      </c>
      <c r="AS239" s="115">
        <f t="shared" si="97"/>
        <v>116.04361071274919</v>
      </c>
      <c r="AT239" s="118" t="str">
        <f>IF('Расчет субсидий'!BV239="+",'Расчет субсидий'!BV239,"-")</f>
        <v>+</v>
      </c>
    </row>
    <row r="240" spans="1:46" x14ac:dyDescent="0.2">
      <c r="A240" s="140" t="s">
        <v>238</v>
      </c>
      <c r="B240" s="114">
        <f>'Расчет субсидий'!BI240</f>
        <v>226.59999999999991</v>
      </c>
      <c r="C240" s="114">
        <f>'Расчет субсидий'!D240-1</f>
        <v>-8.1277831558567271E-2</v>
      </c>
      <c r="D240" s="114">
        <f>C240*'Расчет субсидий'!E240</f>
        <v>-0.81277831558567271</v>
      </c>
      <c r="E240" s="124">
        <f t="shared" si="122"/>
        <v>-4.673094494105734</v>
      </c>
      <c r="F240" s="114" t="s">
        <v>378</v>
      </c>
      <c r="G240" s="114" t="s">
        <v>378</v>
      </c>
      <c r="H240" s="114" t="s">
        <v>378</v>
      </c>
      <c r="I240" s="114" t="s">
        <v>378</v>
      </c>
      <c r="J240" s="114" t="s">
        <v>378</v>
      </c>
      <c r="K240" s="114" t="s">
        <v>378</v>
      </c>
      <c r="L240" s="114">
        <f>'Расчет субсидий'!P240-1</f>
        <v>0.12024471155917449</v>
      </c>
      <c r="M240" s="114">
        <f>L240*'Расчет субсидий'!Q240</f>
        <v>2.4048942311834898</v>
      </c>
      <c r="N240" s="124">
        <f t="shared" si="123"/>
        <v>13.827015036138238</v>
      </c>
      <c r="O240" s="114">
        <f>'Расчет субсидий'!R240-1</f>
        <v>0</v>
      </c>
      <c r="P240" s="114">
        <f>O240*'Расчет субсидий'!S240</f>
        <v>0</v>
      </c>
      <c r="Q240" s="124">
        <f t="shared" si="124"/>
        <v>0</v>
      </c>
      <c r="R240" s="114">
        <f>'Расчет субсидий'!V240-1</f>
        <v>4.5025013896609289E-2</v>
      </c>
      <c r="S240" s="114">
        <f>R240*'Расчет субсидий'!W240</f>
        <v>0.67537520844913934</v>
      </c>
      <c r="T240" s="124">
        <f t="shared" si="125"/>
        <v>3.8830910071523803</v>
      </c>
      <c r="U240" s="114">
        <f>'Расчет субсидий'!Z240-1</f>
        <v>1.3459302325581399</v>
      </c>
      <c r="V240" s="114">
        <f>U240*'Расчет субсидий'!AA240</f>
        <v>47.107558139534895</v>
      </c>
      <c r="W240" s="124">
        <f t="shared" si="126"/>
        <v>270.84638744821694</v>
      </c>
      <c r="X240" s="114" t="s">
        <v>378</v>
      </c>
      <c r="Y240" s="114" t="s">
        <v>378</v>
      </c>
      <c r="Z240" s="114" t="s">
        <v>378</v>
      </c>
      <c r="AA240" s="119">
        <f>'Расчет субсидий'!AH240-1</f>
        <v>0.97705242864028286</v>
      </c>
      <c r="AB240" s="114">
        <f>AA240*'Расчет субсидий'!AI240</f>
        <v>4.8852621432014143</v>
      </c>
      <c r="AC240" s="124">
        <f t="shared" si="128"/>
        <v>28.087968374509778</v>
      </c>
      <c r="AD240" s="114">
        <f>'Расчет субсидий'!AL240-1</f>
        <v>-0.61489361702127654</v>
      </c>
      <c r="AE240" s="114">
        <f>AD240*'Расчет субсидий'!AM240</f>
        <v>-9.2234042553191475</v>
      </c>
      <c r="AF240" s="124">
        <f t="shared" si="129"/>
        <v>-53.030252918823166</v>
      </c>
      <c r="AG240" s="114">
        <f>'Расчет субсидий'!AP240-1</f>
        <v>-0.28125</v>
      </c>
      <c r="AH240" s="114">
        <f>AG240*'Расчет субсидий'!AQ240</f>
        <v>-5.625</v>
      </c>
      <c r="AI240" s="132">
        <f t="shared" si="130"/>
        <v>-32.34111445308853</v>
      </c>
      <c r="AJ240" s="114" t="s">
        <v>378</v>
      </c>
      <c r="AK240" s="114" t="s">
        <v>378</v>
      </c>
      <c r="AL240" s="114" t="s">
        <v>378</v>
      </c>
      <c r="AM240" s="123">
        <f>'Расчет субсидий'!AX240-1</f>
        <v>-1</v>
      </c>
      <c r="AN240" s="123">
        <f>AM240*'Расчет субсидий'!AY240</f>
        <v>0</v>
      </c>
      <c r="AO240" s="116">
        <f t="shared" si="127"/>
        <v>0</v>
      </c>
      <c r="AP240" s="114" t="s">
        <v>378</v>
      </c>
      <c r="AQ240" s="115" t="s">
        <v>378</v>
      </c>
      <c r="AR240" s="141" t="s">
        <v>378</v>
      </c>
      <c r="AS240" s="115">
        <f t="shared" ref="AS240:AS303" si="131">D240+M240+S240+V240+AB240+AE240+AH240+AN240</f>
        <v>39.411907151464121</v>
      </c>
      <c r="AT240" s="118" t="str">
        <f>IF('Расчет субсидий'!BV240="+",'Расчет субсидий'!BV240,"-")</f>
        <v>+</v>
      </c>
    </row>
    <row r="241" spans="1:46" x14ac:dyDescent="0.2">
      <c r="A241" s="140" t="s">
        <v>239</v>
      </c>
      <c r="B241" s="114">
        <f>'Расчет субсидий'!BI241</f>
        <v>117.20000000000005</v>
      </c>
      <c r="C241" s="114">
        <f>'Расчет субсидий'!D241-1</f>
        <v>-1</v>
      </c>
      <c r="D241" s="114">
        <f>C241*'Расчет субсидий'!E241</f>
        <v>0</v>
      </c>
      <c r="E241" s="124">
        <f t="shared" si="122"/>
        <v>0</v>
      </c>
      <c r="F241" s="114" t="s">
        <v>378</v>
      </c>
      <c r="G241" s="114" t="s">
        <v>378</v>
      </c>
      <c r="H241" s="114" t="s">
        <v>378</v>
      </c>
      <c r="I241" s="114" t="s">
        <v>378</v>
      </c>
      <c r="J241" s="114" t="s">
        <v>378</v>
      </c>
      <c r="K241" s="114" t="s">
        <v>378</v>
      </c>
      <c r="L241" s="114">
        <f>'Расчет субсидий'!P241-1</f>
        <v>-6.8640255405601591E-2</v>
      </c>
      <c r="M241" s="114">
        <f>L241*'Расчет субсидий'!Q241</f>
        <v>-1.3728051081120318</v>
      </c>
      <c r="N241" s="124">
        <f t="shared" si="123"/>
        <v>-3.5512333237281446</v>
      </c>
      <c r="O241" s="114">
        <f>'Расчет субсидий'!R241-1</f>
        <v>0</v>
      </c>
      <c r="P241" s="114">
        <f>O241*'Расчет субсидий'!S241</f>
        <v>0</v>
      </c>
      <c r="Q241" s="124">
        <f t="shared" si="124"/>
        <v>0</v>
      </c>
      <c r="R241" s="114">
        <f>'Расчет субсидий'!V241-1</f>
        <v>-0.68533333333333335</v>
      </c>
      <c r="S241" s="114">
        <f>R241*'Расчет субсидий'!W241</f>
        <v>-13.706666666666667</v>
      </c>
      <c r="T241" s="124">
        <f t="shared" si="125"/>
        <v>-35.457015082674154</v>
      </c>
      <c r="U241" s="114">
        <f>'Расчет субсидий'!Z241-1</f>
        <v>8.5245901639344313E-2</v>
      </c>
      <c r="V241" s="114">
        <f>U241*'Расчет субсидий'!AA241</f>
        <v>2.5573770491803294</v>
      </c>
      <c r="W241" s="124">
        <f t="shared" si="126"/>
        <v>6.6155367172814916</v>
      </c>
      <c r="X241" s="114" t="s">
        <v>378</v>
      </c>
      <c r="Y241" s="114" t="s">
        <v>378</v>
      </c>
      <c r="Z241" s="114" t="s">
        <v>378</v>
      </c>
      <c r="AA241" s="119">
        <f>'Расчет субсидий'!AH241-1</f>
        <v>0.87782561894510236</v>
      </c>
      <c r="AB241" s="114">
        <f>AA241*'Расчет субсидий'!AI241</f>
        <v>4.3891280947255122</v>
      </c>
      <c r="AC241" s="124">
        <f t="shared" si="128"/>
        <v>11.353991808448786</v>
      </c>
      <c r="AD241" s="114">
        <f>'Расчет субсидий'!AL241-1</f>
        <v>3.6133333333333333</v>
      </c>
      <c r="AE241" s="114">
        <f>AD241*'Расчет субсидий'!AM241</f>
        <v>54.2</v>
      </c>
      <c r="AF241" s="124">
        <f t="shared" si="129"/>
        <v>140.20697111971833</v>
      </c>
      <c r="AG241" s="114">
        <f>'Расчет субсидий'!AP241-1</f>
        <v>-3.8043478260869512E-2</v>
      </c>
      <c r="AH241" s="114">
        <f>AG241*'Расчет субсидий'!AQ241</f>
        <v>-0.76086956521739024</v>
      </c>
      <c r="AI241" s="132">
        <f t="shared" si="130"/>
        <v>-1.9682512390462594</v>
      </c>
      <c r="AJ241" s="114" t="s">
        <v>378</v>
      </c>
      <c r="AK241" s="114" t="s">
        <v>378</v>
      </c>
      <c r="AL241" s="114" t="s">
        <v>378</v>
      </c>
      <c r="AM241" s="123">
        <f>'Расчет субсидий'!AX241-1</f>
        <v>0</v>
      </c>
      <c r="AN241" s="123">
        <f>AM241*'Расчет субсидий'!AY241</f>
        <v>0</v>
      </c>
      <c r="AO241" s="116">
        <f t="shared" si="127"/>
        <v>0</v>
      </c>
      <c r="AP241" s="114" t="s">
        <v>378</v>
      </c>
      <c r="AQ241" s="115" t="s">
        <v>378</v>
      </c>
      <c r="AR241" s="141" t="s">
        <v>378</v>
      </c>
      <c r="AS241" s="115">
        <f t="shared" si="131"/>
        <v>45.306163803909755</v>
      </c>
      <c r="AT241" s="118" t="str">
        <f>IF('Расчет субсидий'!BV241="+",'Расчет субсидий'!BV241,"-")</f>
        <v>+</v>
      </c>
    </row>
    <row r="242" spans="1:46" x14ac:dyDescent="0.2">
      <c r="A242" s="140" t="s">
        <v>240</v>
      </c>
      <c r="B242" s="114">
        <f>'Расчет субсидий'!BI242</f>
        <v>-196</v>
      </c>
      <c r="C242" s="114">
        <f>'Расчет субсидий'!D242-1</f>
        <v>-1</v>
      </c>
      <c r="D242" s="114">
        <f>C242*'Расчет субсидий'!E242</f>
        <v>0</v>
      </c>
      <c r="E242" s="124">
        <f t="shared" si="122"/>
        <v>0</v>
      </c>
      <c r="F242" s="114" t="s">
        <v>378</v>
      </c>
      <c r="G242" s="114" t="s">
        <v>378</v>
      </c>
      <c r="H242" s="114" t="s">
        <v>378</v>
      </c>
      <c r="I242" s="114" t="s">
        <v>378</v>
      </c>
      <c r="J242" s="114" t="s">
        <v>378</v>
      </c>
      <c r="K242" s="114" t="s">
        <v>378</v>
      </c>
      <c r="L242" s="114">
        <f>'Расчет субсидий'!P242-1</f>
        <v>-0.12219321148825057</v>
      </c>
      <c r="M242" s="114">
        <f>L242*'Расчет субсидий'!Q242</f>
        <v>-2.4438642297650115</v>
      </c>
      <c r="N242" s="124">
        <f t="shared" si="123"/>
        <v>-20.759135041325177</v>
      </c>
      <c r="O242" s="114">
        <f>'Расчет субсидий'!R242-1</f>
        <v>0</v>
      </c>
      <c r="P242" s="114">
        <f>O242*'Расчет субсидий'!S242</f>
        <v>0</v>
      </c>
      <c r="Q242" s="124">
        <f t="shared" si="124"/>
        <v>0</v>
      </c>
      <c r="R242" s="114">
        <f>'Расчет субсидий'!V242-1</f>
        <v>-5.8165548098433995E-2</v>
      </c>
      <c r="S242" s="114">
        <f>R242*'Расчет субсидий'!W242</f>
        <v>-1.1633109619686799</v>
      </c>
      <c r="T242" s="124">
        <f t="shared" si="125"/>
        <v>-9.881616605552507</v>
      </c>
      <c r="U242" s="114">
        <f>'Расчет субсидий'!Z242-1</f>
        <v>-0.20444444444444454</v>
      </c>
      <c r="V242" s="114">
        <f>U242*'Расчет субсидий'!AA242</f>
        <v>-6.1333333333333364</v>
      </c>
      <c r="W242" s="124">
        <f t="shared" si="126"/>
        <v>-52.098923241889942</v>
      </c>
      <c r="X242" s="114" t="s">
        <v>378</v>
      </c>
      <c r="Y242" s="114" t="s">
        <v>378</v>
      </c>
      <c r="Z242" s="114" t="s">
        <v>378</v>
      </c>
      <c r="AA242" s="119">
        <f>'Расчет субсидий'!AH242-1</f>
        <v>0.74383654170888214</v>
      </c>
      <c r="AB242" s="114">
        <f>AA242*'Расчет субсидий'!AI242</f>
        <v>3.7191827085444107</v>
      </c>
      <c r="AC242" s="124">
        <f t="shared" si="128"/>
        <v>31.592187139405357</v>
      </c>
      <c r="AD242" s="114">
        <f>'Расчет субсидий'!AL242-1</f>
        <v>-0.72978723404255319</v>
      </c>
      <c r="AE242" s="114">
        <f>AD242*'Расчет субсидий'!AM242</f>
        <v>-10.946808510638299</v>
      </c>
      <c r="AF242" s="124">
        <f t="shared" si="129"/>
        <v>-92.986457011860665</v>
      </c>
      <c r="AG242" s="114">
        <f>'Расчет субсидий'!AP242-1</f>
        <v>-0.30529595015576327</v>
      </c>
      <c r="AH242" s="114">
        <f>AG242*'Расчет субсидий'!AQ242</f>
        <v>-6.1059190031152655</v>
      </c>
      <c r="AI242" s="132">
        <f t="shared" si="130"/>
        <v>-51.866055238777051</v>
      </c>
      <c r="AJ242" s="114" t="s">
        <v>378</v>
      </c>
      <c r="AK242" s="114" t="s">
        <v>378</v>
      </c>
      <c r="AL242" s="114" t="s">
        <v>378</v>
      </c>
      <c r="AM242" s="123">
        <f>'Расчет субсидий'!AX242-1</f>
        <v>0</v>
      </c>
      <c r="AN242" s="123">
        <f>AM242*'Расчет субсидий'!AY242</f>
        <v>0</v>
      </c>
      <c r="AO242" s="116">
        <f t="shared" si="127"/>
        <v>0</v>
      </c>
      <c r="AP242" s="114" t="s">
        <v>378</v>
      </c>
      <c r="AQ242" s="115" t="s">
        <v>378</v>
      </c>
      <c r="AR242" s="141" t="s">
        <v>378</v>
      </c>
      <c r="AS242" s="115">
        <f t="shared" si="131"/>
        <v>-23.074053330276183</v>
      </c>
      <c r="AT242" s="118" t="str">
        <f>IF('Расчет субсидий'!BV242="+",'Расчет субсидий'!BV242,"-")</f>
        <v>+</v>
      </c>
    </row>
    <row r="243" spans="1:46" x14ac:dyDescent="0.2">
      <c r="A243" s="140" t="s">
        <v>241</v>
      </c>
      <c r="B243" s="114">
        <f>'Расчет субсидий'!BI243</f>
        <v>226</v>
      </c>
      <c r="C243" s="114">
        <f>'Расчет субсидий'!D243-1</f>
        <v>8.2148569397547444E-2</v>
      </c>
      <c r="D243" s="114">
        <f>C243*'Расчет субсидий'!E243</f>
        <v>0.82148569397547444</v>
      </c>
      <c r="E243" s="124">
        <f t="shared" si="122"/>
        <v>4.5847196997556861</v>
      </c>
      <c r="F243" s="114" t="s">
        <v>378</v>
      </c>
      <c r="G243" s="114" t="s">
        <v>378</v>
      </c>
      <c r="H243" s="114" t="s">
        <v>378</v>
      </c>
      <c r="I243" s="114" t="s">
        <v>378</v>
      </c>
      <c r="J243" s="114" t="s">
        <v>378</v>
      </c>
      <c r="K243" s="114" t="s">
        <v>378</v>
      </c>
      <c r="L243" s="114">
        <f>'Расчет субсидий'!P243-1</f>
        <v>-1.9290802849595723E-2</v>
      </c>
      <c r="M243" s="114">
        <f>L243*'Расчет субсидий'!Q243</f>
        <v>-0.38581605699191446</v>
      </c>
      <c r="N243" s="124">
        <f t="shared" si="123"/>
        <v>-2.1532431908981025</v>
      </c>
      <c r="O243" s="114">
        <f>'Расчет субсидий'!R243-1</f>
        <v>0</v>
      </c>
      <c r="P243" s="114">
        <f>O243*'Расчет субсидий'!S243</f>
        <v>0</v>
      </c>
      <c r="Q243" s="124">
        <f t="shared" si="124"/>
        <v>0</v>
      </c>
      <c r="R243" s="114">
        <f>'Расчет субсидий'!V243-1</f>
        <v>-0.57189849624060152</v>
      </c>
      <c r="S243" s="114">
        <f>R243*'Расчет субсидий'!W243</f>
        <v>-8.5784774436090228</v>
      </c>
      <c r="T243" s="124">
        <f t="shared" si="125"/>
        <v>-47.876566589117353</v>
      </c>
      <c r="U243" s="114">
        <f>'Расчет субсидий'!Z243-1</f>
        <v>1.3571428571428572</v>
      </c>
      <c r="V243" s="114">
        <f>U243*'Расчет субсидий'!AA243</f>
        <v>47.5</v>
      </c>
      <c r="W243" s="124">
        <f t="shared" si="126"/>
        <v>265.09796498646847</v>
      </c>
      <c r="X243" s="114" t="s">
        <v>378</v>
      </c>
      <c r="Y243" s="114" t="s">
        <v>378</v>
      </c>
      <c r="Z243" s="114" t="s">
        <v>378</v>
      </c>
      <c r="AA243" s="119">
        <f>'Расчет субсидий'!AH243-1</f>
        <v>1.1177980604677695</v>
      </c>
      <c r="AB243" s="114">
        <f>AA243*'Расчет субсидий'!AI243</f>
        <v>5.5889903023388481</v>
      </c>
      <c r="AC243" s="124">
        <f t="shared" si="128"/>
        <v>31.192209589034437</v>
      </c>
      <c r="AD243" s="114">
        <f>'Расчет субсидий'!AL243-1</f>
        <v>-0.35319148936170219</v>
      </c>
      <c r="AE243" s="114">
        <f>AD243*'Расчет субсидий'!AM243</f>
        <v>-5.297872340425533</v>
      </c>
      <c r="AF243" s="124">
        <f t="shared" si="129"/>
        <v>-29.567477393787531</v>
      </c>
      <c r="AG243" s="114">
        <f>'Расчет субсидий'!AP243-1</f>
        <v>4.2307692307692379E-2</v>
      </c>
      <c r="AH243" s="114">
        <f>AG243*'Расчет субсидий'!AQ243</f>
        <v>0.84615384615384759</v>
      </c>
      <c r="AI243" s="132">
        <f t="shared" si="130"/>
        <v>4.7223928985443866</v>
      </c>
      <c r="AJ243" s="114" t="s">
        <v>378</v>
      </c>
      <c r="AK243" s="114" t="s">
        <v>378</v>
      </c>
      <c r="AL243" s="114" t="s">
        <v>378</v>
      </c>
      <c r="AM243" s="123">
        <f>'Расчет субсидий'!AX243-1</f>
        <v>-1</v>
      </c>
      <c r="AN243" s="123">
        <f>AM243*'Расчет субсидий'!AY243</f>
        <v>0</v>
      </c>
      <c r="AO243" s="116">
        <f t="shared" si="127"/>
        <v>0</v>
      </c>
      <c r="AP243" s="114" t="s">
        <v>378</v>
      </c>
      <c r="AQ243" s="115" t="s">
        <v>378</v>
      </c>
      <c r="AR243" s="141" t="s">
        <v>378</v>
      </c>
      <c r="AS243" s="115">
        <f t="shared" si="131"/>
        <v>40.494464001441699</v>
      </c>
      <c r="AT243" s="118" t="str">
        <f>IF('Расчет субсидий'!BV243="+",'Расчет субсидий'!BV243,"-")</f>
        <v>+</v>
      </c>
    </row>
    <row r="244" spans="1:46" x14ac:dyDescent="0.2">
      <c r="A244" s="140" t="s">
        <v>242</v>
      </c>
      <c r="B244" s="114">
        <f>'Расчет субсидий'!BI244</f>
        <v>389.90000000000009</v>
      </c>
      <c r="C244" s="114">
        <f>'Расчет субсидий'!D244-1</f>
        <v>0.21933226613023193</v>
      </c>
      <c r="D244" s="114">
        <f>C244*'Расчет субсидий'!E244</f>
        <v>2.1933226613023193</v>
      </c>
      <c r="E244" s="124">
        <f t="shared" si="122"/>
        <v>22.405930125922939</v>
      </c>
      <c r="F244" s="114" t="s">
        <v>378</v>
      </c>
      <c r="G244" s="114" t="s">
        <v>378</v>
      </c>
      <c r="H244" s="114" t="s">
        <v>378</v>
      </c>
      <c r="I244" s="114" t="s">
        <v>378</v>
      </c>
      <c r="J244" s="114" t="s">
        <v>378</v>
      </c>
      <c r="K244" s="114" t="s">
        <v>378</v>
      </c>
      <c r="L244" s="114">
        <f>'Расчет субсидий'!P244-1</f>
        <v>0.40468372852477641</v>
      </c>
      <c r="M244" s="114">
        <f>L244*'Расчет субсидий'!Q244</f>
        <v>8.0936745704955282</v>
      </c>
      <c r="N244" s="124">
        <f t="shared" si="123"/>
        <v>82.681089329923296</v>
      </c>
      <c r="O244" s="114">
        <f>'Расчет субсидий'!R244-1</f>
        <v>0</v>
      </c>
      <c r="P244" s="114">
        <f>O244*'Расчет субсидий'!S244</f>
        <v>0</v>
      </c>
      <c r="Q244" s="124">
        <f t="shared" si="124"/>
        <v>0</v>
      </c>
      <c r="R244" s="114">
        <f>'Расчет субсидий'!V244-1</f>
        <v>-0.96037463976945248</v>
      </c>
      <c r="S244" s="114">
        <f>R244*'Расчет субсидий'!W244</f>
        <v>-9.6037463976945254</v>
      </c>
      <c r="T244" s="124">
        <f t="shared" si="125"/>
        <v>-98.107257327137035</v>
      </c>
      <c r="U244" s="114">
        <f>'Расчет субсидий'!Z244-1</f>
        <v>0.21318902592499378</v>
      </c>
      <c r="V244" s="114">
        <f>U244*'Расчет субсидий'!AA244</f>
        <v>8.5275610369997512</v>
      </c>
      <c r="W244" s="124">
        <f t="shared" si="126"/>
        <v>87.113464931835352</v>
      </c>
      <c r="X244" s="114" t="s">
        <v>378</v>
      </c>
      <c r="Y244" s="114" t="s">
        <v>378</v>
      </c>
      <c r="Z244" s="114" t="s">
        <v>378</v>
      </c>
      <c r="AA244" s="119">
        <f>'Расчет субсидий'!AH244-1</f>
        <v>0.9814567703986683</v>
      </c>
      <c r="AB244" s="114">
        <f>AA244*'Расчет субсидий'!AI244</f>
        <v>4.9072838519933413</v>
      </c>
      <c r="AC244" s="124">
        <f t="shared" si="128"/>
        <v>50.130453232333316</v>
      </c>
      <c r="AD244" s="114">
        <f>'Расчет субсидий'!AL244-1</f>
        <v>-0.8</v>
      </c>
      <c r="AE244" s="114">
        <f>AD244*'Расчет субсидий'!AM244</f>
        <v>-12</v>
      </c>
      <c r="AF244" s="124">
        <f t="shared" si="129"/>
        <v>-122.58623241116236</v>
      </c>
      <c r="AG244" s="114">
        <f>'Расчет субсидий'!AP244-1</f>
        <v>-0.20975609756097557</v>
      </c>
      <c r="AH244" s="114">
        <f>AG244*'Расчет субсидий'!AQ244</f>
        <v>-4.1951219512195115</v>
      </c>
      <c r="AI244" s="132">
        <f t="shared" si="130"/>
        <v>-42.855349542113665</v>
      </c>
      <c r="AJ244" s="114" t="s">
        <v>378</v>
      </c>
      <c r="AK244" s="114" t="s">
        <v>378</v>
      </c>
      <c r="AL244" s="114" t="s">
        <v>378</v>
      </c>
      <c r="AM244" s="123">
        <f>'Расчет субсидий'!AX244-1</f>
        <v>4.0244444444444447</v>
      </c>
      <c r="AN244" s="123">
        <f>AM244*'Расчет субсидий'!AY244</f>
        <v>40.244444444444447</v>
      </c>
      <c r="AO244" s="116">
        <f t="shared" si="127"/>
        <v>411.11790166039827</v>
      </c>
      <c r="AP244" s="114" t="s">
        <v>378</v>
      </c>
      <c r="AQ244" s="115" t="s">
        <v>378</v>
      </c>
      <c r="AR244" s="141" t="s">
        <v>378</v>
      </c>
      <c r="AS244" s="115">
        <f t="shared" si="131"/>
        <v>38.167418216321352</v>
      </c>
      <c r="AT244" s="118" t="str">
        <f>IF('Расчет субсидий'!BV244="+",'Расчет субсидий'!BV244,"-")</f>
        <v>+</v>
      </c>
    </row>
    <row r="245" spans="1:46" x14ac:dyDescent="0.2">
      <c r="A245" s="135" t="s">
        <v>243</v>
      </c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19"/>
      <c r="AB245" s="114"/>
      <c r="AC245" s="124"/>
      <c r="AD245" s="142"/>
      <c r="AE245" s="142"/>
      <c r="AF245" s="142"/>
      <c r="AG245" s="142"/>
      <c r="AH245" s="142"/>
      <c r="AI245" s="143"/>
      <c r="AJ245" s="142"/>
      <c r="AK245" s="142"/>
      <c r="AL245" s="142"/>
      <c r="AM245" s="123"/>
      <c r="AN245" s="123"/>
      <c r="AO245" s="116"/>
      <c r="AP245" s="142"/>
      <c r="AQ245" s="144"/>
      <c r="AR245" s="145"/>
      <c r="AS245" s="115"/>
      <c r="AT245" s="118"/>
    </row>
    <row r="246" spans="1:46" x14ac:dyDescent="0.2">
      <c r="A246" s="140" t="s">
        <v>244</v>
      </c>
      <c r="B246" s="114">
        <f>'Расчет субсидий'!BI246</f>
        <v>183.70000000000005</v>
      </c>
      <c r="C246" s="114">
        <f>'Расчет субсидий'!D246-1</f>
        <v>-3.9883610093814248E-2</v>
      </c>
      <c r="D246" s="114">
        <f>C246*'Расчет субсидий'!E246</f>
        <v>-0.39883610093814248</v>
      </c>
      <c r="E246" s="124">
        <f t="shared" ref="E246:E260" si="132">$B246*D246/$AS246</f>
        <v>-4.3597185835154031</v>
      </c>
      <c r="F246" s="114" t="s">
        <v>378</v>
      </c>
      <c r="G246" s="114" t="s">
        <v>378</v>
      </c>
      <c r="H246" s="114" t="s">
        <v>378</v>
      </c>
      <c r="I246" s="114" t="s">
        <v>378</v>
      </c>
      <c r="J246" s="114" t="s">
        <v>378</v>
      </c>
      <c r="K246" s="114" t="s">
        <v>378</v>
      </c>
      <c r="L246" s="114">
        <f>'Расчет субсидий'!P246-1</f>
        <v>-2.2456770716370977E-2</v>
      </c>
      <c r="M246" s="114">
        <f>L246*'Расчет субсидий'!Q246</f>
        <v>-0.44913541432741955</v>
      </c>
      <c r="N246" s="124">
        <f t="shared" ref="N246:N260" si="133">$B246*M246/$AS246</f>
        <v>-4.9095455696018693</v>
      </c>
      <c r="O246" s="114">
        <f>'Расчет субсидий'!R246-1</f>
        <v>0</v>
      </c>
      <c r="P246" s="114">
        <f>O246*'Расчет субсидий'!S246</f>
        <v>0</v>
      </c>
      <c r="Q246" s="124">
        <f t="shared" ref="Q246:Q260" si="134">$B246*P246/$AS246</f>
        <v>0</v>
      </c>
      <c r="R246" s="114">
        <f>'Расчет субсидий'!V246-1</f>
        <v>-1.669085631349787E-2</v>
      </c>
      <c r="S246" s="114">
        <f>R246*'Расчет субсидий'!W246</f>
        <v>-0.33381712626995741</v>
      </c>
      <c r="T246" s="124">
        <f t="shared" ref="T246:T260" si="135">$B246*S246/$AS246</f>
        <v>-3.6489894607623761</v>
      </c>
      <c r="U246" s="114">
        <f>'Расчет субсидий'!Z246-1</f>
        <v>0.71917808219178081</v>
      </c>
      <c r="V246" s="114">
        <f>U246*'Расчет субсидий'!AA246</f>
        <v>21.575342465753423</v>
      </c>
      <c r="W246" s="124">
        <f t="shared" ref="W246:W260" si="136">$B246*V246/$AS246</f>
        <v>235.84229529974988</v>
      </c>
      <c r="X246" s="114" t="s">
        <v>378</v>
      </c>
      <c r="Y246" s="114" t="s">
        <v>378</v>
      </c>
      <c r="Z246" s="114" t="s">
        <v>378</v>
      </c>
      <c r="AA246" s="119">
        <f>'Расчет субсидий'!AH246-1</f>
        <v>0.10700667302192568</v>
      </c>
      <c r="AB246" s="114">
        <f>AA246*'Расчет субсидий'!AI246</f>
        <v>0.5350333651096284</v>
      </c>
      <c r="AC246" s="124">
        <f t="shared" si="128"/>
        <v>5.8485049351914178</v>
      </c>
      <c r="AD246" s="114">
        <f>'Расчет субсидий'!AL246-1</f>
        <v>-0.32962962962962961</v>
      </c>
      <c r="AE246" s="114">
        <f>AD246*'Расчет субсидий'!AM246</f>
        <v>-4.9444444444444438</v>
      </c>
      <c r="AF246" s="124">
        <f t="shared" si="129"/>
        <v>-54.048232541886236</v>
      </c>
      <c r="AG246" s="114">
        <f>'Расчет субсидий'!AP246-1</f>
        <v>4.1055718475073277E-2</v>
      </c>
      <c r="AH246" s="114">
        <f>AG246*'Расчет субсидий'!AQ246</f>
        <v>0.82111436950146555</v>
      </c>
      <c r="AI246" s="132">
        <f t="shared" si="130"/>
        <v>8.9756859208246205</v>
      </c>
      <c r="AJ246" s="114" t="s">
        <v>378</v>
      </c>
      <c r="AK246" s="114" t="s">
        <v>378</v>
      </c>
      <c r="AL246" s="114" t="s">
        <v>378</v>
      </c>
      <c r="AM246" s="123">
        <f>'Расчет субсидий'!AX246-1</f>
        <v>-1</v>
      </c>
      <c r="AN246" s="123">
        <f>AM246*'Расчет субсидий'!AY246</f>
        <v>0</v>
      </c>
      <c r="AO246" s="116">
        <f t="shared" ref="AO246:AO260" si="137">$B246*AN246/$AS246</f>
        <v>0</v>
      </c>
      <c r="AP246" s="114" t="s">
        <v>378</v>
      </c>
      <c r="AQ246" s="115" t="s">
        <v>378</v>
      </c>
      <c r="AR246" s="141" t="s">
        <v>378</v>
      </c>
      <c r="AS246" s="115">
        <f t="shared" si="131"/>
        <v>16.805257114384556</v>
      </c>
      <c r="AT246" s="118" t="str">
        <f>IF('Расчет субсидий'!BV246="+",'Расчет субсидий'!BV246,"-")</f>
        <v>-</v>
      </c>
    </row>
    <row r="247" spans="1:46" x14ac:dyDescent="0.2">
      <c r="A247" s="140" t="s">
        <v>245</v>
      </c>
      <c r="B247" s="114">
        <f>'Расчет субсидий'!BI247</f>
        <v>-115.89999999999998</v>
      </c>
      <c r="C247" s="114">
        <f>'Расчет субсидий'!D247-1</f>
        <v>-1</v>
      </c>
      <c r="D247" s="114">
        <f>C247*'Расчет субсидий'!E247</f>
        <v>0</v>
      </c>
      <c r="E247" s="124">
        <f t="shared" si="132"/>
        <v>0</v>
      </c>
      <c r="F247" s="114" t="s">
        <v>378</v>
      </c>
      <c r="G247" s="114" t="s">
        <v>378</v>
      </c>
      <c r="H247" s="114" t="s">
        <v>378</v>
      </c>
      <c r="I247" s="114" t="s">
        <v>378</v>
      </c>
      <c r="J247" s="114" t="s">
        <v>378</v>
      </c>
      <c r="K247" s="114" t="s">
        <v>378</v>
      </c>
      <c r="L247" s="114">
        <f>'Расчет субсидий'!P247-1</f>
        <v>3.7549025911399747E-2</v>
      </c>
      <c r="M247" s="114">
        <f>L247*'Расчет субсидий'!Q247</f>
        <v>0.75098051822799494</v>
      </c>
      <c r="N247" s="124">
        <f t="shared" si="133"/>
        <v>6.1643641812146788</v>
      </c>
      <c r="O247" s="114">
        <f>'Расчет субсидий'!R247-1</f>
        <v>0</v>
      </c>
      <c r="P247" s="114">
        <f>O247*'Расчет субсидий'!S247</f>
        <v>0</v>
      </c>
      <c r="Q247" s="124">
        <f t="shared" si="134"/>
        <v>0</v>
      </c>
      <c r="R247" s="114">
        <f>'Расчет субсидий'!V247-1</f>
        <v>-0.28285714285714281</v>
      </c>
      <c r="S247" s="114">
        <f>R247*'Расчет субсидий'!W247</f>
        <v>-2.8285714285714283</v>
      </c>
      <c r="T247" s="124">
        <f t="shared" si="135"/>
        <v>-23.218104831048805</v>
      </c>
      <c r="U247" s="114">
        <f>'Расчет субсидий'!Z247-1</f>
        <v>-0.23410404624277459</v>
      </c>
      <c r="V247" s="114">
        <f>U247*'Расчет субсидий'!AA247</f>
        <v>-9.3641618497109835</v>
      </c>
      <c r="W247" s="124">
        <f t="shared" si="136"/>
        <v>-76.864981836893065</v>
      </c>
      <c r="X247" s="114" t="s">
        <v>378</v>
      </c>
      <c r="Y247" s="114" t="s">
        <v>378</v>
      </c>
      <c r="Z247" s="114" t="s">
        <v>378</v>
      </c>
      <c r="AA247" s="119">
        <f>'Расчет субсидий'!AH247-1</f>
        <v>0.10331017572537804</v>
      </c>
      <c r="AB247" s="114">
        <f>AA247*'Расчет субсидий'!AI247</f>
        <v>0.5165508786268902</v>
      </c>
      <c r="AC247" s="124">
        <f t="shared" si="128"/>
        <v>4.2400670279649768</v>
      </c>
      <c r="AD247" s="114">
        <f>'Расчет субсидий'!AL247-1</f>
        <v>-0.21296296296296291</v>
      </c>
      <c r="AE247" s="114">
        <f>AD247*'Расчет субсидий'!AM247</f>
        <v>-3.1944444444444438</v>
      </c>
      <c r="AF247" s="124">
        <f t="shared" si="129"/>
        <v>-26.221344541237777</v>
      </c>
      <c r="AG247" s="114">
        <f>'Расчет субсидий'!AP247-1</f>
        <v>0</v>
      </c>
      <c r="AH247" s="114">
        <f>AG247*'Расчет субсидий'!AQ247</f>
        <v>0</v>
      </c>
      <c r="AI247" s="132">
        <f t="shared" si="130"/>
        <v>0</v>
      </c>
      <c r="AJ247" s="114" t="s">
        <v>378</v>
      </c>
      <c r="AK247" s="114" t="s">
        <v>378</v>
      </c>
      <c r="AL247" s="114" t="s">
        <v>378</v>
      </c>
      <c r="AM247" s="123">
        <f>'Расчет субсидий'!AX247-1</f>
        <v>0</v>
      </c>
      <c r="AN247" s="123">
        <f>AM247*'Расчет субсидий'!AY247</f>
        <v>0</v>
      </c>
      <c r="AO247" s="116">
        <f t="shared" si="137"/>
        <v>0</v>
      </c>
      <c r="AP247" s="114" t="s">
        <v>378</v>
      </c>
      <c r="AQ247" s="115" t="s">
        <v>378</v>
      </c>
      <c r="AR247" s="141" t="s">
        <v>378</v>
      </c>
      <c r="AS247" s="115">
        <f t="shared" si="131"/>
        <v>-14.119646325871969</v>
      </c>
      <c r="AT247" s="118" t="str">
        <f>IF('Расчет субсидий'!BV247="+",'Расчет субсидий'!BV247,"-")</f>
        <v>-</v>
      </c>
    </row>
    <row r="248" spans="1:46" x14ac:dyDescent="0.2">
      <c r="A248" s="140" t="s">
        <v>246</v>
      </c>
      <c r="B248" s="114">
        <f>'Расчет субсидий'!BI248</f>
        <v>-105.79999999999995</v>
      </c>
      <c r="C248" s="114">
        <f>'Расчет субсидий'!D248-1</f>
        <v>0.16872828353022928</v>
      </c>
      <c r="D248" s="114">
        <f>C248*'Расчет субсидий'!E248</f>
        <v>1.6872828353022928</v>
      </c>
      <c r="E248" s="124">
        <f t="shared" si="132"/>
        <v>9.0878776442183025</v>
      </c>
      <c r="F248" s="114" t="s">
        <v>378</v>
      </c>
      <c r="G248" s="114" t="s">
        <v>378</v>
      </c>
      <c r="H248" s="114" t="s">
        <v>378</v>
      </c>
      <c r="I248" s="114" t="s">
        <v>378</v>
      </c>
      <c r="J248" s="114" t="s">
        <v>378</v>
      </c>
      <c r="K248" s="114" t="s">
        <v>378</v>
      </c>
      <c r="L248" s="114">
        <f>'Расчет субсидий'!P248-1</f>
        <v>-1.7017669687683479E-2</v>
      </c>
      <c r="M248" s="114">
        <f>L248*'Расчет субсидий'!Q248</f>
        <v>-0.34035339375366958</v>
      </c>
      <c r="N248" s="124">
        <f t="shared" si="133"/>
        <v>-1.8331781332165613</v>
      </c>
      <c r="O248" s="114">
        <f>'Расчет субсидий'!R248-1</f>
        <v>0</v>
      </c>
      <c r="P248" s="114">
        <f>O248*'Расчет субсидий'!S248</f>
        <v>0</v>
      </c>
      <c r="Q248" s="124">
        <f t="shared" si="134"/>
        <v>0</v>
      </c>
      <c r="R248" s="114">
        <f>'Расчет субсидий'!V248-1</f>
        <v>-0.13502024291497972</v>
      </c>
      <c r="S248" s="114">
        <f>R248*'Расчет субсидий'!W248</f>
        <v>-3.3755060728744928</v>
      </c>
      <c r="T248" s="124">
        <f t="shared" si="135"/>
        <v>-18.180820391089494</v>
      </c>
      <c r="U248" s="114">
        <f>'Расчет субсидий'!Z248-1</f>
        <v>-0.84239130434782605</v>
      </c>
      <c r="V248" s="114">
        <f>U248*'Расчет субсидий'!AA248</f>
        <v>-21.059782608695652</v>
      </c>
      <c r="W248" s="124">
        <f t="shared" si="136"/>
        <v>-113.43013960512052</v>
      </c>
      <c r="X248" s="114" t="s">
        <v>378</v>
      </c>
      <c r="Y248" s="114" t="s">
        <v>378</v>
      </c>
      <c r="Z248" s="114" t="s">
        <v>378</v>
      </c>
      <c r="AA248" s="119">
        <f>'Расчет субсидий'!AH248-1</f>
        <v>0.18989698398907784</v>
      </c>
      <c r="AB248" s="114">
        <f>AA248*'Расчет субсидий'!AI248</f>
        <v>0.94948491994538919</v>
      </c>
      <c r="AC248" s="124">
        <f t="shared" si="128"/>
        <v>5.1140227334489392</v>
      </c>
      <c r="AD248" s="114">
        <f>'Расчет субсидий'!AL248-1</f>
        <v>0.10370370370370363</v>
      </c>
      <c r="AE248" s="114">
        <f>AD248*'Расчет субсидий'!AM248</f>
        <v>1.5555555555555545</v>
      </c>
      <c r="AF248" s="124">
        <f t="shared" si="129"/>
        <v>8.3783810644527659</v>
      </c>
      <c r="AG248" s="114">
        <f>'Расчет субсидий'!AP248-1</f>
        <v>4.7008547008547064E-2</v>
      </c>
      <c r="AH248" s="114">
        <f>AG248*'Расчет субсидий'!AQ248</f>
        <v>0.94017094017094127</v>
      </c>
      <c r="AI248" s="132">
        <f t="shared" si="130"/>
        <v>5.0638566873066271</v>
      </c>
      <c r="AJ248" s="114" t="s">
        <v>378</v>
      </c>
      <c r="AK248" s="114" t="s">
        <v>378</v>
      </c>
      <c r="AL248" s="114" t="s">
        <v>378</v>
      </c>
      <c r="AM248" s="123">
        <f>'Расчет субсидий'!AX248-1</f>
        <v>-1</v>
      </c>
      <c r="AN248" s="123">
        <f>AM248*'Расчет субсидий'!AY248</f>
        <v>0</v>
      </c>
      <c r="AO248" s="116">
        <f t="shared" si="137"/>
        <v>0</v>
      </c>
      <c r="AP248" s="114" t="s">
        <v>378</v>
      </c>
      <c r="AQ248" s="115" t="s">
        <v>378</v>
      </c>
      <c r="AR248" s="141" t="s">
        <v>378</v>
      </c>
      <c r="AS248" s="115">
        <f t="shared" si="131"/>
        <v>-19.64314782434964</v>
      </c>
      <c r="AT248" s="118" t="str">
        <f>IF('Расчет субсидий'!BV248="+",'Расчет субсидий'!BV248,"-")</f>
        <v>-</v>
      </c>
    </row>
    <row r="249" spans="1:46" x14ac:dyDescent="0.2">
      <c r="A249" s="140" t="s">
        <v>247</v>
      </c>
      <c r="B249" s="114">
        <f>'Расчет субсидий'!BI249</f>
        <v>-92.100000000000023</v>
      </c>
      <c r="C249" s="114">
        <f>'Расчет субсидий'!D249-1</f>
        <v>-1</v>
      </c>
      <c r="D249" s="114">
        <f>C249*'Расчет субсидий'!E249</f>
        <v>0</v>
      </c>
      <c r="E249" s="124">
        <f t="shared" si="132"/>
        <v>0</v>
      </c>
      <c r="F249" s="114" t="s">
        <v>378</v>
      </c>
      <c r="G249" s="114" t="s">
        <v>378</v>
      </c>
      <c r="H249" s="114" t="s">
        <v>378</v>
      </c>
      <c r="I249" s="114" t="s">
        <v>378</v>
      </c>
      <c r="J249" s="114" t="s">
        <v>378</v>
      </c>
      <c r="K249" s="114" t="s">
        <v>378</v>
      </c>
      <c r="L249" s="114">
        <f>'Расчет субсидий'!P249-1</f>
        <v>3.476035020032664E-2</v>
      </c>
      <c r="M249" s="114">
        <f>L249*'Расчет субсидий'!Q249</f>
        <v>0.69520700400653279</v>
      </c>
      <c r="N249" s="124">
        <f t="shared" si="133"/>
        <v>5.0502504981810192</v>
      </c>
      <c r="O249" s="114">
        <f>'Расчет субсидий'!R249-1</f>
        <v>0</v>
      </c>
      <c r="P249" s="114">
        <f>O249*'Расчет субсидий'!S249</f>
        <v>0</v>
      </c>
      <c r="Q249" s="124">
        <f t="shared" si="134"/>
        <v>0</v>
      </c>
      <c r="R249" s="114">
        <f>'Расчет субсидий'!V249-1</f>
        <v>-0.35867768595041327</v>
      </c>
      <c r="S249" s="114">
        <f>R249*'Расчет субсидий'!W249</f>
        <v>-7.1735537190082654</v>
      </c>
      <c r="T249" s="124">
        <f t="shared" si="135"/>
        <v>-52.111447431288198</v>
      </c>
      <c r="U249" s="114">
        <f>'Расчет субсидий'!Z249-1</f>
        <v>-8.4724005134788283E-2</v>
      </c>
      <c r="V249" s="114">
        <f>U249*'Расчет субсидий'!AA249</f>
        <v>-2.5417201540436487</v>
      </c>
      <c r="W249" s="124">
        <f t="shared" si="136"/>
        <v>-18.464030713469413</v>
      </c>
      <c r="X249" s="114" t="s">
        <v>378</v>
      </c>
      <c r="Y249" s="114" t="s">
        <v>378</v>
      </c>
      <c r="Z249" s="114" t="s">
        <v>378</v>
      </c>
      <c r="AA249" s="119">
        <f>'Расчет субсидий'!AH249-1</f>
        <v>1.2798840859695737E-2</v>
      </c>
      <c r="AB249" s="114">
        <f>AA249*'Расчет субсидий'!AI249</f>
        <v>6.3994204298478685E-2</v>
      </c>
      <c r="AC249" s="124">
        <f t="shared" si="128"/>
        <v>0.46487846105769809</v>
      </c>
      <c r="AD249" s="114">
        <f>'Расчет субсидий'!AL249-1</f>
        <v>-0.24814814814814812</v>
      </c>
      <c r="AE249" s="114">
        <f>AD249*'Расчет субсидий'!AM249</f>
        <v>-3.7222222222222219</v>
      </c>
      <c r="AF249" s="124">
        <f t="shared" si="129"/>
        <v>-27.039650814481138</v>
      </c>
      <c r="AG249" s="114">
        <f>'Расчет субсидий'!AP249-1</f>
        <v>0</v>
      </c>
      <c r="AH249" s="114">
        <f>AG249*'Расчет субсидий'!AQ249</f>
        <v>0</v>
      </c>
      <c r="AI249" s="132">
        <f t="shared" si="130"/>
        <v>0</v>
      </c>
      <c r="AJ249" s="114" t="s">
        <v>378</v>
      </c>
      <c r="AK249" s="114" t="s">
        <v>378</v>
      </c>
      <c r="AL249" s="114" t="s">
        <v>378</v>
      </c>
      <c r="AM249" s="123">
        <f>'Расчет субсидий'!AX249-1</f>
        <v>0</v>
      </c>
      <c r="AN249" s="123">
        <f>AM249*'Расчет субсидий'!AY249</f>
        <v>0</v>
      </c>
      <c r="AO249" s="116">
        <f t="shared" si="137"/>
        <v>0</v>
      </c>
      <c r="AP249" s="114" t="s">
        <v>378</v>
      </c>
      <c r="AQ249" s="115" t="s">
        <v>378</v>
      </c>
      <c r="AR249" s="141" t="s">
        <v>378</v>
      </c>
      <c r="AS249" s="115">
        <f t="shared" si="131"/>
        <v>-12.678294886969123</v>
      </c>
      <c r="AT249" s="118" t="str">
        <f>IF('Расчет субсидий'!BV249="+",'Расчет субсидий'!BV249,"-")</f>
        <v>-</v>
      </c>
    </row>
    <row r="250" spans="1:46" x14ac:dyDescent="0.2">
      <c r="A250" s="140" t="s">
        <v>248</v>
      </c>
      <c r="B250" s="114">
        <f>'Расчет субсидий'!BI250</f>
        <v>43.5</v>
      </c>
      <c r="C250" s="114">
        <f>'Расчет субсидий'!D250-1</f>
        <v>-1</v>
      </c>
      <c r="D250" s="114">
        <f>C250*'Расчет субсидий'!E250</f>
        <v>0</v>
      </c>
      <c r="E250" s="124">
        <f t="shared" si="132"/>
        <v>0</v>
      </c>
      <c r="F250" s="114" t="s">
        <v>378</v>
      </c>
      <c r="G250" s="114" t="s">
        <v>378</v>
      </c>
      <c r="H250" s="114" t="s">
        <v>378</v>
      </c>
      <c r="I250" s="114" t="s">
        <v>378</v>
      </c>
      <c r="J250" s="114" t="s">
        <v>378</v>
      </c>
      <c r="K250" s="114" t="s">
        <v>378</v>
      </c>
      <c r="L250" s="114">
        <f>'Расчет субсидий'!P250-1</f>
        <v>0.31415410385259634</v>
      </c>
      <c r="M250" s="114">
        <f>L250*'Расчет субсидий'!Q250</f>
        <v>6.2830820770519269</v>
      </c>
      <c r="N250" s="124">
        <f t="shared" si="133"/>
        <v>55.531623223336183</v>
      </c>
      <c r="O250" s="114">
        <f>'Расчет субсидий'!R250-1</f>
        <v>0</v>
      </c>
      <c r="P250" s="114">
        <f>O250*'Расчет субсидий'!S250</f>
        <v>0</v>
      </c>
      <c r="Q250" s="124">
        <f t="shared" si="134"/>
        <v>0</v>
      </c>
      <c r="R250" s="114">
        <f>'Расчет субсидий'!V250-1</f>
        <v>-0.724390243902439</v>
      </c>
      <c r="S250" s="114">
        <f>R250*'Расчет субсидий'!W250</f>
        <v>-18.109756097560975</v>
      </c>
      <c r="T250" s="124">
        <f t="shared" si="135"/>
        <v>-160.05905062888132</v>
      </c>
      <c r="U250" s="114">
        <f>'Расчет субсидий'!Z250-1</f>
        <v>-0.97</v>
      </c>
      <c r="V250" s="114">
        <f>U250*'Расчет субсидий'!AA250</f>
        <v>-24.25</v>
      </c>
      <c r="W250" s="124">
        <f t="shared" si="136"/>
        <v>-214.32823042123266</v>
      </c>
      <c r="X250" s="114" t="s">
        <v>378</v>
      </c>
      <c r="Y250" s="114" t="s">
        <v>378</v>
      </c>
      <c r="Z250" s="114" t="s">
        <v>378</v>
      </c>
      <c r="AA250" s="119">
        <f>'Расчет субсидий'!AH250-1</f>
        <v>0.11968949963285436</v>
      </c>
      <c r="AB250" s="114">
        <f>AA250*'Расчет субсидий'!AI250</f>
        <v>0.59844749816427179</v>
      </c>
      <c r="AC250" s="124">
        <f t="shared" si="128"/>
        <v>5.2892450837757634</v>
      </c>
      <c r="AD250" s="114">
        <f>'Расчет субсидий'!AL250-1</f>
        <v>2.6933333333333334</v>
      </c>
      <c r="AE250" s="114">
        <f>AD250*'Расчет субсидий'!AM250</f>
        <v>40.4</v>
      </c>
      <c r="AF250" s="124">
        <f t="shared" si="129"/>
        <v>357.06641274300199</v>
      </c>
      <c r="AG250" s="114">
        <f>'Расчет субсидий'!AP250-1</f>
        <v>0</v>
      </c>
      <c r="AH250" s="114">
        <f>AG250*'Расчет субсидий'!AQ250</f>
        <v>0</v>
      </c>
      <c r="AI250" s="132">
        <f t="shared" si="130"/>
        <v>0</v>
      </c>
      <c r="AJ250" s="114" t="s">
        <v>378</v>
      </c>
      <c r="AK250" s="114" t="s">
        <v>378</v>
      </c>
      <c r="AL250" s="114" t="s">
        <v>378</v>
      </c>
      <c r="AM250" s="123">
        <f>'Расчет субсидий'!AX250-1</f>
        <v>-1</v>
      </c>
      <c r="AN250" s="123">
        <f>AM250*'Расчет субсидий'!AY250</f>
        <v>0</v>
      </c>
      <c r="AO250" s="116">
        <f t="shared" si="137"/>
        <v>0</v>
      </c>
      <c r="AP250" s="114" t="s">
        <v>378</v>
      </c>
      <c r="AQ250" s="115" t="s">
        <v>378</v>
      </c>
      <c r="AR250" s="141" t="s">
        <v>378</v>
      </c>
      <c r="AS250" s="115">
        <f t="shared" si="131"/>
        <v>4.921773477655222</v>
      </c>
      <c r="AT250" s="118" t="str">
        <f>IF('Расчет субсидий'!BV250="+",'Расчет субсидий'!BV250,"-")</f>
        <v>-</v>
      </c>
    </row>
    <row r="251" spans="1:46" x14ac:dyDescent="0.2">
      <c r="A251" s="140" t="s">
        <v>249</v>
      </c>
      <c r="B251" s="114">
        <f>'Расчет субсидий'!BI251</f>
        <v>231.59999999999991</v>
      </c>
      <c r="C251" s="114">
        <f>'Расчет субсидий'!D251-1</f>
        <v>-1</v>
      </c>
      <c r="D251" s="114">
        <f>C251*'Расчет субсидий'!E251</f>
        <v>0</v>
      </c>
      <c r="E251" s="124">
        <f t="shared" si="132"/>
        <v>0</v>
      </c>
      <c r="F251" s="114" t="s">
        <v>378</v>
      </c>
      <c r="G251" s="114" t="s">
        <v>378</v>
      </c>
      <c r="H251" s="114" t="s">
        <v>378</v>
      </c>
      <c r="I251" s="114" t="s">
        <v>378</v>
      </c>
      <c r="J251" s="114" t="s">
        <v>378</v>
      </c>
      <c r="K251" s="114" t="s">
        <v>378</v>
      </c>
      <c r="L251" s="114">
        <f>'Расчет субсидий'!P251-1</f>
        <v>0.27281157270029643</v>
      </c>
      <c r="M251" s="114">
        <f>L251*'Расчет субсидий'!Q251</f>
        <v>5.4562314540059287</v>
      </c>
      <c r="N251" s="124">
        <f t="shared" si="133"/>
        <v>15.802430349549468</v>
      </c>
      <c r="O251" s="114">
        <f>'Расчет субсидий'!R251-1</f>
        <v>0</v>
      </c>
      <c r="P251" s="114">
        <f>O251*'Расчет субсидий'!S251</f>
        <v>0</v>
      </c>
      <c r="Q251" s="124">
        <f t="shared" si="134"/>
        <v>0</v>
      </c>
      <c r="R251" s="114">
        <f>'Расчет субсидий'!V251-1</f>
        <v>-4.2417582417582422E-2</v>
      </c>
      <c r="S251" s="114">
        <f>R251*'Расчет субсидий'!W251</f>
        <v>-1.6967032967032969</v>
      </c>
      <c r="T251" s="124">
        <f t="shared" si="135"/>
        <v>-4.9140209494448035</v>
      </c>
      <c r="U251" s="114">
        <f>'Расчет субсидий'!Z251-1</f>
        <v>-0.53</v>
      </c>
      <c r="V251" s="114">
        <f>U251*'Расчет субсидий'!AA251</f>
        <v>-5.3000000000000007</v>
      </c>
      <c r="W251" s="124">
        <f t="shared" si="136"/>
        <v>-15.349950154904333</v>
      </c>
      <c r="X251" s="114" t="s">
        <v>378</v>
      </c>
      <c r="Y251" s="114" t="s">
        <v>378</v>
      </c>
      <c r="Z251" s="114" t="s">
        <v>378</v>
      </c>
      <c r="AA251" s="119">
        <f>'Расчет субсидий'!AH251-1</f>
        <v>0.90845070422535201</v>
      </c>
      <c r="AB251" s="114">
        <f>AA251*'Расчет субсидий'!AI251</f>
        <v>4.5422535211267601</v>
      </c>
      <c r="AC251" s="124">
        <f t="shared" si="128"/>
        <v>13.155351913251783</v>
      </c>
      <c r="AD251" s="114">
        <f>'Расчет субсидий'!AL251-1</f>
        <v>5.2666666666666666</v>
      </c>
      <c r="AE251" s="114">
        <f>AD251*'Расчет субсидий'!AM251</f>
        <v>79</v>
      </c>
      <c r="AF251" s="124">
        <f t="shared" si="129"/>
        <v>228.8011438183853</v>
      </c>
      <c r="AG251" s="114">
        <f>'Расчет субсидий'!AP251-1</f>
        <v>-0.10176991150442483</v>
      </c>
      <c r="AH251" s="114">
        <f>AG251*'Расчет субсидий'!AQ251</f>
        <v>-2.0353982300884965</v>
      </c>
      <c r="AI251" s="132">
        <f t="shared" si="130"/>
        <v>-5.8949549768375311</v>
      </c>
      <c r="AJ251" s="114" t="s">
        <v>378</v>
      </c>
      <c r="AK251" s="114" t="s">
        <v>378</v>
      </c>
      <c r="AL251" s="114" t="s">
        <v>378</v>
      </c>
      <c r="AM251" s="123">
        <f>'Расчет субсидий'!AX251-1</f>
        <v>0</v>
      </c>
      <c r="AN251" s="123">
        <f>AM251*'Расчет субсидий'!AY251</f>
        <v>0</v>
      </c>
      <c r="AO251" s="116">
        <f t="shared" si="137"/>
        <v>0</v>
      </c>
      <c r="AP251" s="114" t="s">
        <v>378</v>
      </c>
      <c r="AQ251" s="115" t="s">
        <v>378</v>
      </c>
      <c r="AR251" s="141" t="s">
        <v>378</v>
      </c>
      <c r="AS251" s="115">
        <f t="shared" si="131"/>
        <v>79.966383448340906</v>
      </c>
      <c r="AT251" s="118" t="str">
        <f>IF('Расчет субсидий'!BV251="+",'Расчет субсидий'!BV251,"-")</f>
        <v>-</v>
      </c>
    </row>
    <row r="252" spans="1:46" x14ac:dyDescent="0.2">
      <c r="A252" s="140" t="s">
        <v>250</v>
      </c>
      <c r="B252" s="114">
        <f>'Расчет субсидий'!BI252</f>
        <v>-49.400000000000091</v>
      </c>
      <c r="C252" s="114">
        <f>'Расчет субсидий'!D252-1</f>
        <v>-1</v>
      </c>
      <c r="D252" s="114">
        <f>C252*'Расчет субсидий'!E252</f>
        <v>0</v>
      </c>
      <c r="E252" s="124">
        <f t="shared" si="132"/>
        <v>0</v>
      </c>
      <c r="F252" s="114" t="s">
        <v>378</v>
      </c>
      <c r="G252" s="114" t="s">
        <v>378</v>
      </c>
      <c r="H252" s="114" t="s">
        <v>378</v>
      </c>
      <c r="I252" s="114" t="s">
        <v>378</v>
      </c>
      <c r="J252" s="114" t="s">
        <v>378</v>
      </c>
      <c r="K252" s="114" t="s">
        <v>378</v>
      </c>
      <c r="L252" s="114">
        <f>'Расчет субсидий'!P252-1</f>
        <v>-0.16346000954046747</v>
      </c>
      <c r="M252" s="114">
        <f>L252*'Расчет субсидий'!Q252</f>
        <v>-3.2692001908093493</v>
      </c>
      <c r="N252" s="124">
        <f t="shared" si="133"/>
        <v>-41.946893802816184</v>
      </c>
      <c r="O252" s="114">
        <f>'Расчет субсидий'!R252-1</f>
        <v>0</v>
      </c>
      <c r="P252" s="114">
        <f>O252*'Расчет субсидий'!S252</f>
        <v>0</v>
      </c>
      <c r="Q252" s="124">
        <f t="shared" si="134"/>
        <v>0</v>
      </c>
      <c r="R252" s="114">
        <f>'Расчет субсидий'!V252-1</f>
        <v>-0.36603773584905663</v>
      </c>
      <c r="S252" s="114">
        <f>R252*'Расчет субсидий'!W252</f>
        <v>-9.1509433962264151</v>
      </c>
      <c r="T252" s="124">
        <f t="shared" si="135"/>
        <v>-117.41515613397222</v>
      </c>
      <c r="U252" s="114">
        <f>'Расчет субсидий'!Z252-1</f>
        <v>0.49596774193548399</v>
      </c>
      <c r="V252" s="114">
        <f>U252*'Расчет субсидий'!AA252</f>
        <v>12.3991935483871</v>
      </c>
      <c r="W252" s="124">
        <f t="shared" si="136"/>
        <v>159.09324136127475</v>
      </c>
      <c r="X252" s="114" t="s">
        <v>378</v>
      </c>
      <c r="Y252" s="114" t="s">
        <v>378</v>
      </c>
      <c r="Z252" s="114" t="s">
        <v>378</v>
      </c>
      <c r="AA252" s="119">
        <f>'Расчет субсидий'!AH252-1</f>
        <v>0.22306483939114896</v>
      </c>
      <c r="AB252" s="114">
        <f>AA252*'Расчет субсидий'!AI252</f>
        <v>1.1153241969557448</v>
      </c>
      <c r="AC252" s="124">
        <f t="shared" si="128"/>
        <v>14.310651815370035</v>
      </c>
      <c r="AD252" s="114">
        <f>'Расчет субсидий'!AL252-1</f>
        <v>-0.21111111111111114</v>
      </c>
      <c r="AE252" s="114">
        <f>AD252*'Расчет субсидий'!AM252</f>
        <v>-3.166666666666667</v>
      </c>
      <c r="AF252" s="124">
        <f t="shared" si="129"/>
        <v>-40.631292861481121</v>
      </c>
      <c r="AG252" s="114">
        <f>'Расчет субсидий'!AP252-1</f>
        <v>-8.8888888888888906E-2</v>
      </c>
      <c r="AH252" s="114">
        <f>AG252*'Расчет субсидий'!AQ252</f>
        <v>-1.7777777777777781</v>
      </c>
      <c r="AI252" s="132">
        <f t="shared" si="130"/>
        <v>-22.810550378375368</v>
      </c>
      <c r="AJ252" s="114" t="s">
        <v>378</v>
      </c>
      <c r="AK252" s="114" t="s">
        <v>378</v>
      </c>
      <c r="AL252" s="114" t="s">
        <v>378</v>
      </c>
      <c r="AM252" s="123">
        <f>'Расчет субсидий'!AX252-1</f>
        <v>-1</v>
      </c>
      <c r="AN252" s="123">
        <f>AM252*'Расчет субсидий'!AY252</f>
        <v>0</v>
      </c>
      <c r="AO252" s="116">
        <f t="shared" si="137"/>
        <v>0</v>
      </c>
      <c r="AP252" s="114" t="s">
        <v>378</v>
      </c>
      <c r="AQ252" s="115" t="s">
        <v>378</v>
      </c>
      <c r="AR252" s="141" t="s">
        <v>378</v>
      </c>
      <c r="AS252" s="115">
        <f t="shared" si="131"/>
        <v>-3.8500702861373641</v>
      </c>
      <c r="AT252" s="118" t="str">
        <f>IF('Расчет субсидий'!BV252="+",'Расчет субсидий'!BV252,"-")</f>
        <v>-</v>
      </c>
    </row>
    <row r="253" spans="1:46" x14ac:dyDescent="0.2">
      <c r="A253" s="140" t="s">
        <v>251</v>
      </c>
      <c r="B253" s="114">
        <f>'Расчет субсидий'!BI253</f>
        <v>25.599999999999909</v>
      </c>
      <c r="C253" s="114">
        <f>'Расчет субсидий'!D253-1</f>
        <v>-1</v>
      </c>
      <c r="D253" s="114">
        <f>C253*'Расчет субсидий'!E253</f>
        <v>0</v>
      </c>
      <c r="E253" s="124">
        <f t="shared" si="132"/>
        <v>0</v>
      </c>
      <c r="F253" s="114" t="s">
        <v>378</v>
      </c>
      <c r="G253" s="114" t="s">
        <v>378</v>
      </c>
      <c r="H253" s="114" t="s">
        <v>378</v>
      </c>
      <c r="I253" s="114" t="s">
        <v>378</v>
      </c>
      <c r="J253" s="114" t="s">
        <v>378</v>
      </c>
      <c r="K253" s="114" t="s">
        <v>378</v>
      </c>
      <c r="L253" s="114">
        <f>'Расчет субсидий'!P253-1</f>
        <v>-2.713819677556617E-2</v>
      </c>
      <c r="M253" s="114">
        <f>L253*'Расчет субсидий'!Q253</f>
        <v>-0.5427639355113234</v>
      </c>
      <c r="N253" s="124">
        <f t="shared" si="133"/>
        <v>-5.0517225176831513</v>
      </c>
      <c r="O253" s="114">
        <f>'Расчет субсидий'!R253-1</f>
        <v>0</v>
      </c>
      <c r="P253" s="114">
        <f>O253*'Расчет субсидий'!S253</f>
        <v>0</v>
      </c>
      <c r="Q253" s="124">
        <f t="shared" si="134"/>
        <v>0</v>
      </c>
      <c r="R253" s="114">
        <f>'Расчет субсидий'!V253-1</f>
        <v>0.14495999999999998</v>
      </c>
      <c r="S253" s="114">
        <f>R253*'Расчет субсидий'!W253</f>
        <v>2.8991999999999996</v>
      </c>
      <c r="T253" s="124">
        <f t="shared" si="135"/>
        <v>26.984021901656799</v>
      </c>
      <c r="U253" s="114">
        <f>'Расчет субсидий'!Z253-1</f>
        <v>-0.16689098250336476</v>
      </c>
      <c r="V253" s="114">
        <f>U253*'Расчет субсидий'!AA253</f>
        <v>-5.0067294751009426</v>
      </c>
      <c r="W253" s="124">
        <f t="shared" si="136"/>
        <v>-46.599647424046125</v>
      </c>
      <c r="X253" s="114" t="s">
        <v>378</v>
      </c>
      <c r="Y253" s="114" t="s">
        <v>378</v>
      </c>
      <c r="Z253" s="114" t="s">
        <v>378</v>
      </c>
      <c r="AA253" s="119">
        <f>'Расчет субсидий'!AH253-1</f>
        <v>-8.8583190036996551E-2</v>
      </c>
      <c r="AB253" s="114">
        <f>AA253*'Расчет субсидий'!AI253</f>
        <v>-0.44291595018498275</v>
      </c>
      <c r="AC253" s="124">
        <f t="shared" si="128"/>
        <v>-4.1223971096801559</v>
      </c>
      <c r="AD253" s="114">
        <f>'Расчет субсидий'!AL253-1</f>
        <v>0.30925925925925934</v>
      </c>
      <c r="AE253" s="114">
        <f>AD253*'Расчет субсидий'!AM253</f>
        <v>4.6388888888888902</v>
      </c>
      <c r="AF253" s="124">
        <f t="shared" si="129"/>
        <v>43.176006959550982</v>
      </c>
      <c r="AG253" s="114">
        <f>'Расчет субсидий'!AP253-1</f>
        <v>6.024096385542177E-2</v>
      </c>
      <c r="AH253" s="114">
        <f>AG253*'Расчет субсидий'!AQ253</f>
        <v>1.2048192771084354</v>
      </c>
      <c r="AI253" s="132">
        <f t="shared" si="130"/>
        <v>11.213738190201553</v>
      </c>
      <c r="AJ253" s="114" t="s">
        <v>378</v>
      </c>
      <c r="AK253" s="114" t="s">
        <v>378</v>
      </c>
      <c r="AL253" s="114" t="s">
        <v>378</v>
      </c>
      <c r="AM253" s="123">
        <f>'Расчет субсидий'!AX253-1</f>
        <v>-1</v>
      </c>
      <c r="AN253" s="123">
        <f>AM253*'Расчет субсидий'!AY253</f>
        <v>0</v>
      </c>
      <c r="AO253" s="116">
        <f t="shared" si="137"/>
        <v>0</v>
      </c>
      <c r="AP253" s="114" t="s">
        <v>378</v>
      </c>
      <c r="AQ253" s="115" t="s">
        <v>378</v>
      </c>
      <c r="AR253" s="141" t="s">
        <v>378</v>
      </c>
      <c r="AS253" s="115">
        <f t="shared" si="131"/>
        <v>2.7504988052000763</v>
      </c>
      <c r="AT253" s="118" t="str">
        <f>IF('Расчет субсидий'!BV253="+",'Расчет субсидий'!BV253,"-")</f>
        <v>-</v>
      </c>
    </row>
    <row r="254" spans="1:46" x14ac:dyDescent="0.2">
      <c r="A254" s="140" t="s">
        <v>252</v>
      </c>
      <c r="B254" s="114">
        <f>'Расчет субсидий'!BI254</f>
        <v>-271.70000000000005</v>
      </c>
      <c r="C254" s="114">
        <f>'Расчет субсидий'!D254-1</f>
        <v>0.16330537806176793</v>
      </c>
      <c r="D254" s="114">
        <f>C254*'Расчет субсидий'!E254</f>
        <v>1.6330537806176793</v>
      </c>
      <c r="E254" s="124">
        <f t="shared" si="132"/>
        <v>20.485897858584941</v>
      </c>
      <c r="F254" s="114" t="s">
        <v>378</v>
      </c>
      <c r="G254" s="114" t="s">
        <v>378</v>
      </c>
      <c r="H254" s="114" t="s">
        <v>378</v>
      </c>
      <c r="I254" s="114" t="s">
        <v>378</v>
      </c>
      <c r="J254" s="114" t="s">
        <v>378</v>
      </c>
      <c r="K254" s="114" t="s">
        <v>378</v>
      </c>
      <c r="L254" s="114">
        <f>'Расчет субсидий'!P254-1</f>
        <v>8.0485974033195351E-2</v>
      </c>
      <c r="M254" s="114">
        <f>L254*'Расчет субсидий'!Q254</f>
        <v>1.609719480663907</v>
      </c>
      <c r="N254" s="124">
        <f t="shared" si="133"/>
        <v>20.193179951111155</v>
      </c>
      <c r="O254" s="114">
        <f>'Расчет субсидий'!R254-1</f>
        <v>0</v>
      </c>
      <c r="P254" s="114">
        <f>O254*'Расчет субсидий'!S254</f>
        <v>0</v>
      </c>
      <c r="Q254" s="124">
        <f t="shared" si="134"/>
        <v>0</v>
      </c>
      <c r="R254" s="114">
        <f>'Расчет субсидий'!V254-1</f>
        <v>-0.20000000000000007</v>
      </c>
      <c r="S254" s="114">
        <f>R254*'Расчет субсидий'!W254</f>
        <v>-5.0000000000000018</v>
      </c>
      <c r="T254" s="124">
        <f t="shared" si="135"/>
        <v>-62.722667500994518</v>
      </c>
      <c r="U254" s="114">
        <f>'Расчет субсидий'!Z254-1</f>
        <v>-0.67982456140350878</v>
      </c>
      <c r="V254" s="114">
        <f>U254*'Расчет субсидий'!AA254</f>
        <v>-16.995614035087719</v>
      </c>
      <c r="W254" s="124">
        <f t="shared" si="136"/>
        <v>-213.20204961960849</v>
      </c>
      <c r="X254" s="114" t="s">
        <v>378</v>
      </c>
      <c r="Y254" s="114" t="s">
        <v>378</v>
      </c>
      <c r="Z254" s="114" t="s">
        <v>378</v>
      </c>
      <c r="AA254" s="119">
        <f>'Расчет субсидий'!AH254-1</f>
        <v>-0.10387181712097182</v>
      </c>
      <c r="AB254" s="114">
        <f>AA254*'Расчет субсидий'!AI254</f>
        <v>-0.51935908560485911</v>
      </c>
      <c r="AC254" s="124">
        <f t="shared" si="128"/>
        <v>-6.5151174480028224</v>
      </c>
      <c r="AD254" s="114">
        <f>'Расчет субсидий'!AL254-1</f>
        <v>-8.7037037037037135E-2</v>
      </c>
      <c r="AE254" s="114">
        <f>AD254*'Расчет субсидий'!AM254</f>
        <v>-1.3055555555555571</v>
      </c>
      <c r="AF254" s="124">
        <f t="shared" si="129"/>
        <v>-16.377585403037472</v>
      </c>
      <c r="AG254" s="114">
        <f>'Расчет субсидий'!AP254-1</f>
        <v>-5.4054054054054057E-2</v>
      </c>
      <c r="AH254" s="114">
        <f>AG254*'Расчет субсидий'!AQ254</f>
        <v>-1.0810810810810811</v>
      </c>
      <c r="AI254" s="132">
        <f t="shared" si="130"/>
        <v>-13.561657838052865</v>
      </c>
      <c r="AJ254" s="114" t="s">
        <v>378</v>
      </c>
      <c r="AK254" s="114" t="s">
        <v>378</v>
      </c>
      <c r="AL254" s="114" t="s">
        <v>378</v>
      </c>
      <c r="AM254" s="123">
        <f>'Расчет субсидий'!AX254-1</f>
        <v>0</v>
      </c>
      <c r="AN254" s="123">
        <f>AM254*'Расчет субсидий'!AY254</f>
        <v>0</v>
      </c>
      <c r="AO254" s="116">
        <f t="shared" si="137"/>
        <v>0</v>
      </c>
      <c r="AP254" s="114" t="s">
        <v>378</v>
      </c>
      <c r="AQ254" s="115" t="s">
        <v>378</v>
      </c>
      <c r="AR254" s="141" t="s">
        <v>378</v>
      </c>
      <c r="AS254" s="115">
        <f t="shared" si="131"/>
        <v>-21.658836496047631</v>
      </c>
      <c r="AT254" s="118" t="str">
        <f>IF('Расчет субсидий'!BV254="+",'Расчет субсидий'!BV254,"-")</f>
        <v>-</v>
      </c>
    </row>
    <row r="255" spans="1:46" x14ac:dyDescent="0.2">
      <c r="A255" s="140" t="s">
        <v>253</v>
      </c>
      <c r="B255" s="114">
        <f>'Расчет субсидий'!BI255</f>
        <v>-389.70000000000005</v>
      </c>
      <c r="C255" s="114">
        <f>'Расчет субсидий'!D255-1</f>
        <v>-1</v>
      </c>
      <c r="D255" s="114">
        <f>C255*'Расчет субсидий'!E255</f>
        <v>0</v>
      </c>
      <c r="E255" s="124">
        <f t="shared" si="132"/>
        <v>0</v>
      </c>
      <c r="F255" s="114" t="s">
        <v>378</v>
      </c>
      <c r="G255" s="114" t="s">
        <v>378</v>
      </c>
      <c r="H255" s="114" t="s">
        <v>378</v>
      </c>
      <c r="I255" s="114" t="s">
        <v>378</v>
      </c>
      <c r="J255" s="114" t="s">
        <v>378</v>
      </c>
      <c r="K255" s="114" t="s">
        <v>378</v>
      </c>
      <c r="L255" s="114">
        <f>'Расчет субсидий'!P255-1</f>
        <v>-0.15118670886075947</v>
      </c>
      <c r="M255" s="114">
        <f>L255*'Расчет субсидий'!Q255</f>
        <v>-3.0237341772151893</v>
      </c>
      <c r="N255" s="124">
        <f t="shared" si="133"/>
        <v>-28.059418558330989</v>
      </c>
      <c r="O255" s="114">
        <f>'Расчет субсидий'!R255-1</f>
        <v>0</v>
      </c>
      <c r="P255" s="114">
        <f>O255*'Расчет субсидий'!S255</f>
        <v>0</v>
      </c>
      <c r="Q255" s="124">
        <f t="shared" si="134"/>
        <v>0</v>
      </c>
      <c r="R255" s="114">
        <f>'Расчет субсидий'!V255-1</f>
        <v>-0.61089108910891099</v>
      </c>
      <c r="S255" s="114">
        <f>R255*'Расчет субсидий'!W255</f>
        <v>-12.21782178217822</v>
      </c>
      <c r="T255" s="124">
        <f t="shared" si="135"/>
        <v>-113.37801379517046</v>
      </c>
      <c r="U255" s="114">
        <f>'Расчет субсидий'!Z255-1</f>
        <v>-0.66028708133971292</v>
      </c>
      <c r="V255" s="114">
        <f>U255*'Расчет субсидий'!AA255</f>
        <v>-19.808612440191389</v>
      </c>
      <c r="W255" s="124">
        <f t="shared" si="136"/>
        <v>-183.81845590375011</v>
      </c>
      <c r="X255" s="114" t="s">
        <v>378</v>
      </c>
      <c r="Y255" s="114" t="s">
        <v>378</v>
      </c>
      <c r="Z255" s="114" t="s">
        <v>378</v>
      </c>
      <c r="AA255" s="119">
        <f>'Расчет субсидий'!AH255-1</f>
        <v>3.7572696663605853E-2</v>
      </c>
      <c r="AB255" s="114">
        <f>AA255*'Расчет субсидий'!AI255</f>
        <v>0.18786348331802927</v>
      </c>
      <c r="AC255" s="124">
        <f t="shared" si="128"/>
        <v>1.7433212714159398</v>
      </c>
      <c r="AD255" s="114">
        <f>'Расчет субсидий'!AL255-1</f>
        <v>-0.53703703703703698</v>
      </c>
      <c r="AE255" s="114">
        <f>AD255*'Расчет субсидий'!AM255</f>
        <v>-8.0555555555555554</v>
      </c>
      <c r="AF255" s="124">
        <f t="shared" si="129"/>
        <v>-74.753332074116287</v>
      </c>
      <c r="AG255" s="114">
        <f>'Расчет субсидий'!AP255-1</f>
        <v>4.6153846153846212E-2</v>
      </c>
      <c r="AH255" s="114">
        <f>AG255*'Расчет субсидий'!AQ255</f>
        <v>0.92307692307692424</v>
      </c>
      <c r="AI255" s="132">
        <f t="shared" si="130"/>
        <v>8.5658990599517981</v>
      </c>
      <c r="AJ255" s="114" t="s">
        <v>378</v>
      </c>
      <c r="AK255" s="114" t="s">
        <v>378</v>
      </c>
      <c r="AL255" s="114" t="s">
        <v>378</v>
      </c>
      <c r="AM255" s="123">
        <f>'Расчет субсидий'!AX255-1</f>
        <v>-1</v>
      </c>
      <c r="AN255" s="123">
        <f>AM255*'Расчет субсидий'!AY255</f>
        <v>0</v>
      </c>
      <c r="AO255" s="116">
        <f t="shared" si="137"/>
        <v>0</v>
      </c>
      <c r="AP255" s="114" t="s">
        <v>378</v>
      </c>
      <c r="AQ255" s="115" t="s">
        <v>378</v>
      </c>
      <c r="AR255" s="141" t="s">
        <v>378</v>
      </c>
      <c r="AS255" s="115">
        <f t="shared" si="131"/>
        <v>-41.994783548745396</v>
      </c>
      <c r="AT255" s="118" t="str">
        <f>IF('Расчет субсидий'!BV255="+",'Расчет субсидий'!BV255,"-")</f>
        <v>-</v>
      </c>
    </row>
    <row r="256" spans="1:46" x14ac:dyDescent="0.2">
      <c r="A256" s="140" t="s">
        <v>254</v>
      </c>
      <c r="B256" s="114">
        <f>'Расчет субсидий'!BI256</f>
        <v>113.5</v>
      </c>
      <c r="C256" s="114">
        <f>'Расчет субсидий'!D256-1</f>
        <v>0.52047860101242516</v>
      </c>
      <c r="D256" s="114">
        <f>C256*'Расчет субсидий'!E256</f>
        <v>5.204786010124252</v>
      </c>
      <c r="E256" s="124">
        <f t="shared" si="132"/>
        <v>55.15568416996436</v>
      </c>
      <c r="F256" s="114" t="s">
        <v>378</v>
      </c>
      <c r="G256" s="114" t="s">
        <v>378</v>
      </c>
      <c r="H256" s="114" t="s">
        <v>378</v>
      </c>
      <c r="I256" s="114" t="s">
        <v>378</v>
      </c>
      <c r="J256" s="114" t="s">
        <v>378</v>
      </c>
      <c r="K256" s="114" t="s">
        <v>378</v>
      </c>
      <c r="L256" s="114">
        <f>'Расчет субсидий'!P256-1</f>
        <v>0.62642827784628019</v>
      </c>
      <c r="M256" s="114">
        <f>L256*'Расчет субсидий'!Q256</f>
        <v>12.528565556925603</v>
      </c>
      <c r="N256" s="124">
        <f t="shared" si="133"/>
        <v>132.76657361442329</v>
      </c>
      <c r="O256" s="114">
        <f>'Расчет субсидий'!R256-1</f>
        <v>0</v>
      </c>
      <c r="P256" s="114">
        <f>O256*'Расчет субсидий'!S256</f>
        <v>0</v>
      </c>
      <c r="Q256" s="124">
        <f t="shared" si="134"/>
        <v>0</v>
      </c>
      <c r="R256" s="114">
        <f>'Расчет субсидий'!V256-1</f>
        <v>4.0079440136183031E-2</v>
      </c>
      <c r="S256" s="114">
        <f>R256*'Расчет субсидий'!W256</f>
        <v>0.40079440136183031</v>
      </c>
      <c r="T256" s="124">
        <f t="shared" si="135"/>
        <v>4.2472619192417698</v>
      </c>
      <c r="U256" s="114">
        <f>'Расчет субсидий'!Z256-1</f>
        <v>7.9979611223094826E-2</v>
      </c>
      <c r="V256" s="114">
        <f>U256*'Расчет субсидий'!AA256</f>
        <v>3.1991844489237931</v>
      </c>
      <c r="W256" s="124">
        <f t="shared" si="136"/>
        <v>33.90210600840625</v>
      </c>
      <c r="X256" s="114" t="s">
        <v>378</v>
      </c>
      <c r="Y256" s="114" t="s">
        <v>378</v>
      </c>
      <c r="Z256" s="114" t="s">
        <v>378</v>
      </c>
      <c r="AA256" s="119">
        <f>'Расчет субсидий'!AH256-1</f>
        <v>-0.16315233915322802</v>
      </c>
      <c r="AB256" s="114">
        <f>AA256*'Расчет субсидий'!AI256</f>
        <v>-0.8157616957661401</v>
      </c>
      <c r="AC256" s="124">
        <f t="shared" si="128"/>
        <v>-8.6447155295357945</v>
      </c>
      <c r="AD256" s="114">
        <f>'Расчет субсидий'!AL256-1</f>
        <v>-5.1851851851851816E-2</v>
      </c>
      <c r="AE256" s="114">
        <f>AD256*'Расчет субсидий'!AM256</f>
        <v>-0.77777777777777724</v>
      </c>
      <c r="AF256" s="124">
        <f t="shared" si="129"/>
        <v>-8.2421958140222742</v>
      </c>
      <c r="AG256" s="114">
        <f>'Расчет субсидий'!AP256-1</f>
        <v>4.8533872598584438E-2</v>
      </c>
      <c r="AH256" s="114">
        <f>AG256*'Расчет субсидий'!AQ256</f>
        <v>0.97067745197168875</v>
      </c>
      <c r="AI256" s="132">
        <f t="shared" si="130"/>
        <v>10.286374668951684</v>
      </c>
      <c r="AJ256" s="114" t="s">
        <v>378</v>
      </c>
      <c r="AK256" s="114" t="s">
        <v>378</v>
      </c>
      <c r="AL256" s="114" t="s">
        <v>378</v>
      </c>
      <c r="AM256" s="123">
        <f>'Расчет субсидий'!AX256-1</f>
        <v>-1</v>
      </c>
      <c r="AN256" s="123">
        <f>AM256*'Расчет субсидий'!AY256</f>
        <v>-10</v>
      </c>
      <c r="AO256" s="116">
        <f t="shared" si="137"/>
        <v>-105.97108903742931</v>
      </c>
      <c r="AP256" s="114" t="s">
        <v>378</v>
      </c>
      <c r="AQ256" s="115" t="s">
        <v>378</v>
      </c>
      <c r="AR256" s="141" t="s">
        <v>378</v>
      </c>
      <c r="AS256" s="115">
        <f t="shared" si="131"/>
        <v>10.71046839576325</v>
      </c>
      <c r="AT256" s="118" t="str">
        <f>IF('Расчет субсидий'!BV256="+",'Расчет субсидий'!BV256,"-")</f>
        <v>-</v>
      </c>
    </row>
    <row r="257" spans="1:46" x14ac:dyDescent="0.2">
      <c r="A257" s="140" t="s">
        <v>255</v>
      </c>
      <c r="B257" s="114">
        <f>'Расчет субсидий'!BI257</f>
        <v>-217.90000000000009</v>
      </c>
      <c r="C257" s="114">
        <f>'Расчет субсидий'!D257-1</f>
        <v>-1</v>
      </c>
      <c r="D257" s="114">
        <f>C257*'Расчет субсидий'!E257</f>
        <v>0</v>
      </c>
      <c r="E257" s="124">
        <f t="shared" si="132"/>
        <v>0</v>
      </c>
      <c r="F257" s="114" t="s">
        <v>378</v>
      </c>
      <c r="G257" s="114" t="s">
        <v>378</v>
      </c>
      <c r="H257" s="114" t="s">
        <v>378</v>
      </c>
      <c r="I257" s="114" t="s">
        <v>378</v>
      </c>
      <c r="J257" s="114" t="s">
        <v>378</v>
      </c>
      <c r="K257" s="114" t="s">
        <v>378</v>
      </c>
      <c r="L257" s="114">
        <f>'Расчет субсидий'!P257-1</f>
        <v>-4.1551996390706059E-2</v>
      </c>
      <c r="M257" s="114">
        <f>L257*'Расчет субсидий'!Q257</f>
        <v>-0.83103992781412117</v>
      </c>
      <c r="N257" s="124">
        <f t="shared" si="133"/>
        <v>-10.481260480015305</v>
      </c>
      <c r="O257" s="114">
        <f>'Расчет субсидий'!R257-1</f>
        <v>0</v>
      </c>
      <c r="P257" s="114">
        <f>O257*'Расчет субсидий'!S257</f>
        <v>0</v>
      </c>
      <c r="Q257" s="124">
        <f t="shared" si="134"/>
        <v>0</v>
      </c>
      <c r="R257" s="114">
        <f>'Расчет субсидий'!V257-1</f>
        <v>-0.12940170940170936</v>
      </c>
      <c r="S257" s="114">
        <f>R257*'Расчет субсидий'!W257</f>
        <v>-3.8820512820512807</v>
      </c>
      <c r="T257" s="124">
        <f t="shared" si="135"/>
        <v>-48.961294544511588</v>
      </c>
      <c r="U257" s="114">
        <f>'Расчет субсидий'!Z257-1</f>
        <v>-0.37874251497005984</v>
      </c>
      <c r="V257" s="114">
        <f>U257*'Расчет субсидий'!AA257</f>
        <v>-7.5748502994011968</v>
      </c>
      <c r="W257" s="124">
        <f t="shared" si="136"/>
        <v>-95.535697417060703</v>
      </c>
      <c r="X257" s="114" t="s">
        <v>378</v>
      </c>
      <c r="Y257" s="114" t="s">
        <v>378</v>
      </c>
      <c r="Z257" s="114" t="s">
        <v>378</v>
      </c>
      <c r="AA257" s="119">
        <f>'Расчет субсидий'!AH257-1</f>
        <v>0.15998777630640726</v>
      </c>
      <c r="AB257" s="114">
        <f>AA257*'Расчет субсидий'!AI257</f>
        <v>0.79993888153203629</v>
      </c>
      <c r="AC257" s="124">
        <f t="shared" si="128"/>
        <v>10.089007164171671</v>
      </c>
      <c r="AD257" s="114">
        <f>'Расчет субсидий'!AL257-1</f>
        <v>-0.32592592592592595</v>
      </c>
      <c r="AE257" s="114">
        <f>AD257*'Расчет субсидий'!AM257</f>
        <v>-4.8888888888888893</v>
      </c>
      <c r="AF257" s="124">
        <f t="shared" si="129"/>
        <v>-61.659754468209243</v>
      </c>
      <c r="AG257" s="114">
        <f>'Расчет субсидий'!AP257-1</f>
        <v>-4.500000000000004E-2</v>
      </c>
      <c r="AH257" s="114">
        <f>AG257*'Расчет субсидий'!AQ257</f>
        <v>-0.9000000000000008</v>
      </c>
      <c r="AI257" s="132">
        <f t="shared" si="130"/>
        <v>-11.351000254374894</v>
      </c>
      <c r="AJ257" s="114" t="s">
        <v>378</v>
      </c>
      <c r="AK257" s="114" t="s">
        <v>378</v>
      </c>
      <c r="AL257" s="114" t="s">
        <v>378</v>
      </c>
      <c r="AM257" s="123">
        <f>'Расчет субсидий'!AX257-1</f>
        <v>0</v>
      </c>
      <c r="AN257" s="123">
        <f>AM257*'Расчет субсидий'!AY257</f>
        <v>0</v>
      </c>
      <c r="AO257" s="116">
        <f t="shared" si="137"/>
        <v>0</v>
      </c>
      <c r="AP257" s="114" t="s">
        <v>378</v>
      </c>
      <c r="AQ257" s="115" t="s">
        <v>378</v>
      </c>
      <c r="AR257" s="141" t="s">
        <v>378</v>
      </c>
      <c r="AS257" s="115">
        <f t="shared" si="131"/>
        <v>-17.276891516623454</v>
      </c>
      <c r="AT257" s="118" t="str">
        <f>IF('Расчет субсидий'!BV257="+",'Расчет субсидий'!BV257,"-")</f>
        <v>-</v>
      </c>
    </row>
    <row r="258" spans="1:46" x14ac:dyDescent="0.2">
      <c r="A258" s="140" t="s">
        <v>256</v>
      </c>
      <c r="B258" s="114">
        <f>'Расчет субсидий'!BI258</f>
        <v>-242.39999999999998</v>
      </c>
      <c r="C258" s="114">
        <f>'Расчет субсидий'!D258-1</f>
        <v>-1</v>
      </c>
      <c r="D258" s="114">
        <f>C258*'Расчет субсидий'!E258</f>
        <v>0</v>
      </c>
      <c r="E258" s="124">
        <f t="shared" si="132"/>
        <v>0</v>
      </c>
      <c r="F258" s="114" t="s">
        <v>378</v>
      </c>
      <c r="G258" s="114" t="s">
        <v>378</v>
      </c>
      <c r="H258" s="114" t="s">
        <v>378</v>
      </c>
      <c r="I258" s="114" t="s">
        <v>378</v>
      </c>
      <c r="J258" s="114" t="s">
        <v>378</v>
      </c>
      <c r="K258" s="114" t="s">
        <v>378</v>
      </c>
      <c r="L258" s="114">
        <f>'Расчет субсидий'!P258-1</f>
        <v>0.40488511695301188</v>
      </c>
      <c r="M258" s="114">
        <f>L258*'Расчет субсидий'!Q258</f>
        <v>8.0977023390602376</v>
      </c>
      <c r="N258" s="124">
        <f t="shared" si="133"/>
        <v>68.358161573181235</v>
      </c>
      <c r="O258" s="114">
        <f>'Расчет субсидий'!R258-1</f>
        <v>0</v>
      </c>
      <c r="P258" s="114">
        <f>O258*'Расчет субсидий'!S258</f>
        <v>0</v>
      </c>
      <c r="Q258" s="124">
        <f t="shared" si="134"/>
        <v>0</v>
      </c>
      <c r="R258" s="114">
        <f>'Расчет субсидий'!V258-1</f>
        <v>-0.66490066225165556</v>
      </c>
      <c r="S258" s="114">
        <f>R258*'Расчет субсидий'!W258</f>
        <v>-13.298013245033111</v>
      </c>
      <c r="T258" s="124">
        <f t="shared" si="135"/>
        <v>-112.2574898340574</v>
      </c>
      <c r="U258" s="114">
        <f>'Расчет субсидий'!Z258-1</f>
        <v>-0.96734693877551026</v>
      </c>
      <c r="V258" s="114">
        <f>U258*'Расчет субсидий'!AA258</f>
        <v>-29.020408163265309</v>
      </c>
      <c r="W258" s="124">
        <f t="shared" si="136"/>
        <v>-244.98081888922349</v>
      </c>
      <c r="X258" s="114" t="s">
        <v>378</v>
      </c>
      <c r="Y258" s="114" t="s">
        <v>378</v>
      </c>
      <c r="Z258" s="114" t="s">
        <v>378</v>
      </c>
      <c r="AA258" s="119">
        <f>'Расчет субсидий'!AH258-1</f>
        <v>0.27898467871026744</v>
      </c>
      <c r="AB258" s="114">
        <f>AA258*'Расчет субсидий'!AI258</f>
        <v>1.3949233935513372</v>
      </c>
      <c r="AC258" s="124">
        <f t="shared" si="128"/>
        <v>11.775488246664638</v>
      </c>
      <c r="AD258" s="114">
        <f>'Расчет субсидий'!AL258-1</f>
        <v>0.22962962962962963</v>
      </c>
      <c r="AE258" s="114">
        <f>AD258*'Расчет субсидий'!AM258</f>
        <v>3.4444444444444446</v>
      </c>
      <c r="AF258" s="124">
        <f t="shared" si="129"/>
        <v>29.076876378553717</v>
      </c>
      <c r="AG258" s="114">
        <f>'Расчет субсидий'!AP258-1</f>
        <v>3.3333333333333437E-2</v>
      </c>
      <c r="AH258" s="114">
        <f>AG258*'Расчет субсидий'!AQ258</f>
        <v>0.66666666666666874</v>
      </c>
      <c r="AI258" s="132">
        <f t="shared" si="130"/>
        <v>5.6277825248813818</v>
      </c>
      <c r="AJ258" s="114" t="s">
        <v>378</v>
      </c>
      <c r="AK258" s="114" t="s">
        <v>378</v>
      </c>
      <c r="AL258" s="114" t="s">
        <v>378</v>
      </c>
      <c r="AM258" s="123">
        <f>'Расчет субсидий'!AX258-1</f>
        <v>-1</v>
      </c>
      <c r="AN258" s="123">
        <f>AM258*'Расчет субсидий'!AY258</f>
        <v>0</v>
      </c>
      <c r="AO258" s="116">
        <f t="shared" si="137"/>
        <v>0</v>
      </c>
      <c r="AP258" s="114" t="s">
        <v>378</v>
      </c>
      <c r="AQ258" s="115" t="s">
        <v>378</v>
      </c>
      <c r="AR258" s="141" t="s">
        <v>378</v>
      </c>
      <c r="AS258" s="115">
        <f t="shared" si="131"/>
        <v>-28.714684564575737</v>
      </c>
      <c r="AT258" s="118" t="str">
        <f>IF('Расчет субсидий'!BV258="+",'Расчет субсидий'!BV258,"-")</f>
        <v>-</v>
      </c>
    </row>
    <row r="259" spans="1:46" x14ac:dyDescent="0.2">
      <c r="A259" s="140" t="s">
        <v>257</v>
      </c>
      <c r="B259" s="114">
        <f>'Расчет субсидий'!BI259</f>
        <v>267.09999999999991</v>
      </c>
      <c r="C259" s="114">
        <f>'Расчет субсидий'!D259-1</f>
        <v>-1</v>
      </c>
      <c r="D259" s="114">
        <f>C259*'Расчет субсидий'!E259</f>
        <v>0</v>
      </c>
      <c r="E259" s="124">
        <f t="shared" si="132"/>
        <v>0</v>
      </c>
      <c r="F259" s="114" t="s">
        <v>378</v>
      </c>
      <c r="G259" s="114" t="s">
        <v>378</v>
      </c>
      <c r="H259" s="114" t="s">
        <v>378</v>
      </c>
      <c r="I259" s="114" t="s">
        <v>378</v>
      </c>
      <c r="J259" s="114" t="s">
        <v>378</v>
      </c>
      <c r="K259" s="114" t="s">
        <v>378</v>
      </c>
      <c r="L259" s="114">
        <f>'Расчет субсидий'!P259-1</f>
        <v>0.5307648725212466</v>
      </c>
      <c r="M259" s="114">
        <f>L259*'Расчет субсидий'!Q259</f>
        <v>10.615297450424933</v>
      </c>
      <c r="N259" s="124">
        <f t="shared" si="133"/>
        <v>63.306226539063047</v>
      </c>
      <c r="O259" s="114">
        <f>'Расчет субсидий'!R259-1</f>
        <v>0</v>
      </c>
      <c r="P259" s="114">
        <f>O259*'Расчет субсидий'!S259</f>
        <v>0</v>
      </c>
      <c r="Q259" s="124">
        <f t="shared" si="134"/>
        <v>0</v>
      </c>
      <c r="R259" s="114">
        <f>'Расчет субсидий'!V259-1</f>
        <v>-0.54062500000000002</v>
      </c>
      <c r="S259" s="114">
        <f>R259*'Расчет субсидий'!W259</f>
        <v>-13.515625</v>
      </c>
      <c r="T259" s="124">
        <f t="shared" si="135"/>
        <v>-80.602849054669974</v>
      </c>
      <c r="U259" s="114">
        <f>'Расчет субсидий'!Z259-1</f>
        <v>2.0769230769230766</v>
      </c>
      <c r="V259" s="114">
        <f>U259*'Расчет субсидий'!AA259</f>
        <v>51.92307692307692</v>
      </c>
      <c r="W259" s="124">
        <f t="shared" si="136"/>
        <v>309.65256373159121</v>
      </c>
      <c r="X259" s="114" t="s">
        <v>378</v>
      </c>
      <c r="Y259" s="114" t="s">
        <v>378</v>
      </c>
      <c r="Z259" s="114" t="s">
        <v>378</v>
      </c>
      <c r="AA259" s="119">
        <f>'Расчет субсидий'!AH259-1</f>
        <v>0.13634136096331551</v>
      </c>
      <c r="AB259" s="114">
        <f>AA259*'Расчет субсидий'!AI259</f>
        <v>0.68170680481657753</v>
      </c>
      <c r="AC259" s="124">
        <f t="shared" si="128"/>
        <v>4.0654805595872903</v>
      </c>
      <c r="AD259" s="114">
        <f>'Расчет субсидий'!AL259-1</f>
        <v>-0.32777777777777783</v>
      </c>
      <c r="AE259" s="114">
        <f>AD259*'Расчет субсидий'!AM259</f>
        <v>-4.9166666666666679</v>
      </c>
      <c r="AF259" s="124">
        <f t="shared" si="129"/>
        <v>-29.321421775571672</v>
      </c>
      <c r="AG259" s="114">
        <f>'Расчет субсидий'!AP259-1</f>
        <v>0</v>
      </c>
      <c r="AH259" s="114">
        <f>AG259*'Расчет субсидий'!AQ259</f>
        <v>0</v>
      </c>
      <c r="AI259" s="132">
        <f t="shared" si="130"/>
        <v>0</v>
      </c>
      <c r="AJ259" s="114" t="s">
        <v>378</v>
      </c>
      <c r="AK259" s="114" t="s">
        <v>378</v>
      </c>
      <c r="AL259" s="114" t="s">
        <v>378</v>
      </c>
      <c r="AM259" s="123">
        <f>'Расчет субсидий'!AX259-1</f>
        <v>0</v>
      </c>
      <c r="AN259" s="123">
        <f>AM259*'Расчет субсидий'!AY259</f>
        <v>0</v>
      </c>
      <c r="AO259" s="116">
        <f t="shared" si="137"/>
        <v>0</v>
      </c>
      <c r="AP259" s="114" t="s">
        <v>378</v>
      </c>
      <c r="AQ259" s="115" t="s">
        <v>378</v>
      </c>
      <c r="AR259" s="141" t="s">
        <v>378</v>
      </c>
      <c r="AS259" s="115">
        <f t="shared" si="131"/>
        <v>44.787789511651766</v>
      </c>
      <c r="AT259" s="118" t="str">
        <f>IF('Расчет субсидий'!BV259="+",'Расчет субсидий'!BV259,"-")</f>
        <v>-</v>
      </c>
    </row>
    <row r="260" spans="1:46" x14ac:dyDescent="0.2">
      <c r="A260" s="140" t="s">
        <v>258</v>
      </c>
      <c r="B260" s="114">
        <f>'Расчет субсидий'!BI260</f>
        <v>257.79999999999995</v>
      </c>
      <c r="C260" s="114">
        <f>'Расчет субсидий'!D260-1</f>
        <v>-0.18686989657049535</v>
      </c>
      <c r="D260" s="114">
        <f>C260*'Расчет субсидий'!E260</f>
        <v>-1.8686989657049535</v>
      </c>
      <c r="E260" s="124">
        <f t="shared" si="132"/>
        <v>-19.263917355056368</v>
      </c>
      <c r="F260" s="114" t="s">
        <v>378</v>
      </c>
      <c r="G260" s="114" t="s">
        <v>378</v>
      </c>
      <c r="H260" s="114" t="s">
        <v>378</v>
      </c>
      <c r="I260" s="114" t="s">
        <v>378</v>
      </c>
      <c r="J260" s="114" t="s">
        <v>378</v>
      </c>
      <c r="K260" s="114" t="s">
        <v>378</v>
      </c>
      <c r="L260" s="114">
        <f>'Расчет субсидий'!P260-1</f>
        <v>0.2350593532541958</v>
      </c>
      <c r="M260" s="114">
        <f>L260*'Расчет субсидий'!Q260</f>
        <v>4.701187065083916</v>
      </c>
      <c r="N260" s="124">
        <f t="shared" si="133"/>
        <v>48.463278866466432</v>
      </c>
      <c r="O260" s="114">
        <f>'Расчет субсидий'!R260-1</f>
        <v>0</v>
      </c>
      <c r="P260" s="114">
        <f>O260*'Расчет субсидий'!S260</f>
        <v>0</v>
      </c>
      <c r="Q260" s="124">
        <f t="shared" si="134"/>
        <v>0</v>
      </c>
      <c r="R260" s="114">
        <f>'Расчет субсидий'!V260-1</f>
        <v>0.67031523642732038</v>
      </c>
      <c r="S260" s="114">
        <f>R260*'Расчет субсидий'!W260</f>
        <v>20.109457092819611</v>
      </c>
      <c r="T260" s="124">
        <f t="shared" si="135"/>
        <v>207.30300952726759</v>
      </c>
      <c r="U260" s="114">
        <f>'Расчет субсидий'!Z260-1</f>
        <v>0.28518518518518521</v>
      </c>
      <c r="V260" s="114">
        <f>U260*'Расчет субсидий'!AA260</f>
        <v>5.7037037037037042</v>
      </c>
      <c r="W260" s="124">
        <f t="shared" si="136"/>
        <v>58.797954503296495</v>
      </c>
      <c r="X260" s="114" t="s">
        <v>378</v>
      </c>
      <c r="Y260" s="114" t="s">
        <v>378</v>
      </c>
      <c r="Z260" s="114" t="s">
        <v>378</v>
      </c>
      <c r="AA260" s="119">
        <f>'Расчет субсидий'!AH260-1</f>
        <v>6.9525854564447709E-2</v>
      </c>
      <c r="AB260" s="114">
        <f>AA260*'Расчет субсидий'!AI260</f>
        <v>0.34762927282223854</v>
      </c>
      <c r="AC260" s="124">
        <f t="shared" si="128"/>
        <v>3.5836171072742382</v>
      </c>
      <c r="AD260" s="114">
        <f>'Расчет субсидий'!AL260-1</f>
        <v>-0.37962962962962965</v>
      </c>
      <c r="AE260" s="114">
        <f>AD260*'Расчет субсидий'!AM260</f>
        <v>-5.6944444444444446</v>
      </c>
      <c r="AF260" s="124">
        <f t="shared" si="129"/>
        <v>-58.702503278453477</v>
      </c>
      <c r="AG260" s="114">
        <f>'Расчет субсидий'!AP260-1</f>
        <v>8.545454545454545E-2</v>
      </c>
      <c r="AH260" s="114">
        <f>AG260*'Расчет субсидий'!AQ260</f>
        <v>1.709090909090909</v>
      </c>
      <c r="AI260" s="132">
        <f t="shared" si="130"/>
        <v>17.618560629205014</v>
      </c>
      <c r="AJ260" s="114" t="s">
        <v>378</v>
      </c>
      <c r="AK260" s="114" t="s">
        <v>378</v>
      </c>
      <c r="AL260" s="114" t="s">
        <v>378</v>
      </c>
      <c r="AM260" s="123">
        <f>'Расчет субсидий'!AX260-1</f>
        <v>0</v>
      </c>
      <c r="AN260" s="123">
        <f>AM260*'Расчет субсидий'!AY260</f>
        <v>0</v>
      </c>
      <c r="AO260" s="116">
        <f t="shared" si="137"/>
        <v>0</v>
      </c>
      <c r="AP260" s="114" t="s">
        <v>378</v>
      </c>
      <c r="AQ260" s="115" t="s">
        <v>378</v>
      </c>
      <c r="AR260" s="141" t="s">
        <v>378</v>
      </c>
      <c r="AS260" s="115">
        <f t="shared" si="131"/>
        <v>25.007924633370983</v>
      </c>
      <c r="AT260" s="118" t="str">
        <f>IF('Расчет субсидий'!BV260="+",'Расчет субсидий'!BV260,"-")</f>
        <v>-</v>
      </c>
    </row>
    <row r="261" spans="1:46" x14ac:dyDescent="0.2">
      <c r="A261" s="135" t="s">
        <v>259</v>
      </c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19"/>
      <c r="AB261" s="114"/>
      <c r="AC261" s="124"/>
      <c r="AD261" s="142"/>
      <c r="AE261" s="142"/>
      <c r="AF261" s="142"/>
      <c r="AG261" s="142"/>
      <c r="AH261" s="142"/>
      <c r="AI261" s="143"/>
      <c r="AJ261" s="142"/>
      <c r="AK261" s="142"/>
      <c r="AL261" s="142"/>
      <c r="AM261" s="123"/>
      <c r="AN261" s="123"/>
      <c r="AO261" s="116"/>
      <c r="AP261" s="142"/>
      <c r="AQ261" s="144"/>
      <c r="AR261" s="145"/>
      <c r="AS261" s="115"/>
      <c r="AT261" s="118"/>
    </row>
    <row r="262" spans="1:46" x14ac:dyDescent="0.2">
      <c r="A262" s="140" t="s">
        <v>260</v>
      </c>
      <c r="B262" s="114">
        <f>'Расчет субсидий'!BI262</f>
        <v>276.09999999999991</v>
      </c>
      <c r="C262" s="114">
        <f>'Расчет субсидий'!D262-1</f>
        <v>-1</v>
      </c>
      <c r="D262" s="114">
        <f>C262*'Расчет субсидий'!E262</f>
        <v>0</v>
      </c>
      <c r="E262" s="124">
        <f t="shared" ref="E262:E268" si="138">$B262*D262/$AS262</f>
        <v>0</v>
      </c>
      <c r="F262" s="114" t="s">
        <v>378</v>
      </c>
      <c r="G262" s="114" t="s">
        <v>378</v>
      </c>
      <c r="H262" s="114" t="s">
        <v>378</v>
      </c>
      <c r="I262" s="114" t="s">
        <v>378</v>
      </c>
      <c r="J262" s="114" t="s">
        <v>378</v>
      </c>
      <c r="K262" s="114" t="s">
        <v>378</v>
      </c>
      <c r="L262" s="114">
        <f>'Расчет субсидий'!P262-1</f>
        <v>-0.17624103820673387</v>
      </c>
      <c r="M262" s="114">
        <f>L262*'Расчет субсидий'!Q262</f>
        <v>-3.5248207641346774</v>
      </c>
      <c r="N262" s="124">
        <f t="shared" ref="N262:N268" si="139">$B262*M262/$AS262</f>
        <v>-28.673500187866257</v>
      </c>
      <c r="O262" s="114">
        <f>'Расчет субсидий'!R262-1</f>
        <v>0</v>
      </c>
      <c r="P262" s="114">
        <f>O262*'Расчет субсидий'!S262</f>
        <v>0</v>
      </c>
      <c r="Q262" s="124">
        <f t="shared" ref="Q262:Q268" si="140">$B262*P262/$AS262</f>
        <v>0</v>
      </c>
      <c r="R262" s="114">
        <f>'Расчет субсидий'!V262-1</f>
        <v>-0.58105726872246699</v>
      </c>
      <c r="S262" s="114">
        <f>R262*'Расчет субсидий'!W262</f>
        <v>-14.526431718061675</v>
      </c>
      <c r="T262" s="124">
        <f t="shared" ref="T262:T268" si="141">$B262*S262/$AS262</f>
        <v>-118.16874402098055</v>
      </c>
      <c r="U262" s="114">
        <f>'Расчет субсидий'!Z262-1</f>
        <v>0.23497267759562845</v>
      </c>
      <c r="V262" s="114">
        <f>U262*'Расчет субсидий'!AA262</f>
        <v>5.8743169398907114</v>
      </c>
      <c r="W262" s="124">
        <f t="shared" ref="W262:W268" si="142">$B262*V262/$AS262</f>
        <v>47.786040525352099</v>
      </c>
      <c r="X262" s="114" t="s">
        <v>378</v>
      </c>
      <c r="Y262" s="114" t="s">
        <v>378</v>
      </c>
      <c r="Z262" s="114" t="s">
        <v>378</v>
      </c>
      <c r="AA262" s="119">
        <f>'Расчет субсидий'!AH262-1</f>
        <v>0.13340666247642985</v>
      </c>
      <c r="AB262" s="114">
        <f>AA262*'Расчет субсидий'!AI262</f>
        <v>0.66703331238214925</v>
      </c>
      <c r="AC262" s="124">
        <f t="shared" si="128"/>
        <v>5.4261425155324092</v>
      </c>
      <c r="AD262" s="114">
        <f>'Расчет субсидий'!AL262-1</f>
        <v>3.0199999999999996</v>
      </c>
      <c r="AE262" s="114">
        <f>AD262*'Расчет субсидий'!AM262</f>
        <v>45.3</v>
      </c>
      <c r="AF262" s="124">
        <f t="shared" si="129"/>
        <v>368.50371846615462</v>
      </c>
      <c r="AG262" s="114">
        <f>'Расчет субсидий'!AP262-1</f>
        <v>7.5376884422111434E-3</v>
      </c>
      <c r="AH262" s="114">
        <f>AG262*'Расчет субсидий'!AQ262</f>
        <v>0.15075376884422287</v>
      </c>
      <c r="AI262" s="132">
        <f t="shared" si="130"/>
        <v>1.2263427018075777</v>
      </c>
      <c r="AJ262" s="114" t="s">
        <v>378</v>
      </c>
      <c r="AK262" s="114" t="s">
        <v>378</v>
      </c>
      <c r="AL262" s="114" t="s">
        <v>378</v>
      </c>
      <c r="AM262" s="123">
        <f>'Расчет субсидий'!AX262-1</f>
        <v>-1</v>
      </c>
      <c r="AN262" s="123">
        <f>AM262*'Расчет субсидий'!AY262</f>
        <v>0</v>
      </c>
      <c r="AO262" s="116">
        <f t="shared" ref="AO262:AO268" si="143">$B262*AN262/$AS262</f>
        <v>0</v>
      </c>
      <c r="AP262" s="114" t="s">
        <v>378</v>
      </c>
      <c r="AQ262" s="115" t="s">
        <v>378</v>
      </c>
      <c r="AR262" s="141" t="s">
        <v>378</v>
      </c>
      <c r="AS262" s="115">
        <f t="shared" si="131"/>
        <v>33.940851538920725</v>
      </c>
      <c r="AT262" s="118" t="str">
        <f>IF('Расчет субсидий'!BV262="+",'Расчет субсидий'!BV262,"-")</f>
        <v>-</v>
      </c>
    </row>
    <row r="263" spans="1:46" x14ac:dyDescent="0.2">
      <c r="A263" s="140" t="s">
        <v>261</v>
      </c>
      <c r="B263" s="114">
        <f>'Расчет субсидий'!BI263</f>
        <v>107</v>
      </c>
      <c r="C263" s="114">
        <f>'Расчет субсидий'!D263-1</f>
        <v>-1</v>
      </c>
      <c r="D263" s="114">
        <f>C263*'Расчет субсидий'!E263</f>
        <v>0</v>
      </c>
      <c r="E263" s="124">
        <f t="shared" si="138"/>
        <v>0</v>
      </c>
      <c r="F263" s="114" t="s">
        <v>378</v>
      </c>
      <c r="G263" s="114" t="s">
        <v>378</v>
      </c>
      <c r="H263" s="114" t="s">
        <v>378</v>
      </c>
      <c r="I263" s="114" t="s">
        <v>378</v>
      </c>
      <c r="J263" s="114" t="s">
        <v>378</v>
      </c>
      <c r="K263" s="114" t="s">
        <v>378</v>
      </c>
      <c r="L263" s="114">
        <f>'Расчет субсидий'!P263-1</f>
        <v>-6.7082683307332247E-2</v>
      </c>
      <c r="M263" s="114">
        <f>L263*'Расчет субсидий'!Q263</f>
        <v>-1.3416536661466449</v>
      </c>
      <c r="N263" s="124">
        <f t="shared" si="139"/>
        <v>-3.4211644778997918</v>
      </c>
      <c r="O263" s="114">
        <f>'Расчет субсидий'!R263-1</f>
        <v>0</v>
      </c>
      <c r="P263" s="114">
        <f>O263*'Расчет субсидий'!S263</f>
        <v>0</v>
      </c>
      <c r="Q263" s="124">
        <f t="shared" si="140"/>
        <v>0</v>
      </c>
      <c r="R263" s="114">
        <f>'Расчет субсидий'!V263-1</f>
        <v>0.18666666666666676</v>
      </c>
      <c r="S263" s="114">
        <f>R263*'Расчет субсидий'!W263</f>
        <v>2.8000000000000016</v>
      </c>
      <c r="T263" s="124">
        <f t="shared" si="141"/>
        <v>7.1398907034122727</v>
      </c>
      <c r="U263" s="114">
        <f>'Расчет субсидий'!Z263-1</f>
        <v>0.88333333333333353</v>
      </c>
      <c r="V263" s="114">
        <f>U263*'Расчет субсидий'!AA263</f>
        <v>30.916666666666675</v>
      </c>
      <c r="W263" s="124">
        <f t="shared" si="142"/>
        <v>78.836293183510492</v>
      </c>
      <c r="X263" s="114" t="s">
        <v>378</v>
      </c>
      <c r="Y263" s="114" t="s">
        <v>378</v>
      </c>
      <c r="Z263" s="114" t="s">
        <v>378</v>
      </c>
      <c r="AA263" s="119">
        <f>'Расчет субсидий'!AH263-1</f>
        <v>1.6901640847007058</v>
      </c>
      <c r="AB263" s="114">
        <f>AA263*'Расчет субсидий'!AI263</f>
        <v>8.4508204235035294</v>
      </c>
      <c r="AC263" s="124">
        <f t="shared" si="128"/>
        <v>21.549262206421208</v>
      </c>
      <c r="AD263" s="114">
        <f>'Расчет субсидий'!AL263-1</f>
        <v>-5.7627118644067776E-2</v>
      </c>
      <c r="AE263" s="114">
        <f>AD263*'Расчет субсидий'!AM263</f>
        <v>-0.86440677966101664</v>
      </c>
      <c r="AF263" s="124">
        <f t="shared" si="129"/>
        <v>-2.204203546452939</v>
      </c>
      <c r="AG263" s="114">
        <f>'Расчет субсидий'!AP263-1</f>
        <v>0.10000000000000009</v>
      </c>
      <c r="AH263" s="114">
        <f>AG263*'Расчет субсидий'!AQ263</f>
        <v>2.0000000000000018</v>
      </c>
      <c r="AI263" s="132">
        <f t="shared" si="130"/>
        <v>5.099921931008768</v>
      </c>
      <c r="AJ263" s="114" t="s">
        <v>378</v>
      </c>
      <c r="AK263" s="114" t="s">
        <v>378</v>
      </c>
      <c r="AL263" s="114" t="s">
        <v>378</v>
      </c>
      <c r="AM263" s="123">
        <f>'Расчет субсидий'!AX263-1</f>
        <v>-1</v>
      </c>
      <c r="AN263" s="123">
        <f>AM263*'Расчет субсидий'!AY263</f>
        <v>0</v>
      </c>
      <c r="AO263" s="116">
        <f t="shared" si="143"/>
        <v>0</v>
      </c>
      <c r="AP263" s="114" t="s">
        <v>378</v>
      </c>
      <c r="AQ263" s="115" t="s">
        <v>378</v>
      </c>
      <c r="AR263" s="141" t="s">
        <v>378</v>
      </c>
      <c r="AS263" s="115">
        <f t="shared" si="131"/>
        <v>41.961426644362547</v>
      </c>
      <c r="AT263" s="118" t="str">
        <f>IF('Расчет субсидий'!BV263="+",'Расчет субсидий'!BV263,"-")</f>
        <v>-</v>
      </c>
    </row>
    <row r="264" spans="1:46" x14ac:dyDescent="0.2">
      <c r="A264" s="140" t="s">
        <v>262</v>
      </c>
      <c r="B264" s="114">
        <f>'Расчет субсидий'!BI264</f>
        <v>428</v>
      </c>
      <c r="C264" s="114">
        <f>'Расчет субсидий'!D264-1</f>
        <v>-1</v>
      </c>
      <c r="D264" s="114">
        <f>C264*'Расчет субсидий'!E264</f>
        <v>0</v>
      </c>
      <c r="E264" s="124">
        <f t="shared" si="138"/>
        <v>0</v>
      </c>
      <c r="F264" s="114" t="s">
        <v>378</v>
      </c>
      <c r="G264" s="114" t="s">
        <v>378</v>
      </c>
      <c r="H264" s="114" t="s">
        <v>378</v>
      </c>
      <c r="I264" s="114" t="s">
        <v>378</v>
      </c>
      <c r="J264" s="114" t="s">
        <v>378</v>
      </c>
      <c r="K264" s="114" t="s">
        <v>378</v>
      </c>
      <c r="L264" s="114">
        <f>'Расчет субсидий'!P264-1</f>
        <v>-0.33956860288194757</v>
      </c>
      <c r="M264" s="114">
        <f>L264*'Расчет субсидий'!Q264</f>
        <v>-6.7913720576389514</v>
      </c>
      <c r="N264" s="124">
        <f t="shared" si="139"/>
        <v>-30.195982107216043</v>
      </c>
      <c r="O264" s="114">
        <f>'Расчет субсидий'!R264-1</f>
        <v>0</v>
      </c>
      <c r="P264" s="114">
        <f>O264*'Расчет субсидий'!S264</f>
        <v>0</v>
      </c>
      <c r="Q264" s="124">
        <f t="shared" si="140"/>
        <v>0</v>
      </c>
      <c r="R264" s="114">
        <f>'Расчет субсидий'!V264-1</f>
        <v>1.9428571428571351E-2</v>
      </c>
      <c r="S264" s="114">
        <f>R264*'Расчет субсидий'!W264</f>
        <v>0.48571428571428377</v>
      </c>
      <c r="T264" s="124">
        <f t="shared" si="141"/>
        <v>2.1595959927052863</v>
      </c>
      <c r="U264" s="114">
        <f>'Расчет субсидий'!Z264-1</f>
        <v>0.35897435897435903</v>
      </c>
      <c r="V264" s="114">
        <f>U264*'Расчет субсидий'!AA264</f>
        <v>8.9743589743589762</v>
      </c>
      <c r="W264" s="124">
        <f t="shared" si="142"/>
        <v>39.902037572609153</v>
      </c>
      <c r="X264" s="114" t="s">
        <v>378</v>
      </c>
      <c r="Y264" s="114" t="s">
        <v>378</v>
      </c>
      <c r="Z264" s="114" t="s">
        <v>378</v>
      </c>
      <c r="AA264" s="119">
        <f>'Расчет субсидий'!AH264-1</f>
        <v>1.3623286512100208E-2</v>
      </c>
      <c r="AB264" s="114">
        <f>AA264*'Расчет субсидий'!AI264</f>
        <v>6.8116432560501039E-2</v>
      </c>
      <c r="AC264" s="124">
        <f t="shared" si="128"/>
        <v>0.3028611245780205</v>
      </c>
      <c r="AD264" s="114">
        <f>'Расчет субсидий'!AL264-1</f>
        <v>4.9266666666666667</v>
      </c>
      <c r="AE264" s="114">
        <f>AD264*'Расчет субсидий'!AM264</f>
        <v>73.900000000000006</v>
      </c>
      <c r="AF264" s="124">
        <f t="shared" si="129"/>
        <v>328.57617853719091</v>
      </c>
      <c r="AG264" s="114">
        <f>'Расчет субсидий'!AP264-1</f>
        <v>0.48122866894197958</v>
      </c>
      <c r="AH264" s="114">
        <f>AG264*'Расчет субсидий'!AQ264</f>
        <v>9.6245733788395924</v>
      </c>
      <c r="AI264" s="132">
        <f t="shared" si="130"/>
        <v>42.793038442082441</v>
      </c>
      <c r="AJ264" s="114" t="s">
        <v>378</v>
      </c>
      <c r="AK264" s="114" t="s">
        <v>378</v>
      </c>
      <c r="AL264" s="114" t="s">
        <v>378</v>
      </c>
      <c r="AM264" s="123">
        <f>'Расчет субсидий'!AX264-1</f>
        <v>1</v>
      </c>
      <c r="AN264" s="123">
        <f>AM264*'Расчет субсидий'!AY264</f>
        <v>10</v>
      </c>
      <c r="AO264" s="116">
        <f t="shared" si="143"/>
        <v>44.46227043805019</v>
      </c>
      <c r="AP264" s="114" t="s">
        <v>378</v>
      </c>
      <c r="AQ264" s="115" t="s">
        <v>378</v>
      </c>
      <c r="AR264" s="141" t="s">
        <v>378</v>
      </c>
      <c r="AS264" s="115">
        <f t="shared" si="131"/>
        <v>96.261391013834412</v>
      </c>
      <c r="AT264" s="118" t="str">
        <f>IF('Расчет субсидий'!BV264="+",'Расчет субсидий'!BV264,"-")</f>
        <v>-</v>
      </c>
    </row>
    <row r="265" spans="1:46" x14ac:dyDescent="0.2">
      <c r="A265" s="140" t="s">
        <v>263</v>
      </c>
      <c r="B265" s="114">
        <f>'Расчет субсидий'!BI265</f>
        <v>103.59999999999991</v>
      </c>
      <c r="C265" s="114">
        <f>'Расчет субсидий'!D265-1</f>
        <v>0.11972046833813521</v>
      </c>
      <c r="D265" s="114">
        <f>C265*'Расчет субсидий'!E265</f>
        <v>1.1972046833813521</v>
      </c>
      <c r="E265" s="124">
        <f t="shared" si="138"/>
        <v>27.894473504282253</v>
      </c>
      <c r="F265" s="114" t="s">
        <v>378</v>
      </c>
      <c r="G265" s="114" t="s">
        <v>378</v>
      </c>
      <c r="H265" s="114" t="s">
        <v>378</v>
      </c>
      <c r="I265" s="114" t="s">
        <v>378</v>
      </c>
      <c r="J265" s="114" t="s">
        <v>378</v>
      </c>
      <c r="K265" s="114" t="s">
        <v>378</v>
      </c>
      <c r="L265" s="114">
        <f>'Расчет субсидий'!P265-1</f>
        <v>-0.23641493977365824</v>
      </c>
      <c r="M265" s="114">
        <f>L265*'Расчет субсидий'!Q265</f>
        <v>-4.7282987954731652</v>
      </c>
      <c r="N265" s="124">
        <f t="shared" si="139"/>
        <v>-110.16779945943728</v>
      </c>
      <c r="O265" s="114">
        <f>'Расчет субсидий'!R265-1</f>
        <v>0</v>
      </c>
      <c r="P265" s="114">
        <f>O265*'Расчет субсидий'!S265</f>
        <v>0</v>
      </c>
      <c r="Q265" s="124">
        <f t="shared" si="140"/>
        <v>0</v>
      </c>
      <c r="R265" s="114">
        <f>'Расчет субсидий'!V265-1</f>
        <v>-8.9054404145077704E-2</v>
      </c>
      <c r="S265" s="114">
        <f>R265*'Расчет субсидий'!W265</f>
        <v>-0.89054404145077704</v>
      </c>
      <c r="T265" s="124">
        <f t="shared" si="141"/>
        <v>-20.749381883876506</v>
      </c>
      <c r="U265" s="114">
        <f>'Расчет субсидий'!Z265-1</f>
        <v>4.3303929430633437E-2</v>
      </c>
      <c r="V265" s="114">
        <f>U265*'Расчет субсидий'!AA265</f>
        <v>1.7321571772253375</v>
      </c>
      <c r="W265" s="124">
        <f t="shared" si="142"/>
        <v>40.358689834805496</v>
      </c>
      <c r="X265" s="114" t="s">
        <v>378</v>
      </c>
      <c r="Y265" s="114" t="s">
        <v>378</v>
      </c>
      <c r="Z265" s="114" t="s">
        <v>378</v>
      </c>
      <c r="AA265" s="119">
        <f>'Расчет субсидий'!AH265-1</f>
        <v>8.5320243104254345E-2</v>
      </c>
      <c r="AB265" s="114">
        <f>AA265*'Расчет субсидий'!AI265</f>
        <v>0.42660121552127173</v>
      </c>
      <c r="AC265" s="124">
        <f t="shared" si="128"/>
        <v>9.9396673504844646</v>
      </c>
      <c r="AD265" s="114">
        <f>'Расчет субсидий'!AL265-1</f>
        <v>-0.40508474576271181</v>
      </c>
      <c r="AE265" s="114">
        <f>AD265*'Расчет субсидий'!AM265</f>
        <v>-6.0762711864406773</v>
      </c>
      <c r="AF265" s="124">
        <f t="shared" si="129"/>
        <v>-141.57511072900905</v>
      </c>
      <c r="AG265" s="114">
        <f>'Расчет субсидий'!AP265-1</f>
        <v>9.7611630321910781E-2</v>
      </c>
      <c r="AH265" s="114">
        <f>AG265*'Расчет субсидий'!AQ265</f>
        <v>1.9522326064382156</v>
      </c>
      <c r="AI265" s="132">
        <f t="shared" si="130"/>
        <v>45.486374611132689</v>
      </c>
      <c r="AJ265" s="114" t="s">
        <v>378</v>
      </c>
      <c r="AK265" s="114" t="s">
        <v>378</v>
      </c>
      <c r="AL265" s="114" t="s">
        <v>378</v>
      </c>
      <c r="AM265" s="123">
        <f>'Расчет субсидий'!AX265-1</f>
        <v>1.0833333333333335</v>
      </c>
      <c r="AN265" s="123">
        <f>AM265*'Расчет субсидий'!AY265</f>
        <v>10.833333333333336</v>
      </c>
      <c r="AO265" s="116">
        <f t="shared" si="143"/>
        <v>252.4130867716178</v>
      </c>
      <c r="AP265" s="114" t="s">
        <v>378</v>
      </c>
      <c r="AQ265" s="115" t="s">
        <v>378</v>
      </c>
      <c r="AR265" s="141" t="s">
        <v>378</v>
      </c>
      <c r="AS265" s="115">
        <f t="shared" si="131"/>
        <v>4.4464149925348941</v>
      </c>
      <c r="AT265" s="118" t="str">
        <f>IF('Расчет субсидий'!BV265="+",'Расчет субсидий'!BV265,"-")</f>
        <v>-</v>
      </c>
    </row>
    <row r="266" spans="1:46" x14ac:dyDescent="0.2">
      <c r="A266" s="140" t="s">
        <v>264</v>
      </c>
      <c r="B266" s="114">
        <f>'Расчет субсидий'!BI266</f>
        <v>626</v>
      </c>
      <c r="C266" s="114">
        <f>'Расчет субсидий'!D266-1</f>
        <v>9.189113349792688E-2</v>
      </c>
      <c r="D266" s="114">
        <f>C266*'Расчет субсидий'!E266</f>
        <v>0.9189113349792688</v>
      </c>
      <c r="E266" s="124">
        <f t="shared" si="138"/>
        <v>17.411417409341436</v>
      </c>
      <c r="F266" s="114" t="s">
        <v>378</v>
      </c>
      <c r="G266" s="114" t="s">
        <v>378</v>
      </c>
      <c r="H266" s="114" t="s">
        <v>378</v>
      </c>
      <c r="I266" s="114" t="s">
        <v>378</v>
      </c>
      <c r="J266" s="114" t="s">
        <v>378</v>
      </c>
      <c r="K266" s="114" t="s">
        <v>378</v>
      </c>
      <c r="L266" s="114">
        <f>'Расчет субсидий'!P266-1</f>
        <v>0.79038429077814687</v>
      </c>
      <c r="M266" s="114">
        <f>L266*'Расчет субсидий'!Q266</f>
        <v>15.807685815562937</v>
      </c>
      <c r="N266" s="124">
        <f t="shared" si="139"/>
        <v>299.52206000016491</v>
      </c>
      <c r="O266" s="114">
        <f>'Расчет субсидий'!R266-1</f>
        <v>0</v>
      </c>
      <c r="P266" s="114">
        <f>O266*'Расчет субсидий'!S266</f>
        <v>0</v>
      </c>
      <c r="Q266" s="124">
        <f t="shared" si="140"/>
        <v>0</v>
      </c>
      <c r="R266" s="114">
        <f>'Расчет субсидий'!V266-1</f>
        <v>7.2796934865900331E-2</v>
      </c>
      <c r="S266" s="114">
        <f>R266*'Расчет субсидий'!W266</f>
        <v>0.72796934865900331</v>
      </c>
      <c r="T266" s="124">
        <f t="shared" si="141"/>
        <v>13.793472458356684</v>
      </c>
      <c r="U266" s="114">
        <f>'Расчет субсидий'!Z266-1</f>
        <v>-4.413028867945179E-2</v>
      </c>
      <c r="V266" s="114">
        <f>U266*'Расчет субсидий'!AA266</f>
        <v>-1.7652115471780716</v>
      </c>
      <c r="W266" s="124">
        <f t="shared" si="142"/>
        <v>-33.44700831707577</v>
      </c>
      <c r="X266" s="114" t="s">
        <v>378</v>
      </c>
      <c r="Y266" s="114" t="s">
        <v>378</v>
      </c>
      <c r="Z266" s="114" t="s">
        <v>378</v>
      </c>
      <c r="AA266" s="119">
        <f>'Расчет субсидий'!AH266-1</f>
        <v>8.5036700734014703E-2</v>
      </c>
      <c r="AB266" s="114">
        <f>AA266*'Расчет субсидий'!AI266</f>
        <v>0.42518350367007351</v>
      </c>
      <c r="AC266" s="124">
        <f t="shared" si="128"/>
        <v>8.0563240175211508</v>
      </c>
      <c r="AD266" s="114">
        <f>'Расчет субсидий'!AL266-1</f>
        <v>-0.48135593220338979</v>
      </c>
      <c r="AE266" s="114">
        <f>AD266*'Расчет субсидий'!AM266</f>
        <v>-7.2203389830508469</v>
      </c>
      <c r="AF266" s="124">
        <f t="shared" si="129"/>
        <v>-136.81008285056618</v>
      </c>
      <c r="AG266" s="114">
        <f>'Расчет субсидий'!AP266-1</f>
        <v>0.2011661807580174</v>
      </c>
      <c r="AH266" s="114">
        <f>AG266*'Расчет субсидий'!AQ266</f>
        <v>4.023323615160348</v>
      </c>
      <c r="AI266" s="132">
        <f t="shared" si="130"/>
        <v>76.233434249668733</v>
      </c>
      <c r="AJ266" s="114" t="s">
        <v>378</v>
      </c>
      <c r="AK266" s="114" t="s">
        <v>378</v>
      </c>
      <c r="AL266" s="114" t="s">
        <v>378</v>
      </c>
      <c r="AM266" s="123">
        <f>'Расчет субсидий'!AX266-1</f>
        <v>2.012048192771084</v>
      </c>
      <c r="AN266" s="123">
        <f>AM266*'Расчет субсидий'!AY266</f>
        <v>20.120481927710841</v>
      </c>
      <c r="AO266" s="116">
        <f t="shared" si="143"/>
        <v>381.24038303258914</v>
      </c>
      <c r="AP266" s="114" t="s">
        <v>378</v>
      </c>
      <c r="AQ266" s="115" t="s">
        <v>378</v>
      </c>
      <c r="AR266" s="141" t="s">
        <v>378</v>
      </c>
      <c r="AS266" s="115">
        <f t="shared" si="131"/>
        <v>33.038005015513548</v>
      </c>
      <c r="AT266" s="118" t="str">
        <f>IF('Расчет субсидий'!BV266="+",'Расчет субсидий'!BV266,"-")</f>
        <v>-</v>
      </c>
    </row>
    <row r="267" spans="1:46" x14ac:dyDescent="0.2">
      <c r="A267" s="140" t="s">
        <v>265</v>
      </c>
      <c r="B267" s="114">
        <f>'Расчет субсидий'!BI267</f>
        <v>-89.099999999999909</v>
      </c>
      <c r="C267" s="114">
        <f>'Расчет субсидий'!D267-1</f>
        <v>0.45717671092951995</v>
      </c>
      <c r="D267" s="114">
        <f>C267*'Расчет субсидий'!E267</f>
        <v>4.5717671092951999</v>
      </c>
      <c r="E267" s="124">
        <f t="shared" si="138"/>
        <v>103.64549352159901</v>
      </c>
      <c r="F267" s="114" t="s">
        <v>378</v>
      </c>
      <c r="G267" s="114" t="s">
        <v>378</v>
      </c>
      <c r="H267" s="114" t="s">
        <v>378</v>
      </c>
      <c r="I267" s="114" t="s">
        <v>378</v>
      </c>
      <c r="J267" s="114" t="s">
        <v>378</v>
      </c>
      <c r="K267" s="114" t="s">
        <v>378</v>
      </c>
      <c r="L267" s="114">
        <f>'Расчет субсидий'!P267-1</f>
        <v>-7.5901541644645798E-2</v>
      </c>
      <c r="M267" s="114">
        <f>L267*'Расчет субсидий'!Q267</f>
        <v>-1.518030832892916</v>
      </c>
      <c r="N267" s="124">
        <f t="shared" si="139"/>
        <v>-34.414932146542768</v>
      </c>
      <c r="O267" s="114">
        <f>'Расчет субсидий'!R267-1</f>
        <v>0</v>
      </c>
      <c r="P267" s="114">
        <f>O267*'Расчет субсидий'!S267</f>
        <v>0</v>
      </c>
      <c r="Q267" s="124">
        <f t="shared" si="140"/>
        <v>0</v>
      </c>
      <c r="R267" s="114">
        <f>'Расчет субсидий'!V267-1</f>
        <v>-0.75078740157480317</v>
      </c>
      <c r="S267" s="114">
        <f>R267*'Расчет субсидий'!W267</f>
        <v>-18.769685039370078</v>
      </c>
      <c r="T267" s="124">
        <f t="shared" si="141"/>
        <v>-425.52326543387602</v>
      </c>
      <c r="U267" s="114">
        <f>'Расчет субсидий'!Z267-1</f>
        <v>0.49613601236476024</v>
      </c>
      <c r="V267" s="114">
        <f>U267*'Расчет субсидий'!AA267</f>
        <v>12.403400309119005</v>
      </c>
      <c r="W267" s="124">
        <f t="shared" si="142"/>
        <v>281.1946706057779</v>
      </c>
      <c r="X267" s="114" t="s">
        <v>378</v>
      </c>
      <c r="Y267" s="114" t="s">
        <v>378</v>
      </c>
      <c r="Z267" s="114" t="s">
        <v>378</v>
      </c>
      <c r="AA267" s="119">
        <f>'Расчет субсидий'!AH267-1</f>
        <v>0.11295498637245482</v>
      </c>
      <c r="AB267" s="114">
        <f>AA267*'Расчет субсидий'!AI267</f>
        <v>0.56477493186227412</v>
      </c>
      <c r="AC267" s="124">
        <f t="shared" si="128"/>
        <v>12.803884174781825</v>
      </c>
      <c r="AD267" s="114">
        <f>'Расчет субсидий'!AL267-1</f>
        <v>-0.36610169491525424</v>
      </c>
      <c r="AE267" s="114">
        <f>AD267*'Расчет субсидий'!AM267</f>
        <v>-5.4915254237288131</v>
      </c>
      <c r="AF267" s="124">
        <f t="shared" si="129"/>
        <v>-124.49712531759444</v>
      </c>
      <c r="AG267" s="114">
        <f>'Расчет субсидий'!AP267-1</f>
        <v>-2.0217729393468109E-2</v>
      </c>
      <c r="AH267" s="114">
        <f>AG267*'Расчет субсидий'!AQ267</f>
        <v>-0.40435458786936218</v>
      </c>
      <c r="AI267" s="132">
        <f t="shared" si="130"/>
        <v>-9.1670310003835134</v>
      </c>
      <c r="AJ267" s="114" t="s">
        <v>378</v>
      </c>
      <c r="AK267" s="114" t="s">
        <v>378</v>
      </c>
      <c r="AL267" s="114" t="s">
        <v>378</v>
      </c>
      <c r="AM267" s="123">
        <f>'Расчет субсидий'!AX267-1</f>
        <v>0.47134831460674165</v>
      </c>
      <c r="AN267" s="123">
        <f>AM267*'Расчет субсидий'!AY267</f>
        <v>4.713483146067416</v>
      </c>
      <c r="AO267" s="116">
        <f t="shared" si="143"/>
        <v>106.8583055962381</v>
      </c>
      <c r="AP267" s="114" t="s">
        <v>378</v>
      </c>
      <c r="AQ267" s="115" t="s">
        <v>378</v>
      </c>
      <c r="AR267" s="141" t="s">
        <v>378</v>
      </c>
      <c r="AS267" s="115">
        <f t="shared" si="131"/>
        <v>-3.9301703875172738</v>
      </c>
      <c r="AT267" s="118" t="str">
        <f>IF('Расчет субсидий'!BV267="+",'Расчет субсидий'!BV267,"-")</f>
        <v>-</v>
      </c>
    </row>
    <row r="268" spans="1:46" x14ac:dyDescent="0.2">
      <c r="A268" s="140" t="s">
        <v>266</v>
      </c>
      <c r="B268" s="114">
        <f>'Расчет субсидий'!BI268</f>
        <v>59.899999999999977</v>
      </c>
      <c r="C268" s="114">
        <f>'Расчет субсидий'!D268-1</f>
        <v>-0.11019973608445299</v>
      </c>
      <c r="D268" s="114">
        <f>C268*'Расчет субсидий'!E268</f>
        <v>-1.1019973608445299</v>
      </c>
      <c r="E268" s="124">
        <f t="shared" si="138"/>
        <v>-3.5211350976835791</v>
      </c>
      <c r="F268" s="114" t="s">
        <v>378</v>
      </c>
      <c r="G268" s="114" t="s">
        <v>378</v>
      </c>
      <c r="H268" s="114" t="s">
        <v>378</v>
      </c>
      <c r="I268" s="114" t="s">
        <v>378</v>
      </c>
      <c r="J268" s="114" t="s">
        <v>378</v>
      </c>
      <c r="K268" s="114" t="s">
        <v>378</v>
      </c>
      <c r="L268" s="114">
        <f>'Расчет субсидий'!P268-1</f>
        <v>-3.0871094558245327E-2</v>
      </c>
      <c r="M268" s="114">
        <f>L268*'Расчет субсидий'!Q268</f>
        <v>-0.61742189116490653</v>
      </c>
      <c r="N268" s="124">
        <f t="shared" si="139"/>
        <v>-1.9728049887459171</v>
      </c>
      <c r="O268" s="114">
        <f>'Расчет субсидий'!R268-1</f>
        <v>0</v>
      </c>
      <c r="P268" s="114">
        <f>O268*'Расчет субсидий'!S268</f>
        <v>0</v>
      </c>
      <c r="Q268" s="124">
        <f t="shared" si="140"/>
        <v>0</v>
      </c>
      <c r="R268" s="114">
        <f>'Расчет субсидий'!V268-1</f>
        <v>0.23580246913580249</v>
      </c>
      <c r="S268" s="114">
        <f>R268*'Расчет субсидий'!W268</f>
        <v>3.5370370370370372</v>
      </c>
      <c r="T268" s="124">
        <f t="shared" si="141"/>
        <v>11.301647077787251</v>
      </c>
      <c r="U268" s="114">
        <f>'Расчет субсидий'!Z268-1</f>
        <v>0.50346420323325636</v>
      </c>
      <c r="V268" s="114">
        <f>U268*'Расчет субсидий'!AA268</f>
        <v>17.621247113163971</v>
      </c>
      <c r="W268" s="124">
        <f t="shared" si="142"/>
        <v>56.303938538987737</v>
      </c>
      <c r="X268" s="114" t="s">
        <v>378</v>
      </c>
      <c r="Y268" s="114" t="s">
        <v>378</v>
      </c>
      <c r="Z268" s="114" t="s">
        <v>378</v>
      </c>
      <c r="AA268" s="119">
        <f>'Расчет субсидий'!AH268-1</f>
        <v>0.665979885458863</v>
      </c>
      <c r="AB268" s="114">
        <f>AA268*'Расчет субсидий'!AI268</f>
        <v>3.3298994272943148</v>
      </c>
      <c r="AC268" s="124">
        <f t="shared" si="128"/>
        <v>10.639794759777677</v>
      </c>
      <c r="AD268" s="114">
        <f>'Расчет субсидий'!AL268-1</f>
        <v>-0.44745762711864401</v>
      </c>
      <c r="AE268" s="114">
        <f>AD268*'Расчет субсидий'!AM268</f>
        <v>-6.71186440677966</v>
      </c>
      <c r="AF268" s="124">
        <f t="shared" si="129"/>
        <v>-21.445950937208497</v>
      </c>
      <c r="AG268" s="114">
        <f>'Расчет субсидий'!AP268-1</f>
        <v>-7.6335877862595547E-3</v>
      </c>
      <c r="AH268" s="114">
        <f>AG268*'Расчет субсидий'!AQ268</f>
        <v>-0.15267175572519109</v>
      </c>
      <c r="AI268" s="132">
        <f t="shared" si="130"/>
        <v>-0.4878213837980197</v>
      </c>
      <c r="AJ268" s="114" t="s">
        <v>378</v>
      </c>
      <c r="AK268" s="114" t="s">
        <v>378</v>
      </c>
      <c r="AL268" s="114" t="s">
        <v>378</v>
      </c>
      <c r="AM268" s="123">
        <f>'Расчет субсидий'!AX268-1</f>
        <v>0.28424657534246589</v>
      </c>
      <c r="AN268" s="123">
        <f>AM268*'Расчет субсидий'!AY268</f>
        <v>2.8424657534246589</v>
      </c>
      <c r="AO268" s="116">
        <f t="shared" si="143"/>
        <v>9.0823320308833253</v>
      </c>
      <c r="AP268" s="114" t="s">
        <v>378</v>
      </c>
      <c r="AQ268" s="115" t="s">
        <v>378</v>
      </c>
      <c r="AR268" s="141" t="s">
        <v>378</v>
      </c>
      <c r="AS268" s="115">
        <f t="shared" si="131"/>
        <v>18.746693916405693</v>
      </c>
      <c r="AT268" s="118" t="str">
        <f>IF('Расчет субсидий'!BV268="+",'Расчет субсидий'!BV268,"-")</f>
        <v>-</v>
      </c>
    </row>
    <row r="269" spans="1:46" x14ac:dyDescent="0.2">
      <c r="A269" s="135" t="s">
        <v>267</v>
      </c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19"/>
      <c r="AB269" s="114"/>
      <c r="AC269" s="124"/>
      <c r="AD269" s="142"/>
      <c r="AE269" s="142"/>
      <c r="AF269" s="142"/>
      <c r="AG269" s="142"/>
      <c r="AH269" s="142"/>
      <c r="AI269" s="143"/>
      <c r="AJ269" s="142"/>
      <c r="AK269" s="142"/>
      <c r="AL269" s="142"/>
      <c r="AM269" s="123"/>
      <c r="AN269" s="123"/>
      <c r="AO269" s="116"/>
      <c r="AP269" s="142"/>
      <c r="AQ269" s="144"/>
      <c r="AR269" s="145"/>
      <c r="AS269" s="115"/>
      <c r="AT269" s="118"/>
    </row>
    <row r="270" spans="1:46" x14ac:dyDescent="0.2">
      <c r="A270" s="140" t="s">
        <v>268</v>
      </c>
      <c r="B270" s="114">
        <f>'Расчет субсидий'!BI270</f>
        <v>38</v>
      </c>
      <c r="C270" s="114">
        <f>'Расчет субсидий'!D270-1</f>
        <v>-1</v>
      </c>
      <c r="D270" s="114">
        <f>C270*'Расчет субсидий'!E270</f>
        <v>0</v>
      </c>
      <c r="E270" s="124">
        <f t="shared" ref="E270:E286" si="144">$B270*D270/$AS270</f>
        <v>0</v>
      </c>
      <c r="F270" s="114" t="s">
        <v>378</v>
      </c>
      <c r="G270" s="114" t="s">
        <v>378</v>
      </c>
      <c r="H270" s="114" t="s">
        <v>378</v>
      </c>
      <c r="I270" s="114" t="s">
        <v>378</v>
      </c>
      <c r="J270" s="114" t="s">
        <v>378</v>
      </c>
      <c r="K270" s="114" t="s">
        <v>378</v>
      </c>
      <c r="L270" s="114">
        <f>'Расчет субсидий'!P270-1</f>
        <v>5.1103719383126744E-2</v>
      </c>
      <c r="M270" s="114">
        <f>L270*'Расчет субсидий'!Q270</f>
        <v>1.0220743876625349</v>
      </c>
      <c r="N270" s="124">
        <f t="shared" ref="N270:N286" si="145">$B270*M270/$AS270</f>
        <v>2.8314846884635885</v>
      </c>
      <c r="O270" s="114">
        <f>'Расчет субсидий'!R270-1</f>
        <v>0</v>
      </c>
      <c r="P270" s="114">
        <f>O270*'Расчет субсидий'!S270</f>
        <v>0</v>
      </c>
      <c r="Q270" s="124">
        <f t="shared" ref="Q270:Q286" si="146">$B270*P270/$AS270</f>
        <v>0</v>
      </c>
      <c r="R270" s="114">
        <f>'Расчет субсидий'!V270-1</f>
        <v>-1</v>
      </c>
      <c r="S270" s="114">
        <f>R270*'Расчет субсидий'!W270</f>
        <v>-10</v>
      </c>
      <c r="T270" s="124">
        <f t="shared" ref="T270:T286" si="147">$B270*S270/$AS270</f>
        <v>-27.703313209316804</v>
      </c>
      <c r="U270" s="114">
        <f>'Расчет субсидий'!Z270-1</f>
        <v>5.8823529411764719E-2</v>
      </c>
      <c r="V270" s="114">
        <f>U270*'Расчет субсидий'!AA270</f>
        <v>2.3529411764705888</v>
      </c>
      <c r="W270" s="124">
        <f t="shared" ref="W270:W286" si="148">$B270*V270/$AS270</f>
        <v>6.5184266374863089</v>
      </c>
      <c r="X270" s="114" t="s">
        <v>378</v>
      </c>
      <c r="Y270" s="114" t="s">
        <v>378</v>
      </c>
      <c r="Z270" s="114" t="s">
        <v>378</v>
      </c>
      <c r="AA270" s="119">
        <f>'Расчет субсидий'!AH270-1</f>
        <v>0.58749999999999991</v>
      </c>
      <c r="AB270" s="114">
        <f>AA270*'Расчет субсидий'!AI270</f>
        <v>2.9374999999999996</v>
      </c>
      <c r="AC270" s="124">
        <f t="shared" si="128"/>
        <v>8.1378482552368094</v>
      </c>
      <c r="AD270" s="114">
        <f>'Расчет субсидий'!AL270-1</f>
        <v>0.8936170212765957</v>
      </c>
      <c r="AE270" s="114">
        <f>AD270*'Расчет субсидий'!AM270</f>
        <v>13.404255319148936</v>
      </c>
      <c r="AF270" s="124">
        <f t="shared" si="129"/>
        <v>37.134228344403375</v>
      </c>
      <c r="AG270" s="114">
        <f>'Расчет субсидий'!AP270-1</f>
        <v>0.19999999999999996</v>
      </c>
      <c r="AH270" s="114">
        <f>AG270*'Расчет субсидий'!AQ270</f>
        <v>3.9999999999999991</v>
      </c>
      <c r="AI270" s="132">
        <f t="shared" si="130"/>
        <v>11.08132528372672</v>
      </c>
      <c r="AJ270" s="114" t="s">
        <v>378</v>
      </c>
      <c r="AK270" s="114" t="s">
        <v>378</v>
      </c>
      <c r="AL270" s="114" t="s">
        <v>378</v>
      </c>
      <c r="AM270" s="123">
        <f>'Расчет субсидий'!AX270-1</f>
        <v>0</v>
      </c>
      <c r="AN270" s="123">
        <f>AM270*'Расчет субсидий'!AY270</f>
        <v>0</v>
      </c>
      <c r="AO270" s="116">
        <f t="shared" ref="AO270:AO286" si="149">$B270*AN270/$AS270</f>
        <v>0</v>
      </c>
      <c r="AP270" s="114" t="s">
        <v>378</v>
      </c>
      <c r="AQ270" s="115" t="s">
        <v>378</v>
      </c>
      <c r="AR270" s="141" t="s">
        <v>378</v>
      </c>
      <c r="AS270" s="115">
        <f t="shared" si="131"/>
        <v>13.716770883282059</v>
      </c>
      <c r="AT270" s="118" t="str">
        <f>IF('Расчет субсидий'!BV270="+",'Расчет субсидий'!BV270,"-")</f>
        <v>-</v>
      </c>
    </row>
    <row r="271" spans="1:46" x14ac:dyDescent="0.2">
      <c r="A271" s="140" t="s">
        <v>269</v>
      </c>
      <c r="B271" s="114">
        <f>'Расчет субсидий'!BI271</f>
        <v>-66.900000000000006</v>
      </c>
      <c r="C271" s="114">
        <f>'Расчет субсидий'!D271-1</f>
        <v>-1</v>
      </c>
      <c r="D271" s="114">
        <f>C271*'Расчет субсидий'!E271</f>
        <v>0</v>
      </c>
      <c r="E271" s="124">
        <f t="shared" si="144"/>
        <v>0</v>
      </c>
      <c r="F271" s="114" t="s">
        <v>378</v>
      </c>
      <c r="G271" s="114" t="s">
        <v>378</v>
      </c>
      <c r="H271" s="114" t="s">
        <v>378</v>
      </c>
      <c r="I271" s="114" t="s">
        <v>378</v>
      </c>
      <c r="J271" s="114" t="s">
        <v>378</v>
      </c>
      <c r="K271" s="114" t="s">
        <v>378</v>
      </c>
      <c r="L271" s="114">
        <f>'Расчет субсидий'!P271-1</f>
        <v>0.11608553671126098</v>
      </c>
      <c r="M271" s="114">
        <f>L271*'Расчет субсидий'!Q271</f>
        <v>2.3217107342252197</v>
      </c>
      <c r="N271" s="124">
        <f t="shared" si="145"/>
        <v>5.9614622462005489</v>
      </c>
      <c r="O271" s="114">
        <f>'Расчет субсидий'!R271-1</f>
        <v>0</v>
      </c>
      <c r="P271" s="114">
        <f>O271*'Расчет субсидий'!S271</f>
        <v>0</v>
      </c>
      <c r="Q271" s="124">
        <f t="shared" si="146"/>
        <v>0</v>
      </c>
      <c r="R271" s="114">
        <f>'Расчет субсидий'!V271-1</f>
        <v>-1</v>
      </c>
      <c r="S271" s="114">
        <f>R271*'Расчет субсидий'!W271</f>
        <v>-20</v>
      </c>
      <c r="T271" s="124">
        <f t="shared" si="147"/>
        <v>-51.354048188005244</v>
      </c>
      <c r="U271" s="114">
        <f>'Расчет субсидий'!Z271-1</f>
        <v>-0.23701298701298701</v>
      </c>
      <c r="V271" s="114">
        <f>U271*'Расчет субсидий'!AA271</f>
        <v>-7.1103896103896105</v>
      </c>
      <c r="W271" s="124">
        <f t="shared" si="148"/>
        <v>-18.257364534371995</v>
      </c>
      <c r="X271" s="114" t="s">
        <v>378</v>
      </c>
      <c r="Y271" s="114" t="s">
        <v>378</v>
      </c>
      <c r="Z271" s="114" t="s">
        <v>378</v>
      </c>
      <c r="AA271" s="119">
        <f>'Расчет субсидий'!AH271-1</f>
        <v>0.25438850588030815</v>
      </c>
      <c r="AB271" s="114">
        <f>AA271*'Расчет субсидий'!AI271</f>
        <v>1.2719425294015407</v>
      </c>
      <c r="AC271" s="124">
        <f t="shared" si="128"/>
        <v>3.265969897363</v>
      </c>
      <c r="AD271" s="114">
        <f>'Расчет субсидий'!AL271-1</f>
        <v>-0.25957446808510642</v>
      </c>
      <c r="AE271" s="114">
        <f>AD271*'Расчет субсидий'!AM271</f>
        <v>-3.8936170212765964</v>
      </c>
      <c r="AF271" s="124">
        <f t="shared" si="129"/>
        <v>-9.9976498068137882</v>
      </c>
      <c r="AG271" s="114">
        <f>'Расчет субсидий'!AP271-1</f>
        <v>6.7796610169491567E-2</v>
      </c>
      <c r="AH271" s="114">
        <f>AG271*'Расчет субсидий'!AQ271</f>
        <v>1.3559322033898313</v>
      </c>
      <c r="AI271" s="132">
        <f t="shared" si="130"/>
        <v>3.4816303856274766</v>
      </c>
      <c r="AJ271" s="114" t="s">
        <v>378</v>
      </c>
      <c r="AK271" s="114" t="s">
        <v>378</v>
      </c>
      <c r="AL271" s="114" t="s">
        <v>378</v>
      </c>
      <c r="AM271" s="123">
        <f>'Расчет субсидий'!AX271-1</f>
        <v>-1</v>
      </c>
      <c r="AN271" s="123">
        <f>AM271*'Расчет субсидий'!AY271</f>
        <v>0</v>
      </c>
      <c r="AO271" s="116">
        <f t="shared" si="149"/>
        <v>0</v>
      </c>
      <c r="AP271" s="114" t="s">
        <v>378</v>
      </c>
      <c r="AQ271" s="115" t="s">
        <v>378</v>
      </c>
      <c r="AR271" s="141" t="s">
        <v>378</v>
      </c>
      <c r="AS271" s="115">
        <f t="shared" si="131"/>
        <v>-26.054421164649614</v>
      </c>
      <c r="AT271" s="118" t="str">
        <f>IF('Расчет субсидий'!BV271="+",'Расчет субсидий'!BV271,"-")</f>
        <v>-</v>
      </c>
    </row>
    <row r="272" spans="1:46" x14ac:dyDescent="0.2">
      <c r="A272" s="140" t="s">
        <v>270</v>
      </c>
      <c r="B272" s="114">
        <f>'Расчет субсидий'!BI272</f>
        <v>56.899999999999977</v>
      </c>
      <c r="C272" s="114">
        <f>'Расчет субсидий'!D272-1</f>
        <v>-1</v>
      </c>
      <c r="D272" s="114">
        <f>C272*'Расчет субсидий'!E272</f>
        <v>0</v>
      </c>
      <c r="E272" s="124">
        <f t="shared" si="144"/>
        <v>0</v>
      </c>
      <c r="F272" s="114" t="s">
        <v>378</v>
      </c>
      <c r="G272" s="114" t="s">
        <v>378</v>
      </c>
      <c r="H272" s="114" t="s">
        <v>378</v>
      </c>
      <c r="I272" s="114" t="s">
        <v>378</v>
      </c>
      <c r="J272" s="114" t="s">
        <v>378</v>
      </c>
      <c r="K272" s="114" t="s">
        <v>378</v>
      </c>
      <c r="L272" s="114">
        <f>'Расчет субсидий'!P272-1</f>
        <v>-0.44864455550507343</v>
      </c>
      <c r="M272" s="114">
        <f>L272*'Расчет субсидий'!Q272</f>
        <v>-8.9728911101014681</v>
      </c>
      <c r="N272" s="124">
        <f t="shared" si="145"/>
        <v>-25.469728946834028</v>
      </c>
      <c r="O272" s="114">
        <f>'Расчет субсидий'!R272-1</f>
        <v>0</v>
      </c>
      <c r="P272" s="114">
        <f>O272*'Расчет субсидий'!S272</f>
        <v>0</v>
      </c>
      <c r="Q272" s="124">
        <f t="shared" si="146"/>
        <v>0</v>
      </c>
      <c r="R272" s="114">
        <f>'Расчет субсидий'!V272-1</f>
        <v>-1</v>
      </c>
      <c r="S272" s="114">
        <f>R272*'Расчет субсидий'!W272</f>
        <v>-10</v>
      </c>
      <c r="T272" s="124">
        <f t="shared" si="147"/>
        <v>-28.385197852407696</v>
      </c>
      <c r="U272" s="114">
        <f>'Расчет субсидий'!Z272-1</f>
        <v>0.12259970457902503</v>
      </c>
      <c r="V272" s="114">
        <f>U272*'Расчет субсидий'!AA272</f>
        <v>4.903988183161001</v>
      </c>
      <c r="W272" s="124">
        <f t="shared" si="148"/>
        <v>13.920067484489437</v>
      </c>
      <c r="X272" s="114" t="s">
        <v>378</v>
      </c>
      <c r="Y272" s="114" t="s">
        <v>378</v>
      </c>
      <c r="Z272" s="114" t="s">
        <v>378</v>
      </c>
      <c r="AA272" s="119">
        <f>'Расчет субсидий'!AH272-1</f>
        <v>0.13254203758654803</v>
      </c>
      <c r="AB272" s="114">
        <f>AA272*'Расчет субсидий'!AI272</f>
        <v>0.66271018793274017</v>
      </c>
      <c r="AC272" s="124">
        <f t="shared" si="128"/>
        <v>1.8811159803277115</v>
      </c>
      <c r="AD272" s="114">
        <f>'Расчет субсидий'!AL272-1</f>
        <v>1.7066666666666666</v>
      </c>
      <c r="AE272" s="114">
        <f>AD272*'Расчет субсидий'!AM272</f>
        <v>25.599999999999998</v>
      </c>
      <c r="AF272" s="124">
        <f t="shared" si="129"/>
        <v>72.666106502163686</v>
      </c>
      <c r="AG272" s="114">
        <f>'Расчет субсидий'!AP272-1</f>
        <v>0.3925925925925926</v>
      </c>
      <c r="AH272" s="114">
        <f>AG272*'Расчет субсидий'!AQ272</f>
        <v>7.8518518518518521</v>
      </c>
      <c r="AI272" s="132">
        <f t="shared" si="130"/>
        <v>22.287636832260858</v>
      </c>
      <c r="AJ272" s="114" t="s">
        <v>378</v>
      </c>
      <c r="AK272" s="114" t="s">
        <v>378</v>
      </c>
      <c r="AL272" s="114" t="s">
        <v>378</v>
      </c>
      <c r="AM272" s="123">
        <f>'Расчет субсидий'!AX272-1</f>
        <v>-1</v>
      </c>
      <c r="AN272" s="123">
        <f>AM272*'Расчет субсидий'!AY272</f>
        <v>0</v>
      </c>
      <c r="AO272" s="116">
        <f t="shared" si="149"/>
        <v>0</v>
      </c>
      <c r="AP272" s="114" t="s">
        <v>378</v>
      </c>
      <c r="AQ272" s="115" t="s">
        <v>378</v>
      </c>
      <c r="AR272" s="141" t="s">
        <v>378</v>
      </c>
      <c r="AS272" s="115">
        <f t="shared" si="131"/>
        <v>20.045659112844124</v>
      </c>
      <c r="AT272" s="118" t="str">
        <f>IF('Расчет субсидий'!BV272="+",'Расчет субсидий'!BV272,"-")</f>
        <v>-</v>
      </c>
    </row>
    <row r="273" spans="1:46" x14ac:dyDescent="0.2">
      <c r="A273" s="140" t="s">
        <v>271</v>
      </c>
      <c r="B273" s="114">
        <f>'Расчет субсидий'!BI273</f>
        <v>94.5</v>
      </c>
      <c r="C273" s="114">
        <f>'Расчет субсидий'!D273-1</f>
        <v>-1</v>
      </c>
      <c r="D273" s="114">
        <f>C273*'Расчет субсидий'!E273</f>
        <v>0</v>
      </c>
      <c r="E273" s="124">
        <f t="shared" si="144"/>
        <v>0</v>
      </c>
      <c r="F273" s="114" t="s">
        <v>378</v>
      </c>
      <c r="G273" s="114" t="s">
        <v>378</v>
      </c>
      <c r="H273" s="114" t="s">
        <v>378</v>
      </c>
      <c r="I273" s="114" t="s">
        <v>378</v>
      </c>
      <c r="J273" s="114" t="s">
        <v>378</v>
      </c>
      <c r="K273" s="114" t="s">
        <v>378</v>
      </c>
      <c r="L273" s="114">
        <f>'Расчет субсидий'!P273-1</f>
        <v>0.10486152790877123</v>
      </c>
      <c r="M273" s="114">
        <f>L273*'Расчет субсидий'!Q273</f>
        <v>2.0972305581754247</v>
      </c>
      <c r="N273" s="124">
        <f t="shared" si="145"/>
        <v>22.310263863547156</v>
      </c>
      <c r="O273" s="114">
        <f>'Расчет субсидий'!R273-1</f>
        <v>0</v>
      </c>
      <c r="P273" s="114">
        <f>O273*'Расчет субсидий'!S273</f>
        <v>0</v>
      </c>
      <c r="Q273" s="124">
        <f t="shared" si="146"/>
        <v>0</v>
      </c>
      <c r="R273" s="114">
        <f>'Расчет субсидий'!V273-1</f>
        <v>7.9016681299384217E-3</v>
      </c>
      <c r="S273" s="114">
        <f>R273*'Расчет субсидий'!W273</f>
        <v>0.15803336259876843</v>
      </c>
      <c r="T273" s="124">
        <f t="shared" si="147"/>
        <v>1.6811532738153208</v>
      </c>
      <c r="U273" s="114">
        <f>'Расчет субсидий'!Z273-1</f>
        <v>1.6393442622950838E-2</v>
      </c>
      <c r="V273" s="114">
        <f>U273*'Расчет субсидий'!AA273</f>
        <v>0.49180327868852514</v>
      </c>
      <c r="W273" s="124">
        <f t="shared" si="148"/>
        <v>5.2317857346330099</v>
      </c>
      <c r="X273" s="114" t="s">
        <v>378</v>
      </c>
      <c r="Y273" s="114" t="s">
        <v>378</v>
      </c>
      <c r="Z273" s="114" t="s">
        <v>378</v>
      </c>
      <c r="AA273" s="119">
        <f>'Расчет субсидий'!AH273-1</f>
        <v>0.26003935797306443</v>
      </c>
      <c r="AB273" s="114">
        <f>AA273*'Расчет субсидий'!AI273</f>
        <v>1.3001967898653222</v>
      </c>
      <c r="AC273" s="124">
        <f t="shared" si="128"/>
        <v>13.831447068780472</v>
      </c>
      <c r="AD273" s="114">
        <f>'Расчет субсидий'!AL273-1</f>
        <v>0.11914893617021272</v>
      </c>
      <c r="AE273" s="114">
        <f>AD273*'Расчет субсидий'!AM273</f>
        <v>1.7872340425531907</v>
      </c>
      <c r="AF273" s="124">
        <f t="shared" si="129"/>
        <v>19.012531988836528</v>
      </c>
      <c r="AG273" s="114">
        <f>'Расчет субсидий'!AP273-1</f>
        <v>0.15243902439024382</v>
      </c>
      <c r="AH273" s="114">
        <f>AG273*'Расчет субсидий'!AQ273</f>
        <v>3.0487804878048763</v>
      </c>
      <c r="AI273" s="132">
        <f t="shared" si="130"/>
        <v>32.432818070387512</v>
      </c>
      <c r="AJ273" s="114" t="s">
        <v>378</v>
      </c>
      <c r="AK273" s="114" t="s">
        <v>378</v>
      </c>
      <c r="AL273" s="114" t="s">
        <v>378</v>
      </c>
      <c r="AM273" s="123">
        <f>'Расчет субсидий'!AX273-1</f>
        <v>-1</v>
      </c>
      <c r="AN273" s="123">
        <f>AM273*'Расчет субсидий'!AY273</f>
        <v>0</v>
      </c>
      <c r="AO273" s="116">
        <f t="shared" si="149"/>
        <v>0</v>
      </c>
      <c r="AP273" s="114" t="s">
        <v>378</v>
      </c>
      <c r="AQ273" s="115" t="s">
        <v>378</v>
      </c>
      <c r="AR273" s="141" t="s">
        <v>378</v>
      </c>
      <c r="AS273" s="115">
        <f t="shared" si="131"/>
        <v>8.8832785196861082</v>
      </c>
      <c r="AT273" s="118" t="str">
        <f>IF('Расчет субсидий'!BV273="+",'Расчет субсидий'!BV273,"-")</f>
        <v>-</v>
      </c>
    </row>
    <row r="274" spans="1:46" x14ac:dyDescent="0.2">
      <c r="A274" s="140" t="s">
        <v>272</v>
      </c>
      <c r="B274" s="114">
        <f>'Расчет субсидий'!BI274</f>
        <v>-24.300000000000011</v>
      </c>
      <c r="C274" s="114">
        <f>'Расчет субсидий'!D274-1</f>
        <v>0.15437003405221339</v>
      </c>
      <c r="D274" s="114">
        <f>C274*'Расчет субсидий'!E274</f>
        <v>1.5437003405221339</v>
      </c>
      <c r="E274" s="124">
        <f t="shared" si="144"/>
        <v>3.4366341325384711</v>
      </c>
      <c r="F274" s="114" t="s">
        <v>378</v>
      </c>
      <c r="G274" s="114" t="s">
        <v>378</v>
      </c>
      <c r="H274" s="114" t="s">
        <v>378</v>
      </c>
      <c r="I274" s="114" t="s">
        <v>378</v>
      </c>
      <c r="J274" s="114" t="s">
        <v>378</v>
      </c>
      <c r="K274" s="114" t="s">
        <v>378</v>
      </c>
      <c r="L274" s="114">
        <f>'Расчет субсидий'!P274-1</f>
        <v>-7.0435728530851449E-2</v>
      </c>
      <c r="M274" s="114">
        <f>L274*'Расчет субсидий'!Q274</f>
        <v>-1.408714570617029</v>
      </c>
      <c r="N274" s="124">
        <f t="shared" si="145"/>
        <v>-3.1361245763211278</v>
      </c>
      <c r="O274" s="114">
        <f>'Расчет субсидий'!R274-1</f>
        <v>0</v>
      </c>
      <c r="P274" s="114">
        <f>O274*'Расчет субсидий'!S274</f>
        <v>0</v>
      </c>
      <c r="Q274" s="124">
        <f t="shared" si="146"/>
        <v>0</v>
      </c>
      <c r="R274" s="114">
        <f>'Расчет субсидий'!V274-1</f>
        <v>-0.98117154811715479</v>
      </c>
      <c r="S274" s="114">
        <f>R274*'Расчет субсидий'!W274</f>
        <v>-19.623430962343097</v>
      </c>
      <c r="T274" s="124">
        <f t="shared" si="147"/>
        <v>-43.686297704572922</v>
      </c>
      <c r="U274" s="114">
        <f>'Расчет субсидий'!Z274-1</f>
        <v>0.12285336856010565</v>
      </c>
      <c r="V274" s="114">
        <f>U274*'Расчет субсидий'!AA274</f>
        <v>3.6856010568031694</v>
      </c>
      <c r="W274" s="124">
        <f t="shared" si="148"/>
        <v>8.2050007104652991</v>
      </c>
      <c r="X274" s="114" t="s">
        <v>378</v>
      </c>
      <c r="Y274" s="114" t="s">
        <v>378</v>
      </c>
      <c r="Z274" s="114" t="s">
        <v>378</v>
      </c>
      <c r="AA274" s="119">
        <f>'Расчет субсидий'!AH274-1</f>
        <v>0.40215502259297886</v>
      </c>
      <c r="AB274" s="114">
        <f>AA274*'Расчет субсидий'!AI274</f>
        <v>2.0107751129648941</v>
      </c>
      <c r="AC274" s="124">
        <f t="shared" si="128"/>
        <v>4.4764506456847366</v>
      </c>
      <c r="AD274" s="114">
        <f>'Расчет субсидий'!AL274-1</f>
        <v>0.17446808510638312</v>
      </c>
      <c r="AE274" s="114">
        <f>AD274*'Расчет субсидий'!AM274</f>
        <v>2.6170212765957466</v>
      </c>
      <c r="AF274" s="124">
        <f t="shared" si="129"/>
        <v>5.8260948764747589</v>
      </c>
      <c r="AG274" s="114">
        <f>'Расчет субсидий'!AP274-1</f>
        <v>1.298701298701288E-2</v>
      </c>
      <c r="AH274" s="114">
        <f>AG274*'Расчет субсидий'!AQ274</f>
        <v>0.25974025974025761</v>
      </c>
      <c r="AI274" s="132">
        <f t="shared" si="130"/>
        <v>0.57824191573078076</v>
      </c>
      <c r="AJ274" s="114" t="s">
        <v>378</v>
      </c>
      <c r="AK274" s="114" t="s">
        <v>378</v>
      </c>
      <c r="AL274" s="114" t="s">
        <v>378</v>
      </c>
      <c r="AM274" s="123">
        <f>'Расчет субсидий'!AX274-1</f>
        <v>-1</v>
      </c>
      <c r="AN274" s="123">
        <f>AM274*'Расчет субсидий'!AY274</f>
        <v>0</v>
      </c>
      <c r="AO274" s="116">
        <f t="shared" si="149"/>
        <v>0</v>
      </c>
      <c r="AP274" s="114" t="s">
        <v>378</v>
      </c>
      <c r="AQ274" s="115" t="s">
        <v>378</v>
      </c>
      <c r="AR274" s="141" t="s">
        <v>378</v>
      </c>
      <c r="AS274" s="115">
        <f t="shared" si="131"/>
        <v>-10.915307486333926</v>
      </c>
      <c r="AT274" s="118" t="str">
        <f>IF('Расчет субсидий'!BV274="+",'Расчет субсидий'!BV274,"-")</f>
        <v>-</v>
      </c>
    </row>
    <row r="275" spans="1:46" x14ac:dyDescent="0.2">
      <c r="A275" s="140" t="s">
        <v>273</v>
      </c>
      <c r="B275" s="114">
        <f>'Расчет субсидий'!BI275</f>
        <v>55.899999999999977</v>
      </c>
      <c r="C275" s="114">
        <f>'Расчет субсидий'!D275-1</f>
        <v>-1</v>
      </c>
      <c r="D275" s="114">
        <f>C275*'Расчет субсидий'!E275</f>
        <v>0</v>
      </c>
      <c r="E275" s="124">
        <f t="shared" si="144"/>
        <v>0</v>
      </c>
      <c r="F275" s="114" t="s">
        <v>378</v>
      </c>
      <c r="G275" s="114" t="s">
        <v>378</v>
      </c>
      <c r="H275" s="114" t="s">
        <v>378</v>
      </c>
      <c r="I275" s="114" t="s">
        <v>378</v>
      </c>
      <c r="J275" s="114" t="s">
        <v>378</v>
      </c>
      <c r="K275" s="114" t="s">
        <v>378</v>
      </c>
      <c r="L275" s="114">
        <f>'Расчет субсидий'!P275-1</f>
        <v>0.10858066411989431</v>
      </c>
      <c r="M275" s="114">
        <f>L275*'Расчет субсидий'!Q275</f>
        <v>2.1716132823978862</v>
      </c>
      <c r="N275" s="124">
        <f t="shared" si="145"/>
        <v>12.882389063977222</v>
      </c>
      <c r="O275" s="114">
        <f>'Расчет субсидий'!R275-1</f>
        <v>0</v>
      </c>
      <c r="P275" s="114">
        <f>O275*'Расчет субсидий'!S275</f>
        <v>0</v>
      </c>
      <c r="Q275" s="124">
        <f t="shared" si="146"/>
        <v>0</v>
      </c>
      <c r="R275" s="114">
        <f>'Расчет субсидий'!V275-1</f>
        <v>-0.10016420361247946</v>
      </c>
      <c r="S275" s="114">
        <f>R275*'Расчет субсидий'!W275</f>
        <v>-1.5024630541871919</v>
      </c>
      <c r="T275" s="124">
        <f t="shared" si="147"/>
        <v>-8.9128731046067475</v>
      </c>
      <c r="U275" s="114">
        <f>'Расчет субсидий'!Z275-1</f>
        <v>0.18566176470588225</v>
      </c>
      <c r="V275" s="114">
        <f>U275*'Расчет субсидий'!AA275</f>
        <v>6.4981617647058787</v>
      </c>
      <c r="W275" s="124">
        <f t="shared" si="148"/>
        <v>38.548229895318961</v>
      </c>
      <c r="X275" s="114" t="s">
        <v>378</v>
      </c>
      <c r="Y275" s="114" t="s">
        <v>378</v>
      </c>
      <c r="Z275" s="114" t="s">
        <v>378</v>
      </c>
      <c r="AA275" s="119">
        <f>'Расчет субсидий'!AH275-1</f>
        <v>0.19385878891885255</v>
      </c>
      <c r="AB275" s="114">
        <f>AA275*'Расчет субсидий'!AI275</f>
        <v>0.96929394459426277</v>
      </c>
      <c r="AC275" s="124">
        <f t="shared" si="128"/>
        <v>5.7500208774890966</v>
      </c>
      <c r="AD275" s="114">
        <f>'Расчет субсидий'!AL275-1</f>
        <v>-0.13191489361702136</v>
      </c>
      <c r="AE275" s="114">
        <f>AD275*'Расчет субсидий'!AM275</f>
        <v>-1.9787234042553203</v>
      </c>
      <c r="AF275" s="124">
        <f t="shared" si="129"/>
        <v>-11.738132636335603</v>
      </c>
      <c r="AG275" s="114">
        <f>'Расчет субсидий'!AP275-1</f>
        <v>0.16326530612244894</v>
      </c>
      <c r="AH275" s="114">
        <f>AG275*'Расчет субсидий'!AQ275</f>
        <v>3.2653061224489788</v>
      </c>
      <c r="AI275" s="132">
        <f t="shared" si="130"/>
        <v>19.370365904157048</v>
      </c>
      <c r="AJ275" s="114" t="s">
        <v>378</v>
      </c>
      <c r="AK275" s="114" t="s">
        <v>378</v>
      </c>
      <c r="AL275" s="114" t="s">
        <v>378</v>
      </c>
      <c r="AM275" s="123">
        <f>'Расчет субсидий'!AX275-1</f>
        <v>0</v>
      </c>
      <c r="AN275" s="123">
        <f>AM275*'Расчет субсидий'!AY275</f>
        <v>0</v>
      </c>
      <c r="AO275" s="116">
        <f t="shared" si="149"/>
        <v>0</v>
      </c>
      <c r="AP275" s="114" t="s">
        <v>378</v>
      </c>
      <c r="AQ275" s="115" t="s">
        <v>378</v>
      </c>
      <c r="AR275" s="141" t="s">
        <v>378</v>
      </c>
      <c r="AS275" s="115">
        <f t="shared" si="131"/>
        <v>9.4231886557044948</v>
      </c>
      <c r="AT275" s="118" t="str">
        <f>IF('Расчет субсидий'!BV275="+",'Расчет субсидий'!BV275,"-")</f>
        <v>-</v>
      </c>
    </row>
    <row r="276" spans="1:46" x14ac:dyDescent="0.2">
      <c r="A276" s="140" t="s">
        <v>274</v>
      </c>
      <c r="B276" s="114">
        <f>'Расчет субсидий'!BI276</f>
        <v>-54.200000000000045</v>
      </c>
      <c r="C276" s="114">
        <f>'Расчет субсидий'!D276-1</f>
        <v>-1</v>
      </c>
      <c r="D276" s="114">
        <f>C276*'Расчет субсидий'!E276</f>
        <v>0</v>
      </c>
      <c r="E276" s="124">
        <f t="shared" si="144"/>
        <v>0</v>
      </c>
      <c r="F276" s="114" t="s">
        <v>378</v>
      </c>
      <c r="G276" s="114" t="s">
        <v>378</v>
      </c>
      <c r="H276" s="114" t="s">
        <v>378</v>
      </c>
      <c r="I276" s="114" t="s">
        <v>378</v>
      </c>
      <c r="J276" s="114" t="s">
        <v>378</v>
      </c>
      <c r="K276" s="114" t="s">
        <v>378</v>
      </c>
      <c r="L276" s="114">
        <f>'Расчет субсидий'!P276-1</f>
        <v>0.41539772122244711</v>
      </c>
      <c r="M276" s="114">
        <f>L276*'Расчет субсидий'!Q276</f>
        <v>8.3079544244489423</v>
      </c>
      <c r="N276" s="124">
        <f t="shared" si="145"/>
        <v>72.280322337662241</v>
      </c>
      <c r="O276" s="114">
        <f>'Расчет субсидий'!R276-1</f>
        <v>0</v>
      </c>
      <c r="P276" s="114">
        <f>O276*'Расчет субсидий'!S276</f>
        <v>0</v>
      </c>
      <c r="Q276" s="124">
        <f t="shared" si="146"/>
        <v>0</v>
      </c>
      <c r="R276" s="114">
        <f>'Расчет субсидий'!V276-1</f>
        <v>-0.58684985279685975</v>
      </c>
      <c r="S276" s="114">
        <f>R276*'Расчет субсидий'!W276</f>
        <v>-11.736997055937195</v>
      </c>
      <c r="T276" s="124">
        <f t="shared" si="147"/>
        <v>-102.11345502603714</v>
      </c>
      <c r="U276" s="114">
        <f>'Расчет субсидий'!Z276-1</f>
        <v>-9.779614325068875E-2</v>
      </c>
      <c r="V276" s="114">
        <f>U276*'Расчет субсидий'!AA276</f>
        <v>-2.9338842975206623</v>
      </c>
      <c r="W276" s="124">
        <f t="shared" si="148"/>
        <v>-25.525188499125054</v>
      </c>
      <c r="X276" s="114" t="s">
        <v>378</v>
      </c>
      <c r="Y276" s="114" t="s">
        <v>378</v>
      </c>
      <c r="Z276" s="114" t="s">
        <v>378</v>
      </c>
      <c r="AA276" s="119">
        <f>'Расчет субсидий'!AH276-1</f>
        <v>0.22060794132167283</v>
      </c>
      <c r="AB276" s="114">
        <f>AA276*'Расчет субсидий'!AI276</f>
        <v>1.1030397066083641</v>
      </c>
      <c r="AC276" s="124">
        <f t="shared" si="128"/>
        <v>9.5965939955407524</v>
      </c>
      <c r="AD276" s="114">
        <f>'Расчет субсидий'!AL276-1</f>
        <v>8.5106382978723527E-3</v>
      </c>
      <c r="AE276" s="114">
        <f>AD276*'Расчет субсидий'!AM276</f>
        <v>0.12765957446808529</v>
      </c>
      <c r="AF276" s="124">
        <f t="shared" si="129"/>
        <v>1.1106554899829073</v>
      </c>
      <c r="AG276" s="114">
        <f>'Расчет субсидий'!AP276-1</f>
        <v>-5.4878048780487854E-2</v>
      </c>
      <c r="AH276" s="114">
        <f>AG276*'Расчет субсидий'!AQ276</f>
        <v>-1.0975609756097571</v>
      </c>
      <c r="AI276" s="132">
        <f t="shared" si="130"/>
        <v>-9.5489282980237711</v>
      </c>
      <c r="AJ276" s="114" t="s">
        <v>378</v>
      </c>
      <c r="AK276" s="114" t="s">
        <v>378</v>
      </c>
      <c r="AL276" s="114" t="s">
        <v>378</v>
      </c>
      <c r="AM276" s="123">
        <f>'Расчет субсидий'!AX276-1</f>
        <v>-1</v>
      </c>
      <c r="AN276" s="123">
        <f>AM276*'Расчет субсидий'!AY276</f>
        <v>0</v>
      </c>
      <c r="AO276" s="116">
        <f t="shared" si="149"/>
        <v>0</v>
      </c>
      <c r="AP276" s="114" t="s">
        <v>378</v>
      </c>
      <c r="AQ276" s="115" t="s">
        <v>378</v>
      </c>
      <c r="AR276" s="141" t="s">
        <v>378</v>
      </c>
      <c r="AS276" s="115">
        <f t="shared" si="131"/>
        <v>-6.2297886235422224</v>
      </c>
      <c r="AT276" s="118" t="str">
        <f>IF('Расчет субсидий'!BV276="+",'Расчет субсидий'!BV276,"-")</f>
        <v>-</v>
      </c>
    </row>
    <row r="277" spans="1:46" x14ac:dyDescent="0.2">
      <c r="A277" s="140" t="s">
        <v>275</v>
      </c>
      <c r="B277" s="114">
        <f>'Расчет субсидий'!BI277</f>
        <v>-96.899999999999977</v>
      </c>
      <c r="C277" s="114">
        <f>'Расчет субсидий'!D277-1</f>
        <v>-1</v>
      </c>
      <c r="D277" s="114">
        <f>C277*'Расчет субсидий'!E277</f>
        <v>0</v>
      </c>
      <c r="E277" s="124">
        <f t="shared" si="144"/>
        <v>0</v>
      </c>
      <c r="F277" s="114" t="s">
        <v>378</v>
      </c>
      <c r="G277" s="114" t="s">
        <v>378</v>
      </c>
      <c r="H277" s="114" t="s">
        <v>378</v>
      </c>
      <c r="I277" s="114" t="s">
        <v>378</v>
      </c>
      <c r="J277" s="114" t="s">
        <v>378</v>
      </c>
      <c r="K277" s="114" t="s">
        <v>378</v>
      </c>
      <c r="L277" s="114">
        <f>'Расчет субсидий'!P277-1</f>
        <v>-0.2975326560232221</v>
      </c>
      <c r="M277" s="114">
        <f>L277*'Расчет субсидий'!Q277</f>
        <v>-5.9506531204644419</v>
      </c>
      <c r="N277" s="124">
        <f t="shared" si="145"/>
        <v>-48.906313076579181</v>
      </c>
      <c r="O277" s="114">
        <f>'Расчет субсидий'!R277-1</f>
        <v>0</v>
      </c>
      <c r="P277" s="114">
        <f>O277*'Расчет субсидий'!S277</f>
        <v>0</v>
      </c>
      <c r="Q277" s="124">
        <f t="shared" si="146"/>
        <v>0</v>
      </c>
      <c r="R277" s="114">
        <f>'Расчет субсидий'!V277-1</f>
        <v>-1</v>
      </c>
      <c r="S277" s="114">
        <f>R277*'Расчет субсидий'!W277</f>
        <v>-30</v>
      </c>
      <c r="T277" s="124">
        <f t="shared" si="147"/>
        <v>-246.55938812021745</v>
      </c>
      <c r="U277" s="114">
        <f>'Расчет субсидий'!Z277-1</f>
        <v>1.3676588897827857E-2</v>
      </c>
      <c r="V277" s="114">
        <f>U277*'Расчет субсидий'!AA277</f>
        <v>0.27353177795655714</v>
      </c>
      <c r="W277" s="124">
        <f t="shared" si="148"/>
        <v>2.2480609268134639</v>
      </c>
      <c r="X277" s="114" t="s">
        <v>378</v>
      </c>
      <c r="Y277" s="114" t="s">
        <v>378</v>
      </c>
      <c r="Z277" s="114" t="s">
        <v>378</v>
      </c>
      <c r="AA277" s="119">
        <f>'Расчет субсидий'!AH277-1</f>
        <v>1.3928326866012326</v>
      </c>
      <c r="AB277" s="114">
        <f>AA277*'Расчет субсидий'!AI277</f>
        <v>6.9641634330061635</v>
      </c>
      <c r="AC277" s="124">
        <f t="shared" si="128"/>
        <v>57.235995827039758</v>
      </c>
      <c r="AD277" s="114">
        <f>'Расчет субсидий'!AL277-1</f>
        <v>0.26595744680851063</v>
      </c>
      <c r="AE277" s="114">
        <f>AD277*'Расчет субсидий'!AM277</f>
        <v>3.9893617021276597</v>
      </c>
      <c r="AF277" s="124">
        <f t="shared" si="129"/>
        <v>32.787152675560833</v>
      </c>
      <c r="AG277" s="114">
        <f>'Расчет субсидий'!AP277-1</f>
        <v>0.64666666666666672</v>
      </c>
      <c r="AH277" s="114">
        <f>AG277*'Расчет субсидий'!AQ277</f>
        <v>12.933333333333334</v>
      </c>
      <c r="AI277" s="132">
        <f t="shared" si="130"/>
        <v>106.29449176738264</v>
      </c>
      <c r="AJ277" s="114" t="s">
        <v>378</v>
      </c>
      <c r="AK277" s="114" t="s">
        <v>378</v>
      </c>
      <c r="AL277" s="114" t="s">
        <v>378</v>
      </c>
      <c r="AM277" s="123">
        <f>'Расчет субсидий'!AX277-1</f>
        <v>-1</v>
      </c>
      <c r="AN277" s="123">
        <f>AM277*'Расчет субсидий'!AY277</f>
        <v>0</v>
      </c>
      <c r="AO277" s="116">
        <f t="shared" si="149"/>
        <v>0</v>
      </c>
      <c r="AP277" s="114" t="s">
        <v>378</v>
      </c>
      <c r="AQ277" s="115" t="s">
        <v>378</v>
      </c>
      <c r="AR277" s="141" t="s">
        <v>378</v>
      </c>
      <c r="AS277" s="115">
        <f t="shared" si="131"/>
        <v>-11.790262874040732</v>
      </c>
      <c r="AT277" s="118" t="str">
        <f>IF('Расчет субсидий'!BV277="+",'Расчет субсидий'!BV277,"-")</f>
        <v>-</v>
      </c>
    </row>
    <row r="278" spans="1:46" x14ac:dyDescent="0.2">
      <c r="A278" s="140" t="s">
        <v>276</v>
      </c>
      <c r="B278" s="114">
        <f>'Расчет субсидий'!BI278</f>
        <v>-21.899999999999977</v>
      </c>
      <c r="C278" s="114">
        <f>'Расчет субсидий'!D278-1</f>
        <v>-1</v>
      </c>
      <c r="D278" s="114">
        <f>C278*'Расчет субсидий'!E278</f>
        <v>0</v>
      </c>
      <c r="E278" s="124">
        <f t="shared" si="144"/>
        <v>0</v>
      </c>
      <c r="F278" s="114" t="s">
        <v>378</v>
      </c>
      <c r="G278" s="114" t="s">
        <v>378</v>
      </c>
      <c r="H278" s="114" t="s">
        <v>378</v>
      </c>
      <c r="I278" s="114" t="s">
        <v>378</v>
      </c>
      <c r="J278" s="114" t="s">
        <v>378</v>
      </c>
      <c r="K278" s="114" t="s">
        <v>378</v>
      </c>
      <c r="L278" s="114">
        <f>'Расчет субсидий'!P278-1</f>
        <v>0.42441209406494984</v>
      </c>
      <c r="M278" s="114">
        <f>L278*'Расчет субсидий'!Q278</f>
        <v>8.4882418812989968</v>
      </c>
      <c r="N278" s="124">
        <f t="shared" si="145"/>
        <v>48.110186227537739</v>
      </c>
      <c r="O278" s="114">
        <f>'Расчет субсидий'!R278-1</f>
        <v>0</v>
      </c>
      <c r="P278" s="114">
        <f>O278*'Расчет субсидий'!S278</f>
        <v>0</v>
      </c>
      <c r="Q278" s="124">
        <f t="shared" si="146"/>
        <v>0</v>
      </c>
      <c r="R278" s="114">
        <f>'Расчет субсидий'!V278-1</f>
        <v>-0.5675213675213675</v>
      </c>
      <c r="S278" s="114">
        <f>R278*'Расчет субсидий'!W278</f>
        <v>-11.350427350427349</v>
      </c>
      <c r="T278" s="124">
        <f t="shared" si="147"/>
        <v>-64.332659368989326</v>
      </c>
      <c r="U278" s="114">
        <f>'Расчет субсидий'!Z278-1</f>
        <v>-2.8056112224449037E-2</v>
      </c>
      <c r="V278" s="114">
        <f>U278*'Расчет субсидий'!AA278</f>
        <v>-0.84168336673347111</v>
      </c>
      <c r="W278" s="124">
        <f t="shared" si="148"/>
        <v>-4.7705454303066244</v>
      </c>
      <c r="X278" s="114" t="s">
        <v>378</v>
      </c>
      <c r="Y278" s="114" t="s">
        <v>378</v>
      </c>
      <c r="Z278" s="114" t="s">
        <v>378</v>
      </c>
      <c r="AA278" s="119">
        <f>'Расчет субсидий'!AH278-1</f>
        <v>0.33820840950639863</v>
      </c>
      <c r="AB278" s="114">
        <f>AA278*'Расчет субсидий'!AI278</f>
        <v>1.6910420475319932</v>
      </c>
      <c r="AC278" s="124">
        <f t="shared" si="128"/>
        <v>9.584593483911247</v>
      </c>
      <c r="AD278" s="114">
        <f>'Расчет субсидий'!AL278-1</f>
        <v>-0.12340425531914889</v>
      </c>
      <c r="AE278" s="114">
        <f>AD278*'Расчет субсидий'!AM278</f>
        <v>-1.8510638297872335</v>
      </c>
      <c r="AF278" s="124">
        <f t="shared" si="129"/>
        <v>-10.491574912153009</v>
      </c>
      <c r="AG278" s="114">
        <f>'Расчет субсидий'!AP278-1</f>
        <v>0</v>
      </c>
      <c r="AH278" s="114">
        <f>AG278*'Расчет субсидий'!AQ278</f>
        <v>0</v>
      </c>
      <c r="AI278" s="132">
        <f t="shared" si="130"/>
        <v>0</v>
      </c>
      <c r="AJ278" s="114" t="s">
        <v>378</v>
      </c>
      <c r="AK278" s="114" t="s">
        <v>378</v>
      </c>
      <c r="AL278" s="114" t="s">
        <v>378</v>
      </c>
      <c r="AM278" s="123">
        <f>'Расчет субсидий'!AX278-1</f>
        <v>0</v>
      </c>
      <c r="AN278" s="123">
        <f>AM278*'Расчет субсидий'!AY278</f>
        <v>0</v>
      </c>
      <c r="AO278" s="116">
        <f t="shared" si="149"/>
        <v>0</v>
      </c>
      <c r="AP278" s="114" t="s">
        <v>378</v>
      </c>
      <c r="AQ278" s="115" t="s">
        <v>378</v>
      </c>
      <c r="AR278" s="141" t="s">
        <v>378</v>
      </c>
      <c r="AS278" s="115">
        <f t="shared" si="131"/>
        <v>-3.8638906181170638</v>
      </c>
      <c r="AT278" s="118" t="str">
        <f>IF('Расчет субсидий'!BV278="+",'Расчет субсидий'!BV278,"-")</f>
        <v>-</v>
      </c>
    </row>
    <row r="279" spans="1:46" x14ac:dyDescent="0.2">
      <c r="A279" s="140" t="s">
        <v>277</v>
      </c>
      <c r="B279" s="114">
        <f>'Расчет субсидий'!BI279</f>
        <v>102.20000000000005</v>
      </c>
      <c r="C279" s="114">
        <f>'Расчет субсидий'!D279-1</f>
        <v>-1</v>
      </c>
      <c r="D279" s="114">
        <f>C279*'Расчет субсидий'!E279</f>
        <v>0</v>
      </c>
      <c r="E279" s="124">
        <f t="shared" si="144"/>
        <v>0</v>
      </c>
      <c r="F279" s="114" t="s">
        <v>378</v>
      </c>
      <c r="G279" s="114" t="s">
        <v>378</v>
      </c>
      <c r="H279" s="114" t="s">
        <v>378</v>
      </c>
      <c r="I279" s="114" t="s">
        <v>378</v>
      </c>
      <c r="J279" s="114" t="s">
        <v>378</v>
      </c>
      <c r="K279" s="114" t="s">
        <v>378</v>
      </c>
      <c r="L279" s="114">
        <f>'Расчет субсидий'!P279-1</f>
        <v>9.8430595764132267E-2</v>
      </c>
      <c r="M279" s="114">
        <f>L279*'Расчет субсидий'!Q279</f>
        <v>1.9686119152826453</v>
      </c>
      <c r="N279" s="124">
        <f t="shared" si="145"/>
        <v>8.0499908761656638</v>
      </c>
      <c r="O279" s="114">
        <f>'Расчет субсидий'!R279-1</f>
        <v>0</v>
      </c>
      <c r="P279" s="114">
        <f>O279*'Расчет субсидий'!S279</f>
        <v>0</v>
      </c>
      <c r="Q279" s="124">
        <f t="shared" si="146"/>
        <v>0</v>
      </c>
      <c r="R279" s="114">
        <f>'Расчет субсидий'!V279-1</f>
        <v>0.38771186440677963</v>
      </c>
      <c r="S279" s="114">
        <f>R279*'Расчет субсидий'!W279</f>
        <v>5.8156779661016946</v>
      </c>
      <c r="T279" s="124">
        <f t="shared" si="147"/>
        <v>23.781302044549825</v>
      </c>
      <c r="U279" s="114">
        <f>'Расчет субсидий'!Z279-1</f>
        <v>0.22340425531914887</v>
      </c>
      <c r="V279" s="114">
        <f>U279*'Расчет субсидий'!AA279</f>
        <v>7.81914893617021</v>
      </c>
      <c r="W279" s="124">
        <f t="shared" si="148"/>
        <v>31.973837558792479</v>
      </c>
      <c r="X279" s="114" t="s">
        <v>378</v>
      </c>
      <c r="Y279" s="114" t="s">
        <v>378</v>
      </c>
      <c r="Z279" s="114" t="s">
        <v>378</v>
      </c>
      <c r="AA279" s="119">
        <f>'Расчет субсидий'!AH279-1</f>
        <v>0.42300910960916838</v>
      </c>
      <c r="AB279" s="114">
        <f>AA279*'Расчет субсидий'!AI279</f>
        <v>2.1150455480458419</v>
      </c>
      <c r="AC279" s="124">
        <f t="shared" si="128"/>
        <v>8.648783049755794</v>
      </c>
      <c r="AD279" s="114">
        <f>'Расчет субсидий'!AL279-1</f>
        <v>0.20425531914893624</v>
      </c>
      <c r="AE279" s="114">
        <f>AD279*'Расчет субсидий'!AM279</f>
        <v>3.0638297872340434</v>
      </c>
      <c r="AF279" s="124">
        <f t="shared" si="129"/>
        <v>12.528524104669714</v>
      </c>
      <c r="AG279" s="114">
        <f>'Расчет субсидий'!AP279-1</f>
        <v>0.21052631578947367</v>
      </c>
      <c r="AH279" s="114">
        <f>AG279*'Расчет субсидий'!AQ279</f>
        <v>4.2105263157894735</v>
      </c>
      <c r="AI279" s="132">
        <f t="shared" si="130"/>
        <v>17.217562366066559</v>
      </c>
      <c r="AJ279" s="114" t="s">
        <v>378</v>
      </c>
      <c r="AK279" s="114" t="s">
        <v>378</v>
      </c>
      <c r="AL279" s="114" t="s">
        <v>378</v>
      </c>
      <c r="AM279" s="123">
        <f>'Расчет субсидий'!AX279-1</f>
        <v>0</v>
      </c>
      <c r="AN279" s="123">
        <f>AM279*'Расчет субсидий'!AY279</f>
        <v>0</v>
      </c>
      <c r="AO279" s="116">
        <f t="shared" si="149"/>
        <v>0</v>
      </c>
      <c r="AP279" s="114" t="s">
        <v>378</v>
      </c>
      <c r="AQ279" s="115" t="s">
        <v>378</v>
      </c>
      <c r="AR279" s="141" t="s">
        <v>378</v>
      </c>
      <c r="AS279" s="115">
        <f t="shared" si="131"/>
        <v>24.992840468623911</v>
      </c>
      <c r="AT279" s="118" t="str">
        <f>IF('Расчет субсидий'!BV279="+",'Расчет субсидий'!BV279,"-")</f>
        <v>-</v>
      </c>
    </row>
    <row r="280" spans="1:46" x14ac:dyDescent="0.2">
      <c r="A280" s="140" t="s">
        <v>278</v>
      </c>
      <c r="B280" s="114">
        <f>'Расчет субсидий'!BI280</f>
        <v>27</v>
      </c>
      <c r="C280" s="114">
        <f>'Расчет субсидий'!D280-1</f>
        <v>-1</v>
      </c>
      <c r="D280" s="114">
        <f>C280*'Расчет субсидий'!E280</f>
        <v>0</v>
      </c>
      <c r="E280" s="124">
        <f t="shared" si="144"/>
        <v>0</v>
      </c>
      <c r="F280" s="114" t="s">
        <v>378</v>
      </c>
      <c r="G280" s="114" t="s">
        <v>378</v>
      </c>
      <c r="H280" s="114" t="s">
        <v>378</v>
      </c>
      <c r="I280" s="114" t="s">
        <v>378</v>
      </c>
      <c r="J280" s="114" t="s">
        <v>378</v>
      </c>
      <c r="K280" s="114" t="s">
        <v>378</v>
      </c>
      <c r="L280" s="114">
        <f>'Расчет субсидий'!P280-1</f>
        <v>-0.66778028125242783</v>
      </c>
      <c r="M280" s="114">
        <f>L280*'Расчет субсидий'!Q280</f>
        <v>-13.355605625048558</v>
      </c>
      <c r="N280" s="124">
        <f t="shared" si="145"/>
        <v>-62.456871144766815</v>
      </c>
      <c r="O280" s="114">
        <f>'Расчет субсидий'!R280-1</f>
        <v>0</v>
      </c>
      <c r="P280" s="114">
        <f>O280*'Расчет субсидий'!S280</f>
        <v>0</v>
      </c>
      <c r="Q280" s="124">
        <f t="shared" si="146"/>
        <v>0</v>
      </c>
      <c r="R280" s="114">
        <f>'Расчет субсидий'!V280-1</f>
        <v>0.5947569634079739</v>
      </c>
      <c r="S280" s="114">
        <f>R280*'Расчет субсидий'!W280</f>
        <v>14.868924085199348</v>
      </c>
      <c r="T280" s="124">
        <f t="shared" si="147"/>
        <v>69.533834834782269</v>
      </c>
      <c r="U280" s="114">
        <f>'Расчет субсидий'!Z280-1</f>
        <v>5.2083333333334814E-3</v>
      </c>
      <c r="V280" s="114">
        <f>U280*'Расчет субсидий'!AA280</f>
        <v>0.13020833333333703</v>
      </c>
      <c r="W280" s="124">
        <f t="shared" si="148"/>
        <v>0.60891324027438176</v>
      </c>
      <c r="X280" s="114" t="s">
        <v>378</v>
      </c>
      <c r="Y280" s="114" t="s">
        <v>378</v>
      </c>
      <c r="Z280" s="114" t="s">
        <v>378</v>
      </c>
      <c r="AA280" s="119">
        <f>'Расчет субсидий'!AH280-1</f>
        <v>0.28176405288121908</v>
      </c>
      <c r="AB280" s="114">
        <f>AA280*'Расчет субсидий'!AI280</f>
        <v>1.4088202644060954</v>
      </c>
      <c r="AC280" s="124">
        <f t="shared" si="128"/>
        <v>6.5882827174172345</v>
      </c>
      <c r="AD280" s="114">
        <f>'Расчет субсидий'!AL280-1</f>
        <v>0.17021276595744683</v>
      </c>
      <c r="AE280" s="114">
        <f>AD280*'Расчет субсидий'!AM280</f>
        <v>2.5531914893617023</v>
      </c>
      <c r="AF280" s="124">
        <f t="shared" si="129"/>
        <v>11.939881749720303</v>
      </c>
      <c r="AG280" s="114">
        <f>'Расчет субсидий'!AP280-1</f>
        <v>8.4033613445377853E-3</v>
      </c>
      <c r="AH280" s="114">
        <f>AG280*'Расчет субсидий'!AQ280</f>
        <v>0.16806722689075571</v>
      </c>
      <c r="AI280" s="132">
        <f t="shared" si="130"/>
        <v>0.78595860257262229</v>
      </c>
      <c r="AJ280" s="114" t="s">
        <v>378</v>
      </c>
      <c r="AK280" s="114" t="s">
        <v>378</v>
      </c>
      <c r="AL280" s="114" t="s">
        <v>378</v>
      </c>
      <c r="AM280" s="123">
        <f>'Расчет субсидий'!AX280-1</f>
        <v>-1</v>
      </c>
      <c r="AN280" s="123">
        <f>AM280*'Расчет субсидий'!AY280</f>
        <v>0</v>
      </c>
      <c r="AO280" s="116">
        <f t="shared" si="149"/>
        <v>0</v>
      </c>
      <c r="AP280" s="114" t="s">
        <v>378</v>
      </c>
      <c r="AQ280" s="115" t="s">
        <v>378</v>
      </c>
      <c r="AR280" s="141" t="s">
        <v>378</v>
      </c>
      <c r="AS280" s="115">
        <f t="shared" si="131"/>
        <v>5.7736057741426805</v>
      </c>
      <c r="AT280" s="118" t="str">
        <f>IF('Расчет субсидий'!BV280="+",'Расчет субсидий'!BV280,"-")</f>
        <v>-</v>
      </c>
    </row>
    <row r="281" spans="1:46" x14ac:dyDescent="0.2">
      <c r="A281" s="140" t="s">
        <v>279</v>
      </c>
      <c r="B281" s="114">
        <f>'Расчет субсидий'!BI281</f>
        <v>111.5</v>
      </c>
      <c r="C281" s="114">
        <f>'Расчет субсидий'!D281-1</f>
        <v>-1</v>
      </c>
      <c r="D281" s="114">
        <f>C281*'Расчет субсидий'!E281</f>
        <v>0</v>
      </c>
      <c r="E281" s="124">
        <f t="shared" si="144"/>
        <v>0</v>
      </c>
      <c r="F281" s="114" t="s">
        <v>378</v>
      </c>
      <c r="G281" s="114" t="s">
        <v>378</v>
      </c>
      <c r="H281" s="114" t="s">
        <v>378</v>
      </c>
      <c r="I281" s="114" t="s">
        <v>378</v>
      </c>
      <c r="J281" s="114" t="s">
        <v>378</v>
      </c>
      <c r="K281" s="114" t="s">
        <v>378</v>
      </c>
      <c r="L281" s="114">
        <f>'Расчет субсидий'!P281-1</f>
        <v>-1.1031797534069021E-3</v>
      </c>
      <c r="M281" s="114">
        <f>L281*'Расчет субсидий'!Q281</f>
        <v>-2.2063595068138042E-2</v>
      </c>
      <c r="N281" s="124">
        <f t="shared" si="145"/>
        <v>-0.18776269538989829</v>
      </c>
      <c r="O281" s="114">
        <f>'Расчет субсидий'!R281-1</f>
        <v>0</v>
      </c>
      <c r="P281" s="114">
        <f>O281*'Расчет субсидий'!S281</f>
        <v>0</v>
      </c>
      <c r="Q281" s="124">
        <f t="shared" si="146"/>
        <v>0</v>
      </c>
      <c r="R281" s="114">
        <f>'Расчет субсидий'!V281-1</f>
        <v>0.28034188034188046</v>
      </c>
      <c r="S281" s="114">
        <f>R281*'Расчет субсидий'!W281</f>
        <v>5.6068376068376091</v>
      </c>
      <c r="T281" s="124">
        <f t="shared" si="147"/>
        <v>47.714569562308363</v>
      </c>
      <c r="U281" s="114">
        <f>'Расчет субсидий'!Z281-1</f>
        <v>9.4710947109470922E-2</v>
      </c>
      <c r="V281" s="114">
        <f>U281*'Расчет субсидий'!AA281</f>
        <v>2.8413284132841277</v>
      </c>
      <c r="W281" s="124">
        <f t="shared" si="148"/>
        <v>24.179898140740878</v>
      </c>
      <c r="X281" s="114" t="s">
        <v>378</v>
      </c>
      <c r="Y281" s="114" t="s">
        <v>378</v>
      </c>
      <c r="Z281" s="114" t="s">
        <v>378</v>
      </c>
      <c r="AA281" s="119">
        <f>'Расчет субсидий'!AH281-1</f>
        <v>0.36286466972387554</v>
      </c>
      <c r="AB281" s="114">
        <f>AA281*'Расчет субсидий'!AI281</f>
        <v>1.8143233486193777</v>
      </c>
      <c r="AC281" s="124">
        <f t="shared" si="128"/>
        <v>15.440015155895857</v>
      </c>
      <c r="AD281" s="114">
        <f>'Расчет субсидий'!AL281-1</f>
        <v>0.17659574468085104</v>
      </c>
      <c r="AE281" s="114">
        <f>AD281*'Расчет субсидий'!AM281</f>
        <v>2.6489361702127656</v>
      </c>
      <c r="AF281" s="124">
        <f t="shared" si="129"/>
        <v>22.542627060500919</v>
      </c>
      <c r="AG281" s="114">
        <f>'Расчет субсидий'!AP281-1</f>
        <v>1.0638297872340496E-2</v>
      </c>
      <c r="AH281" s="114">
        <f>AG281*'Расчет субсидий'!AQ281</f>
        <v>0.21276595744680993</v>
      </c>
      <c r="AI281" s="132">
        <f t="shared" si="130"/>
        <v>1.8106527759438611</v>
      </c>
      <c r="AJ281" s="114" t="s">
        <v>378</v>
      </c>
      <c r="AK281" s="114" t="s">
        <v>378</v>
      </c>
      <c r="AL281" s="114" t="s">
        <v>378</v>
      </c>
      <c r="AM281" s="123">
        <f>'Расчет субсидий'!AX281-1</f>
        <v>-1</v>
      </c>
      <c r="AN281" s="123">
        <f>AM281*'Расчет субсидий'!AY281</f>
        <v>0</v>
      </c>
      <c r="AO281" s="116">
        <f t="shared" si="149"/>
        <v>0</v>
      </c>
      <c r="AP281" s="114" t="s">
        <v>378</v>
      </c>
      <c r="AQ281" s="115" t="s">
        <v>378</v>
      </c>
      <c r="AR281" s="141" t="s">
        <v>378</v>
      </c>
      <c r="AS281" s="115">
        <f t="shared" si="131"/>
        <v>13.102127901332555</v>
      </c>
      <c r="AT281" s="118" t="str">
        <f>IF('Расчет субсидий'!BV281="+",'Расчет субсидий'!BV281,"-")</f>
        <v>-</v>
      </c>
    </row>
    <row r="282" spans="1:46" x14ac:dyDescent="0.2">
      <c r="A282" s="140" t="s">
        <v>280</v>
      </c>
      <c r="B282" s="114">
        <f>'Расчет субсидий'!BI282</f>
        <v>-242.60000000000002</v>
      </c>
      <c r="C282" s="114">
        <f>'Расчет субсидий'!D282-1</f>
        <v>0.17972852852852861</v>
      </c>
      <c r="D282" s="114">
        <f>C282*'Расчет субсидий'!E282</f>
        <v>1.7972852852852861</v>
      </c>
      <c r="E282" s="124">
        <f t="shared" si="144"/>
        <v>12.60589183327601</v>
      </c>
      <c r="F282" s="114" t="s">
        <v>378</v>
      </c>
      <c r="G282" s="114" t="s">
        <v>378</v>
      </c>
      <c r="H282" s="114" t="s">
        <v>378</v>
      </c>
      <c r="I282" s="114" t="s">
        <v>378</v>
      </c>
      <c r="J282" s="114" t="s">
        <v>378</v>
      </c>
      <c r="K282" s="114" t="s">
        <v>378</v>
      </c>
      <c r="L282" s="114">
        <f>'Расчет субсидий'!P282-1</f>
        <v>-5.1043416344117354E-2</v>
      </c>
      <c r="M282" s="114">
        <f>L282*'Расчет субсидий'!Q282</f>
        <v>-1.0208683268823471</v>
      </c>
      <c r="N282" s="124">
        <f t="shared" si="145"/>
        <v>-7.160218697641878</v>
      </c>
      <c r="O282" s="114">
        <f>'Расчет субсидий'!R282-1</f>
        <v>0</v>
      </c>
      <c r="P282" s="114">
        <f>O282*'Расчет субсидий'!S282</f>
        <v>0</v>
      </c>
      <c r="Q282" s="124">
        <f t="shared" si="146"/>
        <v>0</v>
      </c>
      <c r="R282" s="114">
        <f>'Расчет субсидий'!V282-1</f>
        <v>-0.99443263488207312</v>
      </c>
      <c r="S282" s="114">
        <f>R282*'Расчет субсидий'!W282</f>
        <v>-14.916489523231096</v>
      </c>
      <c r="T282" s="124">
        <f t="shared" si="147"/>
        <v>-104.62204025233468</v>
      </c>
      <c r="U282" s="114">
        <f>'Расчет субсидий'!Z282-1</f>
        <v>-0.11861614497528838</v>
      </c>
      <c r="V282" s="114">
        <f>U282*'Расчет субсидий'!AA282</f>
        <v>-4.1515650741350933</v>
      </c>
      <c r="W282" s="124">
        <f t="shared" si="148"/>
        <v>-29.118460320030046</v>
      </c>
      <c r="X282" s="114" t="s">
        <v>378</v>
      </c>
      <c r="Y282" s="114" t="s">
        <v>378</v>
      </c>
      <c r="Z282" s="114" t="s">
        <v>378</v>
      </c>
      <c r="AA282" s="119">
        <f>'Расчет субсидий'!AH282-1</f>
        <v>0.24675171091126913</v>
      </c>
      <c r="AB282" s="114">
        <f>AA282*'Расчет субсидий'!AI282</f>
        <v>1.2337585545563456</v>
      </c>
      <c r="AC282" s="124">
        <f t="shared" si="128"/>
        <v>8.6533991094505378</v>
      </c>
      <c r="AD282" s="114">
        <f>'Расчет субсидий'!AL282-1</f>
        <v>-0.38936170212765964</v>
      </c>
      <c r="AE282" s="114">
        <f>AD282*'Расчет субсидий'!AM282</f>
        <v>-5.8404255319148941</v>
      </c>
      <c r="AF282" s="124">
        <f t="shared" si="129"/>
        <v>-40.96387653000577</v>
      </c>
      <c r="AG282" s="114">
        <f>'Расчет субсидий'!AP282-1</f>
        <v>-0.60188087774294674</v>
      </c>
      <c r="AH282" s="114">
        <f>AG282*'Расчет субсидий'!AQ282</f>
        <v>-12.037617554858935</v>
      </c>
      <c r="AI282" s="132">
        <f t="shared" si="130"/>
        <v>-84.430060196486536</v>
      </c>
      <c r="AJ282" s="114" t="s">
        <v>378</v>
      </c>
      <c r="AK282" s="114" t="s">
        <v>378</v>
      </c>
      <c r="AL282" s="114" t="s">
        <v>378</v>
      </c>
      <c r="AM282" s="123">
        <f>'Расчет субсидий'!AX282-1</f>
        <v>3.4722222222222321E-2</v>
      </c>
      <c r="AN282" s="123">
        <f>AM282*'Расчет субсидий'!AY282</f>
        <v>0.34722222222222321</v>
      </c>
      <c r="AO282" s="116">
        <f t="shared" si="149"/>
        <v>2.4353650537723595</v>
      </c>
      <c r="AP282" s="114" t="s">
        <v>378</v>
      </c>
      <c r="AQ282" s="115" t="s">
        <v>378</v>
      </c>
      <c r="AR282" s="141" t="s">
        <v>378</v>
      </c>
      <c r="AS282" s="115">
        <f t="shared" si="131"/>
        <v>-34.588699948958514</v>
      </c>
      <c r="AT282" s="118" t="str">
        <f>IF('Расчет субсидий'!BV282="+",'Расчет субсидий'!BV282,"-")</f>
        <v>-</v>
      </c>
    </row>
    <row r="283" spans="1:46" x14ac:dyDescent="0.2">
      <c r="A283" s="140" t="s">
        <v>281</v>
      </c>
      <c r="B283" s="114">
        <f>'Расчет субсидий'!BI283</f>
        <v>-334.09999999999991</v>
      </c>
      <c r="C283" s="114">
        <f>'Расчет субсидий'!D283-1</f>
        <v>0.15863787375415273</v>
      </c>
      <c r="D283" s="114">
        <f>C283*'Расчет субсидий'!E283</f>
        <v>1.5863787375415273</v>
      </c>
      <c r="E283" s="124">
        <f t="shared" si="144"/>
        <v>16.008229091601201</v>
      </c>
      <c r="F283" s="114" t="s">
        <v>378</v>
      </c>
      <c r="G283" s="114" t="s">
        <v>378</v>
      </c>
      <c r="H283" s="114" t="s">
        <v>378</v>
      </c>
      <c r="I283" s="114" t="s">
        <v>378</v>
      </c>
      <c r="J283" s="114" t="s">
        <v>378</v>
      </c>
      <c r="K283" s="114" t="s">
        <v>378</v>
      </c>
      <c r="L283" s="114">
        <f>'Расчет субсидий'!P283-1</f>
        <v>0.13162257295333268</v>
      </c>
      <c r="M283" s="114">
        <f>L283*'Расчет субсидий'!Q283</f>
        <v>2.6324514590666537</v>
      </c>
      <c r="N283" s="124">
        <f t="shared" si="145"/>
        <v>26.564202502213444</v>
      </c>
      <c r="O283" s="114">
        <f>'Расчет субсидий'!R283-1</f>
        <v>0</v>
      </c>
      <c r="P283" s="114">
        <f>O283*'Расчет субсидий'!S283</f>
        <v>0</v>
      </c>
      <c r="Q283" s="124">
        <f t="shared" si="146"/>
        <v>0</v>
      </c>
      <c r="R283" s="114">
        <f>'Расчет субсидий'!V283-1</f>
        <v>-1</v>
      </c>
      <c r="S283" s="114">
        <f>R283*'Расчет субсидий'!W283</f>
        <v>-25</v>
      </c>
      <c r="T283" s="124">
        <f t="shared" si="147"/>
        <v>-252.27628044879401</v>
      </c>
      <c r="U283" s="114">
        <f>'Расчет субсидий'!Z283-1</f>
        <v>-0.1428571428571429</v>
      </c>
      <c r="V283" s="114">
        <f>U283*'Расчет субсидий'!AA283</f>
        <v>-3.5714285714285725</v>
      </c>
      <c r="W283" s="124">
        <f t="shared" si="148"/>
        <v>-36.039468635542008</v>
      </c>
      <c r="X283" s="114" t="s">
        <v>378</v>
      </c>
      <c r="Y283" s="114" t="s">
        <v>378</v>
      </c>
      <c r="Z283" s="114" t="s">
        <v>378</v>
      </c>
      <c r="AA283" s="119">
        <f>'Расчет субсидий'!AH283-1</f>
        <v>0.66612641815235007</v>
      </c>
      <c r="AB283" s="114">
        <f>AA283*'Расчет субсидий'!AI283</f>
        <v>3.3306320907617506</v>
      </c>
      <c r="AC283" s="124">
        <f t="shared" si="128"/>
        <v>33.60957901603058</v>
      </c>
      <c r="AD283" s="114">
        <f>'Расчет субсидий'!AL283-1</f>
        <v>-0.24468085106382975</v>
      </c>
      <c r="AE283" s="114">
        <f>AD283*'Расчет субсидий'!AM283</f>
        <v>-3.6702127659574462</v>
      </c>
      <c r="AF283" s="124">
        <f t="shared" si="129"/>
        <v>-37.036305002056984</v>
      </c>
      <c r="AG283" s="114">
        <f>'Расчет субсидий'!AP283-1</f>
        <v>0</v>
      </c>
      <c r="AH283" s="114">
        <f>AG283*'Расчет субсидий'!AQ283</f>
        <v>0</v>
      </c>
      <c r="AI283" s="132">
        <f t="shared" si="130"/>
        <v>0</v>
      </c>
      <c r="AJ283" s="114" t="s">
        <v>378</v>
      </c>
      <c r="AK283" s="114" t="s">
        <v>378</v>
      </c>
      <c r="AL283" s="114" t="s">
        <v>378</v>
      </c>
      <c r="AM283" s="123">
        <f>'Расчет субсидий'!AX283-1</f>
        <v>-0.84163636363636363</v>
      </c>
      <c r="AN283" s="123">
        <f>AM283*'Расчет субсидий'!AY283</f>
        <v>-8.416363636363636</v>
      </c>
      <c r="AO283" s="116">
        <f t="shared" si="149"/>
        <v>-84.929956523452176</v>
      </c>
      <c r="AP283" s="114" t="s">
        <v>378</v>
      </c>
      <c r="AQ283" s="115" t="s">
        <v>378</v>
      </c>
      <c r="AR283" s="141" t="s">
        <v>378</v>
      </c>
      <c r="AS283" s="115">
        <f t="shared" si="131"/>
        <v>-33.108542686379721</v>
      </c>
      <c r="AT283" s="118" t="str">
        <f>IF('Расчет субсидий'!BV283="+",'Расчет субсидий'!BV283,"-")</f>
        <v>-</v>
      </c>
    </row>
    <row r="284" spans="1:46" x14ac:dyDescent="0.2">
      <c r="A284" s="140" t="s">
        <v>282</v>
      </c>
      <c r="B284" s="114">
        <f>'Расчет субсидий'!BI284</f>
        <v>493</v>
      </c>
      <c r="C284" s="114">
        <f>'Расчет субсидий'!D284-1</f>
        <v>4.7355295577151679E-2</v>
      </c>
      <c r="D284" s="114">
        <f>C284*'Расчет субсидий'!E284</f>
        <v>0.47355295577151679</v>
      </c>
      <c r="E284" s="124">
        <f t="shared" si="144"/>
        <v>1.7340210929174535</v>
      </c>
      <c r="F284" s="114" t="s">
        <v>378</v>
      </c>
      <c r="G284" s="114" t="s">
        <v>378</v>
      </c>
      <c r="H284" s="114" t="s">
        <v>378</v>
      </c>
      <c r="I284" s="114" t="s">
        <v>378</v>
      </c>
      <c r="J284" s="114" t="s">
        <v>378</v>
      </c>
      <c r="K284" s="114" t="s">
        <v>378</v>
      </c>
      <c r="L284" s="114">
        <f>'Расчет субсидий'!P284-1</f>
        <v>-3.9097951929878971E-2</v>
      </c>
      <c r="M284" s="114">
        <f>L284*'Расчет субсидий'!Q284</f>
        <v>-0.78195903859757943</v>
      </c>
      <c r="N284" s="124">
        <f t="shared" si="145"/>
        <v>-2.8633196144168438</v>
      </c>
      <c r="O284" s="114">
        <f>'Расчет субсидий'!R284-1</f>
        <v>0</v>
      </c>
      <c r="P284" s="114">
        <f>O284*'Расчет субсидий'!S284</f>
        <v>0</v>
      </c>
      <c r="Q284" s="124">
        <f t="shared" si="146"/>
        <v>0</v>
      </c>
      <c r="R284" s="114">
        <f>'Расчет субсидий'!V284-1</f>
        <v>0.77976190476190466</v>
      </c>
      <c r="S284" s="114">
        <f>R284*'Расчет субсидий'!W284</f>
        <v>3.8988095238095233</v>
      </c>
      <c r="T284" s="124">
        <f t="shared" si="147"/>
        <v>14.276371563426748</v>
      </c>
      <c r="U284" s="114">
        <f>'Расчет субсидий'!Z284-1</f>
        <v>0.335559265442404</v>
      </c>
      <c r="V284" s="114">
        <f>U284*'Расчет субсидий'!AA284</f>
        <v>15.10016694490818</v>
      </c>
      <c r="W284" s="124">
        <f t="shared" si="148"/>
        <v>55.292671431828502</v>
      </c>
      <c r="X284" s="114" t="s">
        <v>378</v>
      </c>
      <c r="Y284" s="114" t="s">
        <v>378</v>
      </c>
      <c r="Z284" s="114" t="s">
        <v>378</v>
      </c>
      <c r="AA284" s="119">
        <f>'Расчет субсидий'!AH284-1</f>
        <v>0.31402366207354393</v>
      </c>
      <c r="AB284" s="114">
        <f>AA284*'Расчет субсидий'!AI284</f>
        <v>1.5701183103677196</v>
      </c>
      <c r="AC284" s="124">
        <f t="shared" si="128"/>
        <v>5.7493427828315937</v>
      </c>
      <c r="AD284" s="114">
        <f>'Расчет субсидий'!AL284-1</f>
        <v>0.10851063829787244</v>
      </c>
      <c r="AE284" s="114">
        <f>AD284*'Расчет субсидий'!AM284</f>
        <v>1.6276595744680866</v>
      </c>
      <c r="AF284" s="124">
        <f t="shared" si="129"/>
        <v>5.960043116230656</v>
      </c>
      <c r="AG284" s="114">
        <f>'Расчет субсидий'!AP284-1</f>
        <v>5.333333333333333</v>
      </c>
      <c r="AH284" s="114">
        <f>AG284*'Расчет субсидий'!AQ284</f>
        <v>106.66666666666666</v>
      </c>
      <c r="AI284" s="132">
        <f t="shared" si="130"/>
        <v>390.58408918566005</v>
      </c>
      <c r="AJ284" s="114" t="s">
        <v>378</v>
      </c>
      <c r="AK284" s="114" t="s">
        <v>378</v>
      </c>
      <c r="AL284" s="114" t="s">
        <v>378</v>
      </c>
      <c r="AM284" s="123">
        <f>'Расчет субсидий'!AX284-1</f>
        <v>0.60809523809523824</v>
      </c>
      <c r="AN284" s="123">
        <f>AM284*'Расчет субсидий'!AY284</f>
        <v>6.0809523809523824</v>
      </c>
      <c r="AO284" s="116">
        <f t="shared" si="149"/>
        <v>22.266780441521789</v>
      </c>
      <c r="AP284" s="114" t="s">
        <v>378</v>
      </c>
      <c r="AQ284" s="115" t="s">
        <v>378</v>
      </c>
      <c r="AR284" s="141" t="s">
        <v>378</v>
      </c>
      <c r="AS284" s="115">
        <f t="shared" si="131"/>
        <v>134.6359673183465</v>
      </c>
      <c r="AT284" s="118" t="str">
        <f>IF('Расчет субсидий'!BV284="+",'Расчет субсидий'!BV284,"-")</f>
        <v>-</v>
      </c>
    </row>
    <row r="285" spans="1:46" x14ac:dyDescent="0.2">
      <c r="A285" s="140" t="s">
        <v>283</v>
      </c>
      <c r="B285" s="114">
        <f>'Расчет субсидий'!BI285</f>
        <v>150</v>
      </c>
      <c r="C285" s="114">
        <f>'Расчет субсидий'!D285-1</f>
        <v>3.0842139098269605E-2</v>
      </c>
      <c r="D285" s="114">
        <f>C285*'Расчет субсидий'!E285</f>
        <v>0.30842139098269605</v>
      </c>
      <c r="E285" s="124">
        <f t="shared" si="144"/>
        <v>1.083888259490321</v>
      </c>
      <c r="F285" s="114" t="s">
        <v>378</v>
      </c>
      <c r="G285" s="114" t="s">
        <v>378</v>
      </c>
      <c r="H285" s="114" t="s">
        <v>378</v>
      </c>
      <c r="I285" s="114" t="s">
        <v>378</v>
      </c>
      <c r="J285" s="114" t="s">
        <v>378</v>
      </c>
      <c r="K285" s="114" t="s">
        <v>378</v>
      </c>
      <c r="L285" s="114">
        <f>'Расчет субсидий'!P285-1</f>
        <v>5.8782202874186895E-2</v>
      </c>
      <c r="M285" s="114">
        <f>L285*'Расчет субсидий'!Q285</f>
        <v>1.1756440574837379</v>
      </c>
      <c r="N285" s="124">
        <f t="shared" si="145"/>
        <v>4.1315772138440297</v>
      </c>
      <c r="O285" s="114">
        <f>'Расчет субсидий'!R285-1</f>
        <v>0</v>
      </c>
      <c r="P285" s="114">
        <f>O285*'Расчет субсидий'!S285</f>
        <v>0</v>
      </c>
      <c r="Q285" s="124">
        <f t="shared" si="146"/>
        <v>0</v>
      </c>
      <c r="R285" s="114">
        <f>'Расчет субсидий'!V285-1</f>
        <v>-1</v>
      </c>
      <c r="S285" s="114">
        <f>R285*'Расчет субсидий'!W285</f>
        <v>-10</v>
      </c>
      <c r="T285" s="124">
        <f t="shared" si="147"/>
        <v>-35.143096139889082</v>
      </c>
      <c r="U285" s="114">
        <f>'Расчет субсидий'!Z285-1</f>
        <v>1.2673031026252981</v>
      </c>
      <c r="V285" s="114">
        <f>U285*'Расчет субсидий'!AA285</f>
        <v>50.692124105011928</v>
      </c>
      <c r="W285" s="124">
        <f t="shared" si="148"/>
        <v>178.14781909576232</v>
      </c>
      <c r="X285" s="114" t="s">
        <v>378</v>
      </c>
      <c r="Y285" s="114" t="s">
        <v>378</v>
      </c>
      <c r="Z285" s="114" t="s">
        <v>378</v>
      </c>
      <c r="AA285" s="119">
        <f>'Расчет субсидий'!AH285-1</f>
        <v>0.45458301757424846</v>
      </c>
      <c r="AB285" s="114">
        <f>AA285*'Расчет субсидий'!AI285</f>
        <v>2.2729150878712421</v>
      </c>
      <c r="AC285" s="124">
        <f t="shared" si="128"/>
        <v>7.9877273450863511</v>
      </c>
      <c r="AD285" s="114">
        <f>'Расчет субсидий'!AL285-1</f>
        <v>-0.43829787234042561</v>
      </c>
      <c r="AE285" s="114">
        <f>AD285*'Расчет субсидий'!AM285</f>
        <v>-6.5744680851063837</v>
      </c>
      <c r="AF285" s="124">
        <f t="shared" si="129"/>
        <v>-23.104716398352615</v>
      </c>
      <c r="AG285" s="114">
        <f>'Расчет субсидий'!AP285-1</f>
        <v>0.25</v>
      </c>
      <c r="AH285" s="114">
        <f>AG285*'Расчет субсидий'!AQ285</f>
        <v>5</v>
      </c>
      <c r="AI285" s="132">
        <f t="shared" si="130"/>
        <v>17.571548069944541</v>
      </c>
      <c r="AJ285" s="114" t="s">
        <v>378</v>
      </c>
      <c r="AK285" s="114" t="s">
        <v>378</v>
      </c>
      <c r="AL285" s="114" t="s">
        <v>378</v>
      </c>
      <c r="AM285" s="123">
        <f>'Расчет субсидий'!AX285-1</f>
        <v>-1.9199999999999995E-2</v>
      </c>
      <c r="AN285" s="123">
        <f>AM285*'Расчет субсидий'!AY285</f>
        <v>-0.19199999999999995</v>
      </c>
      <c r="AO285" s="116">
        <f t="shared" si="149"/>
        <v>-0.67474744588587032</v>
      </c>
      <c r="AP285" s="114" t="s">
        <v>378</v>
      </c>
      <c r="AQ285" s="115" t="s">
        <v>378</v>
      </c>
      <c r="AR285" s="141" t="s">
        <v>378</v>
      </c>
      <c r="AS285" s="115">
        <f t="shared" si="131"/>
        <v>42.682636556243224</v>
      </c>
      <c r="AT285" s="118" t="str">
        <f>IF('Расчет субсидий'!BV285="+",'Расчет субсидий'!BV285,"-")</f>
        <v>-</v>
      </c>
    </row>
    <row r="286" spans="1:46" x14ac:dyDescent="0.2">
      <c r="A286" s="140" t="s">
        <v>171</v>
      </c>
      <c r="B286" s="114">
        <f>'Расчет субсидий'!BI286</f>
        <v>84.5</v>
      </c>
      <c r="C286" s="114">
        <f>'Расчет субсидий'!D286-1</f>
        <v>-1</v>
      </c>
      <c r="D286" s="114">
        <f>C286*'Расчет субсидий'!E286</f>
        <v>0</v>
      </c>
      <c r="E286" s="124">
        <f t="shared" si="144"/>
        <v>0</v>
      </c>
      <c r="F286" s="114" t="s">
        <v>378</v>
      </c>
      <c r="G286" s="114" t="s">
        <v>378</v>
      </c>
      <c r="H286" s="114" t="s">
        <v>378</v>
      </c>
      <c r="I286" s="114" t="s">
        <v>378</v>
      </c>
      <c r="J286" s="114" t="s">
        <v>378</v>
      </c>
      <c r="K286" s="114" t="s">
        <v>378</v>
      </c>
      <c r="L286" s="114">
        <f>'Расчет субсидий'!P286-1</f>
        <v>-0.28496592411758714</v>
      </c>
      <c r="M286" s="114">
        <f>L286*'Расчет субсидий'!Q286</f>
        <v>-5.6993184823517424</v>
      </c>
      <c r="N286" s="124">
        <f t="shared" si="145"/>
        <v>-21.901134064812219</v>
      </c>
      <c r="O286" s="114">
        <f>'Расчет субсидий'!R286-1</f>
        <v>0</v>
      </c>
      <c r="P286" s="114">
        <f>O286*'Расчет субсидий'!S286</f>
        <v>0</v>
      </c>
      <c r="Q286" s="124">
        <f t="shared" si="146"/>
        <v>0</v>
      </c>
      <c r="R286" s="114">
        <f>'Расчет субсидий'!V286-1</f>
        <v>0.9879673399226474</v>
      </c>
      <c r="S286" s="114">
        <f>R286*'Расчет субсидий'!W286</f>
        <v>24.699183498066184</v>
      </c>
      <c r="T286" s="124">
        <f t="shared" si="147"/>
        <v>94.913125272363075</v>
      </c>
      <c r="U286" s="114">
        <f>'Расчет субсидий'!Z286-1</f>
        <v>2.806589383770608E-2</v>
      </c>
      <c r="V286" s="114">
        <f>U286*'Расчет субсидий'!AA286</f>
        <v>0.70164734594265199</v>
      </c>
      <c r="W286" s="124">
        <f t="shared" si="148"/>
        <v>2.6962649371664482</v>
      </c>
      <c r="X286" s="114" t="s">
        <v>378</v>
      </c>
      <c r="Y286" s="114" t="s">
        <v>378</v>
      </c>
      <c r="Z286" s="114" t="s">
        <v>378</v>
      </c>
      <c r="AA286" s="119">
        <f>'Расчет субсидий'!AH286-1</f>
        <v>0.27172587011123062</v>
      </c>
      <c r="AB286" s="114">
        <f>AA286*'Расчет субсидий'!AI286</f>
        <v>1.3586293505561531</v>
      </c>
      <c r="AC286" s="124">
        <f t="shared" si="128"/>
        <v>5.2208915229178192</v>
      </c>
      <c r="AD286" s="114">
        <f>'Расчет субсидий'!AL286-1</f>
        <v>-7.8723404255319207E-2</v>
      </c>
      <c r="AE286" s="114">
        <f>AD286*'Расчет субсидий'!AM286</f>
        <v>-1.1808510638297882</v>
      </c>
      <c r="AF286" s="124">
        <f t="shared" si="129"/>
        <v>-4.5377315795906785</v>
      </c>
      <c r="AG286" s="114">
        <f>'Расчет субсидий'!AP286-1</f>
        <v>0.10550458715596323</v>
      </c>
      <c r="AH286" s="114">
        <f>AG286*'Расчет субсидий'!AQ286</f>
        <v>2.1100917431192645</v>
      </c>
      <c r="AI286" s="132">
        <f t="shared" si="130"/>
        <v>8.1085839119555594</v>
      </c>
      <c r="AJ286" s="114" t="s">
        <v>378</v>
      </c>
      <c r="AK286" s="114" t="s">
        <v>378</v>
      </c>
      <c r="AL286" s="114" t="s">
        <v>378</v>
      </c>
      <c r="AM286" s="123">
        <f>'Расчет субсидий'!AX286-1</f>
        <v>0</v>
      </c>
      <c r="AN286" s="123">
        <f>AM286*'Расчет субсидий'!AY286</f>
        <v>0</v>
      </c>
      <c r="AO286" s="116">
        <f t="shared" si="149"/>
        <v>0</v>
      </c>
      <c r="AP286" s="114" t="s">
        <v>378</v>
      </c>
      <c r="AQ286" s="115" t="s">
        <v>378</v>
      </c>
      <c r="AR286" s="141" t="s">
        <v>378</v>
      </c>
      <c r="AS286" s="115">
        <f t="shared" si="131"/>
        <v>21.989382391502723</v>
      </c>
      <c r="AT286" s="118" t="str">
        <f>IF('Расчет субсидий'!BV286="+",'Расчет субсидий'!BV286,"-")</f>
        <v>-</v>
      </c>
    </row>
    <row r="287" spans="1:46" x14ac:dyDescent="0.2">
      <c r="A287" s="135" t="s">
        <v>284</v>
      </c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19"/>
      <c r="AB287" s="114"/>
      <c r="AC287" s="124"/>
      <c r="AD287" s="142"/>
      <c r="AE287" s="142"/>
      <c r="AF287" s="142"/>
      <c r="AG287" s="142"/>
      <c r="AH287" s="142"/>
      <c r="AI287" s="143"/>
      <c r="AJ287" s="142"/>
      <c r="AK287" s="142"/>
      <c r="AL287" s="142"/>
      <c r="AM287" s="123"/>
      <c r="AN287" s="123"/>
      <c r="AO287" s="116"/>
      <c r="AP287" s="142"/>
      <c r="AQ287" s="144"/>
      <c r="AR287" s="145"/>
      <c r="AS287" s="115"/>
      <c r="AT287" s="118"/>
    </row>
    <row r="288" spans="1:46" x14ac:dyDescent="0.2">
      <c r="A288" s="140" t="s">
        <v>74</v>
      </c>
      <c r="B288" s="114">
        <f>'Расчет субсидий'!BI288</f>
        <v>4.8999999999999773</v>
      </c>
      <c r="C288" s="114">
        <f>'Расчет субсидий'!D288-1</f>
        <v>0.20865074182206356</v>
      </c>
      <c r="D288" s="114">
        <f>C288*'Расчет субсидий'!E288</f>
        <v>2.0865074182206356</v>
      </c>
      <c r="E288" s="124">
        <f t="shared" ref="E288:E311" si="150">$B288*D288/$AS288</f>
        <v>5.2359438421943878</v>
      </c>
      <c r="F288" s="114" t="s">
        <v>378</v>
      </c>
      <c r="G288" s="114" t="s">
        <v>378</v>
      </c>
      <c r="H288" s="114" t="s">
        <v>378</v>
      </c>
      <c r="I288" s="114" t="s">
        <v>378</v>
      </c>
      <c r="J288" s="114" t="s">
        <v>378</v>
      </c>
      <c r="K288" s="114" t="s">
        <v>378</v>
      </c>
      <c r="L288" s="114">
        <f>'Расчет субсидий'!P288-1</f>
        <v>-0.59362147238390706</v>
      </c>
      <c r="M288" s="114">
        <f>L288*'Расчет субсидий'!Q288</f>
        <v>-11.87242944767814</v>
      </c>
      <c r="N288" s="124">
        <f t="shared" ref="N288:N311" si="151">$B288*M288/$AS288</f>
        <v>-29.79302796415185</v>
      </c>
      <c r="O288" s="114">
        <f>'Расчет субсидий'!R288-1</f>
        <v>0</v>
      </c>
      <c r="P288" s="114">
        <f>O288*'Расчет субсидий'!S288</f>
        <v>0</v>
      </c>
      <c r="Q288" s="124">
        <f t="shared" ref="Q288:Q311" si="152">$B288*P288/$AS288</f>
        <v>0</v>
      </c>
      <c r="R288" s="114">
        <f>'Расчет субсидий'!V288-1</f>
        <v>0</v>
      </c>
      <c r="S288" s="114">
        <f>R288*'Расчет субсидий'!W288</f>
        <v>0</v>
      </c>
      <c r="T288" s="124">
        <f t="shared" ref="T288:T311" si="153">$B288*S288/$AS288</f>
        <v>0</v>
      </c>
      <c r="U288" s="114">
        <f>'Расчет субсидий'!Z288-1</f>
        <v>0.13516123979742778</v>
      </c>
      <c r="V288" s="114">
        <f>U288*'Расчет субсидий'!AA288</f>
        <v>6.0822557908842505</v>
      </c>
      <c r="W288" s="124">
        <f t="shared" ref="W288:W311" si="154">$B288*V288/$AS288</f>
        <v>15.262993784172584</v>
      </c>
      <c r="X288" s="114" t="s">
        <v>378</v>
      </c>
      <c r="Y288" s="114" t="s">
        <v>378</v>
      </c>
      <c r="Z288" s="114" t="s">
        <v>378</v>
      </c>
      <c r="AA288" s="119">
        <f>'Расчет субсидий'!AH288-1</f>
        <v>8.856494183855057E-2</v>
      </c>
      <c r="AB288" s="114">
        <f>AA288*'Расчет субсидий'!AI288</f>
        <v>0.8856494183855057</v>
      </c>
      <c r="AC288" s="124">
        <f t="shared" si="128"/>
        <v>2.2224750211974911</v>
      </c>
      <c r="AD288" s="114">
        <f>'Расчет субсидий'!AL288-1</f>
        <v>-0.48867924528301887</v>
      </c>
      <c r="AE288" s="114">
        <f>AD288*'Расчет субсидий'!AM288</f>
        <v>-7.3301886792452828</v>
      </c>
      <c r="AF288" s="124">
        <f t="shared" si="129"/>
        <v>-18.394593732117201</v>
      </c>
      <c r="AG288" s="114">
        <f>'Расчет субсидий'!AP288-1</f>
        <v>-7.1428571428571397E-2</v>
      </c>
      <c r="AH288" s="114">
        <f>AG288*'Расчет субсидий'!AQ288</f>
        <v>-1.4285714285714279</v>
      </c>
      <c r="AI288" s="132">
        <f t="shared" si="130"/>
        <v>-3.5848996793609538</v>
      </c>
      <c r="AJ288" s="114" t="s">
        <v>378</v>
      </c>
      <c r="AK288" s="114" t="s">
        <v>378</v>
      </c>
      <c r="AL288" s="114" t="s">
        <v>378</v>
      </c>
      <c r="AM288" s="123">
        <f>'Расчет субсидий'!AX288-1</f>
        <v>1.3529411764705883</v>
      </c>
      <c r="AN288" s="123">
        <f>AM288*'Расчет субсидий'!AY288</f>
        <v>13.529411764705884</v>
      </c>
      <c r="AO288" s="116">
        <f t="shared" ref="AO288:AO311" si="155">$B288*AN288/$AS288</f>
        <v>33.951108728065527</v>
      </c>
      <c r="AP288" s="114" t="s">
        <v>378</v>
      </c>
      <c r="AQ288" s="115" t="s">
        <v>378</v>
      </c>
      <c r="AR288" s="141" t="s">
        <v>378</v>
      </c>
      <c r="AS288" s="115">
        <f t="shared" si="131"/>
        <v>1.9526348367014243</v>
      </c>
      <c r="AT288" s="118" t="str">
        <f>IF('Расчет субсидий'!BV288="+",'Расчет субсидий'!BV288,"-")</f>
        <v>-</v>
      </c>
    </row>
    <row r="289" spans="1:46" x14ac:dyDescent="0.2">
      <c r="A289" s="140" t="s">
        <v>285</v>
      </c>
      <c r="B289" s="114">
        <f>'Расчет субсидий'!BI289</f>
        <v>-63.699999999999989</v>
      </c>
      <c r="C289" s="114">
        <f>'Расчет субсидий'!D289-1</f>
        <v>-6.7547283098168709E-2</v>
      </c>
      <c r="D289" s="114">
        <f>C289*'Расчет субсидий'!E289</f>
        <v>-0.67547283098168709</v>
      </c>
      <c r="E289" s="124">
        <f t="shared" si="150"/>
        <v>-2.324602396414746</v>
      </c>
      <c r="F289" s="114" t="s">
        <v>378</v>
      </c>
      <c r="G289" s="114" t="s">
        <v>378</v>
      </c>
      <c r="H289" s="114" t="s">
        <v>378</v>
      </c>
      <c r="I289" s="114" t="s">
        <v>378</v>
      </c>
      <c r="J289" s="114" t="s">
        <v>378</v>
      </c>
      <c r="K289" s="114" t="s">
        <v>378</v>
      </c>
      <c r="L289" s="114">
        <f>'Расчет субсидий'!P289-1</f>
        <v>-0.37274606229064211</v>
      </c>
      <c r="M289" s="114">
        <f>L289*'Расчет субсидий'!Q289</f>
        <v>-7.4549212458128427</v>
      </c>
      <c r="N289" s="124">
        <f t="shared" si="151"/>
        <v>-25.655699235028994</v>
      </c>
      <c r="O289" s="114">
        <f>'Расчет субсидий'!R289-1</f>
        <v>0</v>
      </c>
      <c r="P289" s="114">
        <f>O289*'Расчет субсидий'!S289</f>
        <v>0</v>
      </c>
      <c r="Q289" s="124">
        <f t="shared" si="152"/>
        <v>0</v>
      </c>
      <c r="R289" s="114">
        <f>'Расчет субсидий'!V289-1</f>
        <v>0</v>
      </c>
      <c r="S289" s="114">
        <f>R289*'Расчет субсидий'!W289</f>
        <v>0</v>
      </c>
      <c r="T289" s="124">
        <f t="shared" si="153"/>
        <v>0</v>
      </c>
      <c r="U289" s="114">
        <f>'Расчет субсидий'!Z289-1</f>
        <v>0</v>
      </c>
      <c r="V289" s="114">
        <f>U289*'Расчет субсидий'!AA289</f>
        <v>0</v>
      </c>
      <c r="W289" s="124">
        <f t="shared" si="154"/>
        <v>0</v>
      </c>
      <c r="X289" s="114" t="s">
        <v>378</v>
      </c>
      <c r="Y289" s="114" t="s">
        <v>378</v>
      </c>
      <c r="Z289" s="114" t="s">
        <v>378</v>
      </c>
      <c r="AA289" s="119">
        <f>'Расчет субсидий'!AH289-1</f>
        <v>0.45661803022407499</v>
      </c>
      <c r="AB289" s="114">
        <f>AA289*'Расчет субсидий'!AI289</f>
        <v>4.5661803022407499</v>
      </c>
      <c r="AC289" s="124">
        <f t="shared" si="128"/>
        <v>15.714257015525217</v>
      </c>
      <c r="AD289" s="114">
        <f>'Расчет субсидий'!AL289-1</f>
        <v>-0.82666666666666666</v>
      </c>
      <c r="AE289" s="114">
        <f>AD289*'Расчет субсидий'!AM289</f>
        <v>-12.4</v>
      </c>
      <c r="AF289" s="124">
        <f t="shared" si="129"/>
        <v>-42.673914321099218</v>
      </c>
      <c r="AG289" s="114">
        <f>'Расчет субсидий'!AP289-1</f>
        <v>-0.12727272727272732</v>
      </c>
      <c r="AH289" s="114">
        <f>AG289*'Расчет субсидий'!AQ289</f>
        <v>-2.5454545454545463</v>
      </c>
      <c r="AI289" s="132">
        <f t="shared" si="130"/>
        <v>-8.7600410629822481</v>
      </c>
      <c r="AJ289" s="114" t="s">
        <v>378</v>
      </c>
      <c r="AK289" s="114" t="s">
        <v>378</v>
      </c>
      <c r="AL289" s="114" t="s">
        <v>378</v>
      </c>
      <c r="AM289" s="123">
        <f>'Расчет субсидий'!AX289-1</f>
        <v>-1</v>
      </c>
      <c r="AN289" s="123">
        <f>AM289*'Расчет субсидий'!AY289</f>
        <v>0</v>
      </c>
      <c r="AO289" s="116">
        <f t="shared" si="155"/>
        <v>0</v>
      </c>
      <c r="AP289" s="114" t="s">
        <v>378</v>
      </c>
      <c r="AQ289" s="115" t="s">
        <v>378</v>
      </c>
      <c r="AR289" s="141" t="s">
        <v>378</v>
      </c>
      <c r="AS289" s="115">
        <f t="shared" si="131"/>
        <v>-18.509668320008327</v>
      </c>
      <c r="AT289" s="118" t="str">
        <f>IF('Расчет субсидий'!BV289="+",'Расчет субсидий'!BV289,"-")</f>
        <v>-</v>
      </c>
    </row>
    <row r="290" spans="1:46" x14ac:dyDescent="0.2">
      <c r="A290" s="140" t="s">
        <v>286</v>
      </c>
      <c r="B290" s="114">
        <f>'Расчет субсидий'!BI290</f>
        <v>-107.10000000000002</v>
      </c>
      <c r="C290" s="114">
        <f>'Расчет субсидий'!D290-1</f>
        <v>-0.11182099336522966</v>
      </c>
      <c r="D290" s="114">
        <f>C290*'Расчет субсидий'!E290</f>
        <v>-1.1182099336522966</v>
      </c>
      <c r="E290" s="124">
        <f t="shared" si="150"/>
        <v>-4.2005609331721079</v>
      </c>
      <c r="F290" s="114" t="s">
        <v>378</v>
      </c>
      <c r="G290" s="114" t="s">
        <v>378</v>
      </c>
      <c r="H290" s="114" t="s">
        <v>378</v>
      </c>
      <c r="I290" s="114" t="s">
        <v>378</v>
      </c>
      <c r="J290" s="114" t="s">
        <v>378</v>
      </c>
      <c r="K290" s="114" t="s">
        <v>378</v>
      </c>
      <c r="L290" s="114">
        <f>'Расчет субсидий'!P290-1</f>
        <v>-0.40159836642726376</v>
      </c>
      <c r="M290" s="114">
        <f>L290*'Расчет субсидий'!Q290</f>
        <v>-8.0319673285452744</v>
      </c>
      <c r="N290" s="124">
        <f t="shared" si="151"/>
        <v>-30.172123463976462</v>
      </c>
      <c r="O290" s="114">
        <f>'Расчет субсидий'!R290-1</f>
        <v>0</v>
      </c>
      <c r="P290" s="114">
        <f>O290*'Расчет субсидий'!S290</f>
        <v>0</v>
      </c>
      <c r="Q290" s="124">
        <f t="shared" si="152"/>
        <v>0</v>
      </c>
      <c r="R290" s="114">
        <f>'Расчет субсидий'!V290-1</f>
        <v>0</v>
      </c>
      <c r="S290" s="114">
        <f>R290*'Расчет субсидий'!W290</f>
        <v>0</v>
      </c>
      <c r="T290" s="124">
        <f t="shared" si="153"/>
        <v>0</v>
      </c>
      <c r="U290" s="114">
        <f>'Расчет субсидий'!Z290-1</f>
        <v>0</v>
      </c>
      <c r="V290" s="114">
        <f>U290*'Расчет субсидий'!AA290</f>
        <v>0</v>
      </c>
      <c r="W290" s="124">
        <f t="shared" si="154"/>
        <v>0</v>
      </c>
      <c r="X290" s="114" t="s">
        <v>378</v>
      </c>
      <c r="Y290" s="114" t="s">
        <v>378</v>
      </c>
      <c r="Z290" s="114" t="s">
        <v>378</v>
      </c>
      <c r="AA290" s="119">
        <f>'Расчет субсидий'!AH290-1</f>
        <v>0.18713390117951945</v>
      </c>
      <c r="AB290" s="114">
        <f>AA290*'Расчет субсидий'!AI290</f>
        <v>1.8713390117951945</v>
      </c>
      <c r="AC290" s="124">
        <f t="shared" si="128"/>
        <v>7.029693896559535</v>
      </c>
      <c r="AD290" s="114">
        <f>'Расчет субсидий'!AL290-1</f>
        <v>-0.7</v>
      </c>
      <c r="AE290" s="114">
        <f>AD290*'Расчет субсидий'!AM290</f>
        <v>-10.5</v>
      </c>
      <c r="AF290" s="124">
        <f t="shared" si="129"/>
        <v>-39.443299930495613</v>
      </c>
      <c r="AG290" s="114">
        <f>'Расчет субсидий'!AP290-1</f>
        <v>-0.53658536585365857</v>
      </c>
      <c r="AH290" s="114">
        <f>AG290*'Расчет субсидий'!AQ290</f>
        <v>-10.731707317073171</v>
      </c>
      <c r="AI290" s="132">
        <f t="shared" si="130"/>
        <v>-40.313709568915378</v>
      </c>
      <c r="AJ290" s="114" t="s">
        <v>378</v>
      </c>
      <c r="AK290" s="114" t="s">
        <v>378</v>
      </c>
      <c r="AL290" s="114" t="s">
        <v>378</v>
      </c>
      <c r="AM290" s="123">
        <f>'Расчет субсидий'!AX290-1</f>
        <v>-1</v>
      </c>
      <c r="AN290" s="123">
        <f>AM290*'Расчет субсидий'!AY290</f>
        <v>0</v>
      </c>
      <c r="AO290" s="116">
        <f t="shared" si="155"/>
        <v>0</v>
      </c>
      <c r="AP290" s="114" t="s">
        <v>378</v>
      </c>
      <c r="AQ290" s="115" t="s">
        <v>378</v>
      </c>
      <c r="AR290" s="141" t="s">
        <v>378</v>
      </c>
      <c r="AS290" s="115">
        <f t="shared" si="131"/>
        <v>-28.510545567475546</v>
      </c>
      <c r="AT290" s="118" t="str">
        <f>IF('Расчет субсидий'!BV290="+",'Расчет субсидий'!BV290,"-")</f>
        <v>-</v>
      </c>
    </row>
    <row r="291" spans="1:46" x14ac:dyDescent="0.2">
      <c r="A291" s="140" t="s">
        <v>55</v>
      </c>
      <c r="B291" s="114">
        <f>'Расчет субсидий'!BI291</f>
        <v>-0.5</v>
      </c>
      <c r="C291" s="114">
        <f>'Расчет субсидий'!D291-1</f>
        <v>9.8305607992551503E-2</v>
      </c>
      <c r="D291" s="114">
        <f>C291*'Расчет субсидий'!E291</f>
        <v>0.98305607992551503</v>
      </c>
      <c r="E291" s="124">
        <f t="shared" si="150"/>
        <v>0.4063024052343997</v>
      </c>
      <c r="F291" s="114" t="s">
        <v>378</v>
      </c>
      <c r="G291" s="114" t="s">
        <v>378</v>
      </c>
      <c r="H291" s="114" t="s">
        <v>378</v>
      </c>
      <c r="I291" s="114" t="s">
        <v>378</v>
      </c>
      <c r="J291" s="114" t="s">
        <v>378</v>
      </c>
      <c r="K291" s="114" t="s">
        <v>378</v>
      </c>
      <c r="L291" s="114">
        <f>'Расчет субсидий'!P291-1</f>
        <v>5.7372303514230616E-2</v>
      </c>
      <c r="M291" s="114">
        <f>L291*'Расчет субсидий'!Q291</f>
        <v>1.1474460702846123</v>
      </c>
      <c r="N291" s="124">
        <f t="shared" si="151"/>
        <v>0.47424567911600957</v>
      </c>
      <c r="O291" s="114">
        <f>'Расчет субсидий'!R291-1</f>
        <v>0</v>
      </c>
      <c r="P291" s="114">
        <f>O291*'Расчет субсидий'!S291</f>
        <v>0</v>
      </c>
      <c r="Q291" s="124">
        <f t="shared" si="152"/>
        <v>0</v>
      </c>
      <c r="R291" s="114">
        <f>'Расчет субсидий'!V291-1</f>
        <v>1.0463083778527116E-2</v>
      </c>
      <c r="S291" s="114">
        <f>R291*'Расчет субсидий'!W291</f>
        <v>0.36620793224844905</v>
      </c>
      <c r="T291" s="124">
        <f t="shared" si="153"/>
        <v>0.15135572296113023</v>
      </c>
      <c r="U291" s="114">
        <f>'Расчет субсидий'!Z291-1</f>
        <v>0.14836795252225521</v>
      </c>
      <c r="V291" s="114">
        <f>U291*'Расчет субсидий'!AA291</f>
        <v>2.2255192878338281</v>
      </c>
      <c r="W291" s="124">
        <f t="shared" si="154"/>
        <v>0.91981918224944548</v>
      </c>
      <c r="X291" s="114" t="s">
        <v>378</v>
      </c>
      <c r="Y291" s="114" t="s">
        <v>378</v>
      </c>
      <c r="Z291" s="114" t="s">
        <v>378</v>
      </c>
      <c r="AA291" s="119">
        <f>'Расчет субсидий'!AH291-1</f>
        <v>0.31219637923819543</v>
      </c>
      <c r="AB291" s="114">
        <f>AA291*'Расчет субсидий'!AI291</f>
        <v>3.1219637923819543</v>
      </c>
      <c r="AC291" s="124">
        <f t="shared" si="128"/>
        <v>1.2903245540128352</v>
      </c>
      <c r="AD291" s="114">
        <f>'Расчет субсидий'!AL291-1</f>
        <v>-0.63962264150943393</v>
      </c>
      <c r="AE291" s="114">
        <f>AD291*'Расчет субсидий'!AM291</f>
        <v>-9.5943396226415096</v>
      </c>
      <c r="AF291" s="124">
        <f t="shared" si="129"/>
        <v>-3.9653925599140902</v>
      </c>
      <c r="AG291" s="114">
        <f>'Расчет субсидий'!AP291-1</f>
        <v>0.18219178082191778</v>
      </c>
      <c r="AH291" s="114">
        <f>AG291*'Расчет субсидий'!AQ291</f>
        <v>3.6438356164383556</v>
      </c>
      <c r="AI291" s="132">
        <f t="shared" si="130"/>
        <v>1.5060170070357035</v>
      </c>
      <c r="AJ291" s="114" t="s">
        <v>378</v>
      </c>
      <c r="AK291" s="114" t="s">
        <v>378</v>
      </c>
      <c r="AL291" s="114" t="s">
        <v>378</v>
      </c>
      <c r="AM291" s="123">
        <f>'Расчет субсидий'!AX291-1</f>
        <v>-0.31034482758620685</v>
      </c>
      <c r="AN291" s="123">
        <f>AM291*'Расчет субсидий'!AY291</f>
        <v>-3.1034482758620685</v>
      </c>
      <c r="AO291" s="116">
        <f t="shared" si="155"/>
        <v>-1.2826719906954331</v>
      </c>
      <c r="AP291" s="114" t="s">
        <v>378</v>
      </c>
      <c r="AQ291" s="115" t="s">
        <v>378</v>
      </c>
      <c r="AR291" s="141" t="s">
        <v>378</v>
      </c>
      <c r="AS291" s="115">
        <f t="shared" si="131"/>
        <v>-1.2097591193908643</v>
      </c>
      <c r="AT291" s="118" t="str">
        <f>IF('Расчет субсидий'!BV291="+",'Расчет субсидий'!BV291,"-")</f>
        <v>-</v>
      </c>
    </row>
    <row r="292" spans="1:46" x14ac:dyDescent="0.2">
      <c r="A292" s="140" t="s">
        <v>287</v>
      </c>
      <c r="B292" s="114">
        <f>'Расчет субсидий'!BI292</f>
        <v>-3.7000000000000455</v>
      </c>
      <c r="C292" s="114">
        <f>'Расчет субсидий'!D292-1</f>
        <v>-4.4517265897919489E-2</v>
      </c>
      <c r="D292" s="114">
        <f>C292*'Расчет субсидий'!E292</f>
        <v>-0.44517265897919489</v>
      </c>
      <c r="E292" s="124">
        <f t="shared" si="150"/>
        <v>-2.2266824141158832</v>
      </c>
      <c r="F292" s="114" t="s">
        <v>378</v>
      </c>
      <c r="G292" s="114" t="s">
        <v>378</v>
      </c>
      <c r="H292" s="114" t="s">
        <v>378</v>
      </c>
      <c r="I292" s="114" t="s">
        <v>378</v>
      </c>
      <c r="J292" s="114" t="s">
        <v>378</v>
      </c>
      <c r="K292" s="114" t="s">
        <v>378</v>
      </c>
      <c r="L292" s="114">
        <f>'Расчет субсидий'!P292-1</f>
        <v>-0.31472819049129208</v>
      </c>
      <c r="M292" s="114">
        <f>L292*'Расчет субсидий'!Q292</f>
        <v>-6.2945638098258421</v>
      </c>
      <c r="N292" s="124">
        <f t="shared" si="151"/>
        <v>-31.484401068135931</v>
      </c>
      <c r="O292" s="114">
        <f>'Расчет субсидий'!R292-1</f>
        <v>0</v>
      </c>
      <c r="P292" s="114">
        <f>O292*'Расчет субсидий'!S292</f>
        <v>0</v>
      </c>
      <c r="Q292" s="124">
        <f t="shared" si="152"/>
        <v>0</v>
      </c>
      <c r="R292" s="114">
        <f>'Расчет субсидий'!V292-1</f>
        <v>0.27513227513227512</v>
      </c>
      <c r="S292" s="114">
        <f>R292*'Расчет субсидий'!W292</f>
        <v>9.6296296296296298</v>
      </c>
      <c r="T292" s="124">
        <f t="shared" si="153"/>
        <v>48.165866699705916</v>
      </c>
      <c r="U292" s="114">
        <f>'Расчет субсидий'!Z292-1</f>
        <v>0</v>
      </c>
      <c r="V292" s="114">
        <f>U292*'Расчет субсидий'!AA292</f>
        <v>0</v>
      </c>
      <c r="W292" s="124">
        <f t="shared" si="154"/>
        <v>0</v>
      </c>
      <c r="X292" s="114" t="s">
        <v>378</v>
      </c>
      <c r="Y292" s="114" t="s">
        <v>378</v>
      </c>
      <c r="Z292" s="114" t="s">
        <v>378</v>
      </c>
      <c r="AA292" s="119">
        <f>'Расчет субсидий'!AH292-1</f>
        <v>0.2179265243316022</v>
      </c>
      <c r="AB292" s="114">
        <f>AA292*'Расчет субсидий'!AI292</f>
        <v>2.179265243316022</v>
      </c>
      <c r="AC292" s="124">
        <f t="shared" si="128"/>
        <v>10.900336072104867</v>
      </c>
      <c r="AD292" s="114">
        <f>'Расчет субсидий'!AL292-1</f>
        <v>-0.46037735849056605</v>
      </c>
      <c r="AE292" s="114">
        <f>AD292*'Расчет субсидий'!AM292</f>
        <v>-6.9056603773584904</v>
      </c>
      <c r="AF292" s="124">
        <f t="shared" si="129"/>
        <v>-34.541008325580108</v>
      </c>
      <c r="AG292" s="114">
        <f>'Расчет субсидий'!AP292-1</f>
        <v>2.1505376344086002E-2</v>
      </c>
      <c r="AH292" s="114">
        <f>AG292*'Расчет субсидий'!AQ292</f>
        <v>0.43010752688172005</v>
      </c>
      <c r="AI292" s="132">
        <f t="shared" si="130"/>
        <v>2.1513290337337612</v>
      </c>
      <c r="AJ292" s="114" t="s">
        <v>378</v>
      </c>
      <c r="AK292" s="114" t="s">
        <v>378</v>
      </c>
      <c r="AL292" s="114" t="s">
        <v>378</v>
      </c>
      <c r="AM292" s="123">
        <f>'Расчет субсидий'!AX292-1</f>
        <v>6.6666666666666652E-2</v>
      </c>
      <c r="AN292" s="123">
        <f>AM292*'Расчет субсидий'!AY292</f>
        <v>0.66666666666666652</v>
      </c>
      <c r="AO292" s="116">
        <f t="shared" si="155"/>
        <v>3.3345600022873323</v>
      </c>
      <c r="AP292" s="114" t="s">
        <v>378</v>
      </c>
      <c r="AQ292" s="115" t="s">
        <v>378</v>
      </c>
      <c r="AR292" s="141" t="s">
        <v>378</v>
      </c>
      <c r="AS292" s="115">
        <f t="shared" si="131"/>
        <v>-0.73972777966948966</v>
      </c>
      <c r="AT292" s="118" t="str">
        <f>IF('Расчет субсидий'!BV292="+",'Расчет субсидий'!BV292,"-")</f>
        <v>-</v>
      </c>
    </row>
    <row r="293" spans="1:46" x14ac:dyDescent="0.2">
      <c r="A293" s="140" t="s">
        <v>288</v>
      </c>
      <c r="B293" s="114">
        <f>'Расчет субсидий'!BI293</f>
        <v>-26.899999999999977</v>
      </c>
      <c r="C293" s="114">
        <f>'Расчет субсидий'!D293-1</f>
        <v>-1</v>
      </c>
      <c r="D293" s="114">
        <f>C293*'Расчет субсидий'!E293</f>
        <v>0</v>
      </c>
      <c r="E293" s="124">
        <f t="shared" si="150"/>
        <v>0</v>
      </c>
      <c r="F293" s="114" t="s">
        <v>378</v>
      </c>
      <c r="G293" s="114" t="s">
        <v>378</v>
      </c>
      <c r="H293" s="114" t="s">
        <v>378</v>
      </c>
      <c r="I293" s="114" t="s">
        <v>378</v>
      </c>
      <c r="J293" s="114" t="s">
        <v>378</v>
      </c>
      <c r="K293" s="114" t="s">
        <v>378</v>
      </c>
      <c r="L293" s="114">
        <f>'Расчет субсидий'!P293-1</f>
        <v>-0.63383051639535792</v>
      </c>
      <c r="M293" s="114">
        <f>L293*'Расчет субсидий'!Q293</f>
        <v>-12.676610327907159</v>
      </c>
      <c r="N293" s="124">
        <f t="shared" si="151"/>
        <v>-48.820624244393017</v>
      </c>
      <c r="O293" s="114">
        <f>'Расчет субсидий'!R293-1</f>
        <v>0</v>
      </c>
      <c r="P293" s="114">
        <f>O293*'Расчет субсидий'!S293</f>
        <v>0</v>
      </c>
      <c r="Q293" s="124">
        <f t="shared" si="152"/>
        <v>0</v>
      </c>
      <c r="R293" s="114">
        <f>'Расчет субсидий'!V293-1</f>
        <v>0.16887654542196739</v>
      </c>
      <c r="S293" s="114">
        <f>R293*'Расчет субсидий'!W293</f>
        <v>5.0662963626590223</v>
      </c>
      <c r="T293" s="124">
        <f t="shared" si="153"/>
        <v>19.511505413051982</v>
      </c>
      <c r="U293" s="114">
        <f>'Расчет субсидий'!Z293-1</f>
        <v>0</v>
      </c>
      <c r="V293" s="114">
        <f>U293*'Расчет субсидий'!AA293</f>
        <v>0</v>
      </c>
      <c r="W293" s="124">
        <f t="shared" si="154"/>
        <v>0</v>
      </c>
      <c r="X293" s="114" t="s">
        <v>378</v>
      </c>
      <c r="Y293" s="114" t="s">
        <v>378</v>
      </c>
      <c r="Z293" s="114" t="s">
        <v>378</v>
      </c>
      <c r="AA293" s="119">
        <f>'Расчет субсидий'!AH293-1</f>
        <v>0.45635631154879142</v>
      </c>
      <c r="AB293" s="114">
        <f>AA293*'Расчет субсидий'!AI293</f>
        <v>4.5635631154879146</v>
      </c>
      <c r="AC293" s="124">
        <f t="shared" si="128"/>
        <v>17.575360787601763</v>
      </c>
      <c r="AD293" s="114">
        <f>'Расчет субсидий'!AL293-1</f>
        <v>-0.51886792452830188</v>
      </c>
      <c r="AE293" s="114">
        <f>AD293*'Расчет субсидий'!AM293</f>
        <v>-7.783018867924528</v>
      </c>
      <c r="AF293" s="124">
        <f t="shared" si="129"/>
        <v>-29.974246254258397</v>
      </c>
      <c r="AG293" s="114">
        <f>'Расчет субсидий'!AP293-1</f>
        <v>0</v>
      </c>
      <c r="AH293" s="114">
        <f>AG293*'Расчет субсидий'!AQ293</f>
        <v>0</v>
      </c>
      <c r="AI293" s="132">
        <f t="shared" si="130"/>
        <v>0</v>
      </c>
      <c r="AJ293" s="114" t="s">
        <v>378</v>
      </c>
      <c r="AK293" s="114" t="s">
        <v>378</v>
      </c>
      <c r="AL293" s="114" t="s">
        <v>378</v>
      </c>
      <c r="AM293" s="123">
        <f>'Расчет субсидий'!AX293-1</f>
        <v>0.38450000000000006</v>
      </c>
      <c r="AN293" s="123">
        <f>AM293*'Расчет субсидий'!AY293</f>
        <v>3.8450000000000006</v>
      </c>
      <c r="AO293" s="116">
        <f t="shared" si="155"/>
        <v>14.808004297997693</v>
      </c>
      <c r="AP293" s="114" t="s">
        <v>378</v>
      </c>
      <c r="AQ293" s="115" t="s">
        <v>378</v>
      </c>
      <c r="AR293" s="141" t="s">
        <v>378</v>
      </c>
      <c r="AS293" s="115">
        <f t="shared" si="131"/>
        <v>-6.9847697176847507</v>
      </c>
      <c r="AT293" s="118" t="str">
        <f>IF('Расчет субсидий'!BV293="+",'Расчет субсидий'!BV293,"-")</f>
        <v>-</v>
      </c>
    </row>
    <row r="294" spans="1:46" x14ac:dyDescent="0.2">
      <c r="A294" s="140" t="s">
        <v>289</v>
      </c>
      <c r="B294" s="114">
        <f>'Расчет субсидий'!BI294</f>
        <v>5.5999999999999943</v>
      </c>
      <c r="C294" s="114">
        <f>'Расчет субсидий'!D294-1</f>
        <v>-1</v>
      </c>
      <c r="D294" s="114">
        <f>C294*'Расчет субсидий'!E294</f>
        <v>0</v>
      </c>
      <c r="E294" s="124">
        <f t="shared" si="150"/>
        <v>0</v>
      </c>
      <c r="F294" s="114" t="s">
        <v>378</v>
      </c>
      <c r="G294" s="114" t="s">
        <v>378</v>
      </c>
      <c r="H294" s="114" t="s">
        <v>378</v>
      </c>
      <c r="I294" s="114" t="s">
        <v>378</v>
      </c>
      <c r="J294" s="114" t="s">
        <v>378</v>
      </c>
      <c r="K294" s="114" t="s">
        <v>378</v>
      </c>
      <c r="L294" s="114">
        <f>'Расчет субсидий'!P294-1</f>
        <v>-0.12108899311542209</v>
      </c>
      <c r="M294" s="114">
        <f>L294*'Расчет субсидий'!Q294</f>
        <v>-2.4217798623084419</v>
      </c>
      <c r="N294" s="124">
        <f t="shared" si="151"/>
        <v>-2.9161272296288359</v>
      </c>
      <c r="O294" s="114">
        <f>'Расчет субсидий'!R294-1</f>
        <v>0</v>
      </c>
      <c r="P294" s="114">
        <f>O294*'Расчет субсидий'!S294</f>
        <v>0</v>
      </c>
      <c r="Q294" s="124">
        <f t="shared" si="152"/>
        <v>0</v>
      </c>
      <c r="R294" s="114">
        <f>'Расчет субсидий'!V294-1</f>
        <v>0</v>
      </c>
      <c r="S294" s="114">
        <f>R294*'Расчет субсидий'!W294</f>
        <v>0</v>
      </c>
      <c r="T294" s="124">
        <f t="shared" si="153"/>
        <v>0</v>
      </c>
      <c r="U294" s="114">
        <f>'Расчет субсидий'!Z294-1</f>
        <v>0</v>
      </c>
      <c r="V294" s="114">
        <f>U294*'Расчет субсидий'!AA294</f>
        <v>0</v>
      </c>
      <c r="W294" s="124">
        <f t="shared" si="154"/>
        <v>0</v>
      </c>
      <c r="X294" s="114" t="s">
        <v>378</v>
      </c>
      <c r="Y294" s="114" t="s">
        <v>378</v>
      </c>
      <c r="Z294" s="114" t="s">
        <v>378</v>
      </c>
      <c r="AA294" s="119">
        <f>'Расчет субсидий'!AH294-1</f>
        <v>0.79961280089568953</v>
      </c>
      <c r="AB294" s="114">
        <f>AA294*'Расчет субсидий'!AI294</f>
        <v>7.9961280089568953</v>
      </c>
      <c r="AC294" s="124">
        <f t="shared" si="128"/>
        <v>9.6283427661713805</v>
      </c>
      <c r="AD294" s="114">
        <f>'Расчет субсидий'!AL294-1</f>
        <v>-0.24339622641509429</v>
      </c>
      <c r="AE294" s="114">
        <f>AD294*'Расчет субсидий'!AM294</f>
        <v>-3.6509433962264142</v>
      </c>
      <c r="AF294" s="124">
        <f t="shared" si="129"/>
        <v>-4.396194558088804</v>
      </c>
      <c r="AG294" s="114">
        <f>'Расчет субсидий'!AP294-1</f>
        <v>-0.36363636363636365</v>
      </c>
      <c r="AH294" s="114">
        <f>AG294*'Расчет субсидий'!AQ294</f>
        <v>-7.2727272727272734</v>
      </c>
      <c r="AI294" s="132">
        <f t="shared" si="130"/>
        <v>-8.7572773907900103</v>
      </c>
      <c r="AJ294" s="114" t="s">
        <v>378</v>
      </c>
      <c r="AK294" s="114" t="s">
        <v>378</v>
      </c>
      <c r="AL294" s="114" t="s">
        <v>378</v>
      </c>
      <c r="AM294" s="123">
        <f>'Расчет субсидий'!AX294-1</f>
        <v>1</v>
      </c>
      <c r="AN294" s="123">
        <f>AM294*'Расчет субсидий'!AY294</f>
        <v>10</v>
      </c>
      <c r="AO294" s="116">
        <f t="shared" si="155"/>
        <v>12.041256412336264</v>
      </c>
      <c r="AP294" s="114" t="s">
        <v>378</v>
      </c>
      <c r="AQ294" s="115" t="s">
        <v>378</v>
      </c>
      <c r="AR294" s="141" t="s">
        <v>378</v>
      </c>
      <c r="AS294" s="115">
        <f t="shared" si="131"/>
        <v>4.6506774776947664</v>
      </c>
      <c r="AT294" s="118" t="str">
        <f>IF('Расчет субсидий'!BV294="+",'Расчет субсидий'!BV294,"-")</f>
        <v>-</v>
      </c>
    </row>
    <row r="295" spans="1:46" x14ac:dyDescent="0.2">
      <c r="A295" s="140" t="s">
        <v>290</v>
      </c>
      <c r="B295" s="114">
        <f>'Расчет субсидий'!BI295</f>
        <v>197.79999999999995</v>
      </c>
      <c r="C295" s="114">
        <f>'Расчет субсидий'!D295-1</f>
        <v>-1</v>
      </c>
      <c r="D295" s="114">
        <f>C295*'Расчет субсидий'!E295</f>
        <v>0</v>
      </c>
      <c r="E295" s="124">
        <f t="shared" si="150"/>
        <v>0</v>
      </c>
      <c r="F295" s="114" t="s">
        <v>378</v>
      </c>
      <c r="G295" s="114" t="s">
        <v>378</v>
      </c>
      <c r="H295" s="114" t="s">
        <v>378</v>
      </c>
      <c r="I295" s="114" t="s">
        <v>378</v>
      </c>
      <c r="J295" s="114" t="s">
        <v>378</v>
      </c>
      <c r="K295" s="114" t="s">
        <v>378</v>
      </c>
      <c r="L295" s="114">
        <f>'Расчет субсидий'!P295-1</f>
        <v>-0.29407347814427454</v>
      </c>
      <c r="M295" s="114">
        <f>L295*'Расчет субсидий'!Q295</f>
        <v>-5.8814695628854903</v>
      </c>
      <c r="N295" s="124">
        <f t="shared" si="151"/>
        <v>-29.412992365938898</v>
      </c>
      <c r="O295" s="114">
        <f>'Расчет субсидий'!R295-1</f>
        <v>0</v>
      </c>
      <c r="P295" s="114">
        <f>O295*'Расчет субсидий'!S295</f>
        <v>0</v>
      </c>
      <c r="Q295" s="124">
        <f t="shared" si="152"/>
        <v>0</v>
      </c>
      <c r="R295" s="114">
        <f>'Расчет субсидий'!V295-1</f>
        <v>0.21949329821027352</v>
      </c>
      <c r="S295" s="114">
        <f>R295*'Расчет субсидий'!W295</f>
        <v>8.779731928410941</v>
      </c>
      <c r="T295" s="124">
        <f t="shared" si="153"/>
        <v>43.90708570778483</v>
      </c>
      <c r="U295" s="114">
        <f>'Расчет субсидий'!Z295-1</f>
        <v>0</v>
      </c>
      <c r="V295" s="114">
        <f>U295*'Расчет субсидий'!AA295</f>
        <v>0</v>
      </c>
      <c r="W295" s="124">
        <f t="shared" si="154"/>
        <v>0</v>
      </c>
      <c r="X295" s="114" t="s">
        <v>378</v>
      </c>
      <c r="Y295" s="114" t="s">
        <v>378</v>
      </c>
      <c r="Z295" s="114" t="s">
        <v>378</v>
      </c>
      <c r="AA295" s="119">
        <f>'Расчет субсидий'!AH295-1</f>
        <v>4.1384484228474001</v>
      </c>
      <c r="AB295" s="114">
        <f>AA295*'Расчет субсидий'!AI295</f>
        <v>41.384484228474001</v>
      </c>
      <c r="AC295" s="124">
        <f t="shared" si="128"/>
        <v>206.96213857191793</v>
      </c>
      <c r="AD295" s="114">
        <f>'Расчет субсидий'!AL295-1</f>
        <v>-0.5320754716981132</v>
      </c>
      <c r="AE295" s="114">
        <f>AD295*'Расчет субсидий'!AM295</f>
        <v>-7.9811320754716979</v>
      </c>
      <c r="AF295" s="124">
        <f t="shared" si="129"/>
        <v>-39.913320012529255</v>
      </c>
      <c r="AG295" s="114">
        <f>'Расчет субсидий'!AP295-1</f>
        <v>9.1111111111111143E-2</v>
      </c>
      <c r="AH295" s="114">
        <f>AG295*'Расчет субсидий'!AQ295</f>
        <v>1.8222222222222229</v>
      </c>
      <c r="AI295" s="132">
        <f t="shared" si="130"/>
        <v>9.112859930362605</v>
      </c>
      <c r="AJ295" s="114" t="s">
        <v>378</v>
      </c>
      <c r="AK295" s="114" t="s">
        <v>378</v>
      </c>
      <c r="AL295" s="114" t="s">
        <v>378</v>
      </c>
      <c r="AM295" s="123">
        <f>'Расчет субсидий'!AX295-1</f>
        <v>0.14285714285714279</v>
      </c>
      <c r="AN295" s="123">
        <f>AM295*'Расчет субсидий'!AY295</f>
        <v>1.4285714285714279</v>
      </c>
      <c r="AO295" s="116">
        <f t="shared" si="155"/>
        <v>7.1442281684027344</v>
      </c>
      <c r="AP295" s="114" t="s">
        <v>378</v>
      </c>
      <c r="AQ295" s="115" t="s">
        <v>378</v>
      </c>
      <c r="AR295" s="141" t="s">
        <v>378</v>
      </c>
      <c r="AS295" s="115">
        <f t="shared" si="131"/>
        <v>39.552408169321403</v>
      </c>
      <c r="AT295" s="118" t="str">
        <f>IF('Расчет субсидий'!BV295="+",'Расчет субсидий'!BV295,"-")</f>
        <v>-</v>
      </c>
    </row>
    <row r="296" spans="1:46" x14ac:dyDescent="0.2">
      <c r="A296" s="140" t="s">
        <v>291</v>
      </c>
      <c r="B296" s="114">
        <f>'Расчет субсидий'!BI296</f>
        <v>-13.5</v>
      </c>
      <c r="C296" s="114">
        <f>'Расчет субсидий'!D296-1</f>
        <v>-1</v>
      </c>
      <c r="D296" s="114">
        <f>C296*'Расчет субсидий'!E296</f>
        <v>0</v>
      </c>
      <c r="E296" s="124">
        <f t="shared" si="150"/>
        <v>0</v>
      </c>
      <c r="F296" s="114" t="s">
        <v>378</v>
      </c>
      <c r="G296" s="114" t="s">
        <v>378</v>
      </c>
      <c r="H296" s="114" t="s">
        <v>378</v>
      </c>
      <c r="I296" s="114" t="s">
        <v>378</v>
      </c>
      <c r="J296" s="114" t="s">
        <v>378</v>
      </c>
      <c r="K296" s="114" t="s">
        <v>378</v>
      </c>
      <c r="L296" s="114">
        <f>'Расчет субсидий'!P296-1</f>
        <v>-0.17672107877927601</v>
      </c>
      <c r="M296" s="114">
        <f>L296*'Расчет субсидий'!Q296</f>
        <v>-3.5344215755855202</v>
      </c>
      <c r="N296" s="124">
        <f t="shared" si="151"/>
        <v>-8.6453830255952457</v>
      </c>
      <c r="O296" s="114">
        <f>'Расчет субсидий'!R296-1</f>
        <v>0</v>
      </c>
      <c r="P296" s="114">
        <f>O296*'Расчет субсидий'!S296</f>
        <v>0</v>
      </c>
      <c r="Q296" s="124">
        <f t="shared" si="152"/>
        <v>0</v>
      </c>
      <c r="R296" s="114">
        <f>'Расчет субсидий'!V296-1</f>
        <v>0</v>
      </c>
      <c r="S296" s="114">
        <f>R296*'Расчет субсидий'!W296</f>
        <v>0</v>
      </c>
      <c r="T296" s="124">
        <f t="shared" si="153"/>
        <v>0</v>
      </c>
      <c r="U296" s="114">
        <f>'Расчет субсидий'!Z296-1</f>
        <v>0</v>
      </c>
      <c r="V296" s="114">
        <f>U296*'Расчет субсидий'!AA296</f>
        <v>0</v>
      </c>
      <c r="W296" s="124">
        <f t="shared" si="154"/>
        <v>0</v>
      </c>
      <c r="X296" s="114" t="s">
        <v>378</v>
      </c>
      <c r="Y296" s="114" t="s">
        <v>378</v>
      </c>
      <c r="Z296" s="114" t="s">
        <v>378</v>
      </c>
      <c r="AA296" s="119">
        <f>'Расчет субсидий'!AH296-1</f>
        <v>0.48077792853912249</v>
      </c>
      <c r="AB296" s="114">
        <f>AA296*'Расчет субсидий'!AI296</f>
        <v>4.8077792853912253</v>
      </c>
      <c r="AC296" s="124">
        <f t="shared" si="128"/>
        <v>11.760083661735791</v>
      </c>
      <c r="AD296" s="114">
        <f>'Расчет субсидий'!AL296-1</f>
        <v>-0.45283018867924529</v>
      </c>
      <c r="AE296" s="114">
        <f>AD296*'Расчет субсидий'!AM296</f>
        <v>-6.7924528301886795</v>
      </c>
      <c r="AF296" s="124">
        <f t="shared" si="129"/>
        <v>-16.614700636140544</v>
      </c>
      <c r="AG296" s="114">
        <f>'Расчет субсидий'!AP296-1</f>
        <v>0</v>
      </c>
      <c r="AH296" s="114">
        <f>AG296*'Расчет субсидий'!AQ296</f>
        <v>0</v>
      </c>
      <c r="AI296" s="132">
        <f t="shared" si="130"/>
        <v>0</v>
      </c>
      <c r="AJ296" s="114" t="s">
        <v>378</v>
      </c>
      <c r="AK296" s="114" t="s">
        <v>378</v>
      </c>
      <c r="AL296" s="114" t="s">
        <v>378</v>
      </c>
      <c r="AM296" s="123">
        <f>'Расчет субсидий'!AX296-1</f>
        <v>-1</v>
      </c>
      <c r="AN296" s="123">
        <f>AM296*'Расчет субсидий'!AY296</f>
        <v>0</v>
      </c>
      <c r="AO296" s="116">
        <f t="shared" si="155"/>
        <v>0</v>
      </c>
      <c r="AP296" s="114" t="s">
        <v>378</v>
      </c>
      <c r="AQ296" s="115" t="s">
        <v>378</v>
      </c>
      <c r="AR296" s="141" t="s">
        <v>378</v>
      </c>
      <c r="AS296" s="115">
        <f t="shared" si="131"/>
        <v>-5.5190951203829748</v>
      </c>
      <c r="AT296" s="118" t="str">
        <f>IF('Расчет субсидий'!BV296="+",'Расчет субсидий'!BV296,"-")</f>
        <v>-</v>
      </c>
    </row>
    <row r="297" spans="1:46" x14ac:dyDescent="0.2">
      <c r="A297" s="140" t="s">
        <v>292</v>
      </c>
      <c r="B297" s="114">
        <f>'Расчет субсидий'!BI297</f>
        <v>15.600000000000023</v>
      </c>
      <c r="C297" s="114">
        <f>'Расчет субсидий'!D297-1</f>
        <v>0.59584115910920299</v>
      </c>
      <c r="D297" s="114">
        <f>C297*'Расчет субсидий'!E297</f>
        <v>5.9584115910920303</v>
      </c>
      <c r="E297" s="124">
        <f t="shared" si="150"/>
        <v>31.375627096752066</v>
      </c>
      <c r="F297" s="114" t="s">
        <v>378</v>
      </c>
      <c r="G297" s="114" t="s">
        <v>378</v>
      </c>
      <c r="H297" s="114" t="s">
        <v>378</v>
      </c>
      <c r="I297" s="114" t="s">
        <v>378</v>
      </c>
      <c r="J297" s="114" t="s">
        <v>378</v>
      </c>
      <c r="K297" s="114" t="s">
        <v>378</v>
      </c>
      <c r="L297" s="114">
        <f>'Расчет субсидий'!P297-1</f>
        <v>4.0012264295569588E-2</v>
      </c>
      <c r="M297" s="114">
        <f>L297*'Расчет субсидий'!Q297</f>
        <v>0.80024528591139177</v>
      </c>
      <c r="N297" s="124">
        <f t="shared" si="151"/>
        <v>4.2139079002576683</v>
      </c>
      <c r="O297" s="114">
        <f>'Расчет субсидий'!R297-1</f>
        <v>0</v>
      </c>
      <c r="P297" s="114">
        <f>O297*'Расчет субсидий'!S297</f>
        <v>0</v>
      </c>
      <c r="Q297" s="124">
        <f t="shared" si="152"/>
        <v>0</v>
      </c>
      <c r="R297" s="114">
        <f>'Расчет субсидий'!V297-1</f>
        <v>4.2323027648865974E-2</v>
      </c>
      <c r="S297" s="114">
        <f>R297*'Расчет субсидий'!W297</f>
        <v>1.4813059677103091</v>
      </c>
      <c r="T297" s="124">
        <f t="shared" si="153"/>
        <v>7.8002170458576936</v>
      </c>
      <c r="U297" s="114">
        <f>'Расчет субсидий'!Z297-1</f>
        <v>0</v>
      </c>
      <c r="V297" s="114">
        <f>U297*'Расчет субсидий'!AA297</f>
        <v>0</v>
      </c>
      <c r="W297" s="124">
        <f t="shared" si="154"/>
        <v>0</v>
      </c>
      <c r="X297" s="114" t="s">
        <v>378</v>
      </c>
      <c r="Y297" s="114" t="s">
        <v>378</v>
      </c>
      <c r="Z297" s="114" t="s">
        <v>378</v>
      </c>
      <c r="AA297" s="119">
        <f>'Расчет субсидий'!AH297-1</f>
        <v>0.43092933475074124</v>
      </c>
      <c r="AB297" s="114">
        <f>AA297*'Расчет субсидий'!AI297</f>
        <v>4.3092933475074124</v>
      </c>
      <c r="AC297" s="124">
        <f t="shared" si="128"/>
        <v>22.691749144024293</v>
      </c>
      <c r="AD297" s="114">
        <f>'Расчет субсидий'!AL297-1</f>
        <v>-0.52830188679245282</v>
      </c>
      <c r="AE297" s="114">
        <f>AD297*'Расчет субсидий'!AM297</f>
        <v>-7.9245283018867925</v>
      </c>
      <c r="AF297" s="124">
        <f t="shared" si="129"/>
        <v>-41.728746179497961</v>
      </c>
      <c r="AG297" s="114">
        <f>'Расчет субсидий'!AP297-1</f>
        <v>-8.3109919571045632E-2</v>
      </c>
      <c r="AH297" s="114">
        <f>AG297*'Расчет субсидий'!AQ297</f>
        <v>-1.6621983914209126</v>
      </c>
      <c r="AI297" s="132">
        <f t="shared" si="130"/>
        <v>-8.752755007393743</v>
      </c>
      <c r="AJ297" s="114" t="s">
        <v>378</v>
      </c>
      <c r="AK297" s="114" t="s">
        <v>378</v>
      </c>
      <c r="AL297" s="114" t="s">
        <v>378</v>
      </c>
      <c r="AM297" s="123">
        <f>'Расчет субсидий'!AX297-1</f>
        <v>-1</v>
      </c>
      <c r="AN297" s="123">
        <f>AM297*'Расчет субсидий'!AY297</f>
        <v>0</v>
      </c>
      <c r="AO297" s="116">
        <f t="shared" si="155"/>
        <v>0</v>
      </c>
      <c r="AP297" s="114" t="s">
        <v>378</v>
      </c>
      <c r="AQ297" s="115" t="s">
        <v>378</v>
      </c>
      <c r="AR297" s="141" t="s">
        <v>378</v>
      </c>
      <c r="AS297" s="115">
        <f t="shared" si="131"/>
        <v>2.9625294989134385</v>
      </c>
      <c r="AT297" s="118" t="str">
        <f>IF('Расчет субсидий'!BV297="+",'Расчет субсидий'!BV297,"-")</f>
        <v>-</v>
      </c>
    </row>
    <row r="298" spans="1:46" x14ac:dyDescent="0.2">
      <c r="A298" s="140" t="s">
        <v>293</v>
      </c>
      <c r="B298" s="114">
        <f>'Расчет субсидий'!BI298</f>
        <v>-6.5</v>
      </c>
      <c r="C298" s="114">
        <f>'Расчет субсидий'!D298-1</f>
        <v>-1</v>
      </c>
      <c r="D298" s="114">
        <f>C298*'Расчет субсидий'!E298</f>
        <v>0</v>
      </c>
      <c r="E298" s="124">
        <f t="shared" si="150"/>
        <v>0</v>
      </c>
      <c r="F298" s="114" t="s">
        <v>378</v>
      </c>
      <c r="G298" s="114" t="s">
        <v>378</v>
      </c>
      <c r="H298" s="114" t="s">
        <v>378</v>
      </c>
      <c r="I298" s="114" t="s">
        <v>378</v>
      </c>
      <c r="J298" s="114" t="s">
        <v>378</v>
      </c>
      <c r="K298" s="114" t="s">
        <v>378</v>
      </c>
      <c r="L298" s="114">
        <f>'Расчет субсидий'!P298-1</f>
        <v>-0.42104522094196606</v>
      </c>
      <c r="M298" s="114">
        <f>L298*'Расчет субсидий'!Q298</f>
        <v>-8.4209044188393207</v>
      </c>
      <c r="N298" s="124">
        <f t="shared" si="151"/>
        <v>-56.378967511022424</v>
      </c>
      <c r="O298" s="114">
        <f>'Расчет субсидий'!R298-1</f>
        <v>0</v>
      </c>
      <c r="P298" s="114">
        <f>O298*'Расчет субсидий'!S298</f>
        <v>0</v>
      </c>
      <c r="Q298" s="124">
        <f t="shared" si="152"/>
        <v>0</v>
      </c>
      <c r="R298" s="114">
        <f>'Расчет субсидий'!V298-1</f>
        <v>0</v>
      </c>
      <c r="S298" s="114">
        <f>R298*'Расчет субсидий'!W298</f>
        <v>0</v>
      </c>
      <c r="T298" s="124">
        <f t="shared" si="153"/>
        <v>0</v>
      </c>
      <c r="U298" s="114">
        <f>'Расчет субсидий'!Z298-1</f>
        <v>0</v>
      </c>
      <c r="V298" s="114">
        <f>U298*'Расчет субсидий'!AA298</f>
        <v>0</v>
      </c>
      <c r="W298" s="124">
        <f t="shared" si="154"/>
        <v>0</v>
      </c>
      <c r="X298" s="114" t="s">
        <v>378</v>
      </c>
      <c r="Y298" s="114" t="s">
        <v>378</v>
      </c>
      <c r="Z298" s="114" t="s">
        <v>378</v>
      </c>
      <c r="AA298" s="119">
        <f>'Расчет субсидий'!AH298-1</f>
        <v>0.4498301945044767</v>
      </c>
      <c r="AB298" s="114">
        <f>AA298*'Расчет субсидий'!AI298</f>
        <v>4.4983019450447674</v>
      </c>
      <c r="AC298" s="124">
        <f t="shared" si="128"/>
        <v>30.116672343064515</v>
      </c>
      <c r="AD298" s="114">
        <f>'Расчет субсидий'!AL298-1</f>
        <v>-0.53773584905660377</v>
      </c>
      <c r="AE298" s="114">
        <f>AD298*'Расчет субсидий'!AM298</f>
        <v>-8.066037735849056</v>
      </c>
      <c r="AF298" s="124">
        <f t="shared" si="129"/>
        <v>-54.003092403558611</v>
      </c>
      <c r="AG298" s="114">
        <f>'Расчет субсидий'!AP298-1</f>
        <v>-0.12558139534883717</v>
      </c>
      <c r="AH298" s="114">
        <f>AG298*'Расчет субсидий'!AQ298</f>
        <v>-2.5116279069767433</v>
      </c>
      <c r="AI298" s="132">
        <f t="shared" si="130"/>
        <v>-16.815650804731096</v>
      </c>
      <c r="AJ298" s="114" t="s">
        <v>378</v>
      </c>
      <c r="AK298" s="114" t="s">
        <v>378</v>
      </c>
      <c r="AL298" s="114" t="s">
        <v>378</v>
      </c>
      <c r="AM298" s="123">
        <f>'Расчет субсидий'!AX298-1</f>
        <v>1.3529411764705883</v>
      </c>
      <c r="AN298" s="123">
        <f>AM298*'Расчет субсидий'!AY298</f>
        <v>13.529411764705884</v>
      </c>
      <c r="AO298" s="116">
        <f t="shared" si="155"/>
        <v>90.581038376247619</v>
      </c>
      <c r="AP298" s="114" t="s">
        <v>378</v>
      </c>
      <c r="AQ298" s="115" t="s">
        <v>378</v>
      </c>
      <c r="AR298" s="141" t="s">
        <v>378</v>
      </c>
      <c r="AS298" s="115">
        <f t="shared" si="131"/>
        <v>-0.97085635191446862</v>
      </c>
      <c r="AT298" s="118" t="str">
        <f>IF('Расчет субсидий'!BV298="+",'Расчет субсидий'!BV298,"-")</f>
        <v>-</v>
      </c>
    </row>
    <row r="299" spans="1:46" x14ac:dyDescent="0.2">
      <c r="A299" s="140" t="s">
        <v>294</v>
      </c>
      <c r="B299" s="114">
        <f>'Расчет субсидий'!BI299</f>
        <v>-6.2999999999999972</v>
      </c>
      <c r="C299" s="114">
        <f>'Расчет субсидий'!D299-1</f>
        <v>-5.1019809244314041E-2</v>
      </c>
      <c r="D299" s="114">
        <f>C299*'Расчет субсидий'!E299</f>
        <v>-0.51019809244314041</v>
      </c>
      <c r="E299" s="124">
        <f t="shared" si="150"/>
        <v>-0.17916346874949637</v>
      </c>
      <c r="F299" s="114" t="s">
        <v>378</v>
      </c>
      <c r="G299" s="114" t="s">
        <v>378</v>
      </c>
      <c r="H299" s="114" t="s">
        <v>378</v>
      </c>
      <c r="I299" s="114" t="s">
        <v>378</v>
      </c>
      <c r="J299" s="114" t="s">
        <v>378</v>
      </c>
      <c r="K299" s="114" t="s">
        <v>378</v>
      </c>
      <c r="L299" s="114">
        <f>'Расчет субсидий'!P299-1</f>
        <v>-0.29216668946563373</v>
      </c>
      <c r="M299" s="114">
        <f>L299*'Расчет субсидий'!Q299</f>
        <v>-5.8433337893126751</v>
      </c>
      <c r="N299" s="124">
        <f t="shared" si="151"/>
        <v>-2.0519715111852794</v>
      </c>
      <c r="O299" s="114">
        <f>'Расчет субсидий'!R299-1</f>
        <v>0</v>
      </c>
      <c r="P299" s="114">
        <f>O299*'Расчет субсидий'!S299</f>
        <v>0</v>
      </c>
      <c r="Q299" s="124">
        <f t="shared" si="152"/>
        <v>0</v>
      </c>
      <c r="R299" s="114">
        <f>'Расчет субсидий'!V299-1</f>
        <v>0</v>
      </c>
      <c r="S299" s="114">
        <f>R299*'Расчет субсидий'!W299</f>
        <v>0</v>
      </c>
      <c r="T299" s="124">
        <f t="shared" si="153"/>
        <v>0</v>
      </c>
      <c r="U299" s="114">
        <f>'Расчет субсидий'!Z299-1</f>
        <v>0</v>
      </c>
      <c r="V299" s="114">
        <f>U299*'Расчет субсидий'!AA299</f>
        <v>0</v>
      </c>
      <c r="W299" s="124">
        <f t="shared" si="154"/>
        <v>0</v>
      </c>
      <c r="X299" s="114" t="s">
        <v>378</v>
      </c>
      <c r="Y299" s="114" t="s">
        <v>378</v>
      </c>
      <c r="Z299" s="114" t="s">
        <v>378</v>
      </c>
      <c r="AA299" s="119">
        <f>'Расчет субсидий'!AH299-1</f>
        <v>0.18405875856749687</v>
      </c>
      <c r="AB299" s="114">
        <f>AA299*'Расчет субсидий'!AI299</f>
        <v>1.8405875856749687</v>
      </c>
      <c r="AC299" s="124">
        <f t="shared" si="128"/>
        <v>0.64634905788782304</v>
      </c>
      <c r="AD299" s="114">
        <f>'Расчет субсидий'!AL299-1</f>
        <v>-0.36792452830188682</v>
      </c>
      <c r="AE299" s="114">
        <f>AD299*'Расчет субсидий'!AM299</f>
        <v>-5.5188679245283021</v>
      </c>
      <c r="AF299" s="124">
        <f t="shared" si="129"/>
        <v>-1.938030611196415</v>
      </c>
      <c r="AG299" s="114">
        <f>'Расчет субсидий'!AP299-1</f>
        <v>-0.11764705882352944</v>
      </c>
      <c r="AH299" s="114">
        <f>AG299*'Расчет субсидий'!AQ299</f>
        <v>-2.3529411764705888</v>
      </c>
      <c r="AI299" s="132">
        <f t="shared" si="130"/>
        <v>-0.82626946118379097</v>
      </c>
      <c r="AJ299" s="114" t="s">
        <v>378</v>
      </c>
      <c r="AK299" s="114" t="s">
        <v>378</v>
      </c>
      <c r="AL299" s="114" t="s">
        <v>378</v>
      </c>
      <c r="AM299" s="123">
        <f>'Расчет субсидий'!AX299-1</f>
        <v>-0.55555555555555558</v>
      </c>
      <c r="AN299" s="123">
        <f>AM299*'Расчет субсидий'!AY299</f>
        <v>-5.5555555555555554</v>
      </c>
      <c r="AO299" s="116">
        <f t="shared" si="155"/>
        <v>-1.9509140055728393</v>
      </c>
      <c r="AP299" s="114" t="s">
        <v>378</v>
      </c>
      <c r="AQ299" s="115" t="s">
        <v>378</v>
      </c>
      <c r="AR299" s="141" t="s">
        <v>378</v>
      </c>
      <c r="AS299" s="115">
        <f t="shared" si="131"/>
        <v>-17.940308952635291</v>
      </c>
      <c r="AT299" s="118" t="str">
        <f>IF('Расчет субсидий'!BV299="+",'Расчет субсидий'!BV299,"-")</f>
        <v>-</v>
      </c>
    </row>
    <row r="300" spans="1:46" x14ac:dyDescent="0.2">
      <c r="A300" s="140" t="s">
        <v>295</v>
      </c>
      <c r="B300" s="114">
        <f>'Расчет субсидий'!BI300</f>
        <v>2.6000000000000227</v>
      </c>
      <c r="C300" s="114">
        <f>'Расчет субсидий'!D300-1</f>
        <v>-1</v>
      </c>
      <c r="D300" s="114">
        <f>C300*'Расчет субсидий'!E300</f>
        <v>0</v>
      </c>
      <c r="E300" s="124">
        <f t="shared" si="150"/>
        <v>0</v>
      </c>
      <c r="F300" s="114" t="s">
        <v>378</v>
      </c>
      <c r="G300" s="114" t="s">
        <v>378</v>
      </c>
      <c r="H300" s="114" t="s">
        <v>378</v>
      </c>
      <c r="I300" s="114" t="s">
        <v>378</v>
      </c>
      <c r="J300" s="114" t="s">
        <v>378</v>
      </c>
      <c r="K300" s="114" t="s">
        <v>378</v>
      </c>
      <c r="L300" s="114">
        <f>'Расчет субсидий'!P300-1</f>
        <v>-0.37290197032352224</v>
      </c>
      <c r="M300" s="114">
        <f>L300*'Расчет субсидий'!Q300</f>
        <v>-7.4580394064704443</v>
      </c>
      <c r="N300" s="124">
        <f t="shared" si="151"/>
        <v>-22.101405340512841</v>
      </c>
      <c r="O300" s="114">
        <f>'Расчет субсидий'!R300-1</f>
        <v>0</v>
      </c>
      <c r="P300" s="114">
        <f>O300*'Расчет субсидий'!S300</f>
        <v>0</v>
      </c>
      <c r="Q300" s="124">
        <f t="shared" si="152"/>
        <v>0</v>
      </c>
      <c r="R300" s="114">
        <f>'Расчет субсидий'!V300-1</f>
        <v>0</v>
      </c>
      <c r="S300" s="114">
        <f>R300*'Расчет субсидий'!W300</f>
        <v>0</v>
      </c>
      <c r="T300" s="124">
        <f t="shared" si="153"/>
        <v>0</v>
      </c>
      <c r="U300" s="114">
        <f>'Расчет субсидий'!Z300-1</f>
        <v>0</v>
      </c>
      <c r="V300" s="114">
        <f>U300*'Расчет субсидий'!AA300</f>
        <v>0</v>
      </c>
      <c r="W300" s="124">
        <f t="shared" si="154"/>
        <v>0</v>
      </c>
      <c r="X300" s="114" t="s">
        <v>378</v>
      </c>
      <c r="Y300" s="114" t="s">
        <v>378</v>
      </c>
      <c r="Z300" s="114" t="s">
        <v>378</v>
      </c>
      <c r="AA300" s="119">
        <f>'Расчет субсидий'!AH300-1</f>
        <v>1.0397837002703745</v>
      </c>
      <c r="AB300" s="114">
        <f>AA300*'Расчет субсидий'!AI300</f>
        <v>10.397837002703746</v>
      </c>
      <c r="AC300" s="124">
        <f t="shared" si="128"/>
        <v>30.813300619189921</v>
      </c>
      <c r="AD300" s="114">
        <f>'Расчет субсидий'!AL300-1</f>
        <v>-0.26981132075471692</v>
      </c>
      <c r="AE300" s="114">
        <f>AD300*'Расчет субсидий'!AM300</f>
        <v>-4.0471698113207539</v>
      </c>
      <c r="AF300" s="124">
        <f t="shared" si="129"/>
        <v>-11.99351942338672</v>
      </c>
      <c r="AG300" s="114">
        <f>'Расчет субсидий'!AP300-1</f>
        <v>9.92366412213741E-2</v>
      </c>
      <c r="AH300" s="114">
        <f>AG300*'Расчет субсидий'!AQ300</f>
        <v>1.984732824427482</v>
      </c>
      <c r="AI300" s="132">
        <f t="shared" si="130"/>
        <v>5.8816241447096616</v>
      </c>
      <c r="AJ300" s="114" t="s">
        <v>378</v>
      </c>
      <c r="AK300" s="114" t="s">
        <v>378</v>
      </c>
      <c r="AL300" s="114" t="s">
        <v>378</v>
      </c>
      <c r="AM300" s="123">
        <f>'Расчет субсидий'!AX300-1</f>
        <v>-1</v>
      </c>
      <c r="AN300" s="123">
        <f>AM300*'Расчет субсидий'!AY300</f>
        <v>0</v>
      </c>
      <c r="AO300" s="116">
        <f t="shared" si="155"/>
        <v>0</v>
      </c>
      <c r="AP300" s="114" t="s">
        <v>378</v>
      </c>
      <c r="AQ300" s="115" t="s">
        <v>378</v>
      </c>
      <c r="AR300" s="141" t="s">
        <v>378</v>
      </c>
      <c r="AS300" s="115">
        <f t="shared" si="131"/>
        <v>0.87736060934002946</v>
      </c>
      <c r="AT300" s="118" t="str">
        <f>IF('Расчет субсидий'!BV300="+",'Расчет субсидий'!BV300,"-")</f>
        <v>-</v>
      </c>
    </row>
    <row r="301" spans="1:46" x14ac:dyDescent="0.2">
      <c r="A301" s="140" t="s">
        <v>296</v>
      </c>
      <c r="B301" s="114">
        <f>'Расчет субсидий'!BI301</f>
        <v>-6.7000000000000028</v>
      </c>
      <c r="C301" s="114">
        <f>'Расчет субсидий'!D301-1</f>
        <v>-1</v>
      </c>
      <c r="D301" s="114">
        <f>C301*'Расчет субсидий'!E301</f>
        <v>0</v>
      </c>
      <c r="E301" s="124">
        <f t="shared" si="150"/>
        <v>0</v>
      </c>
      <c r="F301" s="114" t="s">
        <v>378</v>
      </c>
      <c r="G301" s="114" t="s">
        <v>378</v>
      </c>
      <c r="H301" s="114" t="s">
        <v>378</v>
      </c>
      <c r="I301" s="114" t="s">
        <v>378</v>
      </c>
      <c r="J301" s="114" t="s">
        <v>378</v>
      </c>
      <c r="K301" s="114" t="s">
        <v>378</v>
      </c>
      <c r="L301" s="114">
        <f>'Расчет субсидий'!P301-1</f>
        <v>-1.058944092306513E-2</v>
      </c>
      <c r="M301" s="114">
        <f>L301*'Расчет субсидий'!Q301</f>
        <v>-0.2117888184613026</v>
      </c>
      <c r="N301" s="124">
        <f t="shared" si="151"/>
        <v>-7.5890897605504645E-2</v>
      </c>
      <c r="O301" s="114">
        <f>'Расчет субсидий'!R301-1</f>
        <v>0</v>
      </c>
      <c r="P301" s="114">
        <f>O301*'Расчет субсидий'!S301</f>
        <v>0</v>
      </c>
      <c r="Q301" s="124">
        <f t="shared" si="152"/>
        <v>0</v>
      </c>
      <c r="R301" s="114">
        <f>'Расчет субсидий'!V301-1</f>
        <v>0</v>
      </c>
      <c r="S301" s="114">
        <f>R301*'Расчет субсидий'!W301</f>
        <v>0</v>
      </c>
      <c r="T301" s="124">
        <f t="shared" si="153"/>
        <v>0</v>
      </c>
      <c r="U301" s="114">
        <f>'Расчет субсидий'!Z301-1</f>
        <v>0</v>
      </c>
      <c r="V301" s="114">
        <f>U301*'Расчет субсидий'!AA301</f>
        <v>0</v>
      </c>
      <c r="W301" s="124">
        <f t="shared" si="154"/>
        <v>0</v>
      </c>
      <c r="X301" s="114" t="s">
        <v>378</v>
      </c>
      <c r="Y301" s="114" t="s">
        <v>378</v>
      </c>
      <c r="Z301" s="114" t="s">
        <v>378</v>
      </c>
      <c r="AA301" s="119">
        <f>'Расчет субсидий'!AH301-1</f>
        <v>-0.23747980613893371</v>
      </c>
      <c r="AB301" s="114">
        <f>AA301*'Расчет субсидий'!AI301</f>
        <v>-2.3747980613893374</v>
      </c>
      <c r="AC301" s="124">
        <f t="shared" si="128"/>
        <v>-0.8509682325064738</v>
      </c>
      <c r="AD301" s="114">
        <f>'Расчет субсидий'!AL301-1</f>
        <v>-1</v>
      </c>
      <c r="AE301" s="114">
        <f>AD301*'Расчет субсидий'!AM301</f>
        <v>-15</v>
      </c>
      <c r="AF301" s="124">
        <f t="shared" si="129"/>
        <v>-5.3749932236888505</v>
      </c>
      <c r="AG301" s="114">
        <f>'Расчет субсидий'!AP301-1</f>
        <v>-5.555555555555558E-2</v>
      </c>
      <c r="AH301" s="114">
        <f>AG301*'Расчет субсидий'!AQ301</f>
        <v>-1.1111111111111116</v>
      </c>
      <c r="AI301" s="132">
        <f t="shared" si="130"/>
        <v>-0.39814764619917431</v>
      </c>
      <c r="AJ301" s="114" t="s">
        <v>378</v>
      </c>
      <c r="AK301" s="114" t="s">
        <v>378</v>
      </c>
      <c r="AL301" s="114" t="s">
        <v>378</v>
      </c>
      <c r="AM301" s="123">
        <f>'Расчет субсидий'!AX301-1</f>
        <v>0</v>
      </c>
      <c r="AN301" s="123">
        <f>AM301*'Расчет субсидий'!AY301</f>
        <v>0</v>
      </c>
      <c r="AO301" s="116">
        <f t="shared" si="155"/>
        <v>0</v>
      </c>
      <c r="AP301" s="114" t="s">
        <v>378</v>
      </c>
      <c r="AQ301" s="115" t="s">
        <v>378</v>
      </c>
      <c r="AR301" s="141" t="s">
        <v>378</v>
      </c>
      <c r="AS301" s="115">
        <f t="shared" si="131"/>
        <v>-18.69769799096175</v>
      </c>
      <c r="AT301" s="118" t="str">
        <f>IF('Расчет субсидий'!BV301="+",'Расчет субсидий'!BV301,"-")</f>
        <v>-</v>
      </c>
    </row>
    <row r="302" spans="1:46" x14ac:dyDescent="0.2">
      <c r="A302" s="140" t="s">
        <v>297</v>
      </c>
      <c r="B302" s="114">
        <f>'Расчет субсидий'!BI302</f>
        <v>-46.899999999999977</v>
      </c>
      <c r="C302" s="114">
        <f>'Расчет субсидий'!D302-1</f>
        <v>1.3736960405740239E-2</v>
      </c>
      <c r="D302" s="114">
        <f>C302*'Расчет субсидий'!E302</f>
        <v>0.13736960405740239</v>
      </c>
      <c r="E302" s="124">
        <f t="shared" si="150"/>
        <v>0.65800815424915304</v>
      </c>
      <c r="F302" s="114" t="s">
        <v>378</v>
      </c>
      <c r="G302" s="114" t="s">
        <v>378</v>
      </c>
      <c r="H302" s="114" t="s">
        <v>378</v>
      </c>
      <c r="I302" s="114" t="s">
        <v>378</v>
      </c>
      <c r="J302" s="114" t="s">
        <v>378</v>
      </c>
      <c r="K302" s="114" t="s">
        <v>378</v>
      </c>
      <c r="L302" s="114">
        <f>'Расчет субсидий'!P302-1</f>
        <v>-1.9114033060975921E-2</v>
      </c>
      <c r="M302" s="114">
        <f>L302*'Расчет субсидий'!Q302</f>
        <v>-0.38228066121951843</v>
      </c>
      <c r="N302" s="124">
        <f t="shared" si="151"/>
        <v>-1.8311459366883591</v>
      </c>
      <c r="O302" s="114">
        <f>'Расчет субсидий'!R302-1</f>
        <v>0</v>
      </c>
      <c r="P302" s="114">
        <f>O302*'Расчет субсидий'!S302</f>
        <v>0</v>
      </c>
      <c r="Q302" s="124">
        <f t="shared" si="152"/>
        <v>0</v>
      </c>
      <c r="R302" s="114">
        <f>'Расчет субсидий'!V302-1</f>
        <v>0</v>
      </c>
      <c r="S302" s="114">
        <f>R302*'Расчет субсидий'!W302</f>
        <v>0</v>
      </c>
      <c r="T302" s="124">
        <f t="shared" si="153"/>
        <v>0</v>
      </c>
      <c r="U302" s="114">
        <f>'Расчет субсидий'!Z302-1</f>
        <v>0</v>
      </c>
      <c r="V302" s="114">
        <f>U302*'Расчет субсидий'!AA302</f>
        <v>0</v>
      </c>
      <c r="W302" s="124">
        <f t="shared" si="154"/>
        <v>0</v>
      </c>
      <c r="X302" s="114" t="s">
        <v>378</v>
      </c>
      <c r="Y302" s="114" t="s">
        <v>378</v>
      </c>
      <c r="Z302" s="114" t="s">
        <v>378</v>
      </c>
      <c r="AA302" s="119">
        <f>'Расчет субсидий'!AH302-1</f>
        <v>0.13122852233676974</v>
      </c>
      <c r="AB302" s="114">
        <f>AA302*'Расчет субсидий'!AI302</f>
        <v>1.3122852233676974</v>
      </c>
      <c r="AC302" s="124">
        <f t="shared" si="128"/>
        <v>6.285920263086652</v>
      </c>
      <c r="AD302" s="114">
        <f>'Расчет субсидий'!AL302-1</f>
        <v>-0.69056603773584913</v>
      </c>
      <c r="AE302" s="114">
        <f>AD302*'Расчет субсидий'!AM302</f>
        <v>-10.358490566037737</v>
      </c>
      <c r="AF302" s="124">
        <f t="shared" si="129"/>
        <v>-49.617754269114577</v>
      </c>
      <c r="AG302" s="114">
        <f>'Расчет субсидий'!AP302-1</f>
        <v>-2.5000000000000022E-2</v>
      </c>
      <c r="AH302" s="114">
        <f>AG302*'Расчет субсидий'!AQ302</f>
        <v>-0.50000000000000044</v>
      </c>
      <c r="AI302" s="132">
        <f t="shared" si="130"/>
        <v>-2.3950282115328547</v>
      </c>
      <c r="AJ302" s="114" t="s">
        <v>378</v>
      </c>
      <c r="AK302" s="114" t="s">
        <v>378</v>
      </c>
      <c r="AL302" s="114" t="s">
        <v>378</v>
      </c>
      <c r="AM302" s="123">
        <f>'Расчет субсидий'!AX302-1</f>
        <v>-1</v>
      </c>
      <c r="AN302" s="123">
        <f>AM302*'Расчет субсидий'!AY302</f>
        <v>0</v>
      </c>
      <c r="AO302" s="116">
        <f t="shared" si="155"/>
        <v>0</v>
      </c>
      <c r="AP302" s="114" t="s">
        <v>378</v>
      </c>
      <c r="AQ302" s="115" t="s">
        <v>378</v>
      </c>
      <c r="AR302" s="141" t="s">
        <v>378</v>
      </c>
      <c r="AS302" s="115">
        <f t="shared" si="131"/>
        <v>-9.7911163998321555</v>
      </c>
      <c r="AT302" s="118" t="str">
        <f>IF('Расчет субсидий'!BV302="+",'Расчет субсидий'!BV302,"-")</f>
        <v>-</v>
      </c>
    </row>
    <row r="303" spans="1:46" x14ac:dyDescent="0.2">
      <c r="A303" s="140" t="s">
        <v>298</v>
      </c>
      <c r="B303" s="114">
        <f>'Расчет субсидий'!BI303</f>
        <v>-5.6000000000000014</v>
      </c>
      <c r="C303" s="114">
        <f>'Расчет субсидий'!D303-1</f>
        <v>0.20786172600069852</v>
      </c>
      <c r="D303" s="114">
        <f>C303*'Расчет субсидий'!E303</f>
        <v>2.0786172600069852</v>
      </c>
      <c r="E303" s="124">
        <f t="shared" si="150"/>
        <v>0.50992950591284525</v>
      </c>
      <c r="F303" s="114" t="s">
        <v>378</v>
      </c>
      <c r="G303" s="114" t="s">
        <v>378</v>
      </c>
      <c r="H303" s="114" t="s">
        <v>378</v>
      </c>
      <c r="I303" s="114" t="s">
        <v>378</v>
      </c>
      <c r="J303" s="114" t="s">
        <v>378</v>
      </c>
      <c r="K303" s="114" t="s">
        <v>378</v>
      </c>
      <c r="L303" s="114">
        <f>'Расчет субсидий'!P303-1</f>
        <v>-0.39940188453019787</v>
      </c>
      <c r="M303" s="114">
        <f>L303*'Расчет субсидий'!Q303</f>
        <v>-7.9880376906039574</v>
      </c>
      <c r="N303" s="124">
        <f t="shared" si="151"/>
        <v>-1.9596373950869495</v>
      </c>
      <c r="O303" s="114">
        <f>'Расчет субсидий'!R303-1</f>
        <v>0</v>
      </c>
      <c r="P303" s="114">
        <f>O303*'Расчет субсидий'!S303</f>
        <v>0</v>
      </c>
      <c r="Q303" s="124">
        <f t="shared" si="152"/>
        <v>0</v>
      </c>
      <c r="R303" s="114">
        <f>'Расчет субсидий'!V303-1</f>
        <v>-0.14917185357105178</v>
      </c>
      <c r="S303" s="114">
        <f>R303*'Расчет субсидий'!W303</f>
        <v>-5.9668741428420713</v>
      </c>
      <c r="T303" s="124">
        <f t="shared" si="153"/>
        <v>-1.4638025200913438</v>
      </c>
      <c r="U303" s="114">
        <f>'Расчет субсидий'!Z303-1</f>
        <v>0</v>
      </c>
      <c r="V303" s="114">
        <f>U303*'Расчет субсидий'!AA303</f>
        <v>0</v>
      </c>
      <c r="W303" s="124">
        <f t="shared" si="154"/>
        <v>0</v>
      </c>
      <c r="X303" s="114" t="s">
        <v>378</v>
      </c>
      <c r="Y303" s="114" t="s">
        <v>378</v>
      </c>
      <c r="Z303" s="114" t="s">
        <v>378</v>
      </c>
      <c r="AA303" s="119">
        <f>'Расчет субсидий'!AH303-1</f>
        <v>-5.7888281716549361E-3</v>
      </c>
      <c r="AB303" s="114">
        <f>AA303*'Расчет субсидий'!AI303</f>
        <v>-5.7888281716549361E-2</v>
      </c>
      <c r="AC303" s="124">
        <f t="shared" ref="AC303:AC366" si="156">$B303*AB303/$AS303</f>
        <v>-1.4201240152198296E-2</v>
      </c>
      <c r="AD303" s="114">
        <f>'Расчет субсидий'!AL303-1</f>
        <v>-0.46603773584905661</v>
      </c>
      <c r="AE303" s="114">
        <f>AD303*'Расчет субсидий'!AM303</f>
        <v>-6.9905660377358494</v>
      </c>
      <c r="AF303" s="124">
        <f t="shared" ref="AF303:AF366" si="157">$B303*AE303/$AS303</f>
        <v>-1.7149361521523103</v>
      </c>
      <c r="AG303" s="114">
        <f>'Расчет субсидий'!AP303-1</f>
        <v>-0.19512195121951215</v>
      </c>
      <c r="AH303" s="114">
        <f>AG303*'Расчет субсидий'!AQ303</f>
        <v>-3.9024390243902429</v>
      </c>
      <c r="AI303" s="132">
        <f t="shared" ref="AI303:AI366" si="158">$B303*AH303/$AS303</f>
        <v>-0.95735219843004427</v>
      </c>
      <c r="AJ303" s="114" t="s">
        <v>378</v>
      </c>
      <c r="AK303" s="114" t="s">
        <v>378</v>
      </c>
      <c r="AL303" s="114" t="s">
        <v>378</v>
      </c>
      <c r="AM303" s="123">
        <f>'Расчет субсидий'!AX303-1</f>
        <v>0</v>
      </c>
      <c r="AN303" s="123">
        <f>AM303*'Расчет субсидий'!AY303</f>
        <v>0</v>
      </c>
      <c r="AO303" s="116">
        <f t="shared" si="155"/>
        <v>0</v>
      </c>
      <c r="AP303" s="114" t="s">
        <v>378</v>
      </c>
      <c r="AQ303" s="115" t="s">
        <v>378</v>
      </c>
      <c r="AR303" s="141" t="s">
        <v>378</v>
      </c>
      <c r="AS303" s="115">
        <f t="shared" si="131"/>
        <v>-22.827187917281687</v>
      </c>
      <c r="AT303" s="118" t="str">
        <f>IF('Расчет субсидий'!BV303="+",'Расчет субсидий'!BV303,"-")</f>
        <v>-</v>
      </c>
    </row>
    <row r="304" spans="1:46" x14ac:dyDescent="0.2">
      <c r="A304" s="140" t="s">
        <v>299</v>
      </c>
      <c r="B304" s="114">
        <f>'Расчет субсидий'!BI304</f>
        <v>-0.80000000000000071</v>
      </c>
      <c r="C304" s="114">
        <f>'Расчет субсидий'!D304-1</f>
        <v>-1.5688675715209044E-2</v>
      </c>
      <c r="D304" s="114">
        <f>C304*'Расчет субсидий'!E304</f>
        <v>-0.15688675715209044</v>
      </c>
      <c r="E304" s="124">
        <f t="shared" si="150"/>
        <v>-1.2907757483769064E-2</v>
      </c>
      <c r="F304" s="114" t="s">
        <v>378</v>
      </c>
      <c r="G304" s="114" t="s">
        <v>378</v>
      </c>
      <c r="H304" s="114" t="s">
        <v>378</v>
      </c>
      <c r="I304" s="114" t="s">
        <v>378</v>
      </c>
      <c r="J304" s="114" t="s">
        <v>378</v>
      </c>
      <c r="K304" s="114" t="s">
        <v>378</v>
      </c>
      <c r="L304" s="114">
        <f>'Расчет субсидий'!P304-1</f>
        <v>-0.49258082521145508</v>
      </c>
      <c r="M304" s="114">
        <f>L304*'Расчет субсидий'!Q304</f>
        <v>-9.8516165042291011</v>
      </c>
      <c r="N304" s="124">
        <f t="shared" si="151"/>
        <v>-0.81053543949800244</v>
      </c>
      <c r="O304" s="114">
        <f>'Расчет субсидий'!R304-1</f>
        <v>0</v>
      </c>
      <c r="P304" s="114">
        <f>O304*'Расчет субсидий'!S304</f>
        <v>0</v>
      </c>
      <c r="Q304" s="124">
        <f t="shared" si="152"/>
        <v>0</v>
      </c>
      <c r="R304" s="114">
        <f>'Расчет субсидий'!V304-1</f>
        <v>0</v>
      </c>
      <c r="S304" s="114">
        <f>R304*'Расчет субсидий'!W304</f>
        <v>0</v>
      </c>
      <c r="T304" s="124">
        <f t="shared" si="153"/>
        <v>0</v>
      </c>
      <c r="U304" s="114">
        <f>'Расчет субсидий'!Z304-1</f>
        <v>0</v>
      </c>
      <c r="V304" s="114">
        <f>U304*'Расчет субсидий'!AA304</f>
        <v>0</v>
      </c>
      <c r="W304" s="124">
        <f t="shared" si="154"/>
        <v>0</v>
      </c>
      <c r="X304" s="114" t="s">
        <v>378</v>
      </c>
      <c r="Y304" s="114" t="s">
        <v>378</v>
      </c>
      <c r="Z304" s="114" t="s">
        <v>378</v>
      </c>
      <c r="AA304" s="119">
        <f>'Расчет субсидий'!AH304-1</f>
        <v>0.20264105991051196</v>
      </c>
      <c r="AB304" s="114">
        <f>AA304*'Расчет субсидий'!AI304</f>
        <v>2.0264105991051196</v>
      </c>
      <c r="AC304" s="124">
        <f t="shared" si="156"/>
        <v>0.16672163444892477</v>
      </c>
      <c r="AD304" s="114">
        <f>'Расчет субсидий'!AL304-1</f>
        <v>-0.40566037735849059</v>
      </c>
      <c r="AE304" s="114">
        <f>AD304*'Расчет субсидий'!AM304</f>
        <v>-6.084905660377359</v>
      </c>
      <c r="AF304" s="124">
        <f t="shared" si="157"/>
        <v>-0.50063171679699703</v>
      </c>
      <c r="AG304" s="114">
        <f>'Расчет субсидий'!AP304-1</f>
        <v>0.27272727272727271</v>
      </c>
      <c r="AH304" s="114">
        <f>AG304*'Расчет субсидий'!AQ304</f>
        <v>5.4545454545454541</v>
      </c>
      <c r="AI304" s="132">
        <f t="shared" si="158"/>
        <v>0.4487692345072446</v>
      </c>
      <c r="AJ304" s="114" t="s">
        <v>378</v>
      </c>
      <c r="AK304" s="114" t="s">
        <v>378</v>
      </c>
      <c r="AL304" s="114" t="s">
        <v>378</v>
      </c>
      <c r="AM304" s="123">
        <f>'Расчет субсидий'!AX304-1</f>
        <v>-0.11111111111111116</v>
      </c>
      <c r="AN304" s="123">
        <f>AM304*'Расчет субсидий'!AY304</f>
        <v>-1.1111111111111116</v>
      </c>
      <c r="AO304" s="116">
        <f t="shared" si="155"/>
        <v>-9.1415955177401739E-2</v>
      </c>
      <c r="AP304" s="114" t="s">
        <v>378</v>
      </c>
      <c r="AQ304" s="115" t="s">
        <v>378</v>
      </c>
      <c r="AR304" s="141" t="s">
        <v>378</v>
      </c>
      <c r="AS304" s="115">
        <f t="shared" ref="AS304:AS367" si="159">D304+M304+S304+V304+AB304+AE304+AH304+AN304</f>
        <v>-9.7235639792190867</v>
      </c>
      <c r="AT304" s="118" t="str">
        <f>IF('Расчет субсидий'!BV304="+",'Расчет субсидий'!BV304,"-")</f>
        <v>-</v>
      </c>
    </row>
    <row r="305" spans="1:46" x14ac:dyDescent="0.2">
      <c r="A305" s="140" t="s">
        <v>300</v>
      </c>
      <c r="B305" s="114">
        <f>'Расчет субсидий'!BI305</f>
        <v>-5.1000000000000014</v>
      </c>
      <c r="C305" s="114">
        <f>'Расчет субсидий'!D305-1</f>
        <v>-1</v>
      </c>
      <c r="D305" s="114">
        <f>C305*'Расчет субсидий'!E305</f>
        <v>0</v>
      </c>
      <c r="E305" s="124">
        <f t="shared" si="150"/>
        <v>0</v>
      </c>
      <c r="F305" s="114" t="s">
        <v>378</v>
      </c>
      <c r="G305" s="114" t="s">
        <v>378</v>
      </c>
      <c r="H305" s="114" t="s">
        <v>378</v>
      </c>
      <c r="I305" s="114" t="s">
        <v>378</v>
      </c>
      <c r="J305" s="114" t="s">
        <v>378</v>
      </c>
      <c r="K305" s="114" t="s">
        <v>378</v>
      </c>
      <c r="L305" s="114">
        <f>'Расчет субсидий'!P305-1</f>
        <v>-0.78957863252348215</v>
      </c>
      <c r="M305" s="114">
        <f>L305*'Расчет субсидий'!Q305</f>
        <v>-15.791572650469643</v>
      </c>
      <c r="N305" s="124">
        <f t="shared" si="151"/>
        <v>-5.2632370292123873</v>
      </c>
      <c r="O305" s="114">
        <f>'Расчет субсидий'!R305-1</f>
        <v>0</v>
      </c>
      <c r="P305" s="114">
        <f>O305*'Расчет субсидий'!S305</f>
        <v>0</v>
      </c>
      <c r="Q305" s="124">
        <f t="shared" si="152"/>
        <v>0</v>
      </c>
      <c r="R305" s="114">
        <f>'Расчет субсидий'!V305-1</f>
        <v>0</v>
      </c>
      <c r="S305" s="114">
        <f>R305*'Расчет субсидий'!W305</f>
        <v>0</v>
      </c>
      <c r="T305" s="124">
        <f t="shared" si="153"/>
        <v>0</v>
      </c>
      <c r="U305" s="114">
        <f>'Расчет субсидий'!Z305-1</f>
        <v>0</v>
      </c>
      <c r="V305" s="114">
        <f>U305*'Расчет субсидий'!AA305</f>
        <v>0</v>
      </c>
      <c r="W305" s="124">
        <f t="shared" si="154"/>
        <v>0</v>
      </c>
      <c r="X305" s="114" t="s">
        <v>378</v>
      </c>
      <c r="Y305" s="114" t="s">
        <v>378</v>
      </c>
      <c r="Z305" s="114" t="s">
        <v>378</v>
      </c>
      <c r="AA305" s="119">
        <f>'Расчет субсидий'!AH305-1</f>
        <v>0.60808270676691722</v>
      </c>
      <c r="AB305" s="114">
        <f>AA305*'Расчет субсидий'!AI305</f>
        <v>6.0808270676691727</v>
      </c>
      <c r="AC305" s="124">
        <f t="shared" si="156"/>
        <v>2.0267034132184127</v>
      </c>
      <c r="AD305" s="114">
        <f>'Расчет субсидий'!AL305-1</f>
        <v>-0.48867924528301887</v>
      </c>
      <c r="AE305" s="114">
        <f>AD305*'Расчет субсидий'!AM305</f>
        <v>-7.3301886792452828</v>
      </c>
      <c r="AF305" s="124">
        <f t="shared" si="157"/>
        <v>-2.4431081907836343</v>
      </c>
      <c r="AG305" s="114">
        <f>'Расчет субсидий'!AP305-1</f>
        <v>8.6956521739130377E-2</v>
      </c>
      <c r="AH305" s="114">
        <f>AG305*'Расчет субсидий'!AQ305</f>
        <v>1.7391304347826075</v>
      </c>
      <c r="AI305" s="132">
        <f t="shared" si="158"/>
        <v>0.57964180677760635</v>
      </c>
      <c r="AJ305" s="114" t="s">
        <v>378</v>
      </c>
      <c r="AK305" s="114" t="s">
        <v>378</v>
      </c>
      <c r="AL305" s="114" t="s">
        <v>378</v>
      </c>
      <c r="AM305" s="123">
        <f>'Расчет субсидий'!AX305-1</f>
        <v>0</v>
      </c>
      <c r="AN305" s="123">
        <f>AM305*'Расчет субсидий'!AY305</f>
        <v>0</v>
      </c>
      <c r="AO305" s="116">
        <f t="shared" si="155"/>
        <v>0</v>
      </c>
      <c r="AP305" s="114" t="s">
        <v>378</v>
      </c>
      <c r="AQ305" s="115" t="s">
        <v>378</v>
      </c>
      <c r="AR305" s="141" t="s">
        <v>378</v>
      </c>
      <c r="AS305" s="115">
        <f t="shared" si="159"/>
        <v>-15.301803827263145</v>
      </c>
      <c r="AT305" s="118" t="str">
        <f>IF('Расчет субсидий'!BV305="+",'Расчет субсидий'!BV305,"-")</f>
        <v>-</v>
      </c>
    </row>
    <row r="306" spans="1:46" x14ac:dyDescent="0.2">
      <c r="A306" s="140" t="s">
        <v>301</v>
      </c>
      <c r="B306" s="114">
        <f>'Расчет субсидий'!BI306</f>
        <v>-5.5999999999999091</v>
      </c>
      <c r="C306" s="114">
        <f>'Расчет субсидий'!D306-1</f>
        <v>0.31782293178519594</v>
      </c>
      <c r="D306" s="114">
        <f>C306*'Расчет субсидий'!E306</f>
        <v>3.1782293178519594</v>
      </c>
      <c r="E306" s="124">
        <f t="shared" si="150"/>
        <v>24.071617974331964</v>
      </c>
      <c r="F306" s="114" t="s">
        <v>378</v>
      </c>
      <c r="G306" s="114" t="s">
        <v>378</v>
      </c>
      <c r="H306" s="114" t="s">
        <v>378</v>
      </c>
      <c r="I306" s="114" t="s">
        <v>378</v>
      </c>
      <c r="J306" s="114" t="s">
        <v>378</v>
      </c>
      <c r="K306" s="114" t="s">
        <v>378</v>
      </c>
      <c r="L306" s="114">
        <f>'Расчет субсидий'!P306-1</f>
        <v>-0.30554653386741726</v>
      </c>
      <c r="M306" s="114">
        <f>L306*'Расчет субсидий'!Q306</f>
        <v>-6.1109306773483452</v>
      </c>
      <c r="N306" s="124">
        <f t="shared" si="151"/>
        <v>-46.283629663379401</v>
      </c>
      <c r="O306" s="114">
        <f>'Расчет субсидий'!R306-1</f>
        <v>0</v>
      </c>
      <c r="P306" s="114">
        <f>O306*'Расчет субсидий'!S306</f>
        <v>0</v>
      </c>
      <c r="Q306" s="124">
        <f t="shared" si="152"/>
        <v>0</v>
      </c>
      <c r="R306" s="114">
        <f>'Расчет субсидий'!V306-1</f>
        <v>0</v>
      </c>
      <c r="S306" s="114">
        <f>R306*'Расчет субсидий'!W306</f>
        <v>0</v>
      </c>
      <c r="T306" s="124">
        <f t="shared" si="153"/>
        <v>0</v>
      </c>
      <c r="U306" s="114">
        <f>'Расчет субсидий'!Z306-1</f>
        <v>0</v>
      </c>
      <c r="V306" s="114">
        <f>U306*'Расчет субсидий'!AA306</f>
        <v>0</v>
      </c>
      <c r="W306" s="124">
        <f t="shared" si="154"/>
        <v>0</v>
      </c>
      <c r="X306" s="114" t="s">
        <v>378</v>
      </c>
      <c r="Y306" s="114" t="s">
        <v>378</v>
      </c>
      <c r="Z306" s="114" t="s">
        <v>378</v>
      </c>
      <c r="AA306" s="119">
        <f>'Расчет субсидий'!AH306-1</f>
        <v>0.54134466769706346</v>
      </c>
      <c r="AB306" s="114">
        <f>AA306*'Расчет субсидий'!AI306</f>
        <v>5.4134466769706346</v>
      </c>
      <c r="AC306" s="124">
        <f t="shared" si="156"/>
        <v>41.000949679907201</v>
      </c>
      <c r="AD306" s="114">
        <f>'Расчет субсидий'!AL306-1</f>
        <v>-0.39245283018867916</v>
      </c>
      <c r="AE306" s="114">
        <f>AD306*'Расчет субсидий'!AM306</f>
        <v>-5.8867924528301874</v>
      </c>
      <c r="AF306" s="124">
        <f t="shared" si="157"/>
        <v>-44.586027264540341</v>
      </c>
      <c r="AG306" s="114">
        <f>'Расчет субсидий'!AP306-1</f>
        <v>0.1333333333333333</v>
      </c>
      <c r="AH306" s="114">
        <f>AG306*'Расчет субсидий'!AQ306</f>
        <v>2.6666666666666661</v>
      </c>
      <c r="AI306" s="132">
        <f t="shared" si="158"/>
        <v>20.197089273680664</v>
      </c>
      <c r="AJ306" s="114" t="s">
        <v>378</v>
      </c>
      <c r="AK306" s="114" t="s">
        <v>378</v>
      </c>
      <c r="AL306" s="114" t="s">
        <v>378</v>
      </c>
      <c r="AM306" s="123">
        <f>'Расчет субсидий'!AX306-1</f>
        <v>-1</v>
      </c>
      <c r="AN306" s="123">
        <f>AM306*'Расчет субсидий'!AY306</f>
        <v>0</v>
      </c>
      <c r="AO306" s="116">
        <f t="shared" si="155"/>
        <v>0</v>
      </c>
      <c r="AP306" s="114" t="s">
        <v>378</v>
      </c>
      <c r="AQ306" s="115" t="s">
        <v>378</v>
      </c>
      <c r="AR306" s="141" t="s">
        <v>378</v>
      </c>
      <c r="AS306" s="115">
        <f t="shared" si="159"/>
        <v>-0.73938046868927243</v>
      </c>
      <c r="AT306" s="118" t="str">
        <f>IF('Расчет субсидий'!BV306="+",'Расчет субсидий'!BV306,"-")</f>
        <v>-</v>
      </c>
    </row>
    <row r="307" spans="1:46" x14ac:dyDescent="0.2">
      <c r="A307" s="140" t="s">
        <v>302</v>
      </c>
      <c r="B307" s="114">
        <f>'Расчет субсидий'!BI307</f>
        <v>-54.100000000000023</v>
      </c>
      <c r="C307" s="114">
        <f>'Расчет субсидий'!D307-1</f>
        <v>7.4011706071674954E-3</v>
      </c>
      <c r="D307" s="114">
        <f>C307*'Расчет субсидий'!E307</f>
        <v>7.4011706071674954E-2</v>
      </c>
      <c r="E307" s="124">
        <f t="shared" si="150"/>
        <v>0.38280123253564996</v>
      </c>
      <c r="F307" s="114" t="s">
        <v>378</v>
      </c>
      <c r="G307" s="114" t="s">
        <v>378</v>
      </c>
      <c r="H307" s="114" t="s">
        <v>378</v>
      </c>
      <c r="I307" s="114" t="s">
        <v>378</v>
      </c>
      <c r="J307" s="114" t="s">
        <v>378</v>
      </c>
      <c r="K307" s="114" t="s">
        <v>378</v>
      </c>
      <c r="L307" s="114">
        <f>'Расчет субсидий'!P307-1</f>
        <v>-0.54870564095047913</v>
      </c>
      <c r="M307" s="114">
        <f>L307*'Расчет субсидий'!Q307</f>
        <v>-10.974112819009584</v>
      </c>
      <c r="N307" s="124">
        <f t="shared" si="151"/>
        <v>-56.759992926441591</v>
      </c>
      <c r="O307" s="114">
        <f>'Расчет субсидий'!R307-1</f>
        <v>0</v>
      </c>
      <c r="P307" s="114">
        <f>O307*'Расчет субсидий'!S307</f>
        <v>0</v>
      </c>
      <c r="Q307" s="124">
        <f t="shared" si="152"/>
        <v>0</v>
      </c>
      <c r="R307" s="114">
        <f>'Расчет субсидий'!V307-1</f>
        <v>0</v>
      </c>
      <c r="S307" s="114">
        <f>R307*'Расчет субсидий'!W307</f>
        <v>0</v>
      </c>
      <c r="T307" s="124">
        <f t="shared" si="153"/>
        <v>0</v>
      </c>
      <c r="U307" s="114">
        <f>'Расчет субсидий'!Z307-1</f>
        <v>0</v>
      </c>
      <c r="V307" s="114">
        <f>U307*'Расчет субсидий'!AA307</f>
        <v>0</v>
      </c>
      <c r="W307" s="124">
        <f t="shared" si="154"/>
        <v>0</v>
      </c>
      <c r="X307" s="114" t="s">
        <v>378</v>
      </c>
      <c r="Y307" s="114" t="s">
        <v>378</v>
      </c>
      <c r="Z307" s="114" t="s">
        <v>378</v>
      </c>
      <c r="AA307" s="119">
        <f>'Расчет субсидий'!AH307-1</f>
        <v>3.785744771660271E-2</v>
      </c>
      <c r="AB307" s="114">
        <f>AA307*'Расчет субсидий'!AI307</f>
        <v>0.3785744771660271</v>
      </c>
      <c r="AC307" s="124">
        <f t="shared" si="156"/>
        <v>1.9580520995604556</v>
      </c>
      <c r="AD307" s="114">
        <f>'Расчет субсидий'!AL307-1</f>
        <v>-0.78867924528301891</v>
      </c>
      <c r="AE307" s="114">
        <f>AD307*'Расчет субсидий'!AM307</f>
        <v>-11.830188679245284</v>
      </c>
      <c r="AF307" s="124">
        <f t="shared" si="157"/>
        <v>-61.187764043146871</v>
      </c>
      <c r="AG307" s="114">
        <f>'Расчет субсидий'!AP307-1</f>
        <v>0.59459459459459452</v>
      </c>
      <c r="AH307" s="114">
        <f>AG307*'Расчет субсидий'!AQ307</f>
        <v>11.891891891891891</v>
      </c>
      <c r="AI307" s="132">
        <f t="shared" si="158"/>
        <v>61.506903637492343</v>
      </c>
      <c r="AJ307" s="114" t="s">
        <v>378</v>
      </c>
      <c r="AK307" s="114" t="s">
        <v>378</v>
      </c>
      <c r="AL307" s="114" t="s">
        <v>378</v>
      </c>
      <c r="AM307" s="123">
        <f>'Расчет субсидий'!AX307-1</f>
        <v>0</v>
      </c>
      <c r="AN307" s="123">
        <f>AM307*'Расчет субсидий'!AY307</f>
        <v>0</v>
      </c>
      <c r="AO307" s="116">
        <f t="shared" si="155"/>
        <v>0</v>
      </c>
      <c r="AP307" s="114" t="s">
        <v>378</v>
      </c>
      <c r="AQ307" s="115" t="s">
        <v>378</v>
      </c>
      <c r="AR307" s="141" t="s">
        <v>378</v>
      </c>
      <c r="AS307" s="115">
        <f t="shared" si="159"/>
        <v>-10.459823423125275</v>
      </c>
      <c r="AT307" s="118" t="str">
        <f>IF('Расчет субсидий'!BV307="+",'Расчет субсидий'!BV307,"-")</f>
        <v>-</v>
      </c>
    </row>
    <row r="308" spans="1:46" x14ac:dyDescent="0.2">
      <c r="A308" s="140" t="s">
        <v>303</v>
      </c>
      <c r="B308" s="114">
        <f>'Расчет субсидий'!BI308</f>
        <v>-3</v>
      </c>
      <c r="C308" s="114">
        <f>'Расчет субсидий'!D308-1</f>
        <v>-8.1095511386357622E-3</v>
      </c>
      <c r="D308" s="114">
        <f>C308*'Расчет субсидий'!E308</f>
        <v>-8.1095511386357622E-2</v>
      </c>
      <c r="E308" s="124">
        <f t="shared" si="150"/>
        <v>-2.7872250652895749E-2</v>
      </c>
      <c r="F308" s="114" t="s">
        <v>378</v>
      </c>
      <c r="G308" s="114" t="s">
        <v>378</v>
      </c>
      <c r="H308" s="114" t="s">
        <v>378</v>
      </c>
      <c r="I308" s="114" t="s">
        <v>378</v>
      </c>
      <c r="J308" s="114" t="s">
        <v>378</v>
      </c>
      <c r="K308" s="114" t="s">
        <v>378</v>
      </c>
      <c r="L308" s="114">
        <f>'Расчет субсидий'!P308-1</f>
        <v>-0.1109742900854509</v>
      </c>
      <c r="M308" s="114">
        <f>L308*'Расчет субсидий'!Q308</f>
        <v>-2.219485801709018</v>
      </c>
      <c r="N308" s="124">
        <f t="shared" si="151"/>
        <v>-0.76282969955084146</v>
      </c>
      <c r="O308" s="114">
        <f>'Расчет субсидий'!R308-1</f>
        <v>0</v>
      </c>
      <c r="P308" s="114">
        <f>O308*'Расчет субсидий'!S308</f>
        <v>0</v>
      </c>
      <c r="Q308" s="124">
        <f t="shared" si="152"/>
        <v>0</v>
      </c>
      <c r="R308" s="114">
        <f>'Расчет субсидий'!V308-1</f>
        <v>2.8904767671874332E-2</v>
      </c>
      <c r="S308" s="114">
        <f>R308*'Расчет субсидий'!W308</f>
        <v>1.1561907068749733</v>
      </c>
      <c r="T308" s="124">
        <f t="shared" si="153"/>
        <v>0.39737880227473554</v>
      </c>
      <c r="U308" s="114">
        <f>'Расчет субсидий'!Z308-1</f>
        <v>0</v>
      </c>
      <c r="V308" s="114">
        <f>U308*'Расчет субсидий'!AA308</f>
        <v>0</v>
      </c>
      <c r="W308" s="124">
        <f t="shared" si="154"/>
        <v>0</v>
      </c>
      <c r="X308" s="114" t="s">
        <v>378</v>
      </c>
      <c r="Y308" s="114" t="s">
        <v>378</v>
      </c>
      <c r="Z308" s="114" t="s">
        <v>378</v>
      </c>
      <c r="AA308" s="119">
        <f>'Расчет субсидий'!AH308-1</f>
        <v>0.14085738679653437</v>
      </c>
      <c r="AB308" s="114">
        <f>AA308*'Расчет субсидий'!AI308</f>
        <v>1.4085738679653437</v>
      </c>
      <c r="AC308" s="124">
        <f t="shared" si="156"/>
        <v>0.48412203388181008</v>
      </c>
      <c r="AD308" s="114">
        <f>'Расчет субсидий'!AL308-1</f>
        <v>-0.71698113207547176</v>
      </c>
      <c r="AE308" s="114">
        <f>AD308*'Расчет субсидий'!AM308</f>
        <v>-10.754716981132077</v>
      </c>
      <c r="AF308" s="124">
        <f t="shared" si="157"/>
        <v>-3.696359542896904</v>
      </c>
      <c r="AG308" s="114">
        <f>'Расчет субсидий'!AP308-1</f>
        <v>8.8095238095238004E-2</v>
      </c>
      <c r="AH308" s="114">
        <f>AG308*'Расчет субсидий'!AQ308</f>
        <v>1.7619047619047601</v>
      </c>
      <c r="AI308" s="132">
        <f t="shared" si="158"/>
        <v>0.60556065694409522</v>
      </c>
      <c r="AJ308" s="114" t="s">
        <v>378</v>
      </c>
      <c r="AK308" s="114" t="s">
        <v>378</v>
      </c>
      <c r="AL308" s="114" t="s">
        <v>378</v>
      </c>
      <c r="AM308" s="123">
        <f>'Расчет субсидий'!AX308-1</f>
        <v>-1</v>
      </c>
      <c r="AN308" s="123">
        <f>AM308*'Расчет субсидий'!AY308</f>
        <v>0</v>
      </c>
      <c r="AO308" s="116">
        <f t="shared" si="155"/>
        <v>0</v>
      </c>
      <c r="AP308" s="114" t="s">
        <v>378</v>
      </c>
      <c r="AQ308" s="115" t="s">
        <v>378</v>
      </c>
      <c r="AR308" s="141" t="s">
        <v>378</v>
      </c>
      <c r="AS308" s="115">
        <f t="shared" si="159"/>
        <v>-8.7286289574823748</v>
      </c>
      <c r="AT308" s="118" t="str">
        <f>IF('Расчет субсидий'!BV308="+",'Расчет субсидий'!BV308,"-")</f>
        <v>-</v>
      </c>
    </row>
    <row r="309" spans="1:46" x14ac:dyDescent="0.2">
      <c r="A309" s="140" t="s">
        <v>304</v>
      </c>
      <c r="B309" s="114">
        <f>'Расчет субсидий'!BI309</f>
        <v>172.20000000000005</v>
      </c>
      <c r="C309" s="114">
        <f>'Расчет субсидий'!D309-1</f>
        <v>1.0140043375553187E-2</v>
      </c>
      <c r="D309" s="114">
        <f>C309*'Расчет субсидий'!E309</f>
        <v>0.10140043375553187</v>
      </c>
      <c r="E309" s="124">
        <f t="shared" si="150"/>
        <v>0.53737627559640733</v>
      </c>
      <c r="F309" s="114" t="s">
        <v>378</v>
      </c>
      <c r="G309" s="114" t="s">
        <v>378</v>
      </c>
      <c r="H309" s="114" t="s">
        <v>378</v>
      </c>
      <c r="I309" s="114" t="s">
        <v>378</v>
      </c>
      <c r="J309" s="114" t="s">
        <v>378</v>
      </c>
      <c r="K309" s="114" t="s">
        <v>378</v>
      </c>
      <c r="L309" s="114">
        <f>'Расчет субсидий'!P309-1</f>
        <v>-6.6669571658896087E-3</v>
      </c>
      <c r="M309" s="114">
        <f>L309*'Расчет субсидий'!Q309</f>
        <v>-0.13333914331779217</v>
      </c>
      <c r="N309" s="124">
        <f t="shared" si="151"/>
        <v>-0.70663694003598598</v>
      </c>
      <c r="O309" s="114">
        <f>'Расчет субсидий'!R309-1</f>
        <v>0</v>
      </c>
      <c r="P309" s="114">
        <f>O309*'Расчет субсидий'!S309</f>
        <v>0</v>
      </c>
      <c r="Q309" s="124">
        <f t="shared" si="152"/>
        <v>0</v>
      </c>
      <c r="R309" s="114">
        <f>'Расчет субсидий'!V309-1</f>
        <v>3.9096217314039228E-2</v>
      </c>
      <c r="S309" s="114">
        <f>R309*'Расчет субсидий'!W309</f>
        <v>1.1728865194211768</v>
      </c>
      <c r="T309" s="124">
        <f t="shared" si="153"/>
        <v>6.215766206911324</v>
      </c>
      <c r="U309" s="114">
        <f>'Расчет субсидий'!Z309-1</f>
        <v>0</v>
      </c>
      <c r="V309" s="114">
        <f>U309*'Расчет субсидий'!AA309</f>
        <v>0</v>
      </c>
      <c r="W309" s="124">
        <f t="shared" si="154"/>
        <v>0</v>
      </c>
      <c r="X309" s="114" t="s">
        <v>378</v>
      </c>
      <c r="Y309" s="114" t="s">
        <v>378</v>
      </c>
      <c r="Z309" s="114" t="s">
        <v>378</v>
      </c>
      <c r="AA309" s="119">
        <f>'Расчет субсидий'!AH309-1</f>
        <v>1.0256610655203855</v>
      </c>
      <c r="AB309" s="114">
        <f>AA309*'Расчет субсидий'!AI309</f>
        <v>10.256610655203854</v>
      </c>
      <c r="AC309" s="124">
        <f t="shared" si="156"/>
        <v>54.355381234601346</v>
      </c>
      <c r="AD309" s="114">
        <f>'Расчет субсидий'!AL309-1</f>
        <v>-0.67358490566037732</v>
      </c>
      <c r="AE309" s="114">
        <f>AD309*'Расчет субсидий'!AM309</f>
        <v>-10.10377358490566</v>
      </c>
      <c r="AF309" s="124">
        <f t="shared" si="157"/>
        <v>-53.545414131226615</v>
      </c>
      <c r="AG309" s="114">
        <f>'Расчет субсидий'!AP309-1</f>
        <v>0.15521628498727735</v>
      </c>
      <c r="AH309" s="114">
        <f>AG309*'Расчет субсидий'!AQ309</f>
        <v>3.1043256997455471</v>
      </c>
      <c r="AI309" s="132">
        <f t="shared" si="158"/>
        <v>16.451517227128878</v>
      </c>
      <c r="AJ309" s="114" t="s">
        <v>378</v>
      </c>
      <c r="AK309" s="114" t="s">
        <v>378</v>
      </c>
      <c r="AL309" s="114" t="s">
        <v>378</v>
      </c>
      <c r="AM309" s="123">
        <f>'Расчет субсидий'!AX309-1</f>
        <v>2.8095238095238093</v>
      </c>
      <c r="AN309" s="123">
        <f>AM309*'Расчет субсидий'!AY309</f>
        <v>28.095238095238095</v>
      </c>
      <c r="AO309" s="116">
        <f t="shared" si="155"/>
        <v>148.89201012702469</v>
      </c>
      <c r="AP309" s="114" t="s">
        <v>378</v>
      </c>
      <c r="AQ309" s="115" t="s">
        <v>378</v>
      </c>
      <c r="AR309" s="141" t="s">
        <v>378</v>
      </c>
      <c r="AS309" s="115">
        <f t="shared" si="159"/>
        <v>32.493348675140751</v>
      </c>
      <c r="AT309" s="118" t="str">
        <f>IF('Расчет субсидий'!BV309="+",'Расчет субсидий'!BV309,"-")</f>
        <v>-</v>
      </c>
    </row>
    <row r="310" spans="1:46" x14ac:dyDescent="0.2">
      <c r="A310" s="140" t="s">
        <v>305</v>
      </c>
      <c r="B310" s="114">
        <f>'Расчет субсидий'!BI310</f>
        <v>-45.900000000000091</v>
      </c>
      <c r="C310" s="114">
        <f>'Расчет субсидий'!D310-1</f>
        <v>4.9480578731259106E-2</v>
      </c>
      <c r="D310" s="114">
        <f>C310*'Расчет субсидий'!E310</f>
        <v>0.49480578731259106</v>
      </c>
      <c r="E310" s="124">
        <f t="shared" si="150"/>
        <v>4.0341607480471904</v>
      </c>
      <c r="F310" s="114" t="s">
        <v>378</v>
      </c>
      <c r="G310" s="114" t="s">
        <v>378</v>
      </c>
      <c r="H310" s="114" t="s">
        <v>378</v>
      </c>
      <c r="I310" s="114" t="s">
        <v>378</v>
      </c>
      <c r="J310" s="114" t="s">
        <v>378</v>
      </c>
      <c r="K310" s="114" t="s">
        <v>378</v>
      </c>
      <c r="L310" s="114">
        <f>'Расчет субсидий'!P310-1</f>
        <v>-0.26427057236461748</v>
      </c>
      <c r="M310" s="114">
        <f>L310*'Расчет субсидий'!Q310</f>
        <v>-5.2854114472923497</v>
      </c>
      <c r="N310" s="124">
        <f t="shared" si="151"/>
        <v>-43.092057418633019</v>
      </c>
      <c r="O310" s="114">
        <f>'Расчет субсидий'!R310-1</f>
        <v>0</v>
      </c>
      <c r="P310" s="114">
        <f>O310*'Расчет субсидий'!S310</f>
        <v>0</v>
      </c>
      <c r="Q310" s="124">
        <f t="shared" si="152"/>
        <v>0</v>
      </c>
      <c r="R310" s="114">
        <f>'Расчет субсидий'!V310-1</f>
        <v>0.17695975163543642</v>
      </c>
      <c r="S310" s="114">
        <f>R310*'Расчет субсидий'!W310</f>
        <v>5.3087925490630923</v>
      </c>
      <c r="T310" s="124">
        <f t="shared" si="153"/>
        <v>43.282683974401323</v>
      </c>
      <c r="U310" s="114">
        <f>'Расчет субсидий'!Z310-1</f>
        <v>0</v>
      </c>
      <c r="V310" s="114">
        <f>U310*'Расчет субсидий'!AA310</f>
        <v>0</v>
      </c>
      <c r="W310" s="124">
        <f t="shared" si="154"/>
        <v>0</v>
      </c>
      <c r="X310" s="114" t="s">
        <v>378</v>
      </c>
      <c r="Y310" s="114" t="s">
        <v>378</v>
      </c>
      <c r="Z310" s="114" t="s">
        <v>378</v>
      </c>
      <c r="AA310" s="119">
        <f>'Расчет субсидий'!AH310-1</f>
        <v>0.44952746910374919</v>
      </c>
      <c r="AB310" s="114">
        <f>AA310*'Расчет субсидий'!AI310</f>
        <v>4.4952746910374923</v>
      </c>
      <c r="AC310" s="124">
        <f t="shared" si="156"/>
        <v>36.650057811100197</v>
      </c>
      <c r="AD310" s="114">
        <f>'Расчет субсидий'!AL310-1</f>
        <v>-0.42830188679245285</v>
      </c>
      <c r="AE310" s="114">
        <f>AD310*'Расчет субсидий'!AM310</f>
        <v>-6.4245283018867925</v>
      </c>
      <c r="AF310" s="124">
        <f t="shared" si="157"/>
        <v>-52.379298231240504</v>
      </c>
      <c r="AG310" s="114">
        <f>'Расчет субсидий'!AP310-1</f>
        <v>-0.2109375</v>
      </c>
      <c r="AH310" s="114">
        <f>AG310*'Расчет субсидий'!AQ310</f>
        <v>-4.21875</v>
      </c>
      <c r="AI310" s="132">
        <f t="shared" si="158"/>
        <v>-34.39554688367528</v>
      </c>
      <c r="AJ310" s="114" t="s">
        <v>378</v>
      </c>
      <c r="AK310" s="114" t="s">
        <v>378</v>
      </c>
      <c r="AL310" s="114" t="s">
        <v>378</v>
      </c>
      <c r="AM310" s="123">
        <f>'Расчет субсидий'!AX310-1</f>
        <v>0</v>
      </c>
      <c r="AN310" s="123">
        <f>AM310*'Расчет субсидий'!AY310</f>
        <v>0</v>
      </c>
      <c r="AO310" s="116">
        <f t="shared" si="155"/>
        <v>0</v>
      </c>
      <c r="AP310" s="114" t="s">
        <v>378</v>
      </c>
      <c r="AQ310" s="115" t="s">
        <v>378</v>
      </c>
      <c r="AR310" s="141" t="s">
        <v>378</v>
      </c>
      <c r="AS310" s="115">
        <f t="shared" si="159"/>
        <v>-5.6298167217659669</v>
      </c>
      <c r="AT310" s="118" t="str">
        <f>IF('Расчет субсидий'!BV310="+",'Расчет субсидий'!BV310,"-")</f>
        <v>-</v>
      </c>
    </row>
    <row r="311" spans="1:46" x14ac:dyDescent="0.2">
      <c r="A311" s="140" t="s">
        <v>306</v>
      </c>
      <c r="B311" s="114">
        <f>'Расчет субсидий'!BI311</f>
        <v>2.2000000000000028</v>
      </c>
      <c r="C311" s="114">
        <f>'Расчет субсидий'!D311-1</f>
        <v>0.24450875154779528</v>
      </c>
      <c r="D311" s="114">
        <f>C311*'Расчет субсидий'!E311</f>
        <v>2.4450875154779528</v>
      </c>
      <c r="E311" s="124">
        <f t="shared" si="150"/>
        <v>0.74172869995272372</v>
      </c>
      <c r="F311" s="114" t="s">
        <v>378</v>
      </c>
      <c r="G311" s="114" t="s">
        <v>378</v>
      </c>
      <c r="H311" s="114" t="s">
        <v>378</v>
      </c>
      <c r="I311" s="114" t="s">
        <v>378</v>
      </c>
      <c r="J311" s="114" t="s">
        <v>378</v>
      </c>
      <c r="K311" s="114" t="s">
        <v>378</v>
      </c>
      <c r="L311" s="114">
        <f>'Расчет субсидий'!P311-1</f>
        <v>-0.14035095928872243</v>
      </c>
      <c r="M311" s="114">
        <f>L311*'Расчет субсидий'!Q311</f>
        <v>-2.8070191857744486</v>
      </c>
      <c r="N311" s="124">
        <f t="shared" si="151"/>
        <v>-0.85152235992659231</v>
      </c>
      <c r="O311" s="114">
        <f>'Расчет субсидий'!R311-1</f>
        <v>0</v>
      </c>
      <c r="P311" s="114">
        <f>O311*'Расчет субсидий'!S311</f>
        <v>0</v>
      </c>
      <c r="Q311" s="124">
        <f t="shared" si="152"/>
        <v>0</v>
      </c>
      <c r="R311" s="114">
        <f>'Расчет субсидий'!V311-1</f>
        <v>-0.27119377162629754</v>
      </c>
      <c r="S311" s="114">
        <f>R311*'Расчет субсидий'!W311</f>
        <v>-9.4917820069204133</v>
      </c>
      <c r="T311" s="124">
        <f t="shared" si="153"/>
        <v>-2.8793763346550509</v>
      </c>
      <c r="U311" s="114">
        <f>'Расчет субсидий'!Z311-1</f>
        <v>0</v>
      </c>
      <c r="V311" s="114">
        <f>U311*'Расчет субсидий'!AA311</f>
        <v>0</v>
      </c>
      <c r="W311" s="124">
        <f t="shared" si="154"/>
        <v>0</v>
      </c>
      <c r="X311" s="114" t="s">
        <v>378</v>
      </c>
      <c r="Y311" s="114" t="s">
        <v>378</v>
      </c>
      <c r="Z311" s="114" t="s">
        <v>378</v>
      </c>
      <c r="AA311" s="119">
        <f>'Расчет субсидий'!AH311-1</f>
        <v>0.49989096459984017</v>
      </c>
      <c r="AB311" s="114">
        <f>AA311*'Расчет субсидий'!AI311</f>
        <v>4.9989096459984017</v>
      </c>
      <c r="AC311" s="124">
        <f t="shared" si="156"/>
        <v>1.5164425524387566</v>
      </c>
      <c r="AD311" s="114">
        <f>'Расчет субсидий'!AL311-1</f>
        <v>-0.58490566037735847</v>
      </c>
      <c r="AE311" s="114">
        <f>AD311*'Расчет субсидий'!AM311</f>
        <v>-8.7735849056603765</v>
      </c>
      <c r="AF311" s="124">
        <f t="shared" si="157"/>
        <v>-2.661507894832237</v>
      </c>
      <c r="AG311" s="114">
        <f>'Расчет субсидий'!AP311-1</f>
        <v>0.97260273972602729</v>
      </c>
      <c r="AH311" s="114">
        <f>AG311*'Расчет субсидий'!AQ311</f>
        <v>19.452054794520546</v>
      </c>
      <c r="AI311" s="132">
        <f t="shared" si="158"/>
        <v>5.9008715323338974</v>
      </c>
      <c r="AJ311" s="114" t="s">
        <v>378</v>
      </c>
      <c r="AK311" s="114" t="s">
        <v>378</v>
      </c>
      <c r="AL311" s="114" t="s">
        <v>378</v>
      </c>
      <c r="AM311" s="123">
        <f>'Расчет субсидий'!AX311-1</f>
        <v>0.14285714285714279</v>
      </c>
      <c r="AN311" s="123">
        <f>AM311*'Расчет субсидий'!AY311</f>
        <v>1.4285714285714279</v>
      </c>
      <c r="AO311" s="116">
        <f t="shared" si="155"/>
        <v>0.43336380468850538</v>
      </c>
      <c r="AP311" s="114" t="s">
        <v>378</v>
      </c>
      <c r="AQ311" s="115" t="s">
        <v>378</v>
      </c>
      <c r="AR311" s="141" t="s">
        <v>378</v>
      </c>
      <c r="AS311" s="115">
        <f t="shared" si="159"/>
        <v>7.2522372862130888</v>
      </c>
      <c r="AT311" s="118" t="str">
        <f>IF('Расчет субсидий'!BV311="+",'Расчет субсидий'!BV311,"-")</f>
        <v>-</v>
      </c>
    </row>
    <row r="312" spans="1:46" x14ac:dyDescent="0.2">
      <c r="A312" s="135" t="s">
        <v>307</v>
      </c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19"/>
      <c r="AB312" s="114"/>
      <c r="AC312" s="124"/>
      <c r="AD312" s="142"/>
      <c r="AE312" s="142"/>
      <c r="AF312" s="142"/>
      <c r="AG312" s="142"/>
      <c r="AH312" s="142"/>
      <c r="AI312" s="143"/>
      <c r="AJ312" s="142"/>
      <c r="AK312" s="142"/>
      <c r="AL312" s="142"/>
      <c r="AM312" s="123"/>
      <c r="AN312" s="123"/>
      <c r="AO312" s="116"/>
      <c r="AP312" s="142"/>
      <c r="AQ312" s="144"/>
      <c r="AR312" s="145"/>
      <c r="AS312" s="115"/>
      <c r="AT312" s="118"/>
    </row>
    <row r="313" spans="1:46" x14ac:dyDescent="0.2">
      <c r="A313" s="140" t="s">
        <v>308</v>
      </c>
      <c r="B313" s="114">
        <f>'Расчет субсидий'!BI313</f>
        <v>145.79999999999995</v>
      </c>
      <c r="C313" s="114">
        <f>'Расчет субсидий'!D313-1</f>
        <v>0.28853605519327097</v>
      </c>
      <c r="D313" s="114">
        <f>C313*'Расчет субсидий'!E313</f>
        <v>2.8853605519327097</v>
      </c>
      <c r="E313" s="124">
        <f t="shared" ref="E313:E327" si="160">$B313*D313/$AS313</f>
        <v>0.59001038346377011</v>
      </c>
      <c r="F313" s="114" t="s">
        <v>378</v>
      </c>
      <c r="G313" s="114" t="s">
        <v>378</v>
      </c>
      <c r="H313" s="114" t="s">
        <v>378</v>
      </c>
      <c r="I313" s="114" t="s">
        <v>378</v>
      </c>
      <c r="J313" s="114" t="s">
        <v>378</v>
      </c>
      <c r="K313" s="114" t="s">
        <v>378</v>
      </c>
      <c r="L313" s="114">
        <f>'Расчет субсидий'!P313-1</f>
        <v>-0.46203049279183606</v>
      </c>
      <c r="M313" s="114">
        <f>L313*'Расчет субсидий'!Q313</f>
        <v>-9.2406098558367216</v>
      </c>
      <c r="N313" s="124">
        <f t="shared" ref="N313:N327" si="161">$B313*M313/$AS313</f>
        <v>-1.8895578789379894</v>
      </c>
      <c r="O313" s="114">
        <f>'Расчет субсидий'!R313-1</f>
        <v>0</v>
      </c>
      <c r="P313" s="114">
        <f>O313*'Расчет субсидий'!S313</f>
        <v>0</v>
      </c>
      <c r="Q313" s="124">
        <f t="shared" ref="Q313:Q327" si="162">$B313*P313/$AS313</f>
        <v>0</v>
      </c>
      <c r="R313" s="114">
        <f>'Расчет субсидий'!V313-1</f>
        <v>0</v>
      </c>
      <c r="S313" s="114">
        <f>R313*'Расчет субсидий'!W313</f>
        <v>0</v>
      </c>
      <c r="T313" s="124">
        <f t="shared" ref="T313:T327" si="163">$B313*S313/$AS313</f>
        <v>0</v>
      </c>
      <c r="U313" s="114">
        <f>'Расчет субсидий'!Z313-1</f>
        <v>0</v>
      </c>
      <c r="V313" s="114">
        <f>U313*'Расчет субсидий'!AA313</f>
        <v>0</v>
      </c>
      <c r="W313" s="124">
        <f t="shared" ref="W313:W327" si="164">$B313*V313/$AS313</f>
        <v>0</v>
      </c>
      <c r="X313" s="114" t="s">
        <v>378</v>
      </c>
      <c r="Y313" s="114" t="s">
        <v>378</v>
      </c>
      <c r="Z313" s="114" t="s">
        <v>378</v>
      </c>
      <c r="AA313" s="119">
        <f>'Расчет субсидий'!AH313-1</f>
        <v>-0.2936066126855601</v>
      </c>
      <c r="AB313" s="114">
        <f>AA313*'Расчет субсидий'!AI313</f>
        <v>-1.4680330634278005</v>
      </c>
      <c r="AC313" s="124">
        <f t="shared" si="156"/>
        <v>-0.30018943390293135</v>
      </c>
      <c r="AD313" s="114">
        <f>'Расчет субсидий'!AL313-1</f>
        <v>-0.69166666666666665</v>
      </c>
      <c r="AE313" s="114">
        <f>AD313*'Расчет субсидий'!AM313</f>
        <v>-10.375</v>
      </c>
      <c r="AF313" s="124">
        <f t="shared" si="157"/>
        <v>-2.1215226375561027</v>
      </c>
      <c r="AG313" s="114">
        <f>'Расчет субсидий'!AP313-1</f>
        <v>6.0606060606060552E-2</v>
      </c>
      <c r="AH313" s="114">
        <f>AG313*'Расчет субсидий'!AQ313</f>
        <v>1.212121212121211</v>
      </c>
      <c r="AI313" s="132">
        <f t="shared" si="158"/>
        <v>0.2478595268411655</v>
      </c>
      <c r="AJ313" s="114" t="s">
        <v>378</v>
      </c>
      <c r="AK313" s="114" t="s">
        <v>378</v>
      </c>
      <c r="AL313" s="114" t="s">
        <v>378</v>
      </c>
      <c r="AM313" s="123">
        <f>'Расчет субсидий'!AX313-1</f>
        <v>73</v>
      </c>
      <c r="AN313" s="123">
        <f>AM313*'Расчет субсидий'!AY313</f>
        <v>730</v>
      </c>
      <c r="AO313" s="116">
        <f t="shared" ref="AO313:AO327" si="165">$B313*AN313/$AS313</f>
        <v>149.27340004009207</v>
      </c>
      <c r="AP313" s="114" t="s">
        <v>378</v>
      </c>
      <c r="AQ313" s="115" t="s">
        <v>378</v>
      </c>
      <c r="AR313" s="141" t="s">
        <v>378</v>
      </c>
      <c r="AS313" s="115">
        <f t="shared" si="159"/>
        <v>713.01383884478935</v>
      </c>
      <c r="AT313" s="118" t="str">
        <f>IF('Расчет субсидий'!BV313="+",'Расчет субсидий'!BV313,"-")</f>
        <v>+</v>
      </c>
    </row>
    <row r="314" spans="1:46" x14ac:dyDescent="0.2">
      <c r="A314" s="140" t="s">
        <v>309</v>
      </c>
      <c r="B314" s="114">
        <f>'Расчет субсидий'!BI314</f>
        <v>106.19999999999999</v>
      </c>
      <c r="C314" s="114">
        <f>'Расчет субсидий'!D314-1</f>
        <v>0.22511521318998162</v>
      </c>
      <c r="D314" s="114">
        <f>C314*'Расчет субсидий'!E314</f>
        <v>2.2511521318998162</v>
      </c>
      <c r="E314" s="124">
        <f t="shared" si="160"/>
        <v>0.24041677098676353</v>
      </c>
      <c r="F314" s="114" t="s">
        <v>378</v>
      </c>
      <c r="G314" s="114" t="s">
        <v>378</v>
      </c>
      <c r="H314" s="114" t="s">
        <v>378</v>
      </c>
      <c r="I314" s="114" t="s">
        <v>378</v>
      </c>
      <c r="J314" s="114" t="s">
        <v>378</v>
      </c>
      <c r="K314" s="114" t="s">
        <v>378</v>
      </c>
      <c r="L314" s="114">
        <f>'Расчет субсидий'!P314-1</f>
        <v>-1.5470300880550125E-2</v>
      </c>
      <c r="M314" s="114">
        <f>L314*'Расчет субсидий'!Q314</f>
        <v>-0.3094060176110025</v>
      </c>
      <c r="N314" s="124">
        <f t="shared" si="161"/>
        <v>-3.3043699989806538E-2</v>
      </c>
      <c r="O314" s="114">
        <f>'Расчет субсидий'!R314-1</f>
        <v>0</v>
      </c>
      <c r="P314" s="114">
        <f>O314*'Расчет субсидий'!S314</f>
        <v>0</v>
      </c>
      <c r="Q314" s="124">
        <f t="shared" si="162"/>
        <v>0</v>
      </c>
      <c r="R314" s="114">
        <f>'Расчет субсидий'!V314-1</f>
        <v>0.49836065573770494</v>
      </c>
      <c r="S314" s="114">
        <f>R314*'Расчет субсидий'!W314</f>
        <v>7.4754098360655741</v>
      </c>
      <c r="T314" s="124">
        <f t="shared" si="163"/>
        <v>0.79835292742869968</v>
      </c>
      <c r="U314" s="114">
        <f>'Расчет субсидий'!Z314-1</f>
        <v>0.68493150684931514</v>
      </c>
      <c r="V314" s="114">
        <f>U314*'Расчет субсидий'!AA314</f>
        <v>23.972602739726028</v>
      </c>
      <c r="W314" s="124">
        <f t="shared" si="164"/>
        <v>2.5602071317896447</v>
      </c>
      <c r="X314" s="114" t="s">
        <v>378</v>
      </c>
      <c r="Y314" s="114" t="s">
        <v>378</v>
      </c>
      <c r="Z314" s="114" t="s">
        <v>378</v>
      </c>
      <c r="AA314" s="119">
        <f>'Расчет субсидий'!AH314-1</f>
        <v>-0.14905114037954381</v>
      </c>
      <c r="AB314" s="114">
        <f>AA314*'Расчет субсидий'!AI314</f>
        <v>-0.74525570189771906</v>
      </c>
      <c r="AC314" s="124">
        <f t="shared" si="156"/>
        <v>-7.9591231028226822E-2</v>
      </c>
      <c r="AD314" s="114">
        <f>'Расчет субсидий'!AL314-1</f>
        <v>-0.37916666666666665</v>
      </c>
      <c r="AE314" s="114">
        <f>AD314*'Расчет субсидий'!AM314</f>
        <v>-5.6875</v>
      </c>
      <c r="AF314" s="124">
        <f t="shared" si="157"/>
        <v>-0.60740914201709317</v>
      </c>
      <c r="AG314" s="114">
        <f>'Расчет субсидий'!AP314-1</f>
        <v>0.53921568627450989</v>
      </c>
      <c r="AH314" s="114">
        <f>AG314*'Расчет субсидий'!AQ314</f>
        <v>10.784313725490197</v>
      </c>
      <c r="AI314" s="132">
        <f t="shared" si="158"/>
        <v>1.1517346368779187</v>
      </c>
      <c r="AJ314" s="114" t="s">
        <v>378</v>
      </c>
      <c r="AK314" s="114" t="s">
        <v>378</v>
      </c>
      <c r="AL314" s="114" t="s">
        <v>378</v>
      </c>
      <c r="AM314" s="123">
        <f>'Расчет субсидий'!AX314-1</f>
        <v>95.666666666666671</v>
      </c>
      <c r="AN314" s="123">
        <f>AM314*'Расчет субсидий'!AY314</f>
        <v>956.66666666666674</v>
      </c>
      <c r="AO314" s="116">
        <f t="shared" si="165"/>
        <v>102.16933260595209</v>
      </c>
      <c r="AP314" s="114" t="s">
        <v>378</v>
      </c>
      <c r="AQ314" s="115" t="s">
        <v>378</v>
      </c>
      <c r="AR314" s="141" t="s">
        <v>378</v>
      </c>
      <c r="AS314" s="115">
        <f t="shared" si="159"/>
        <v>994.4079833803396</v>
      </c>
      <c r="AT314" s="118" t="str">
        <f>IF('Расчет субсидий'!BV314="+",'Расчет субсидий'!BV314,"-")</f>
        <v>-</v>
      </c>
    </row>
    <row r="315" spans="1:46" x14ac:dyDescent="0.2">
      <c r="A315" s="140" t="s">
        <v>310</v>
      </c>
      <c r="B315" s="114">
        <f>'Расчет субсидий'!BI315</f>
        <v>79.799999999999955</v>
      </c>
      <c r="C315" s="114">
        <f>'Расчет субсидий'!D315-1</f>
        <v>-4.887960926139967E-2</v>
      </c>
      <c r="D315" s="114">
        <f>C315*'Расчет субсидий'!E315</f>
        <v>-0.4887960926139967</v>
      </c>
      <c r="E315" s="124">
        <f t="shared" si="160"/>
        <v>-2.8043422533908249</v>
      </c>
      <c r="F315" s="114" t="s">
        <v>378</v>
      </c>
      <c r="G315" s="114" t="s">
        <v>378</v>
      </c>
      <c r="H315" s="114" t="s">
        <v>378</v>
      </c>
      <c r="I315" s="114" t="s">
        <v>378</v>
      </c>
      <c r="J315" s="114" t="s">
        <v>378</v>
      </c>
      <c r="K315" s="114" t="s">
        <v>378</v>
      </c>
      <c r="L315" s="114">
        <f>'Расчет субсидий'!P315-1</f>
        <v>-0.17385613931996047</v>
      </c>
      <c r="M315" s="114">
        <f>L315*'Расчет субсидий'!Q315</f>
        <v>-3.4771227863992094</v>
      </c>
      <c r="N315" s="124">
        <f t="shared" si="161"/>
        <v>-19.949100447960742</v>
      </c>
      <c r="O315" s="114">
        <f>'Расчет субсидий'!R315-1</f>
        <v>0</v>
      </c>
      <c r="P315" s="114">
        <f>O315*'Расчет субсидий'!S315</f>
        <v>0</v>
      </c>
      <c r="Q315" s="124">
        <f t="shared" si="162"/>
        <v>0</v>
      </c>
      <c r="R315" s="114">
        <f>'Расчет субсидий'!V315-1</f>
        <v>0.15407407407407425</v>
      </c>
      <c r="S315" s="114">
        <f>R315*'Расчет субсидий'!W315</f>
        <v>1.5407407407407425</v>
      </c>
      <c r="T315" s="124">
        <f t="shared" si="163"/>
        <v>8.8396049519816025</v>
      </c>
      <c r="U315" s="114">
        <f>'Расчет субсидий'!Z315-1</f>
        <v>-0.13104838709677424</v>
      </c>
      <c r="V315" s="114">
        <f>U315*'Расчет субсидий'!AA315</f>
        <v>-5.2419354838709697</v>
      </c>
      <c r="W315" s="124">
        <f t="shared" si="164"/>
        <v>-30.074260799332546</v>
      </c>
      <c r="X315" s="114" t="s">
        <v>378</v>
      </c>
      <c r="Y315" s="114" t="s">
        <v>378</v>
      </c>
      <c r="Z315" s="114" t="s">
        <v>378</v>
      </c>
      <c r="AA315" s="119">
        <f>'Расчет субсидий'!AH315-1</f>
        <v>4.3795846221829429</v>
      </c>
      <c r="AB315" s="114">
        <f>AA315*'Расчет субсидий'!AI315</f>
        <v>21.897923110914714</v>
      </c>
      <c r="AC315" s="124">
        <f t="shared" si="156"/>
        <v>125.63371919164793</v>
      </c>
      <c r="AD315" s="114">
        <f>'Расчет субсидий'!AL315-1</f>
        <v>-0.53125</v>
      </c>
      <c r="AE315" s="114">
        <f>AD315*'Расчет субсидий'!AM315</f>
        <v>-7.96875</v>
      </c>
      <c r="AF315" s="124">
        <f t="shared" si="157"/>
        <v>-45.718659926677631</v>
      </c>
      <c r="AG315" s="114">
        <f>'Расчет субсидий'!AP315-1</f>
        <v>0.38235294117647056</v>
      </c>
      <c r="AH315" s="114">
        <f>AG315*'Расчет субсидий'!AQ315</f>
        <v>7.6470588235294112</v>
      </c>
      <c r="AI315" s="132">
        <f t="shared" si="158"/>
        <v>43.873039283732155</v>
      </c>
      <c r="AJ315" s="114" t="s">
        <v>378</v>
      </c>
      <c r="AK315" s="114" t="s">
        <v>378</v>
      </c>
      <c r="AL315" s="114" t="s">
        <v>378</v>
      </c>
      <c r="AM315" s="123">
        <f>'Расчет субсидий'!AX315-1</f>
        <v>-1</v>
      </c>
      <c r="AN315" s="123">
        <f>AM315*'Расчет субсидий'!AY315</f>
        <v>0</v>
      </c>
      <c r="AO315" s="116">
        <f t="shared" si="165"/>
        <v>0</v>
      </c>
      <c r="AP315" s="114" t="s">
        <v>378</v>
      </c>
      <c r="AQ315" s="115" t="s">
        <v>378</v>
      </c>
      <c r="AR315" s="141" t="s">
        <v>378</v>
      </c>
      <c r="AS315" s="115">
        <f t="shared" si="159"/>
        <v>13.909118312300693</v>
      </c>
      <c r="AT315" s="118" t="str">
        <f>IF('Расчет субсидий'!BV315="+",'Расчет субсидий'!BV315,"-")</f>
        <v>-</v>
      </c>
    </row>
    <row r="316" spans="1:46" x14ac:dyDescent="0.2">
      <c r="A316" s="140" t="s">
        <v>311</v>
      </c>
      <c r="B316" s="114">
        <f>'Расчет субсидий'!BI316</f>
        <v>-301.20000000000005</v>
      </c>
      <c r="C316" s="114">
        <f>'Расчет субсидий'!D316-1</f>
        <v>-3.7772032674264766E-2</v>
      </c>
      <c r="D316" s="114">
        <f>C316*'Расчет субсидий'!E316</f>
        <v>-0.37772032674264766</v>
      </c>
      <c r="E316" s="124">
        <f t="shared" si="160"/>
        <v>-2.2996366944892039</v>
      </c>
      <c r="F316" s="114" t="s">
        <v>378</v>
      </c>
      <c r="G316" s="114" t="s">
        <v>378</v>
      </c>
      <c r="H316" s="114" t="s">
        <v>378</v>
      </c>
      <c r="I316" s="114" t="s">
        <v>378</v>
      </c>
      <c r="J316" s="114" t="s">
        <v>378</v>
      </c>
      <c r="K316" s="114" t="s">
        <v>378</v>
      </c>
      <c r="L316" s="114">
        <f>'Расчет субсидий'!P316-1</f>
        <v>-0.40492038979711387</v>
      </c>
      <c r="M316" s="114">
        <f>L316*'Расчет субсидий'!Q316</f>
        <v>-8.0984077959422773</v>
      </c>
      <c r="N316" s="124">
        <f t="shared" si="161"/>
        <v>-49.304722081252955</v>
      </c>
      <c r="O316" s="114">
        <f>'Расчет субсидий'!R316-1</f>
        <v>0</v>
      </c>
      <c r="P316" s="114">
        <f>O316*'Расчет субсидий'!S316</f>
        <v>0</v>
      </c>
      <c r="Q316" s="124">
        <f t="shared" si="162"/>
        <v>0</v>
      </c>
      <c r="R316" s="114">
        <f>'Расчет субсидий'!V316-1</f>
        <v>0.20130434782608697</v>
      </c>
      <c r="S316" s="114">
        <f>R316*'Расчет субсидий'!W316</f>
        <v>4.0260869565217394</v>
      </c>
      <c r="T316" s="124">
        <f t="shared" si="163"/>
        <v>24.51162048986015</v>
      </c>
      <c r="U316" s="114">
        <f>'Расчет субсидий'!Z316-1</f>
        <v>-1</v>
      </c>
      <c r="V316" s="114">
        <f>U316*'Расчет субсидий'!AA316</f>
        <v>-30</v>
      </c>
      <c r="W316" s="124">
        <f t="shared" si="164"/>
        <v>-182.64598421170089</v>
      </c>
      <c r="X316" s="114" t="s">
        <v>378</v>
      </c>
      <c r="Y316" s="114" t="s">
        <v>378</v>
      </c>
      <c r="Z316" s="114" t="s">
        <v>378</v>
      </c>
      <c r="AA316" s="119">
        <f>'Расчет субсидий'!AH316-1</f>
        <v>1.2220270373481945E-2</v>
      </c>
      <c r="AB316" s="114">
        <f>AA316*'Расчет субсидий'!AI316</f>
        <v>6.1101351867409726E-2</v>
      </c>
      <c r="AC316" s="124">
        <f t="shared" si="156"/>
        <v>0.37199721828294985</v>
      </c>
      <c r="AD316" s="114">
        <f>'Расчет субсидий'!AL316-1</f>
        <v>-0.76666666666666672</v>
      </c>
      <c r="AE316" s="114">
        <f>AD316*'Расчет субсидий'!AM316</f>
        <v>-11.5</v>
      </c>
      <c r="AF316" s="124">
        <f t="shared" si="157"/>
        <v>-70.014293947818672</v>
      </c>
      <c r="AG316" s="114">
        <f>'Расчет субсидий'!AP316-1</f>
        <v>-0.17919075144508667</v>
      </c>
      <c r="AH316" s="114">
        <f>AG316*'Расчет субсидий'!AQ316</f>
        <v>-3.5838150289017334</v>
      </c>
      <c r="AI316" s="132">
        <f t="shared" si="158"/>
        <v>-21.818980772881414</v>
      </c>
      <c r="AJ316" s="114" t="s">
        <v>378</v>
      </c>
      <c r="AK316" s="114" t="s">
        <v>378</v>
      </c>
      <c r="AL316" s="114" t="s">
        <v>378</v>
      </c>
      <c r="AM316" s="123">
        <f>'Расчет субсидий'!AX316-1</f>
        <v>-1</v>
      </c>
      <c r="AN316" s="123">
        <f>AM316*'Расчет субсидий'!AY316</f>
        <v>0</v>
      </c>
      <c r="AO316" s="116">
        <f t="shared" si="165"/>
        <v>0</v>
      </c>
      <c r="AP316" s="114" t="s">
        <v>378</v>
      </c>
      <c r="AQ316" s="115" t="s">
        <v>378</v>
      </c>
      <c r="AR316" s="141" t="s">
        <v>378</v>
      </c>
      <c r="AS316" s="115">
        <f t="shared" si="159"/>
        <v>-49.472754843197514</v>
      </c>
      <c r="AT316" s="118" t="str">
        <f>IF('Расчет субсидий'!BV316="+",'Расчет субсидий'!BV316,"-")</f>
        <v>+</v>
      </c>
    </row>
    <row r="317" spans="1:46" x14ac:dyDescent="0.2">
      <c r="A317" s="140" t="s">
        <v>312</v>
      </c>
      <c r="B317" s="114">
        <f>'Расчет субсидий'!BI317</f>
        <v>90.899999999999977</v>
      </c>
      <c r="C317" s="114">
        <f>'Расчет субсидий'!D317-1</f>
        <v>-1</v>
      </c>
      <c r="D317" s="114">
        <f>C317*'Расчет субсидий'!E317</f>
        <v>0</v>
      </c>
      <c r="E317" s="124">
        <f t="shared" si="160"/>
        <v>0</v>
      </c>
      <c r="F317" s="114" t="s">
        <v>378</v>
      </c>
      <c r="G317" s="114" t="s">
        <v>378</v>
      </c>
      <c r="H317" s="114" t="s">
        <v>378</v>
      </c>
      <c r="I317" s="114" t="s">
        <v>378</v>
      </c>
      <c r="J317" s="114" t="s">
        <v>378</v>
      </c>
      <c r="K317" s="114" t="s">
        <v>378</v>
      </c>
      <c r="L317" s="114">
        <f>'Расчет субсидий'!P317-1</f>
        <v>-7.7719748605824535E-2</v>
      </c>
      <c r="M317" s="114">
        <f>L317*'Расчет субсидий'!Q317</f>
        <v>-1.5543949721164907</v>
      </c>
      <c r="N317" s="124">
        <f t="shared" si="161"/>
        <v>-9.6857600975581875</v>
      </c>
      <c r="O317" s="114">
        <f>'Расчет субсидий'!R317-1</f>
        <v>0</v>
      </c>
      <c r="P317" s="114">
        <f>O317*'Расчет субсидий'!S317</f>
        <v>0</v>
      </c>
      <c r="Q317" s="124">
        <f t="shared" si="162"/>
        <v>0</v>
      </c>
      <c r="R317" s="114">
        <f>'Расчет субсидий'!V317-1</f>
        <v>1.1444043321299637</v>
      </c>
      <c r="S317" s="114">
        <f>R317*'Расчет субсидий'!W317</f>
        <v>22.888086642599276</v>
      </c>
      <c r="T317" s="124">
        <f t="shared" si="163"/>
        <v>142.62045380299173</v>
      </c>
      <c r="U317" s="114">
        <f>'Расчет субсидий'!Z317-1</f>
        <v>0</v>
      </c>
      <c r="V317" s="114">
        <f>U317*'Расчет субсидий'!AA317</f>
        <v>0</v>
      </c>
      <c r="W317" s="124">
        <f t="shared" si="164"/>
        <v>0</v>
      </c>
      <c r="X317" s="114" t="s">
        <v>378</v>
      </c>
      <c r="Y317" s="114" t="s">
        <v>378</v>
      </c>
      <c r="Z317" s="114" t="s">
        <v>378</v>
      </c>
      <c r="AA317" s="119">
        <f>'Расчет субсидий'!AH317-1</f>
        <v>0.86737759086812849</v>
      </c>
      <c r="AB317" s="114">
        <f>AA317*'Расчет субсидий'!AI317</f>
        <v>4.3368879543406429</v>
      </c>
      <c r="AC317" s="124">
        <f t="shared" si="156"/>
        <v>27.024055693217527</v>
      </c>
      <c r="AD317" s="114">
        <f>'Расчет субсидий'!AL317-1</f>
        <v>-0.66041666666666665</v>
      </c>
      <c r="AE317" s="114">
        <f>AD317*'Расчет субсидий'!AM317</f>
        <v>-9.90625</v>
      </c>
      <c r="AF317" s="124">
        <f t="shared" si="157"/>
        <v>-61.727915161607363</v>
      </c>
      <c r="AG317" s="114">
        <f>'Расчет субсидий'!AP317-1</f>
        <v>-5.8823529411764719E-2</v>
      </c>
      <c r="AH317" s="114">
        <f>AG317*'Расчет субсидий'!AQ317</f>
        <v>-1.1764705882352944</v>
      </c>
      <c r="AI317" s="132">
        <f t="shared" si="158"/>
        <v>-7.3308342370437414</v>
      </c>
      <c r="AJ317" s="114" t="s">
        <v>378</v>
      </c>
      <c r="AK317" s="114" t="s">
        <v>378</v>
      </c>
      <c r="AL317" s="114" t="s">
        <v>378</v>
      </c>
      <c r="AM317" s="123">
        <f>'Расчет субсидий'!AX317-1</f>
        <v>-1</v>
      </c>
      <c r="AN317" s="123">
        <f>AM317*'Расчет субсидий'!AY317</f>
        <v>0</v>
      </c>
      <c r="AO317" s="116">
        <f t="shared" si="165"/>
        <v>0</v>
      </c>
      <c r="AP317" s="114" t="s">
        <v>378</v>
      </c>
      <c r="AQ317" s="115" t="s">
        <v>378</v>
      </c>
      <c r="AR317" s="141" t="s">
        <v>378</v>
      </c>
      <c r="AS317" s="115">
        <f t="shared" si="159"/>
        <v>14.587859036588135</v>
      </c>
      <c r="AT317" s="118" t="str">
        <f>IF('Расчет субсидий'!BV317="+",'Расчет субсидий'!BV317,"-")</f>
        <v>+</v>
      </c>
    </row>
    <row r="318" spans="1:46" x14ac:dyDescent="0.2">
      <c r="A318" s="140" t="s">
        <v>313</v>
      </c>
      <c r="B318" s="114">
        <f>'Расчет субсидий'!BI318</f>
        <v>126.60000000000002</v>
      </c>
      <c r="C318" s="114">
        <f>'Расчет субсидий'!D318-1</f>
        <v>-1</v>
      </c>
      <c r="D318" s="114">
        <f>C318*'Расчет субсидий'!E318</f>
        <v>0</v>
      </c>
      <c r="E318" s="124">
        <f t="shared" si="160"/>
        <v>0</v>
      </c>
      <c r="F318" s="114" t="s">
        <v>378</v>
      </c>
      <c r="G318" s="114" t="s">
        <v>378</v>
      </c>
      <c r="H318" s="114" t="s">
        <v>378</v>
      </c>
      <c r="I318" s="114" t="s">
        <v>378</v>
      </c>
      <c r="J318" s="114" t="s">
        <v>378</v>
      </c>
      <c r="K318" s="114" t="s">
        <v>378</v>
      </c>
      <c r="L318" s="114">
        <f>'Расчет субсидий'!P318-1</f>
        <v>-0.18062645742736505</v>
      </c>
      <c r="M318" s="114">
        <f>L318*'Расчет субсидий'!Q318</f>
        <v>-3.612529148547301</v>
      </c>
      <c r="N318" s="124">
        <f t="shared" si="161"/>
        <v>-0.27944303627300582</v>
      </c>
      <c r="O318" s="114">
        <f>'Расчет субсидий'!R318-1</f>
        <v>0</v>
      </c>
      <c r="P318" s="114">
        <f>O318*'Расчет субсидий'!S318</f>
        <v>0</v>
      </c>
      <c r="Q318" s="124">
        <f t="shared" si="162"/>
        <v>0</v>
      </c>
      <c r="R318" s="114">
        <f>'Расчет субсидий'!V318-1</f>
        <v>0.73593073593073588</v>
      </c>
      <c r="S318" s="114">
        <f>R318*'Расчет субсидий'!W318</f>
        <v>14.718614718614717</v>
      </c>
      <c r="T318" s="124">
        <f t="shared" si="163"/>
        <v>1.1385415086148736</v>
      </c>
      <c r="U318" s="114">
        <f>'Расчет субсидий'!Z318-1</f>
        <v>-0.66666666666666674</v>
      </c>
      <c r="V318" s="114">
        <f>U318*'Расчет субсидий'!AA318</f>
        <v>-20.000000000000004</v>
      </c>
      <c r="W318" s="124">
        <f t="shared" si="164"/>
        <v>-1.5470769911178583</v>
      </c>
      <c r="X318" s="114" t="s">
        <v>378</v>
      </c>
      <c r="Y318" s="114" t="s">
        <v>378</v>
      </c>
      <c r="Z318" s="114" t="s">
        <v>378</v>
      </c>
      <c r="AA318" s="119">
        <f>'Расчет субсидий'!AH318-1</f>
        <v>0.73751227295041732</v>
      </c>
      <c r="AB318" s="114">
        <f>AA318*'Расчет субсидий'!AI318</f>
        <v>3.6875613647520868</v>
      </c>
      <c r="AC318" s="124">
        <f t="shared" si="156"/>
        <v>0.28524706703715602</v>
      </c>
      <c r="AD318" s="114">
        <f>'Расчет субсидий'!AL318-1</f>
        <v>-0.79583333333333328</v>
      </c>
      <c r="AE318" s="114">
        <f>AD318*'Расчет субсидий'!AM318</f>
        <v>-11.9375</v>
      </c>
      <c r="AF318" s="124">
        <f t="shared" si="157"/>
        <v>-0.92341157907347149</v>
      </c>
      <c r="AG318" s="114">
        <f>'Расчет субсидий'!AP318-1</f>
        <v>-6.1068702290076327E-2</v>
      </c>
      <c r="AH318" s="114">
        <f>AG318*'Расчет субсидий'!AQ318</f>
        <v>-1.2213740458015265</v>
      </c>
      <c r="AI318" s="132">
        <f t="shared" si="158"/>
        <v>-9.4477984190403527E-2</v>
      </c>
      <c r="AJ318" s="114" t="s">
        <v>378</v>
      </c>
      <c r="AK318" s="114" t="s">
        <v>378</v>
      </c>
      <c r="AL318" s="114" t="s">
        <v>378</v>
      </c>
      <c r="AM318" s="123">
        <f>'Расчет субсидий'!AX318-1</f>
        <v>165.49999999999997</v>
      </c>
      <c r="AN318" s="123">
        <f>AM318*'Расчет субсидий'!AY318</f>
        <v>1654.9999999999998</v>
      </c>
      <c r="AO318" s="116">
        <f t="shared" si="165"/>
        <v>128.02062101500272</v>
      </c>
      <c r="AP318" s="114" t="s">
        <v>378</v>
      </c>
      <c r="AQ318" s="115" t="s">
        <v>378</v>
      </c>
      <c r="AR318" s="141" t="s">
        <v>378</v>
      </c>
      <c r="AS318" s="115">
        <f t="shared" si="159"/>
        <v>1636.6347728890178</v>
      </c>
      <c r="AT318" s="118" t="str">
        <f>IF('Расчет субсидий'!BV318="+",'Расчет субсидий'!BV318,"-")</f>
        <v>-</v>
      </c>
    </row>
    <row r="319" spans="1:46" x14ac:dyDescent="0.2">
      <c r="A319" s="140" t="s">
        <v>314</v>
      </c>
      <c r="B319" s="114">
        <f>'Расчет субсидий'!BI319</f>
        <v>171.29999999999995</v>
      </c>
      <c r="C319" s="114">
        <f>'Расчет субсидий'!D319-1</f>
        <v>-8.2491439266648259E-2</v>
      </c>
      <c r="D319" s="114">
        <f>C319*'Расчет субсидий'!E319</f>
        <v>-0.82491439266648259</v>
      </c>
      <c r="E319" s="124">
        <f t="shared" si="160"/>
        <v>-0.28549585605851147</v>
      </c>
      <c r="F319" s="114" t="s">
        <v>378</v>
      </c>
      <c r="G319" s="114" t="s">
        <v>378</v>
      </c>
      <c r="H319" s="114" t="s">
        <v>378</v>
      </c>
      <c r="I319" s="114" t="s">
        <v>378</v>
      </c>
      <c r="J319" s="114" t="s">
        <v>378</v>
      </c>
      <c r="K319" s="114" t="s">
        <v>378</v>
      </c>
      <c r="L319" s="114">
        <f>'Расчет субсидий'!P319-1</f>
        <v>-0.10195692742220208</v>
      </c>
      <c r="M319" s="114">
        <f>L319*'Расчет субсидий'!Q319</f>
        <v>-2.0391385484440416</v>
      </c>
      <c r="N319" s="124">
        <f t="shared" si="161"/>
        <v>-0.7057285103586679</v>
      </c>
      <c r="O319" s="114">
        <f>'Расчет субсидий'!R319-1</f>
        <v>0</v>
      </c>
      <c r="P319" s="114">
        <f>O319*'Расчет субсидий'!S319</f>
        <v>0</v>
      </c>
      <c r="Q319" s="124">
        <f t="shared" si="162"/>
        <v>0</v>
      </c>
      <c r="R319" s="114">
        <f>'Расчет субсидий'!V319-1</f>
        <v>0</v>
      </c>
      <c r="S319" s="114">
        <f>R319*'Расчет субсидий'!W319</f>
        <v>0</v>
      </c>
      <c r="T319" s="124">
        <f t="shared" si="163"/>
        <v>0</v>
      </c>
      <c r="U319" s="114">
        <f>'Расчет субсидий'!Z319-1</f>
        <v>0</v>
      </c>
      <c r="V319" s="114">
        <f>U319*'Расчет субсидий'!AA319</f>
        <v>0</v>
      </c>
      <c r="W319" s="124">
        <f t="shared" si="164"/>
        <v>0</v>
      </c>
      <c r="X319" s="114" t="s">
        <v>378</v>
      </c>
      <c r="Y319" s="114" t="s">
        <v>378</v>
      </c>
      <c r="Z319" s="114" t="s">
        <v>378</v>
      </c>
      <c r="AA319" s="119">
        <f>'Расчет субсидий'!AH319-1</f>
        <v>0.50601998793379321</v>
      </c>
      <c r="AB319" s="114">
        <f>AA319*'Расчет субсидий'!AI319</f>
        <v>2.5300999396689661</v>
      </c>
      <c r="AC319" s="124">
        <f t="shared" si="156"/>
        <v>0.87564607262395378</v>
      </c>
      <c r="AD319" s="114">
        <f>'Расчет субсидий'!AL319-1</f>
        <v>-0.49583333333333335</v>
      </c>
      <c r="AE319" s="114">
        <f>AD319*'Расчет субсидий'!AM319</f>
        <v>-7.4375</v>
      </c>
      <c r="AF319" s="124">
        <f t="shared" si="157"/>
        <v>-2.5740554999549765</v>
      </c>
      <c r="AG319" s="114">
        <f>'Расчет субсидий'!AP319-1</f>
        <v>0.63636363636363646</v>
      </c>
      <c r="AH319" s="114">
        <f>AG319*'Расчет субсидий'!AQ319</f>
        <v>12.72727272727273</v>
      </c>
      <c r="AI319" s="132">
        <f t="shared" si="158"/>
        <v>4.4048008555379283</v>
      </c>
      <c r="AJ319" s="114" t="s">
        <v>378</v>
      </c>
      <c r="AK319" s="114" t="s">
        <v>378</v>
      </c>
      <c r="AL319" s="114" t="s">
        <v>378</v>
      </c>
      <c r="AM319" s="123">
        <f>'Расчет субсидий'!AX319-1</f>
        <v>49</v>
      </c>
      <c r="AN319" s="123">
        <f>AM319*'Расчет субсидий'!AY319</f>
        <v>490</v>
      </c>
      <c r="AO319" s="116">
        <f t="shared" si="165"/>
        <v>169.58483293821021</v>
      </c>
      <c r="AP319" s="114" t="s">
        <v>378</v>
      </c>
      <c r="AQ319" s="115" t="s">
        <v>378</v>
      </c>
      <c r="AR319" s="141" t="s">
        <v>378</v>
      </c>
      <c r="AS319" s="115">
        <f t="shared" si="159"/>
        <v>494.95581972583119</v>
      </c>
      <c r="AT319" s="118" t="str">
        <f>IF('Расчет субсидий'!BV319="+",'Расчет субсидий'!BV319,"-")</f>
        <v>-</v>
      </c>
    </row>
    <row r="320" spans="1:46" x14ac:dyDescent="0.2">
      <c r="A320" s="140" t="s">
        <v>315</v>
      </c>
      <c r="B320" s="114">
        <f>'Расчет субсидий'!BI320</f>
        <v>-0.19999999999998863</v>
      </c>
      <c r="C320" s="114">
        <f>'Расчет субсидий'!D320-1</f>
        <v>0.23385923036618728</v>
      </c>
      <c r="D320" s="114">
        <f>C320*'Расчет субсидий'!E320</f>
        <v>2.3385923036618728</v>
      </c>
      <c r="E320" s="124">
        <f t="shared" si="160"/>
        <v>4.4521535153844169</v>
      </c>
      <c r="F320" s="114" t="s">
        <v>378</v>
      </c>
      <c r="G320" s="114" t="s">
        <v>378</v>
      </c>
      <c r="H320" s="114" t="s">
        <v>378</v>
      </c>
      <c r="I320" s="114" t="s">
        <v>378</v>
      </c>
      <c r="J320" s="114" t="s">
        <v>378</v>
      </c>
      <c r="K320" s="114" t="s">
        <v>378</v>
      </c>
      <c r="L320" s="114">
        <f>'Расчет субсидий'!P320-1</f>
        <v>-3.1483404226813061E-3</v>
      </c>
      <c r="M320" s="114">
        <f>L320*'Расчет субсидий'!Q320</f>
        <v>-6.2966808453626122E-2</v>
      </c>
      <c r="N320" s="124">
        <f t="shared" si="161"/>
        <v>-0.11987463448433619</v>
      </c>
      <c r="O320" s="114">
        <f>'Расчет субсидий'!R320-1</f>
        <v>0</v>
      </c>
      <c r="P320" s="114">
        <f>O320*'Расчет субсидий'!S320</f>
        <v>0</v>
      </c>
      <c r="Q320" s="124">
        <f t="shared" si="162"/>
        <v>0</v>
      </c>
      <c r="R320" s="114">
        <f>'Расчет субсидий'!V320-1</f>
        <v>4.6789447486311531E-2</v>
      </c>
      <c r="S320" s="114">
        <f>R320*'Расчет субсидий'!W320</f>
        <v>1.4036834245893459</v>
      </c>
      <c r="T320" s="124">
        <f t="shared" si="163"/>
        <v>2.6722973831251737</v>
      </c>
      <c r="U320" s="114">
        <f>'Расчет субсидий'!Z320-1</f>
        <v>0</v>
      </c>
      <c r="V320" s="114">
        <f>U320*'Расчет субсидий'!AA320</f>
        <v>0</v>
      </c>
      <c r="W320" s="124">
        <f t="shared" si="164"/>
        <v>0</v>
      </c>
      <c r="X320" s="114" t="s">
        <v>378</v>
      </c>
      <c r="Y320" s="114" t="s">
        <v>378</v>
      </c>
      <c r="Z320" s="114" t="s">
        <v>378</v>
      </c>
      <c r="AA320" s="119">
        <f>'Расчет субсидий'!AH320-1</f>
        <v>0.83838595024043494</v>
      </c>
      <c r="AB320" s="114">
        <f>AA320*'Расчет субсидий'!AI320</f>
        <v>4.1919297512021743</v>
      </c>
      <c r="AC320" s="124">
        <f t="shared" si="156"/>
        <v>7.980490976916216</v>
      </c>
      <c r="AD320" s="114">
        <f>'Расчет субсидий'!AL320-1</f>
        <v>-0.50416666666666665</v>
      </c>
      <c r="AE320" s="114">
        <f>AD320*'Расчет субсидий'!AM320</f>
        <v>-7.5625</v>
      </c>
      <c r="AF320" s="124">
        <f t="shared" si="157"/>
        <v>-14.397298283832363</v>
      </c>
      <c r="AG320" s="114">
        <f>'Расчет субсидий'!AP320-1</f>
        <v>-2.0689655172413834E-2</v>
      </c>
      <c r="AH320" s="114">
        <f>AG320*'Расчет субсидий'!AQ320</f>
        <v>-0.41379310344827669</v>
      </c>
      <c r="AI320" s="132">
        <f t="shared" si="158"/>
        <v>-0.78776895710909633</v>
      </c>
      <c r="AJ320" s="114" t="s">
        <v>378</v>
      </c>
      <c r="AK320" s="114" t="s">
        <v>378</v>
      </c>
      <c r="AL320" s="114" t="s">
        <v>378</v>
      </c>
      <c r="AM320" s="123">
        <f>'Расчет субсидий'!AX320-1</f>
        <v>-1</v>
      </c>
      <c r="AN320" s="123">
        <f>AM320*'Расчет субсидий'!AY320</f>
        <v>0</v>
      </c>
      <c r="AO320" s="116">
        <f t="shared" si="165"/>
        <v>0</v>
      </c>
      <c r="AP320" s="114" t="s">
        <v>378</v>
      </c>
      <c r="AQ320" s="115" t="s">
        <v>378</v>
      </c>
      <c r="AR320" s="141" t="s">
        <v>378</v>
      </c>
      <c r="AS320" s="115">
        <f t="shared" si="159"/>
        <v>-0.10505443244850987</v>
      </c>
      <c r="AT320" s="118" t="str">
        <f>IF('Расчет субсидий'!BV320="+",'Расчет субсидий'!BV320,"-")</f>
        <v>-</v>
      </c>
    </row>
    <row r="321" spans="1:46" x14ac:dyDescent="0.2">
      <c r="A321" s="140" t="s">
        <v>316</v>
      </c>
      <c r="B321" s="114">
        <f>'Расчет субсидий'!BI321</f>
        <v>-53.2</v>
      </c>
      <c r="C321" s="114">
        <f>'Расчет субсидий'!D321-1</f>
        <v>-1</v>
      </c>
      <c r="D321" s="114">
        <f>C321*'Расчет субсидий'!E321</f>
        <v>0</v>
      </c>
      <c r="E321" s="124">
        <f t="shared" si="160"/>
        <v>0</v>
      </c>
      <c r="F321" s="114" t="s">
        <v>378</v>
      </c>
      <c r="G321" s="114" t="s">
        <v>378</v>
      </c>
      <c r="H321" s="114" t="s">
        <v>378</v>
      </c>
      <c r="I321" s="114" t="s">
        <v>378</v>
      </c>
      <c r="J321" s="114" t="s">
        <v>378</v>
      </c>
      <c r="K321" s="114" t="s">
        <v>378</v>
      </c>
      <c r="L321" s="114">
        <f>'Расчет субсидий'!P321-1</f>
        <v>0.16000156061019855</v>
      </c>
      <c r="M321" s="114">
        <f>L321*'Расчет субсидий'!Q321</f>
        <v>3.2000312122039709</v>
      </c>
      <c r="N321" s="124">
        <f t="shared" si="161"/>
        <v>4.5548539997082962</v>
      </c>
      <c r="O321" s="114">
        <f>'Расчет субсидий'!R321-1</f>
        <v>0</v>
      </c>
      <c r="P321" s="114">
        <f>O321*'Расчет субсидий'!S321</f>
        <v>0</v>
      </c>
      <c r="Q321" s="124">
        <f t="shared" si="162"/>
        <v>0</v>
      </c>
      <c r="R321" s="114">
        <f>'Расчет субсидий'!V321-1</f>
        <v>0.41276595744680833</v>
      </c>
      <c r="S321" s="114">
        <f>R321*'Расчет субсидий'!W321</f>
        <v>4.1276595744680833</v>
      </c>
      <c r="T321" s="124">
        <f t="shared" si="163"/>
        <v>5.8752197948879932</v>
      </c>
      <c r="U321" s="114">
        <f>'Расчет субсидий'!Z321-1</f>
        <v>-1</v>
      </c>
      <c r="V321" s="114">
        <f>U321*'Расчет субсидий'!AA321</f>
        <v>-40</v>
      </c>
      <c r="W321" s="124">
        <f t="shared" si="164"/>
        <v>-56.935119661801195</v>
      </c>
      <c r="X321" s="114" t="s">
        <v>378</v>
      </c>
      <c r="Y321" s="114" t="s">
        <v>378</v>
      </c>
      <c r="Z321" s="114" t="s">
        <v>378</v>
      </c>
      <c r="AA321" s="119">
        <f>'Расчет субсидий'!AH321-1</f>
        <v>-0.18099123162680719</v>
      </c>
      <c r="AB321" s="114">
        <f>AA321*'Расчет субсидий'!AI321</f>
        <v>-0.90495615813403596</v>
      </c>
      <c r="AC321" s="124">
        <f t="shared" si="156"/>
        <v>-1.2880946788011307</v>
      </c>
      <c r="AD321" s="114">
        <f>'Расчет субсидий'!AL321-1</f>
        <v>-0.71249999999999991</v>
      </c>
      <c r="AE321" s="114">
        <f>AD321*'Расчет субсидий'!AM321</f>
        <v>-10.687499999999998</v>
      </c>
      <c r="AF321" s="124">
        <f t="shared" si="157"/>
        <v>-15.212352284637504</v>
      </c>
      <c r="AG321" s="114">
        <f>'Расчет субсидий'!AP321-1</f>
        <v>0.34444444444444455</v>
      </c>
      <c r="AH321" s="114">
        <f>AG321*'Расчет субсидий'!AQ321</f>
        <v>6.8888888888888911</v>
      </c>
      <c r="AI321" s="132">
        <f t="shared" si="158"/>
        <v>9.8054928306435425</v>
      </c>
      <c r="AJ321" s="114" t="s">
        <v>378</v>
      </c>
      <c r="AK321" s="114" t="s">
        <v>378</v>
      </c>
      <c r="AL321" s="114" t="s">
        <v>378</v>
      </c>
      <c r="AM321" s="123">
        <f>'Расчет субсидий'!AX321-1</f>
        <v>-1</v>
      </c>
      <c r="AN321" s="123">
        <f>AM321*'Расчет субсидий'!AY321</f>
        <v>0</v>
      </c>
      <c r="AO321" s="116">
        <f t="shared" si="165"/>
        <v>0</v>
      </c>
      <c r="AP321" s="114" t="s">
        <v>378</v>
      </c>
      <c r="AQ321" s="115" t="s">
        <v>378</v>
      </c>
      <c r="AR321" s="141" t="s">
        <v>378</v>
      </c>
      <c r="AS321" s="115">
        <f t="shared" si="159"/>
        <v>-37.375876482573091</v>
      </c>
      <c r="AT321" s="118" t="str">
        <f>IF('Расчет субсидий'!BV321="+",'Расчет субсидий'!BV321,"-")</f>
        <v>+</v>
      </c>
    </row>
    <row r="322" spans="1:46" x14ac:dyDescent="0.2">
      <c r="A322" s="140" t="s">
        <v>317</v>
      </c>
      <c r="B322" s="114">
        <f>'Расчет субсидий'!BI322</f>
        <v>-1.1000000000000001</v>
      </c>
      <c r="C322" s="114">
        <f>'Расчет субсидий'!D322-1</f>
        <v>-1</v>
      </c>
      <c r="D322" s="114">
        <f>C322*'Расчет субсидий'!E322</f>
        <v>0</v>
      </c>
      <c r="E322" s="124">
        <f t="shared" si="160"/>
        <v>0</v>
      </c>
      <c r="F322" s="114" t="s">
        <v>378</v>
      </c>
      <c r="G322" s="114" t="s">
        <v>378</v>
      </c>
      <c r="H322" s="114" t="s">
        <v>378</v>
      </c>
      <c r="I322" s="114" t="s">
        <v>378</v>
      </c>
      <c r="J322" s="114" t="s">
        <v>378</v>
      </c>
      <c r="K322" s="114" t="s">
        <v>378</v>
      </c>
      <c r="L322" s="114">
        <f>'Расчет субсидий'!P322-1</f>
        <v>-0.24919871794871806</v>
      </c>
      <c r="M322" s="114">
        <f>L322*'Расчет субсидий'!Q322</f>
        <v>-4.9839743589743613</v>
      </c>
      <c r="N322" s="124">
        <f t="shared" si="161"/>
        <v>-0.20698205373221276</v>
      </c>
      <c r="O322" s="114">
        <f>'Расчет субсидий'!R322-1</f>
        <v>0</v>
      </c>
      <c r="P322" s="114">
        <f>O322*'Расчет субсидий'!S322</f>
        <v>0</v>
      </c>
      <c r="Q322" s="124">
        <f t="shared" si="162"/>
        <v>0</v>
      </c>
      <c r="R322" s="114">
        <f>'Расчет субсидий'!V322-1</f>
        <v>-3.8087862573922937E-2</v>
      </c>
      <c r="S322" s="114">
        <f>R322*'Расчет субсидий'!W322</f>
        <v>-1.5235145029569175</v>
      </c>
      <c r="T322" s="124">
        <f t="shared" si="163"/>
        <v>-6.327082324270368E-2</v>
      </c>
      <c r="U322" s="114">
        <f>'Расчет субсидий'!Z322-1</f>
        <v>-1</v>
      </c>
      <c r="V322" s="114">
        <f>U322*'Расчет субсидий'!AA322</f>
        <v>-10</v>
      </c>
      <c r="W322" s="124">
        <f t="shared" si="164"/>
        <v>-0.41529518176495406</v>
      </c>
      <c r="X322" s="114" t="s">
        <v>378</v>
      </c>
      <c r="Y322" s="114" t="s">
        <v>378</v>
      </c>
      <c r="Z322" s="114" t="s">
        <v>378</v>
      </c>
      <c r="AA322" s="119">
        <f>'Расчет субсидий'!AH322-1</f>
        <v>0.21823204419889497</v>
      </c>
      <c r="AB322" s="114">
        <f>AA322*'Расчет субсидий'!AI322</f>
        <v>1.0911602209944748</v>
      </c>
      <c r="AC322" s="124">
        <f t="shared" si="156"/>
        <v>4.531535823125879E-2</v>
      </c>
      <c r="AD322" s="114">
        <f>'Расчет субсидий'!AL322-1</f>
        <v>-0.71666666666666667</v>
      </c>
      <c r="AE322" s="114">
        <f>AD322*'Расчет субсидий'!AM322</f>
        <v>-10.75</v>
      </c>
      <c r="AF322" s="124">
        <f t="shared" si="157"/>
        <v>-0.44644232039732562</v>
      </c>
      <c r="AG322" s="114">
        <f>'Расчет субсидий'!AP322-1</f>
        <v>-1.6042780748663055E-2</v>
      </c>
      <c r="AH322" s="114">
        <f>AG322*'Расчет субсидий'!AQ322</f>
        <v>-0.32085561497326109</v>
      </c>
      <c r="AI322" s="132">
        <f t="shared" si="158"/>
        <v>-1.3324979094062659E-2</v>
      </c>
      <c r="AJ322" s="114" t="s">
        <v>378</v>
      </c>
      <c r="AK322" s="114" t="s">
        <v>378</v>
      </c>
      <c r="AL322" s="114" t="s">
        <v>378</v>
      </c>
      <c r="AM322" s="123">
        <f>'Расчет субсидий'!AX322-1</f>
        <v>-1</v>
      </c>
      <c r="AN322" s="123">
        <f>AM322*'Расчет субсидий'!AY322</f>
        <v>0</v>
      </c>
      <c r="AO322" s="116">
        <f t="shared" si="165"/>
        <v>0</v>
      </c>
      <c r="AP322" s="114" t="s">
        <v>378</v>
      </c>
      <c r="AQ322" s="115" t="s">
        <v>378</v>
      </c>
      <c r="AR322" s="141" t="s">
        <v>378</v>
      </c>
      <c r="AS322" s="115">
        <f t="shared" si="159"/>
        <v>-26.487184255910066</v>
      </c>
      <c r="AT322" s="118" t="str">
        <f>IF('Расчет субсидий'!BV322="+",'Расчет субсидий'!BV322,"-")</f>
        <v>-</v>
      </c>
    </row>
    <row r="323" spans="1:46" x14ac:dyDescent="0.2">
      <c r="A323" s="140" t="s">
        <v>318</v>
      </c>
      <c r="B323" s="114">
        <f>'Расчет субсидий'!BI323</f>
        <v>-108.20000000000005</v>
      </c>
      <c r="C323" s="114">
        <f>'Расчет субсидий'!D323-1</f>
        <v>-0.28173418621179813</v>
      </c>
      <c r="D323" s="114">
        <f>C323*'Расчет субсидий'!E323</f>
        <v>-2.8173418621179813</v>
      </c>
      <c r="E323" s="124">
        <f t="shared" si="160"/>
        <v>-17.237015808990535</v>
      </c>
      <c r="F323" s="114" t="s">
        <v>378</v>
      </c>
      <c r="G323" s="114" t="s">
        <v>378</v>
      </c>
      <c r="H323" s="114" t="s">
        <v>378</v>
      </c>
      <c r="I323" s="114" t="s">
        <v>378</v>
      </c>
      <c r="J323" s="114" t="s">
        <v>378</v>
      </c>
      <c r="K323" s="114" t="s">
        <v>378</v>
      </c>
      <c r="L323" s="114">
        <f>'Расчет субсидий'!P323-1</f>
        <v>-4.9284578696343395E-2</v>
      </c>
      <c r="M323" s="114">
        <f>L323*'Расчет субсидий'!Q323</f>
        <v>-0.9856915739268679</v>
      </c>
      <c r="N323" s="124">
        <f t="shared" si="161"/>
        <v>-6.0306423835243752</v>
      </c>
      <c r="O323" s="114">
        <f>'Расчет субсидий'!R323-1</f>
        <v>0</v>
      </c>
      <c r="P323" s="114">
        <f>O323*'Расчет субсидий'!S323</f>
        <v>0</v>
      </c>
      <c r="Q323" s="124">
        <f t="shared" si="162"/>
        <v>0</v>
      </c>
      <c r="R323" s="114">
        <f>'Расчет субсидий'!V323-1</f>
        <v>0.16666666666666674</v>
      </c>
      <c r="S323" s="114">
        <f>R323*'Расчет субсидий'!W323</f>
        <v>2.5000000000000009</v>
      </c>
      <c r="T323" s="124">
        <f t="shared" si="163"/>
        <v>15.295459916277556</v>
      </c>
      <c r="U323" s="114">
        <f>'Расчет субсидий'!Z323-1</f>
        <v>-0.14285714285714279</v>
      </c>
      <c r="V323" s="114">
        <f>U323*'Расчет субсидий'!AA323</f>
        <v>-4.9999999999999982</v>
      </c>
      <c r="W323" s="124">
        <f t="shared" si="164"/>
        <v>-30.590919832555088</v>
      </c>
      <c r="X323" s="114" t="s">
        <v>378</v>
      </c>
      <c r="Y323" s="114" t="s">
        <v>378</v>
      </c>
      <c r="Z323" s="114" t="s">
        <v>378</v>
      </c>
      <c r="AA323" s="119">
        <f>'Расчет субсидий'!AH323-1</f>
        <v>0.32163573085846875</v>
      </c>
      <c r="AB323" s="114">
        <f>AA323*'Расчет субсидий'!AI323</f>
        <v>1.6081786542923437</v>
      </c>
      <c r="AC323" s="124">
        <f t="shared" si="156"/>
        <v>9.8391328579766864</v>
      </c>
      <c r="AD323" s="114">
        <f>'Расчет субсидий'!AL323-1</f>
        <v>-0.79583333333333328</v>
      </c>
      <c r="AE323" s="114">
        <f>AD323*'Расчет субсидий'!AM323</f>
        <v>-11.9375</v>
      </c>
      <c r="AF323" s="124">
        <f t="shared" si="157"/>
        <v>-73.035821100225306</v>
      </c>
      <c r="AG323" s="114">
        <f>'Расчет субсидий'!AP323-1</f>
        <v>-5.2631578947368474E-2</v>
      </c>
      <c r="AH323" s="114">
        <f>AG323*'Расчет субсидий'!AQ323</f>
        <v>-1.0526315789473695</v>
      </c>
      <c r="AI323" s="132">
        <f t="shared" si="158"/>
        <v>-6.4401936489589753</v>
      </c>
      <c r="AJ323" s="114" t="s">
        <v>378</v>
      </c>
      <c r="AK323" s="114" t="s">
        <v>378</v>
      </c>
      <c r="AL323" s="114" t="s">
        <v>378</v>
      </c>
      <c r="AM323" s="123">
        <f>'Расчет субсидий'!AX323-1</f>
        <v>-1</v>
      </c>
      <c r="AN323" s="123">
        <f>AM323*'Расчет субсидий'!AY323</f>
        <v>0</v>
      </c>
      <c r="AO323" s="116">
        <f t="shared" si="165"/>
        <v>0</v>
      </c>
      <c r="AP323" s="114" t="s">
        <v>378</v>
      </c>
      <c r="AQ323" s="115" t="s">
        <v>378</v>
      </c>
      <c r="AR323" s="141" t="s">
        <v>378</v>
      </c>
      <c r="AS323" s="115">
        <f t="shared" si="159"/>
        <v>-17.684986360699874</v>
      </c>
      <c r="AT323" s="118" t="str">
        <f>IF('Расчет субсидий'!BV323="+",'Расчет субсидий'!BV323,"-")</f>
        <v>+</v>
      </c>
    </row>
    <row r="324" spans="1:46" x14ac:dyDescent="0.2">
      <c r="A324" s="140" t="s">
        <v>319</v>
      </c>
      <c r="B324" s="114">
        <f>'Расчет субсидий'!BI324</f>
        <v>-329.6</v>
      </c>
      <c r="C324" s="114">
        <f>'Расчет субсидий'!D324-1</f>
        <v>-1.2768910478834217E-2</v>
      </c>
      <c r="D324" s="114">
        <f>C324*'Расчет субсидий'!E324</f>
        <v>-0.12768910478834217</v>
      </c>
      <c r="E324" s="124">
        <f t="shared" si="160"/>
        <v>-1.0195162990147149</v>
      </c>
      <c r="F324" s="114" t="s">
        <v>378</v>
      </c>
      <c r="G324" s="114" t="s">
        <v>378</v>
      </c>
      <c r="H324" s="114" t="s">
        <v>378</v>
      </c>
      <c r="I324" s="114" t="s">
        <v>378</v>
      </c>
      <c r="J324" s="114" t="s">
        <v>378</v>
      </c>
      <c r="K324" s="114" t="s">
        <v>378</v>
      </c>
      <c r="L324" s="114">
        <f>'Расчет субсидий'!P324-1</f>
        <v>-4.4317474270227919E-3</v>
      </c>
      <c r="M324" s="114">
        <f>L324*'Расчет субсидий'!Q324</f>
        <v>-8.8634948540455838E-2</v>
      </c>
      <c r="N324" s="124">
        <f t="shared" si="161"/>
        <v>-0.7076936975093856</v>
      </c>
      <c r="O324" s="114">
        <f>'Расчет субсидий'!R324-1</f>
        <v>0</v>
      </c>
      <c r="P324" s="114">
        <f>O324*'Расчет субсидий'!S324</f>
        <v>0</v>
      </c>
      <c r="Q324" s="124">
        <f t="shared" si="162"/>
        <v>0</v>
      </c>
      <c r="R324" s="114">
        <f>'Расчет субсидий'!V324-1</f>
        <v>0</v>
      </c>
      <c r="S324" s="114">
        <f>R324*'Расчет субсидий'!W324</f>
        <v>0</v>
      </c>
      <c r="T324" s="124">
        <f t="shared" si="163"/>
        <v>0</v>
      </c>
      <c r="U324" s="114">
        <f>'Расчет субсидий'!Z324-1</f>
        <v>-1</v>
      </c>
      <c r="V324" s="114">
        <f>U324*'Расчет субсидий'!AA324</f>
        <v>-30</v>
      </c>
      <c r="W324" s="124">
        <f t="shared" si="164"/>
        <v>-239.53092177394495</v>
      </c>
      <c r="X324" s="114" t="s">
        <v>378</v>
      </c>
      <c r="Y324" s="114" t="s">
        <v>378</v>
      </c>
      <c r="Z324" s="114" t="s">
        <v>378</v>
      </c>
      <c r="AA324" s="119">
        <f>'Расчет субсидий'!AH324-1</f>
        <v>-0.30037174721189586</v>
      </c>
      <c r="AB324" s="114">
        <f>AA324*'Расчет субсидий'!AI324</f>
        <v>-1.5018587360594793</v>
      </c>
      <c r="AC324" s="124">
        <f t="shared" si="156"/>
        <v>-11.991386914085968</v>
      </c>
      <c r="AD324" s="114">
        <f>'Расчет субсидий'!AL324-1</f>
        <v>-0.50416666666666665</v>
      </c>
      <c r="AE324" s="114">
        <f>AD324*'Расчет субсидий'!AM324</f>
        <v>-7.5625</v>
      </c>
      <c r="AF324" s="124">
        <f t="shared" si="157"/>
        <v>-60.381753197181965</v>
      </c>
      <c r="AG324" s="114">
        <f>'Расчет субсидий'!AP324-1</f>
        <v>-9.9999999999999978E-2</v>
      </c>
      <c r="AH324" s="114">
        <f>AG324*'Расчет субсидий'!AQ324</f>
        <v>-1.9999999999999996</v>
      </c>
      <c r="AI324" s="132">
        <f t="shared" si="158"/>
        <v>-15.968728118262996</v>
      </c>
      <c r="AJ324" s="114" t="s">
        <v>378</v>
      </c>
      <c r="AK324" s="114" t="s">
        <v>378</v>
      </c>
      <c r="AL324" s="114" t="s">
        <v>378</v>
      </c>
      <c r="AM324" s="123">
        <f>'Расчет субсидий'!AX324-1</f>
        <v>-1</v>
      </c>
      <c r="AN324" s="123">
        <f>AM324*'Расчет субсидий'!AY324</f>
        <v>0</v>
      </c>
      <c r="AO324" s="116">
        <f t="shared" si="165"/>
        <v>0</v>
      </c>
      <c r="AP324" s="114" t="s">
        <v>378</v>
      </c>
      <c r="AQ324" s="115" t="s">
        <v>378</v>
      </c>
      <c r="AR324" s="141" t="s">
        <v>378</v>
      </c>
      <c r="AS324" s="115">
        <f t="shared" si="159"/>
        <v>-41.28068278938828</v>
      </c>
      <c r="AT324" s="118" t="str">
        <f>IF('Расчет субсидий'!BV324="+",'Расчет субсидий'!BV324,"-")</f>
        <v>+</v>
      </c>
    </row>
    <row r="325" spans="1:46" x14ac:dyDescent="0.2">
      <c r="A325" s="140" t="s">
        <v>320</v>
      </c>
      <c r="B325" s="114">
        <f>'Расчет субсидий'!BI325</f>
        <v>72.100000000000023</v>
      </c>
      <c r="C325" s="114">
        <f>'Расчет субсидий'!D325-1</f>
        <v>-1</v>
      </c>
      <c r="D325" s="114">
        <f>C325*'Расчет субсидий'!E325</f>
        <v>0</v>
      </c>
      <c r="E325" s="124">
        <f t="shared" si="160"/>
        <v>0</v>
      </c>
      <c r="F325" s="114" t="s">
        <v>378</v>
      </c>
      <c r="G325" s="114" t="s">
        <v>378</v>
      </c>
      <c r="H325" s="114" t="s">
        <v>378</v>
      </c>
      <c r="I325" s="114" t="s">
        <v>378</v>
      </c>
      <c r="J325" s="114" t="s">
        <v>378</v>
      </c>
      <c r="K325" s="114" t="s">
        <v>378</v>
      </c>
      <c r="L325" s="114">
        <f>'Расчет субсидий'!P325-1</f>
        <v>0.13520807940100998</v>
      </c>
      <c r="M325" s="114">
        <f>L325*'Расчет субсидий'!Q325</f>
        <v>2.7041615880201997</v>
      </c>
      <c r="N325" s="124">
        <f t="shared" si="161"/>
        <v>17.712916103391233</v>
      </c>
      <c r="O325" s="114">
        <f>'Расчет субсидий'!R325-1</f>
        <v>0</v>
      </c>
      <c r="P325" s="114">
        <f>O325*'Расчет субсидий'!S325</f>
        <v>0</v>
      </c>
      <c r="Q325" s="124">
        <f t="shared" si="162"/>
        <v>0</v>
      </c>
      <c r="R325" s="114">
        <f>'Расчет субсидий'!V325-1</f>
        <v>0</v>
      </c>
      <c r="S325" s="114">
        <f>R325*'Расчет субсидий'!W325</f>
        <v>0</v>
      </c>
      <c r="T325" s="124">
        <f t="shared" si="163"/>
        <v>0</v>
      </c>
      <c r="U325" s="114">
        <f>'Расчет субсидий'!Z325-1</f>
        <v>0</v>
      </c>
      <c r="V325" s="114">
        <f>U325*'Расчет субсидий'!AA325</f>
        <v>0</v>
      </c>
      <c r="W325" s="124">
        <f t="shared" si="164"/>
        <v>0</v>
      </c>
      <c r="X325" s="114" t="s">
        <v>378</v>
      </c>
      <c r="Y325" s="114" t="s">
        <v>378</v>
      </c>
      <c r="Z325" s="114" t="s">
        <v>378</v>
      </c>
      <c r="AA325" s="119">
        <f>'Расчет субсидий'!AH325-1</f>
        <v>0.27394598795414815</v>
      </c>
      <c r="AB325" s="114">
        <f>AA325*'Расчет субсидий'!AI325</f>
        <v>1.3697299397707408</v>
      </c>
      <c r="AC325" s="124">
        <f t="shared" si="156"/>
        <v>8.9720642490248359</v>
      </c>
      <c r="AD325" s="114">
        <f>'Расчет субсидий'!AL325-1</f>
        <v>0.42666666666666653</v>
      </c>
      <c r="AE325" s="114">
        <f>AD325*'Расчет субсидий'!AM325</f>
        <v>6.3999999999999977</v>
      </c>
      <c r="AF325" s="124">
        <f t="shared" si="157"/>
        <v>41.921556597769801</v>
      </c>
      <c r="AG325" s="114">
        <f>'Расчет субсидий'!AP325-1</f>
        <v>2.6666666666666616E-2</v>
      </c>
      <c r="AH325" s="114">
        <f>AG325*'Расчет субсидий'!AQ325</f>
        <v>0.53333333333333233</v>
      </c>
      <c r="AI325" s="132">
        <f t="shared" si="158"/>
        <v>3.493463049814145</v>
      </c>
      <c r="AJ325" s="114" t="s">
        <v>378</v>
      </c>
      <c r="AK325" s="114" t="s">
        <v>378</v>
      </c>
      <c r="AL325" s="114" t="s">
        <v>378</v>
      </c>
      <c r="AM325" s="123">
        <f>'Расчет субсидий'!AX325-1</f>
        <v>-1</v>
      </c>
      <c r="AN325" s="123">
        <f>AM325*'Расчет субсидий'!AY325</f>
        <v>0</v>
      </c>
      <c r="AO325" s="116">
        <f t="shared" si="165"/>
        <v>0</v>
      </c>
      <c r="AP325" s="114" t="s">
        <v>378</v>
      </c>
      <c r="AQ325" s="115" t="s">
        <v>378</v>
      </c>
      <c r="AR325" s="141" t="s">
        <v>378</v>
      </c>
      <c r="AS325" s="115">
        <f t="shared" si="159"/>
        <v>11.007224861124271</v>
      </c>
      <c r="AT325" s="118" t="str">
        <f>IF('Расчет субсидий'!BV325="+",'Расчет субсидий'!BV325,"-")</f>
        <v>+</v>
      </c>
    </row>
    <row r="326" spans="1:46" x14ac:dyDescent="0.2">
      <c r="A326" s="140" t="s">
        <v>321</v>
      </c>
      <c r="B326" s="114">
        <f>'Расчет субсидий'!BI326</f>
        <v>-187.10000000000002</v>
      </c>
      <c r="C326" s="114">
        <f>'Расчет субсидий'!D326-1</f>
        <v>0.22669379450661231</v>
      </c>
      <c r="D326" s="114">
        <f>C326*'Расчет субсидий'!E326</f>
        <v>2.2669379450661231</v>
      </c>
      <c r="E326" s="124">
        <f t="shared" si="160"/>
        <v>19.778371002056058</v>
      </c>
      <c r="F326" s="114" t="s">
        <v>378</v>
      </c>
      <c r="G326" s="114" t="s">
        <v>378</v>
      </c>
      <c r="H326" s="114" t="s">
        <v>378</v>
      </c>
      <c r="I326" s="114" t="s">
        <v>378</v>
      </c>
      <c r="J326" s="114" t="s">
        <v>378</v>
      </c>
      <c r="K326" s="114" t="s">
        <v>378</v>
      </c>
      <c r="L326" s="114">
        <f>'Расчет субсидий'!P326-1</f>
        <v>-0.21976962626062879</v>
      </c>
      <c r="M326" s="114">
        <f>L326*'Расчет субсидий'!Q326</f>
        <v>-4.3953925252125758</v>
      </c>
      <c r="N326" s="124">
        <f t="shared" si="161"/>
        <v>-38.348515120374252</v>
      </c>
      <c r="O326" s="114">
        <f>'Расчет субсидий'!R326-1</f>
        <v>0</v>
      </c>
      <c r="P326" s="114">
        <f>O326*'Расчет субсидий'!S326</f>
        <v>0</v>
      </c>
      <c r="Q326" s="124">
        <f t="shared" si="162"/>
        <v>0</v>
      </c>
      <c r="R326" s="114">
        <f>'Расчет субсидий'!V326-1</f>
        <v>-0.11743076858427526</v>
      </c>
      <c r="S326" s="114">
        <f>R326*'Расчет субсидий'!W326</f>
        <v>-4.6972307433710103</v>
      </c>
      <c r="T326" s="124">
        <f t="shared" si="163"/>
        <v>-40.981965354126864</v>
      </c>
      <c r="U326" s="114">
        <f>'Расчет субсидий'!Z326-1</f>
        <v>-0.32302405498281794</v>
      </c>
      <c r="V326" s="114">
        <f>U326*'Расчет субсидий'!AA326</f>
        <v>-3.2302405498281797</v>
      </c>
      <c r="W326" s="124">
        <f t="shared" si="164"/>
        <v>-28.182904679609013</v>
      </c>
      <c r="X326" s="114" t="s">
        <v>378</v>
      </c>
      <c r="Y326" s="114" t="s">
        <v>378</v>
      </c>
      <c r="Z326" s="114" t="s">
        <v>378</v>
      </c>
      <c r="AA326" s="119">
        <f>'Расчет субсидий'!AH326-1</f>
        <v>-0.21747711063090969</v>
      </c>
      <c r="AB326" s="114">
        <f>AA326*'Расчет субсидий'!AI326</f>
        <v>-1.0873855531545484</v>
      </c>
      <c r="AC326" s="124">
        <f t="shared" si="156"/>
        <v>-9.4871211359688505</v>
      </c>
      <c r="AD326" s="114">
        <f>'Расчет субсидий'!AL326-1</f>
        <v>-0.57708333333333339</v>
      </c>
      <c r="AE326" s="114">
        <f>AD326*'Расчет субсидий'!AM326</f>
        <v>-8.65625</v>
      </c>
      <c r="AF326" s="124">
        <f t="shared" si="157"/>
        <v>-75.523251246982824</v>
      </c>
      <c r="AG326" s="114">
        <f>'Расчет субсидий'!AP326-1</f>
        <v>-8.226415094339623E-2</v>
      </c>
      <c r="AH326" s="114">
        <f>AG326*'Расчет субсидий'!AQ326</f>
        <v>-1.6452830188679246</v>
      </c>
      <c r="AI326" s="132">
        <f t="shared" si="158"/>
        <v>-14.354613464994271</v>
      </c>
      <c r="AJ326" s="114" t="s">
        <v>378</v>
      </c>
      <c r="AK326" s="114" t="s">
        <v>378</v>
      </c>
      <c r="AL326" s="114" t="s">
        <v>378</v>
      </c>
      <c r="AM326" s="123">
        <f>'Расчет субсидий'!AX326-1</f>
        <v>-1</v>
      </c>
      <c r="AN326" s="123">
        <f>AM326*'Расчет субсидий'!AY326</f>
        <v>0</v>
      </c>
      <c r="AO326" s="116">
        <f t="shared" si="165"/>
        <v>0</v>
      </c>
      <c r="AP326" s="114" t="s">
        <v>378</v>
      </c>
      <c r="AQ326" s="115" t="s">
        <v>378</v>
      </c>
      <c r="AR326" s="141" t="s">
        <v>378</v>
      </c>
      <c r="AS326" s="115">
        <f t="shared" si="159"/>
        <v>-21.444844445368116</v>
      </c>
      <c r="AT326" s="118" t="str">
        <f>IF('Расчет субсидий'!BV326="+",'Расчет субсидий'!BV326,"-")</f>
        <v>+</v>
      </c>
    </row>
    <row r="327" spans="1:46" x14ac:dyDescent="0.2">
      <c r="A327" s="140" t="s">
        <v>322</v>
      </c>
      <c r="B327" s="114">
        <f>'Расчет субсидий'!BI327</f>
        <v>45.399999999999977</v>
      </c>
      <c r="C327" s="114">
        <f>'Расчет субсидий'!D327-1</f>
        <v>-1</v>
      </c>
      <c r="D327" s="114">
        <f>C327*'Расчет субсидий'!E327</f>
        <v>0</v>
      </c>
      <c r="E327" s="124">
        <f t="shared" si="160"/>
        <v>0</v>
      </c>
      <c r="F327" s="114" t="s">
        <v>378</v>
      </c>
      <c r="G327" s="114" t="s">
        <v>378</v>
      </c>
      <c r="H327" s="114" t="s">
        <v>378</v>
      </c>
      <c r="I327" s="114" t="s">
        <v>378</v>
      </c>
      <c r="J327" s="114" t="s">
        <v>378</v>
      </c>
      <c r="K327" s="114" t="s">
        <v>378</v>
      </c>
      <c r="L327" s="114">
        <f>'Расчет субсидий'!P327-1</f>
        <v>6.8989306657468052E-2</v>
      </c>
      <c r="M327" s="114">
        <f>L327*'Расчет субсидий'!Q327</f>
        <v>1.379786133149361</v>
      </c>
      <c r="N327" s="124">
        <f t="shared" si="161"/>
        <v>3.9273876325013415</v>
      </c>
      <c r="O327" s="114">
        <f>'Расчет субсидий'!R327-1</f>
        <v>0</v>
      </c>
      <c r="P327" s="114">
        <f>O327*'Расчет субсидий'!S327</f>
        <v>0</v>
      </c>
      <c r="Q327" s="124">
        <f t="shared" si="162"/>
        <v>0</v>
      </c>
      <c r="R327" s="114">
        <f>'Расчет субсидий'!V327-1</f>
        <v>0</v>
      </c>
      <c r="S327" s="114">
        <f>R327*'Расчет субсидий'!W327</f>
        <v>0</v>
      </c>
      <c r="T327" s="124">
        <f t="shared" si="163"/>
        <v>0</v>
      </c>
      <c r="U327" s="114">
        <f>'Расчет субсидий'!Z327-1</f>
        <v>0</v>
      </c>
      <c r="V327" s="114">
        <f>U327*'Расчет субсидий'!AA327</f>
        <v>0</v>
      </c>
      <c r="W327" s="124">
        <f t="shared" si="164"/>
        <v>0</v>
      </c>
      <c r="X327" s="114" t="s">
        <v>378</v>
      </c>
      <c r="Y327" s="114" t="s">
        <v>378</v>
      </c>
      <c r="Z327" s="114" t="s">
        <v>378</v>
      </c>
      <c r="AA327" s="119">
        <f>'Расчет субсидий'!AH327-1</f>
        <v>3.9328160818197846</v>
      </c>
      <c r="AB327" s="114">
        <f>AA327*'Расчет субсидий'!AI327</f>
        <v>19.664080409098922</v>
      </c>
      <c r="AC327" s="124">
        <f t="shared" si="156"/>
        <v>55.971330880774325</v>
      </c>
      <c r="AD327" s="114">
        <f>'Расчет субсидий'!AL327-1</f>
        <v>-0.33958333333333335</v>
      </c>
      <c r="AE327" s="114">
        <f>AD327*'Расчет субсидий'!AM327</f>
        <v>-5.09375</v>
      </c>
      <c r="AF327" s="124">
        <f t="shared" si="157"/>
        <v>-14.498718513275684</v>
      </c>
      <c r="AG327" s="114">
        <f>'Расчет субсидий'!AP327-1</f>
        <v>0</v>
      </c>
      <c r="AH327" s="114">
        <f>AG327*'Расчет субсидий'!AQ327</f>
        <v>0</v>
      </c>
      <c r="AI327" s="132">
        <f t="shared" si="158"/>
        <v>0</v>
      </c>
      <c r="AJ327" s="114" t="s">
        <v>378</v>
      </c>
      <c r="AK327" s="114" t="s">
        <v>378</v>
      </c>
      <c r="AL327" s="114" t="s">
        <v>378</v>
      </c>
      <c r="AM327" s="123">
        <f>'Расчет субсидий'!AX327-1</f>
        <v>-1</v>
      </c>
      <c r="AN327" s="123">
        <f>AM327*'Расчет субсидий'!AY327</f>
        <v>0</v>
      </c>
      <c r="AO327" s="116">
        <f t="shared" si="165"/>
        <v>0</v>
      </c>
      <c r="AP327" s="114" t="s">
        <v>378</v>
      </c>
      <c r="AQ327" s="115" t="s">
        <v>378</v>
      </c>
      <c r="AR327" s="141" t="s">
        <v>378</v>
      </c>
      <c r="AS327" s="115">
        <f t="shared" si="159"/>
        <v>15.950116542248281</v>
      </c>
      <c r="AT327" s="118" t="str">
        <f>IF('Расчет субсидий'!BV327="+",'Расчет субсидий'!BV327,"-")</f>
        <v>-</v>
      </c>
    </row>
    <row r="328" spans="1:46" x14ac:dyDescent="0.2">
      <c r="A328" s="135" t="s">
        <v>323</v>
      </c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19"/>
      <c r="AB328" s="114"/>
      <c r="AC328" s="124"/>
      <c r="AD328" s="142"/>
      <c r="AE328" s="142"/>
      <c r="AF328" s="142"/>
      <c r="AG328" s="142"/>
      <c r="AH328" s="142"/>
      <c r="AI328" s="143"/>
      <c r="AJ328" s="142"/>
      <c r="AK328" s="142"/>
      <c r="AL328" s="142"/>
      <c r="AM328" s="123"/>
      <c r="AN328" s="123"/>
      <c r="AO328" s="116"/>
      <c r="AP328" s="142"/>
      <c r="AQ328" s="144"/>
      <c r="AR328" s="145"/>
      <c r="AS328" s="115"/>
      <c r="AT328" s="118"/>
    </row>
    <row r="329" spans="1:46" x14ac:dyDescent="0.2">
      <c r="A329" s="140" t="s">
        <v>324</v>
      </c>
      <c r="B329" s="114">
        <f>'Расчет субсидий'!BI329</f>
        <v>-172.3</v>
      </c>
      <c r="C329" s="114">
        <f>'Расчет субсидий'!D329-1</f>
        <v>3.1879409878126985E-2</v>
      </c>
      <c r="D329" s="114">
        <f>C329*'Расчет субсидий'!E329</f>
        <v>0.31879409878126985</v>
      </c>
      <c r="E329" s="124">
        <f t="shared" ref="E329:E339" si="166">$B329*D329/$AS329</f>
        <v>1.2682070802239296</v>
      </c>
      <c r="F329" s="114" t="s">
        <v>378</v>
      </c>
      <c r="G329" s="114" t="s">
        <v>378</v>
      </c>
      <c r="H329" s="114" t="s">
        <v>378</v>
      </c>
      <c r="I329" s="114" t="s">
        <v>378</v>
      </c>
      <c r="J329" s="114" t="s">
        <v>378</v>
      </c>
      <c r="K329" s="114" t="s">
        <v>378</v>
      </c>
      <c r="L329" s="114">
        <f>'Расчет субсидий'!P329-1</f>
        <v>-0.28049408131755016</v>
      </c>
      <c r="M329" s="114">
        <f>L329*'Расчет субсидий'!Q329</f>
        <v>-5.6098816263510027</v>
      </c>
      <c r="N329" s="124">
        <f t="shared" ref="N329:N339" si="167">$B329*M329/$AS329</f>
        <v>-22.316886118515797</v>
      </c>
      <c r="O329" s="114">
        <f>'Расчет субсидий'!R329-1</f>
        <v>0</v>
      </c>
      <c r="P329" s="114">
        <f>O329*'Расчет субсидий'!S329</f>
        <v>0</v>
      </c>
      <c r="Q329" s="124">
        <f t="shared" ref="Q329:Q339" si="168">$B329*P329/$AS329</f>
        <v>0</v>
      </c>
      <c r="R329" s="114">
        <f>'Расчет субсидий'!V329-1</f>
        <v>-0.63725490196078427</v>
      </c>
      <c r="S329" s="114">
        <f>R329*'Расчет субсидий'!W329</f>
        <v>-19.117647058823529</v>
      </c>
      <c r="T329" s="124">
        <f t="shared" ref="T329:T339" si="169">$B329*S329/$AS329</f>
        <v>-76.05264793140725</v>
      </c>
      <c r="U329" s="114">
        <f>'Расчет субсидий'!Z329-1</f>
        <v>-0.78947368421052633</v>
      </c>
      <c r="V329" s="114">
        <f>U329*'Расчет субсидий'!AA329</f>
        <v>-15.789473684210527</v>
      </c>
      <c r="W329" s="124">
        <f t="shared" ref="W329:W339" si="170">$B329*V329/$AS329</f>
        <v>-62.812713271283734</v>
      </c>
      <c r="X329" s="114" t="s">
        <v>378</v>
      </c>
      <c r="Y329" s="114" t="s">
        <v>378</v>
      </c>
      <c r="Z329" s="114" t="s">
        <v>378</v>
      </c>
      <c r="AA329" s="119">
        <f>'Расчет субсидий'!AH329-1</f>
        <v>-8.1851538244425148E-3</v>
      </c>
      <c r="AB329" s="114">
        <f>AA329*'Расчет субсидий'!AI329</f>
        <v>-4.0925769122212574E-2</v>
      </c>
      <c r="AC329" s="124">
        <f t="shared" si="156"/>
        <v>-0.16280837808108539</v>
      </c>
      <c r="AD329" s="114">
        <f>'Расчет субсидий'!AL329-1</f>
        <v>-0.20483870967741935</v>
      </c>
      <c r="AE329" s="114">
        <f>AD329*'Расчет субсидий'!AM329</f>
        <v>-3.07258064516129</v>
      </c>
      <c r="AF329" s="124">
        <f t="shared" si="157"/>
        <v>-12.223151380936098</v>
      </c>
      <c r="AG329" s="114">
        <f>'Расчет субсидий'!AP329-1</f>
        <v>0</v>
      </c>
      <c r="AH329" s="114">
        <f>AG329*'Расчет субсидий'!AQ329</f>
        <v>0</v>
      </c>
      <c r="AI329" s="132">
        <f t="shared" si="158"/>
        <v>0</v>
      </c>
      <c r="AJ329" s="114" t="s">
        <v>378</v>
      </c>
      <c r="AK329" s="114" t="s">
        <v>378</v>
      </c>
      <c r="AL329" s="114" t="s">
        <v>378</v>
      </c>
      <c r="AM329" s="123">
        <f>'Расчет субсидий'!AX329-1</f>
        <v>-1</v>
      </c>
      <c r="AN329" s="123">
        <f>AM329*'Расчет субсидий'!AY329</f>
        <v>0</v>
      </c>
      <c r="AO329" s="116">
        <f t="shared" ref="AO329:AO339" si="171">$B329*AN329/$AS329</f>
        <v>0</v>
      </c>
      <c r="AP329" s="114" t="s">
        <v>378</v>
      </c>
      <c r="AQ329" s="115" t="s">
        <v>378</v>
      </c>
      <c r="AR329" s="141" t="s">
        <v>378</v>
      </c>
      <c r="AS329" s="115">
        <f t="shared" si="159"/>
        <v>-43.311714684887285</v>
      </c>
      <c r="AT329" s="118" t="str">
        <f>IF('Расчет субсидий'!BV329="+",'Расчет субсидий'!BV329,"-")</f>
        <v>-</v>
      </c>
    </row>
    <row r="330" spans="1:46" x14ac:dyDescent="0.2">
      <c r="A330" s="140" t="s">
        <v>325</v>
      </c>
      <c r="B330" s="114">
        <f>'Расчет субсидий'!BI330</f>
        <v>-28.799999999999955</v>
      </c>
      <c r="C330" s="114">
        <f>'Расчет субсидий'!D330-1</f>
        <v>2.3399558498896189E-2</v>
      </c>
      <c r="D330" s="114">
        <f>C330*'Расчет субсидий'!E330</f>
        <v>0.23399558498896189</v>
      </c>
      <c r="E330" s="124">
        <f t="shared" si="166"/>
        <v>1.4551796878270162</v>
      </c>
      <c r="F330" s="114" t="s">
        <v>378</v>
      </c>
      <c r="G330" s="114" t="s">
        <v>378</v>
      </c>
      <c r="H330" s="114" t="s">
        <v>378</v>
      </c>
      <c r="I330" s="114" t="s">
        <v>378</v>
      </c>
      <c r="J330" s="114" t="s">
        <v>378</v>
      </c>
      <c r="K330" s="114" t="s">
        <v>378</v>
      </c>
      <c r="L330" s="114">
        <f>'Расчет субсидий'!P330-1</f>
        <v>-2.0609440892395581E-2</v>
      </c>
      <c r="M330" s="114">
        <f>L330*'Расчет субсидий'!Q330</f>
        <v>-0.41218881784791161</v>
      </c>
      <c r="N330" s="124">
        <f t="shared" si="167"/>
        <v>-2.5633338137982613</v>
      </c>
      <c r="O330" s="114">
        <f>'Расчет субсидий'!R330-1</f>
        <v>0</v>
      </c>
      <c r="P330" s="114">
        <f>O330*'Расчет субсидий'!S330</f>
        <v>0</v>
      </c>
      <c r="Q330" s="124">
        <f t="shared" si="168"/>
        <v>0</v>
      </c>
      <c r="R330" s="114">
        <f>'Расчет субсидий'!V330-1</f>
        <v>-0.42867435158501432</v>
      </c>
      <c r="S330" s="114">
        <f>R330*'Расчет субсидий'!W330</f>
        <v>-8.5734870317002869</v>
      </c>
      <c r="T330" s="124">
        <f t="shared" si="169"/>
        <v>-53.31709221337281</v>
      </c>
      <c r="U330" s="114">
        <f>'Расчет субсидий'!Z330-1</f>
        <v>0.28968253968253976</v>
      </c>
      <c r="V330" s="114">
        <f>U330*'Расчет субсидий'!AA330</f>
        <v>8.6904761904761934</v>
      </c>
      <c r="W330" s="124">
        <f t="shared" si="170"/>
        <v>54.044628365624142</v>
      </c>
      <c r="X330" s="114" t="s">
        <v>378</v>
      </c>
      <c r="Y330" s="114" t="s">
        <v>378</v>
      </c>
      <c r="Z330" s="114" t="s">
        <v>378</v>
      </c>
      <c r="AA330" s="119">
        <f>'Расчет субсидий'!AH330-1</f>
        <v>-1.204301075268821E-2</v>
      </c>
      <c r="AB330" s="114">
        <f>AA330*'Расчет субсидий'!AI330</f>
        <v>-6.0215053763441051E-2</v>
      </c>
      <c r="AC330" s="124">
        <f t="shared" si="156"/>
        <v>-0.37446742058019838</v>
      </c>
      <c r="AD330" s="114">
        <f>'Расчет субсидий'!AL330-1</f>
        <v>-0.44999999999999996</v>
      </c>
      <c r="AE330" s="114">
        <f>AD330*'Расчет субсидий'!AM330</f>
        <v>-6.7499999999999991</v>
      </c>
      <c r="AF330" s="124">
        <f t="shared" si="157"/>
        <v>-41.977129155217639</v>
      </c>
      <c r="AG330" s="114">
        <f>'Расчет субсидий'!AP330-1</f>
        <v>0.11201629327902229</v>
      </c>
      <c r="AH330" s="114">
        <f>AG330*'Расчет субсидий'!AQ330</f>
        <v>2.2403258655804459</v>
      </c>
      <c r="AI330" s="132">
        <f t="shared" si="158"/>
        <v>13.932214549517798</v>
      </c>
      <c r="AJ330" s="114" t="s">
        <v>378</v>
      </c>
      <c r="AK330" s="114" t="s">
        <v>378</v>
      </c>
      <c r="AL330" s="114" t="s">
        <v>378</v>
      </c>
      <c r="AM330" s="123">
        <f>'Расчет субсидий'!AX330-1</f>
        <v>-1</v>
      </c>
      <c r="AN330" s="123">
        <f>AM330*'Расчет субсидий'!AY330</f>
        <v>0</v>
      </c>
      <c r="AO330" s="116">
        <f t="shared" si="171"/>
        <v>0</v>
      </c>
      <c r="AP330" s="114" t="s">
        <v>378</v>
      </c>
      <c r="AQ330" s="115" t="s">
        <v>378</v>
      </c>
      <c r="AR330" s="141" t="s">
        <v>378</v>
      </c>
      <c r="AS330" s="115">
        <f t="shared" si="159"/>
        <v>-4.6310932622660381</v>
      </c>
      <c r="AT330" s="118" t="str">
        <f>IF('Расчет субсидий'!BV330="+",'Расчет субсидий'!BV330,"-")</f>
        <v>+</v>
      </c>
    </row>
    <row r="331" spans="1:46" x14ac:dyDescent="0.2">
      <c r="A331" s="140" t="s">
        <v>278</v>
      </c>
      <c r="B331" s="114">
        <f>'Расчет субсидий'!BI331</f>
        <v>3.6000000000000227</v>
      </c>
      <c r="C331" s="114">
        <f>'Расчет субсидий'!D331-1</f>
        <v>0.63050518134715028</v>
      </c>
      <c r="D331" s="114">
        <f>C331*'Расчет субсидий'!E331</f>
        <v>6.3050518134715023</v>
      </c>
      <c r="E331" s="124">
        <f t="shared" si="166"/>
        <v>17.027721674445601</v>
      </c>
      <c r="F331" s="114" t="s">
        <v>378</v>
      </c>
      <c r="G331" s="114" t="s">
        <v>378</v>
      </c>
      <c r="H331" s="114" t="s">
        <v>378</v>
      </c>
      <c r="I331" s="114" t="s">
        <v>378</v>
      </c>
      <c r="J331" s="114" t="s">
        <v>378</v>
      </c>
      <c r="K331" s="114" t="s">
        <v>378</v>
      </c>
      <c r="L331" s="114">
        <f>'Расчет субсидий'!P331-1</f>
        <v>-0.33604737231680237</v>
      </c>
      <c r="M331" s="114">
        <f>L331*'Расчет субсидий'!Q331</f>
        <v>-6.7209474463360479</v>
      </c>
      <c r="N331" s="124">
        <f t="shared" si="167"/>
        <v>-18.150909126593714</v>
      </c>
      <c r="O331" s="114">
        <f>'Расчет субсидий'!R331-1</f>
        <v>0</v>
      </c>
      <c r="P331" s="114">
        <f>O331*'Расчет субсидий'!S331</f>
        <v>0</v>
      </c>
      <c r="Q331" s="124">
        <f t="shared" si="168"/>
        <v>0</v>
      </c>
      <c r="R331" s="114">
        <f>'Расчет субсидий'!V331-1</f>
        <v>0.79325513196480935</v>
      </c>
      <c r="S331" s="114">
        <f>R331*'Расчет субсидий'!W331</f>
        <v>23.797653958944281</v>
      </c>
      <c r="T331" s="124">
        <f t="shared" si="169"/>
        <v>64.269071865812549</v>
      </c>
      <c r="U331" s="114">
        <f>'Расчет субсидий'!Z331-1</f>
        <v>-0.8</v>
      </c>
      <c r="V331" s="114">
        <f>U331*'Расчет субсидий'!AA331</f>
        <v>-16</v>
      </c>
      <c r="W331" s="124">
        <f t="shared" si="170"/>
        <v>-43.210358114586967</v>
      </c>
      <c r="X331" s="114" t="s">
        <v>378</v>
      </c>
      <c r="Y331" s="114" t="s">
        <v>378</v>
      </c>
      <c r="Z331" s="114" t="s">
        <v>378</v>
      </c>
      <c r="AA331" s="119">
        <f>'Расчет субсидий'!AH331-1</f>
        <v>-0.14145623927433193</v>
      </c>
      <c r="AB331" s="114">
        <f>AA331*'Расчет субсидий'!AI331</f>
        <v>-0.70728119637165965</v>
      </c>
      <c r="AC331" s="124">
        <f t="shared" si="156"/>
        <v>-1.9101171114333078</v>
      </c>
      <c r="AD331" s="114">
        <f>'Расчет субсидий'!AL331-1</f>
        <v>-1</v>
      </c>
      <c r="AE331" s="114">
        <f>AD331*'Расчет субсидий'!AM331</f>
        <v>-15</v>
      </c>
      <c r="AF331" s="124">
        <f t="shared" si="157"/>
        <v>-40.509710732425283</v>
      </c>
      <c r="AG331" s="114">
        <f>'Расчет субсидий'!AP331-1</f>
        <v>0.48292682926829267</v>
      </c>
      <c r="AH331" s="114">
        <f>AG331*'Расчет субсидий'!AQ331</f>
        <v>9.6585365853658534</v>
      </c>
      <c r="AI331" s="132">
        <f t="shared" si="158"/>
        <v>26.084301544781155</v>
      </c>
      <c r="AJ331" s="114" t="s">
        <v>378</v>
      </c>
      <c r="AK331" s="114" t="s">
        <v>378</v>
      </c>
      <c r="AL331" s="114" t="s">
        <v>378</v>
      </c>
      <c r="AM331" s="123">
        <f>'Расчет субсидий'!AX331-1</f>
        <v>-1</v>
      </c>
      <c r="AN331" s="123">
        <f>AM331*'Расчет субсидий'!AY331</f>
        <v>0</v>
      </c>
      <c r="AO331" s="116">
        <f t="shared" si="171"/>
        <v>0</v>
      </c>
      <c r="AP331" s="114" t="s">
        <v>378</v>
      </c>
      <c r="AQ331" s="115" t="s">
        <v>378</v>
      </c>
      <c r="AR331" s="141" t="s">
        <v>378</v>
      </c>
      <c r="AS331" s="115">
        <f t="shared" si="159"/>
        <v>1.3330137150739265</v>
      </c>
      <c r="AT331" s="118" t="str">
        <f>IF('Расчет субсидий'!BV331="+",'Расчет субсидий'!BV331,"-")</f>
        <v>-</v>
      </c>
    </row>
    <row r="332" spans="1:46" x14ac:dyDescent="0.2">
      <c r="A332" s="140" t="s">
        <v>326</v>
      </c>
      <c r="B332" s="114">
        <f>'Расчет субсидий'!BI332</f>
        <v>-152.90000000000009</v>
      </c>
      <c r="C332" s="114">
        <f>'Расчет субсидий'!D332-1</f>
        <v>0.18037079710903958</v>
      </c>
      <c r="D332" s="114">
        <f>C332*'Расчет субсидий'!E332</f>
        <v>1.8037079710903958</v>
      </c>
      <c r="E332" s="124">
        <f t="shared" si="166"/>
        <v>15.288733916249711</v>
      </c>
      <c r="F332" s="114" t="s">
        <v>378</v>
      </c>
      <c r="G332" s="114" t="s">
        <v>378</v>
      </c>
      <c r="H332" s="114" t="s">
        <v>378</v>
      </c>
      <c r="I332" s="114" t="s">
        <v>378</v>
      </c>
      <c r="J332" s="114" t="s">
        <v>378</v>
      </c>
      <c r="K332" s="114" t="s">
        <v>378</v>
      </c>
      <c r="L332" s="114">
        <f>'Расчет субсидий'!P332-1</f>
        <v>0.11732667650062423</v>
      </c>
      <c r="M332" s="114">
        <f>L332*'Расчет субсидий'!Q332</f>
        <v>2.3465335300124845</v>
      </c>
      <c r="N332" s="124">
        <f t="shared" si="167"/>
        <v>19.889875379455798</v>
      </c>
      <c r="O332" s="114">
        <f>'Расчет субсидий'!R332-1</f>
        <v>0</v>
      </c>
      <c r="P332" s="114">
        <f>O332*'Расчет субсидий'!S332</f>
        <v>0</v>
      </c>
      <c r="Q332" s="124">
        <f t="shared" si="168"/>
        <v>0</v>
      </c>
      <c r="R332" s="114">
        <f>'Расчет субсидий'!V332-1</f>
        <v>-0.34065934065934067</v>
      </c>
      <c r="S332" s="114">
        <f>R332*'Расчет субсидий'!W332</f>
        <v>-11.923076923076923</v>
      </c>
      <c r="T332" s="124">
        <f t="shared" si="169"/>
        <v>-101.06333922209222</v>
      </c>
      <c r="U332" s="114">
        <f>'Расчет субсидий'!Z332-1</f>
        <v>-0.57999999999999996</v>
      </c>
      <c r="V332" s="114">
        <f>U332*'Расчет субсидий'!AA332</f>
        <v>-8.6999999999999993</v>
      </c>
      <c r="W332" s="124">
        <f t="shared" si="170"/>
        <v>-73.743636554958911</v>
      </c>
      <c r="X332" s="114" t="s">
        <v>378</v>
      </c>
      <c r="Y332" s="114" t="s">
        <v>378</v>
      </c>
      <c r="Z332" s="114" t="s">
        <v>378</v>
      </c>
      <c r="AA332" s="119">
        <f>'Расчет субсидий'!AH332-1</f>
        <v>-4.5893279912584184E-2</v>
      </c>
      <c r="AB332" s="114">
        <f>AA332*'Расчет субсидий'!AI332</f>
        <v>-0.22946639956292092</v>
      </c>
      <c r="AC332" s="124">
        <f t="shared" si="156"/>
        <v>-1.9450214679244853</v>
      </c>
      <c r="AD332" s="114">
        <f>'Расчет субсидий'!AL332-1</f>
        <v>-0.34838709677419355</v>
      </c>
      <c r="AE332" s="114">
        <f>AD332*'Расчет субсидий'!AM332</f>
        <v>-5.225806451612903</v>
      </c>
      <c r="AF332" s="124">
        <f t="shared" si="157"/>
        <v>-44.295399043023146</v>
      </c>
      <c r="AG332" s="114">
        <f>'Расчет субсидий'!AP332-1</f>
        <v>0</v>
      </c>
      <c r="AH332" s="114">
        <f>AG332*'Расчет субсидий'!AQ332</f>
        <v>0</v>
      </c>
      <c r="AI332" s="132">
        <f t="shared" si="158"/>
        <v>0</v>
      </c>
      <c r="AJ332" s="114" t="s">
        <v>378</v>
      </c>
      <c r="AK332" s="114" t="s">
        <v>378</v>
      </c>
      <c r="AL332" s="114" t="s">
        <v>378</v>
      </c>
      <c r="AM332" s="123">
        <f>'Расчет субсидий'!AX332-1</f>
        <v>0.38895348837209309</v>
      </c>
      <c r="AN332" s="123">
        <f>AM332*'Расчет субсидий'!AY332</f>
        <v>3.8895348837209309</v>
      </c>
      <c r="AO332" s="116">
        <f t="shared" si="171"/>
        <v>32.96878699229319</v>
      </c>
      <c r="AP332" s="114" t="s">
        <v>378</v>
      </c>
      <c r="AQ332" s="115" t="s">
        <v>378</v>
      </c>
      <c r="AR332" s="141" t="s">
        <v>378</v>
      </c>
      <c r="AS332" s="115">
        <f t="shared" si="159"/>
        <v>-18.038573389428937</v>
      </c>
      <c r="AT332" s="118" t="str">
        <f>IF('Расчет субсидий'!BV332="+",'Расчет субсидий'!BV332,"-")</f>
        <v>+</v>
      </c>
    </row>
    <row r="333" spans="1:46" x14ac:dyDescent="0.2">
      <c r="A333" s="140" t="s">
        <v>327</v>
      </c>
      <c r="B333" s="114">
        <f>'Расчет субсидий'!BI333</f>
        <v>303.70000000000005</v>
      </c>
      <c r="C333" s="114">
        <f>'Расчет субсидий'!D333-1</f>
        <v>-1</v>
      </c>
      <c r="D333" s="114">
        <f>C333*'Расчет субсидий'!E333</f>
        <v>0</v>
      </c>
      <c r="E333" s="124">
        <f t="shared" si="166"/>
        <v>0</v>
      </c>
      <c r="F333" s="114" t="s">
        <v>378</v>
      </c>
      <c r="G333" s="114" t="s">
        <v>378</v>
      </c>
      <c r="H333" s="114" t="s">
        <v>378</v>
      </c>
      <c r="I333" s="114" t="s">
        <v>378</v>
      </c>
      <c r="J333" s="114" t="s">
        <v>378</v>
      </c>
      <c r="K333" s="114" t="s">
        <v>378</v>
      </c>
      <c r="L333" s="114">
        <f>'Расчет субсидий'!P333-1</f>
        <v>1.600144482571797E-2</v>
      </c>
      <c r="M333" s="114">
        <f>L333*'Расчет субсидий'!Q333</f>
        <v>0.3200288965143594</v>
      </c>
      <c r="N333" s="124">
        <f t="shared" si="167"/>
        <v>1.3755166491512454</v>
      </c>
      <c r="O333" s="114">
        <f>'Расчет субсидий'!R333-1</f>
        <v>0</v>
      </c>
      <c r="P333" s="114">
        <f>O333*'Расчет субсидий'!S333</f>
        <v>0</v>
      </c>
      <c r="Q333" s="124">
        <f t="shared" si="168"/>
        <v>0</v>
      </c>
      <c r="R333" s="114">
        <f>'Расчет субсидий'!V333-1</f>
        <v>-6.6467542811628921E-2</v>
      </c>
      <c r="S333" s="114">
        <f>R333*'Расчет субсидий'!W333</f>
        <v>-1.9940262843488676</v>
      </c>
      <c r="T333" s="124">
        <f t="shared" si="169"/>
        <v>-8.5705271706425279</v>
      </c>
      <c r="U333" s="114">
        <f>'Расчет субсидий'!Z333-1</f>
        <v>-5.6426332288401215E-2</v>
      </c>
      <c r="V333" s="114">
        <f>U333*'Расчет субсидий'!AA333</f>
        <v>-1.1285266457680243</v>
      </c>
      <c r="W333" s="124">
        <f t="shared" si="170"/>
        <v>-4.8505219596477183</v>
      </c>
      <c r="X333" s="114" t="s">
        <v>378</v>
      </c>
      <c r="Y333" s="114" t="s">
        <v>378</v>
      </c>
      <c r="Z333" s="114" t="s">
        <v>378</v>
      </c>
      <c r="AA333" s="119">
        <f>'Расчет субсидий'!AH333-1</f>
        <v>1.9407321324811155E-2</v>
      </c>
      <c r="AB333" s="114">
        <f>AA333*'Расчет субсидий'!AI333</f>
        <v>9.7036606624055777E-2</v>
      </c>
      <c r="AC333" s="124">
        <f t="shared" si="156"/>
        <v>0.41707317508604985</v>
      </c>
      <c r="AD333" s="114">
        <f>'Расчет субсидий'!AL333-1</f>
        <v>-0.73064516129032264</v>
      </c>
      <c r="AE333" s="114">
        <f>AD333*'Расчет субсидий'!AM333</f>
        <v>-10.95967741935484</v>
      </c>
      <c r="AF333" s="124">
        <f t="shared" si="157"/>
        <v>-47.105804894006276</v>
      </c>
      <c r="AG333" s="114">
        <f>'Расчет субсидий'!AP333-1</f>
        <v>6.8728522336769515E-3</v>
      </c>
      <c r="AH333" s="114">
        <f>AG333*'Расчет субсидий'!AQ333</f>
        <v>0.13745704467353903</v>
      </c>
      <c r="AI333" s="132">
        <f t="shared" si="158"/>
        <v>0.59080431658175558</v>
      </c>
      <c r="AJ333" s="114" t="s">
        <v>378</v>
      </c>
      <c r="AK333" s="114" t="s">
        <v>378</v>
      </c>
      <c r="AL333" s="114" t="s">
        <v>378</v>
      </c>
      <c r="AM333" s="123">
        <f>'Расчет субсидий'!AX333-1</f>
        <v>8.418681318681319</v>
      </c>
      <c r="AN333" s="123">
        <f>AM333*'Расчет субсидий'!AY333</f>
        <v>84.186813186813197</v>
      </c>
      <c r="AO333" s="116">
        <f t="shared" si="171"/>
        <v>361.84345988347752</v>
      </c>
      <c r="AP333" s="114" t="s">
        <v>378</v>
      </c>
      <c r="AQ333" s="115" t="s">
        <v>378</v>
      </c>
      <c r="AR333" s="141" t="s">
        <v>378</v>
      </c>
      <c r="AS333" s="115">
        <f t="shared" si="159"/>
        <v>70.659105385153424</v>
      </c>
      <c r="AT333" s="118" t="str">
        <f>IF('Расчет субсидий'!BV333="+",'Расчет субсидий'!BV333,"-")</f>
        <v>+</v>
      </c>
    </row>
    <row r="334" spans="1:46" x14ac:dyDescent="0.2">
      <c r="A334" s="140" t="s">
        <v>328</v>
      </c>
      <c r="B334" s="114">
        <f>'Расчет субсидий'!BI334</f>
        <v>-110.29999999999995</v>
      </c>
      <c r="C334" s="114">
        <f>'Расчет субсидий'!D334-1</f>
        <v>0.11391686764080022</v>
      </c>
      <c r="D334" s="114">
        <f>C334*'Расчет субсидий'!E334</f>
        <v>1.1391686764080022</v>
      </c>
      <c r="E334" s="124">
        <f t="shared" si="166"/>
        <v>6.521993623249343</v>
      </c>
      <c r="F334" s="114" t="s">
        <v>378</v>
      </c>
      <c r="G334" s="114" t="s">
        <v>378</v>
      </c>
      <c r="H334" s="114" t="s">
        <v>378</v>
      </c>
      <c r="I334" s="114" t="s">
        <v>378</v>
      </c>
      <c r="J334" s="114" t="s">
        <v>378</v>
      </c>
      <c r="K334" s="114" t="s">
        <v>378</v>
      </c>
      <c r="L334" s="114">
        <f>'Расчет субсидий'!P334-1</f>
        <v>-0.14404127547999657</v>
      </c>
      <c r="M334" s="114">
        <f>L334*'Расчет субсидий'!Q334</f>
        <v>-2.8808255095999313</v>
      </c>
      <c r="N334" s="124">
        <f t="shared" si="167"/>
        <v>-16.493365725740393</v>
      </c>
      <c r="O334" s="114">
        <f>'Расчет субсидий'!R334-1</f>
        <v>0</v>
      </c>
      <c r="P334" s="114">
        <f>O334*'Расчет субсидий'!S334</f>
        <v>0</v>
      </c>
      <c r="Q334" s="124">
        <f t="shared" si="168"/>
        <v>0</v>
      </c>
      <c r="R334" s="114">
        <f>'Расчет субсидий'!V334-1</f>
        <v>-0.29057591623036649</v>
      </c>
      <c r="S334" s="114">
        <f>R334*'Расчет субсидий'!W334</f>
        <v>-8.7172774869109944</v>
      </c>
      <c r="T334" s="124">
        <f t="shared" si="169"/>
        <v>-49.908349271856075</v>
      </c>
      <c r="U334" s="114">
        <f>'Расчет субсидий'!Z334-1</f>
        <v>2.7548209366391241E-2</v>
      </c>
      <c r="V334" s="114">
        <f>U334*'Расчет субсидий'!AA334</f>
        <v>0.55096418732782482</v>
      </c>
      <c r="W334" s="124">
        <f t="shared" si="170"/>
        <v>3.1543923132800664</v>
      </c>
      <c r="X334" s="114" t="s">
        <v>378</v>
      </c>
      <c r="Y334" s="114" t="s">
        <v>378</v>
      </c>
      <c r="Z334" s="114" t="s">
        <v>378</v>
      </c>
      <c r="AA334" s="119">
        <f>'Расчет субсидий'!AH334-1</f>
        <v>-0.18766066838046269</v>
      </c>
      <c r="AB334" s="114">
        <f>AA334*'Расчет субсидий'!AI334</f>
        <v>-0.93830334190231346</v>
      </c>
      <c r="AC334" s="124">
        <f t="shared" si="156"/>
        <v>-5.3719949813372949</v>
      </c>
      <c r="AD334" s="114">
        <f>'Расчет субсидий'!AL334-1</f>
        <v>-0.56129032258064515</v>
      </c>
      <c r="AE334" s="114">
        <f>AD334*'Расчет субсидий'!AM334</f>
        <v>-8.4193548387096779</v>
      </c>
      <c r="AF334" s="124">
        <f t="shared" si="157"/>
        <v>-48.202675957595602</v>
      </c>
      <c r="AG334" s="114">
        <f>'Расчет субсидий'!AP334-1</f>
        <v>0</v>
      </c>
      <c r="AH334" s="114">
        <f>AG334*'Расчет субсидий'!AQ334</f>
        <v>0</v>
      </c>
      <c r="AI334" s="132">
        <f t="shared" si="158"/>
        <v>0</v>
      </c>
      <c r="AJ334" s="114" t="s">
        <v>378</v>
      </c>
      <c r="AK334" s="114" t="s">
        <v>378</v>
      </c>
      <c r="AL334" s="114" t="s">
        <v>378</v>
      </c>
      <c r="AM334" s="123">
        <f>'Расчет субсидий'!AX334-1</f>
        <v>-1</v>
      </c>
      <c r="AN334" s="123">
        <f>AM334*'Расчет субсидий'!AY334</f>
        <v>0</v>
      </c>
      <c r="AO334" s="116">
        <f t="shared" si="171"/>
        <v>0</v>
      </c>
      <c r="AP334" s="114" t="s">
        <v>378</v>
      </c>
      <c r="AQ334" s="115" t="s">
        <v>378</v>
      </c>
      <c r="AR334" s="141" t="s">
        <v>378</v>
      </c>
      <c r="AS334" s="115">
        <f t="shared" si="159"/>
        <v>-19.26562831338709</v>
      </c>
      <c r="AT334" s="118" t="str">
        <f>IF('Расчет субсидий'!BV334="+",'Расчет субсидий'!BV334,"-")</f>
        <v>+</v>
      </c>
    </row>
    <row r="335" spans="1:46" x14ac:dyDescent="0.2">
      <c r="A335" s="140" t="s">
        <v>329</v>
      </c>
      <c r="B335" s="114">
        <f>'Расчет субсидий'!BI335</f>
        <v>141</v>
      </c>
      <c r="C335" s="114">
        <f>'Расчет субсидий'!D335-1</f>
        <v>-1</v>
      </c>
      <c r="D335" s="114">
        <f>C335*'Расчет субсидий'!E335</f>
        <v>0</v>
      </c>
      <c r="E335" s="124">
        <f t="shared" si="166"/>
        <v>0</v>
      </c>
      <c r="F335" s="114" t="s">
        <v>378</v>
      </c>
      <c r="G335" s="114" t="s">
        <v>378</v>
      </c>
      <c r="H335" s="114" t="s">
        <v>378</v>
      </c>
      <c r="I335" s="114" t="s">
        <v>378</v>
      </c>
      <c r="J335" s="114" t="s">
        <v>378</v>
      </c>
      <c r="K335" s="114" t="s">
        <v>378</v>
      </c>
      <c r="L335" s="114">
        <f>'Расчет субсидий'!P335-1</f>
        <v>1.4454165081780213E-2</v>
      </c>
      <c r="M335" s="114">
        <f>L335*'Расчет субсидий'!Q335</f>
        <v>0.28908330163560425</v>
      </c>
      <c r="N335" s="124">
        <f t="shared" si="167"/>
        <v>1.2478309872433899</v>
      </c>
      <c r="O335" s="114">
        <f>'Расчет субсидий'!R335-1</f>
        <v>0</v>
      </c>
      <c r="P335" s="114">
        <f>O335*'Расчет субсидий'!S335</f>
        <v>0</v>
      </c>
      <c r="Q335" s="124">
        <f t="shared" si="168"/>
        <v>0</v>
      </c>
      <c r="R335" s="114">
        <f>'Расчет субсидий'!V335-1</f>
        <v>2.4131832797427655</v>
      </c>
      <c r="S335" s="114">
        <f>R335*'Расчет субсидий'!W335</f>
        <v>48.263665594855311</v>
      </c>
      <c r="T335" s="124">
        <f t="shared" si="169"/>
        <v>208.33059933405605</v>
      </c>
      <c r="U335" s="114">
        <f>'Расчет субсидий'!Z335-1</f>
        <v>-0.54117647058823537</v>
      </c>
      <c r="V335" s="114">
        <f>U335*'Расчет субсидий'!AA335</f>
        <v>-16.235294117647062</v>
      </c>
      <c r="W335" s="124">
        <f t="shared" si="170"/>
        <v>-70.079810810197259</v>
      </c>
      <c r="X335" s="114" t="s">
        <v>378</v>
      </c>
      <c r="Y335" s="114" t="s">
        <v>378</v>
      </c>
      <c r="Z335" s="114" t="s">
        <v>378</v>
      </c>
      <c r="AA335" s="119">
        <f>'Расчет субсидий'!AH335-1</f>
        <v>9.3417966054919255E-2</v>
      </c>
      <c r="AB335" s="114">
        <f>AA335*'Расчет субсидий'!AI335</f>
        <v>0.46708983027459627</v>
      </c>
      <c r="AC335" s="124">
        <f t="shared" si="156"/>
        <v>2.0161979635115377</v>
      </c>
      <c r="AD335" s="114">
        <f>'Расчет субсидий'!AL335-1</f>
        <v>4.1935483870967571E-2</v>
      </c>
      <c r="AE335" s="114">
        <f>AD335*'Расчет субсидий'!AM335</f>
        <v>0.62903225806451357</v>
      </c>
      <c r="AF335" s="124">
        <f t="shared" si="157"/>
        <v>2.7152240864399597</v>
      </c>
      <c r="AG335" s="114">
        <f>'Расчет субсидий'!AP335-1</f>
        <v>-3.7414965986394599E-2</v>
      </c>
      <c r="AH335" s="114">
        <f>AG335*'Расчет субсидий'!AQ335</f>
        <v>-0.74829931972789199</v>
      </c>
      <c r="AI335" s="132">
        <f t="shared" si="158"/>
        <v>-3.2300415610536577</v>
      </c>
      <c r="AJ335" s="114" t="s">
        <v>378</v>
      </c>
      <c r="AK335" s="114" t="s">
        <v>378</v>
      </c>
      <c r="AL335" s="114" t="s">
        <v>378</v>
      </c>
      <c r="AM335" s="123">
        <f>'Расчет субсидий'!AX335-1</f>
        <v>-1</v>
      </c>
      <c r="AN335" s="123">
        <f>AM335*'Расчет субсидий'!AY335</f>
        <v>0</v>
      </c>
      <c r="AO335" s="116">
        <f t="shared" si="171"/>
        <v>0</v>
      </c>
      <c r="AP335" s="114" t="s">
        <v>378</v>
      </c>
      <c r="AQ335" s="115" t="s">
        <v>378</v>
      </c>
      <c r="AR335" s="141" t="s">
        <v>378</v>
      </c>
      <c r="AS335" s="115">
        <f t="shared" si="159"/>
        <v>32.665277547455069</v>
      </c>
      <c r="AT335" s="118" t="str">
        <f>IF('Расчет субсидий'!BV335="+",'Расчет субсидий'!BV335,"-")</f>
        <v>+</v>
      </c>
    </row>
    <row r="336" spans="1:46" x14ac:dyDescent="0.2">
      <c r="A336" s="140" t="s">
        <v>330</v>
      </c>
      <c r="B336" s="114">
        <f>'Расчет субсидий'!BI336</f>
        <v>123.79999999999995</v>
      </c>
      <c r="C336" s="114">
        <f>'Расчет субсидий'!D336-1</f>
        <v>1.726248775710082E-2</v>
      </c>
      <c r="D336" s="114">
        <f>C336*'Расчет субсидий'!E336</f>
        <v>0.1726248775710082</v>
      </c>
      <c r="E336" s="124">
        <f t="shared" si="166"/>
        <v>0.85058211665714878</v>
      </c>
      <c r="F336" s="114" t="s">
        <v>378</v>
      </c>
      <c r="G336" s="114" t="s">
        <v>378</v>
      </c>
      <c r="H336" s="114" t="s">
        <v>378</v>
      </c>
      <c r="I336" s="114" t="s">
        <v>378</v>
      </c>
      <c r="J336" s="114" t="s">
        <v>378</v>
      </c>
      <c r="K336" s="114" t="s">
        <v>378</v>
      </c>
      <c r="L336" s="114">
        <f>'Расчет субсидий'!P336-1</f>
        <v>1.5876249039200614</v>
      </c>
      <c r="M336" s="114">
        <f>L336*'Расчет субсидий'!Q336</f>
        <v>31.752498078401228</v>
      </c>
      <c r="N336" s="124">
        <f t="shared" si="167"/>
        <v>156.4554738848052</v>
      </c>
      <c r="O336" s="114">
        <f>'Расчет субсидий'!R336-1</f>
        <v>0</v>
      </c>
      <c r="P336" s="114">
        <f>O336*'Расчет субсидий'!S336</f>
        <v>0</v>
      </c>
      <c r="Q336" s="124">
        <f t="shared" si="168"/>
        <v>0</v>
      </c>
      <c r="R336" s="114">
        <f>'Расчет субсидий'!V336-1</f>
        <v>3.6521739130434883E-2</v>
      </c>
      <c r="S336" s="114">
        <f>R336*'Расчет субсидий'!W336</f>
        <v>1.0956521739130465</v>
      </c>
      <c r="T336" s="124">
        <f t="shared" si="169"/>
        <v>5.3986549234400867</v>
      </c>
      <c r="U336" s="114">
        <f>'Расчет субсидий'!Z336-1</f>
        <v>6.25E-2</v>
      </c>
      <c r="V336" s="114">
        <f>U336*'Расчет субсидий'!AA336</f>
        <v>1.25</v>
      </c>
      <c r="W336" s="124">
        <f t="shared" si="170"/>
        <v>6.1591797241627813</v>
      </c>
      <c r="X336" s="114" t="s">
        <v>378</v>
      </c>
      <c r="Y336" s="114" t="s">
        <v>378</v>
      </c>
      <c r="Z336" s="114" t="s">
        <v>378</v>
      </c>
      <c r="AA336" s="119">
        <f>'Расчет субсидий'!AH336-1</f>
        <v>0.4597536522486394</v>
      </c>
      <c r="AB336" s="114">
        <f>AA336*'Расчет субсидий'!AI336</f>
        <v>2.2987682612431968</v>
      </c>
      <c r="AC336" s="124">
        <f t="shared" si="156"/>
        <v>11.326821492158421</v>
      </c>
      <c r="AD336" s="114">
        <f>'Расчет субсидий'!AL336-1</f>
        <v>-1</v>
      </c>
      <c r="AE336" s="114">
        <f>AD336*'Расчет субсидий'!AM336</f>
        <v>-15</v>
      </c>
      <c r="AF336" s="124">
        <f t="shared" si="157"/>
        <v>-73.910156689953368</v>
      </c>
      <c r="AG336" s="114">
        <f>'Расчет субсидий'!AP336-1</f>
        <v>0.17777777777777781</v>
      </c>
      <c r="AH336" s="114">
        <f>AG336*'Расчет субсидий'!AQ336</f>
        <v>3.5555555555555562</v>
      </c>
      <c r="AI336" s="132">
        <f t="shared" si="158"/>
        <v>17.519444548729691</v>
      </c>
      <c r="AJ336" s="114" t="s">
        <v>378</v>
      </c>
      <c r="AK336" s="114" t="s">
        <v>378</v>
      </c>
      <c r="AL336" s="114" t="s">
        <v>378</v>
      </c>
      <c r="AM336" s="123">
        <f>'Расчет субсидий'!AX336-1</f>
        <v>-1</v>
      </c>
      <c r="AN336" s="123">
        <f>AM336*'Расчет субсидий'!AY336</f>
        <v>0</v>
      </c>
      <c r="AO336" s="116">
        <f t="shared" si="171"/>
        <v>0</v>
      </c>
      <c r="AP336" s="114" t="s">
        <v>378</v>
      </c>
      <c r="AQ336" s="115" t="s">
        <v>378</v>
      </c>
      <c r="AR336" s="141" t="s">
        <v>378</v>
      </c>
      <c r="AS336" s="115">
        <f t="shared" si="159"/>
        <v>25.125098946684034</v>
      </c>
      <c r="AT336" s="118" t="str">
        <f>IF('Расчет субсидий'!BV336="+",'Расчет субсидий'!BV336,"-")</f>
        <v>+</v>
      </c>
    </row>
    <row r="337" spans="1:46" x14ac:dyDescent="0.2">
      <c r="A337" s="140" t="s">
        <v>331</v>
      </c>
      <c r="B337" s="114">
        <f>'Расчет субсидий'!BI337</f>
        <v>-76.5</v>
      </c>
      <c r="C337" s="114">
        <f>'Расчет субсидий'!D337-1</f>
        <v>-2.9694509720145312E-2</v>
      </c>
      <c r="D337" s="114">
        <f>C337*'Расчет субсидий'!E337</f>
        <v>-0.29694509720145312</v>
      </c>
      <c r="E337" s="124">
        <f t="shared" si="166"/>
        <v>-0.89267216807125693</v>
      </c>
      <c r="F337" s="114" t="s">
        <v>378</v>
      </c>
      <c r="G337" s="114" t="s">
        <v>378</v>
      </c>
      <c r="H337" s="114" t="s">
        <v>378</v>
      </c>
      <c r="I337" s="114" t="s">
        <v>378</v>
      </c>
      <c r="J337" s="114" t="s">
        <v>378</v>
      </c>
      <c r="K337" s="114" t="s">
        <v>378</v>
      </c>
      <c r="L337" s="114">
        <f>'Расчет субсидий'!P337-1</f>
        <v>-1</v>
      </c>
      <c r="M337" s="114">
        <f>L337*'Расчет субсидий'!Q337</f>
        <v>-20</v>
      </c>
      <c r="N337" s="124">
        <f t="shared" si="167"/>
        <v>-60.123718255274063</v>
      </c>
      <c r="O337" s="114">
        <f>'Расчет субсидий'!R337-1</f>
        <v>0</v>
      </c>
      <c r="P337" s="114">
        <f>O337*'Расчет субсидий'!S337</f>
        <v>0</v>
      </c>
      <c r="Q337" s="124">
        <f t="shared" si="168"/>
        <v>0</v>
      </c>
      <c r="R337" s="114">
        <f>'Расчет субсидий'!V337-1</f>
        <v>-0.28499999999999992</v>
      </c>
      <c r="S337" s="114">
        <f>R337*'Расчет субсидий'!W337</f>
        <v>-7.1249999999999982</v>
      </c>
      <c r="T337" s="124">
        <f t="shared" si="169"/>
        <v>-21.419074628441379</v>
      </c>
      <c r="U337" s="114">
        <f>'Расчет субсидий'!Z337-1</f>
        <v>0.75</v>
      </c>
      <c r="V337" s="114">
        <f>U337*'Расчет субсидий'!AA337</f>
        <v>18.75</v>
      </c>
      <c r="W337" s="124">
        <f t="shared" si="170"/>
        <v>56.365985864319434</v>
      </c>
      <c r="X337" s="114" t="s">
        <v>378</v>
      </c>
      <c r="Y337" s="114" t="s">
        <v>378</v>
      </c>
      <c r="Z337" s="114" t="s">
        <v>378</v>
      </c>
      <c r="AA337" s="119">
        <f>'Расчет субсидий'!AH337-1</f>
        <v>-0.23861171366594358</v>
      </c>
      <c r="AB337" s="114">
        <f>AA337*'Расчет субсидий'!AI337</f>
        <v>-1.1930585683297179</v>
      </c>
      <c r="AC337" s="124">
        <f t="shared" si="156"/>
        <v>-3.5865558612148303</v>
      </c>
      <c r="AD337" s="114">
        <f>'Расчет субсидий'!AL337-1</f>
        <v>-1</v>
      </c>
      <c r="AE337" s="114">
        <f>AD337*'Расчет субсидий'!AM337</f>
        <v>-15</v>
      </c>
      <c r="AF337" s="124">
        <f t="shared" si="157"/>
        <v>-45.092788691455546</v>
      </c>
      <c r="AG337" s="114">
        <f>'Расчет субсидий'!AP337-1</f>
        <v>-2.9126213592232997E-2</v>
      </c>
      <c r="AH337" s="114">
        <f>AG337*'Расчет субсидий'!AQ337</f>
        <v>-0.58252427184465994</v>
      </c>
      <c r="AI337" s="132">
        <f t="shared" si="158"/>
        <v>-1.7511762598623506</v>
      </c>
      <c r="AJ337" s="114" t="s">
        <v>378</v>
      </c>
      <c r="AK337" s="114" t="s">
        <v>378</v>
      </c>
      <c r="AL337" s="114" t="s">
        <v>378</v>
      </c>
      <c r="AM337" s="123">
        <f>'Расчет субсидий'!AX337-1</f>
        <v>-1</v>
      </c>
      <c r="AN337" s="123">
        <f>AM337*'Расчет субсидий'!AY337</f>
        <v>0</v>
      </c>
      <c r="AO337" s="116">
        <f t="shared" si="171"/>
        <v>0</v>
      </c>
      <c r="AP337" s="114" t="s">
        <v>378</v>
      </c>
      <c r="AQ337" s="115" t="s">
        <v>378</v>
      </c>
      <c r="AR337" s="141" t="s">
        <v>378</v>
      </c>
      <c r="AS337" s="115">
        <f t="shared" si="159"/>
        <v>-25.447527937375831</v>
      </c>
      <c r="AT337" s="118" t="str">
        <f>IF('Расчет субсидий'!BV337="+",'Расчет субсидий'!BV337,"-")</f>
        <v>+</v>
      </c>
    </row>
    <row r="338" spans="1:46" x14ac:dyDescent="0.2">
      <c r="A338" s="140" t="s">
        <v>332</v>
      </c>
      <c r="B338" s="114">
        <f>'Расчет субсидий'!BI338</f>
        <v>150.89999999999998</v>
      </c>
      <c r="C338" s="114">
        <f>'Расчет субсидий'!D338-1</f>
        <v>4.7646911309873197E-3</v>
      </c>
      <c r="D338" s="114">
        <f>C338*'Расчет субсидий'!E338</f>
        <v>4.7646911309873197E-2</v>
      </c>
      <c r="E338" s="124">
        <f t="shared" si="166"/>
        <v>0.27462527314325347</v>
      </c>
      <c r="F338" s="114" t="s">
        <v>378</v>
      </c>
      <c r="G338" s="114" t="s">
        <v>378</v>
      </c>
      <c r="H338" s="114" t="s">
        <v>378</v>
      </c>
      <c r="I338" s="114" t="s">
        <v>378</v>
      </c>
      <c r="J338" s="114" t="s">
        <v>378</v>
      </c>
      <c r="K338" s="114" t="s">
        <v>378</v>
      </c>
      <c r="L338" s="114">
        <f>'Расчет субсидий'!P338-1</f>
        <v>0.82784609282030952</v>
      </c>
      <c r="M338" s="114">
        <f>L338*'Расчет субсидий'!Q338</f>
        <v>16.556921856406191</v>
      </c>
      <c r="N338" s="124">
        <f t="shared" si="167"/>
        <v>95.430093204905262</v>
      </c>
      <c r="O338" s="114">
        <f>'Расчет субсидий'!R338-1</f>
        <v>0</v>
      </c>
      <c r="P338" s="114">
        <f>O338*'Расчет субсидий'!S338</f>
        <v>0</v>
      </c>
      <c r="Q338" s="124">
        <f t="shared" si="168"/>
        <v>0</v>
      </c>
      <c r="R338" s="114">
        <f>'Расчет субсидий'!V338-1</f>
        <v>0.62749999999999995</v>
      </c>
      <c r="S338" s="114">
        <f>R338*'Расчет субсидий'!W338</f>
        <v>12.549999999999999</v>
      </c>
      <c r="T338" s="124">
        <f t="shared" si="169"/>
        <v>72.335164718927999</v>
      </c>
      <c r="U338" s="114">
        <f>'Расчет субсидий'!Z338-1</f>
        <v>9.8765432098765427E-2</v>
      </c>
      <c r="V338" s="114">
        <f>U338*'Расчет субсидий'!AA338</f>
        <v>2.9629629629629628</v>
      </c>
      <c r="W338" s="124">
        <f t="shared" si="170"/>
        <v>17.077801910917042</v>
      </c>
      <c r="X338" s="114" t="s">
        <v>378</v>
      </c>
      <c r="Y338" s="114" t="s">
        <v>378</v>
      </c>
      <c r="Z338" s="114" t="s">
        <v>378</v>
      </c>
      <c r="AA338" s="119">
        <f>'Расчет субсидий'!AH338-1</f>
        <v>-1.0947168015230879E-2</v>
      </c>
      <c r="AB338" s="114">
        <f>AA338*'Расчет субсидий'!AI338</f>
        <v>-5.4735840076154396E-2</v>
      </c>
      <c r="AC338" s="124">
        <f t="shared" si="156"/>
        <v>-0.31548414405876724</v>
      </c>
      <c r="AD338" s="114">
        <f>'Расчет субсидий'!AL338-1</f>
        <v>-0.86612903225806448</v>
      </c>
      <c r="AE338" s="114">
        <f>AD338*'Расчет субсидий'!AM338</f>
        <v>-12.991935483870968</v>
      </c>
      <c r="AF338" s="124">
        <f t="shared" si="157"/>
        <v>-74.882373963624858</v>
      </c>
      <c r="AG338" s="114">
        <f>'Расчет субсидий'!AP338-1</f>
        <v>0.35549872122762149</v>
      </c>
      <c r="AH338" s="114">
        <f>AG338*'Расчет субсидий'!AQ338</f>
        <v>7.1099744245524299</v>
      </c>
      <c r="AI338" s="132">
        <f t="shared" si="158"/>
        <v>40.980172999790064</v>
      </c>
      <c r="AJ338" s="114" t="s">
        <v>378</v>
      </c>
      <c r="AK338" s="114" t="s">
        <v>378</v>
      </c>
      <c r="AL338" s="114" t="s">
        <v>378</v>
      </c>
      <c r="AM338" s="123">
        <f>'Расчет субсидий'!AX338-1</f>
        <v>-1</v>
      </c>
      <c r="AN338" s="123">
        <f>AM338*'Расчет субсидий'!AY338</f>
        <v>0</v>
      </c>
      <c r="AO338" s="116">
        <f t="shared" si="171"/>
        <v>0</v>
      </c>
      <c r="AP338" s="114" t="s">
        <v>378</v>
      </c>
      <c r="AQ338" s="115" t="s">
        <v>378</v>
      </c>
      <c r="AR338" s="141" t="s">
        <v>378</v>
      </c>
      <c r="AS338" s="115">
        <f t="shared" si="159"/>
        <v>26.180834831284333</v>
      </c>
      <c r="AT338" s="118" t="str">
        <f>IF('Расчет субсидий'!BV338="+",'Расчет субсидий'!BV338,"-")</f>
        <v>+</v>
      </c>
    </row>
    <row r="339" spans="1:46" x14ac:dyDescent="0.2">
      <c r="A339" s="140" t="s">
        <v>333</v>
      </c>
      <c r="B339" s="114">
        <f>'Расчет субсидий'!BI339</f>
        <v>167.19999999999982</v>
      </c>
      <c r="C339" s="114">
        <f>'Расчет субсидий'!D339-1</f>
        <v>5.1761596497764462E-2</v>
      </c>
      <c r="D339" s="114">
        <f>C339*'Расчет субсидий'!E339</f>
        <v>0.51761596497764462</v>
      </c>
      <c r="E339" s="124">
        <f t="shared" si="166"/>
        <v>8.2617292016000068</v>
      </c>
      <c r="F339" s="114" t="s">
        <v>378</v>
      </c>
      <c r="G339" s="114" t="s">
        <v>378</v>
      </c>
      <c r="H339" s="114" t="s">
        <v>378</v>
      </c>
      <c r="I339" s="114" t="s">
        <v>378</v>
      </c>
      <c r="J339" s="114" t="s">
        <v>378</v>
      </c>
      <c r="K339" s="114" t="s">
        <v>378</v>
      </c>
      <c r="L339" s="114">
        <f>'Расчет субсидий'!P339-1</f>
        <v>9.4278126508932747E-2</v>
      </c>
      <c r="M339" s="114">
        <f>L339*'Расчет субсидий'!Q339</f>
        <v>1.8855625301786549</v>
      </c>
      <c r="N339" s="124">
        <f t="shared" si="167"/>
        <v>30.095684969246623</v>
      </c>
      <c r="O339" s="114">
        <f>'Расчет субсидий'!R339-1</f>
        <v>0</v>
      </c>
      <c r="P339" s="114">
        <f>O339*'Расчет субсидий'!S339</f>
        <v>0</v>
      </c>
      <c r="Q339" s="124">
        <f t="shared" si="168"/>
        <v>0</v>
      </c>
      <c r="R339" s="114">
        <f>'Расчет субсидий'!V339-1</f>
        <v>7.3571428571428621E-2</v>
      </c>
      <c r="S339" s="114">
        <f>R339*'Расчет субсидий'!W339</f>
        <v>1.4714285714285724</v>
      </c>
      <c r="T339" s="124">
        <f t="shared" si="169"/>
        <v>23.485644221126464</v>
      </c>
      <c r="U339" s="114">
        <f>'Расчет субсидий'!Z339-1</f>
        <v>9.8228663446054743E-2</v>
      </c>
      <c r="V339" s="114">
        <f>U339*'Расчет субсидий'!AA339</f>
        <v>2.9468599033816423</v>
      </c>
      <c r="W339" s="124">
        <f t="shared" si="170"/>
        <v>47.035176973035931</v>
      </c>
      <c r="X339" s="114" t="s">
        <v>378</v>
      </c>
      <c r="Y339" s="114" t="s">
        <v>378</v>
      </c>
      <c r="Z339" s="114" t="s">
        <v>378</v>
      </c>
      <c r="AA339" s="119">
        <f>'Расчет субсидий'!AH339-1</f>
        <v>3.895365501816106E-2</v>
      </c>
      <c r="AB339" s="114">
        <f>AA339*'Расчет субсидий'!AI339</f>
        <v>0.1947682750908053</v>
      </c>
      <c r="AC339" s="124">
        <f t="shared" si="156"/>
        <v>3.1087193107199966</v>
      </c>
      <c r="AD339" s="114">
        <f>'Расчет субсидий'!AL339-1</f>
        <v>-0.39838709677419359</v>
      </c>
      <c r="AE339" s="114">
        <f>AD339*'Расчет субсидий'!AM339</f>
        <v>-5.9758064516129039</v>
      </c>
      <c r="AF339" s="124">
        <f t="shared" si="157"/>
        <v>-95.380548524101854</v>
      </c>
      <c r="AG339" s="114">
        <f>'Расчет субсидий'!AP339-1</f>
        <v>0.30508474576271194</v>
      </c>
      <c r="AH339" s="114">
        <f>AG339*'Расчет субсидий'!AQ339</f>
        <v>6.1016949152542388</v>
      </c>
      <c r="AI339" s="132">
        <f t="shared" si="158"/>
        <v>97.389869075594305</v>
      </c>
      <c r="AJ339" s="114" t="s">
        <v>378</v>
      </c>
      <c r="AK339" s="114" t="s">
        <v>378</v>
      </c>
      <c r="AL339" s="114" t="s">
        <v>378</v>
      </c>
      <c r="AM339" s="123">
        <f>'Расчет субсидий'!AX339-1</f>
        <v>0.33333333333333326</v>
      </c>
      <c r="AN339" s="123">
        <f>AM339*'Расчет субсидий'!AY339</f>
        <v>3.3333333333333326</v>
      </c>
      <c r="AO339" s="116">
        <f t="shared" si="171"/>
        <v>53.203724772778344</v>
      </c>
      <c r="AP339" s="114" t="s">
        <v>378</v>
      </c>
      <c r="AQ339" s="115" t="s">
        <v>378</v>
      </c>
      <c r="AR339" s="141" t="s">
        <v>378</v>
      </c>
      <c r="AS339" s="115">
        <f t="shared" si="159"/>
        <v>10.475457042031987</v>
      </c>
      <c r="AT339" s="118" t="str">
        <f>IF('Расчет субсидий'!BV339="+",'Расчет субсидий'!BV339,"-")</f>
        <v>+</v>
      </c>
    </row>
    <row r="340" spans="1:46" x14ac:dyDescent="0.2">
      <c r="A340" s="135" t="s">
        <v>334</v>
      </c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19"/>
      <c r="AB340" s="114"/>
      <c r="AC340" s="124"/>
      <c r="AD340" s="142"/>
      <c r="AE340" s="142"/>
      <c r="AF340" s="142"/>
      <c r="AG340" s="142"/>
      <c r="AH340" s="142"/>
      <c r="AI340" s="143"/>
      <c r="AJ340" s="142"/>
      <c r="AK340" s="142"/>
      <c r="AL340" s="142"/>
      <c r="AM340" s="123"/>
      <c r="AN340" s="123"/>
      <c r="AO340" s="116"/>
      <c r="AP340" s="142"/>
      <c r="AQ340" s="144"/>
      <c r="AR340" s="145"/>
      <c r="AS340" s="115"/>
      <c r="AT340" s="118"/>
    </row>
    <row r="341" spans="1:46" x14ac:dyDescent="0.2">
      <c r="A341" s="140" t="s">
        <v>335</v>
      </c>
      <c r="B341" s="114">
        <f>'Расчет субсидий'!BI341</f>
        <v>259.59999999999991</v>
      </c>
      <c r="C341" s="114">
        <f>'Расчет субсидий'!D341-1</f>
        <v>-0.22697674418604652</v>
      </c>
      <c r="D341" s="114">
        <f>C341*'Расчет субсидий'!E341</f>
        <v>-2.2697674418604654</v>
      </c>
      <c r="E341" s="124">
        <f t="shared" ref="E341:E351" si="172">$B341*D341/$AS341</f>
        <v>-12.385185305675543</v>
      </c>
      <c r="F341" s="114" t="s">
        <v>378</v>
      </c>
      <c r="G341" s="114" t="s">
        <v>378</v>
      </c>
      <c r="H341" s="114" t="s">
        <v>378</v>
      </c>
      <c r="I341" s="114" t="s">
        <v>378</v>
      </c>
      <c r="J341" s="114" t="s">
        <v>378</v>
      </c>
      <c r="K341" s="114" t="s">
        <v>378</v>
      </c>
      <c r="L341" s="114">
        <f>'Расчет субсидий'!P341-1</f>
        <v>5.8077304261645146E-2</v>
      </c>
      <c r="M341" s="114">
        <f>L341*'Расчет субсидий'!Q341</f>
        <v>1.1615460852329029</v>
      </c>
      <c r="N341" s="124">
        <f t="shared" ref="N341:N351" si="173">$B341*M341/$AS341</f>
        <v>6.3380781843005582</v>
      </c>
      <c r="O341" s="114">
        <f>'Расчет субсидий'!R341-1</f>
        <v>0</v>
      </c>
      <c r="P341" s="114">
        <f>O341*'Расчет субсидий'!S341</f>
        <v>0</v>
      </c>
      <c r="Q341" s="124">
        <f t="shared" ref="Q341:Q351" si="174">$B341*P341/$AS341</f>
        <v>0</v>
      </c>
      <c r="R341" s="114">
        <f>'Расчет субсидий'!V341-1</f>
        <v>-4.4771890053839525E-2</v>
      </c>
      <c r="S341" s="114">
        <f>R341*'Расчет субсидий'!W341</f>
        <v>-1.119297251345988</v>
      </c>
      <c r="T341" s="124">
        <f t="shared" ref="T341:T351" si="175">$B341*S341/$AS341</f>
        <v>-6.1075437132407195</v>
      </c>
      <c r="U341" s="114">
        <f>'Расчет субсидий'!Z341-1</f>
        <v>2.7272727272727337E-2</v>
      </c>
      <c r="V341" s="114">
        <f>U341*'Расчет субсидий'!AA341</f>
        <v>0.68181818181818343</v>
      </c>
      <c r="W341" s="124">
        <f t="shared" ref="W341:W351" si="176">$B341*V341/$AS341</f>
        <v>3.7204007647917026</v>
      </c>
      <c r="X341" s="114" t="s">
        <v>378</v>
      </c>
      <c r="Y341" s="114" t="s">
        <v>378</v>
      </c>
      <c r="Z341" s="114" t="s">
        <v>378</v>
      </c>
      <c r="AA341" s="119">
        <f>'Расчет субсидий'!AH341-1</f>
        <v>0.30769230769230771</v>
      </c>
      <c r="AB341" s="114">
        <f>AA341*'Расчет субсидий'!AI341</f>
        <v>1.5384615384615385</v>
      </c>
      <c r="AC341" s="124">
        <f t="shared" si="156"/>
        <v>8.3947504436325389</v>
      </c>
      <c r="AD341" s="114">
        <f>'Расчет субсидий'!AL341-1</f>
        <v>3.1399999999999997</v>
      </c>
      <c r="AE341" s="114">
        <f>AD341*'Расчет субсидий'!AM341</f>
        <v>47.099999999999994</v>
      </c>
      <c r="AF341" s="124">
        <f t="shared" si="157"/>
        <v>257.00528483181017</v>
      </c>
      <c r="AG341" s="114">
        <f>'Расчет субсидий'!AP341-1</f>
        <v>2.4137931034482696E-2</v>
      </c>
      <c r="AH341" s="114">
        <f>AG341*'Расчет субсидий'!AQ341</f>
        <v>0.48275862068965392</v>
      </c>
      <c r="AI341" s="132">
        <f t="shared" si="158"/>
        <v>2.6342147943812382</v>
      </c>
      <c r="AJ341" s="114" t="s">
        <v>378</v>
      </c>
      <c r="AK341" s="114" t="s">
        <v>378</v>
      </c>
      <c r="AL341" s="114" t="s">
        <v>378</v>
      </c>
      <c r="AM341" s="123">
        <f>'Расчет субсидий'!AX341-1</f>
        <v>-1</v>
      </c>
      <c r="AN341" s="123">
        <f>AM341*'Расчет субсидий'!AY341</f>
        <v>0</v>
      </c>
      <c r="AO341" s="116">
        <f t="shared" ref="AO341:AO351" si="177">$B341*AN341/$AS341</f>
        <v>0</v>
      </c>
      <c r="AP341" s="114" t="s">
        <v>378</v>
      </c>
      <c r="AQ341" s="115" t="s">
        <v>378</v>
      </c>
      <c r="AR341" s="141" t="s">
        <v>378</v>
      </c>
      <c r="AS341" s="115">
        <f t="shared" si="159"/>
        <v>47.575519732995815</v>
      </c>
      <c r="AT341" s="118" t="str">
        <f>IF('Расчет субсидий'!BV341="+",'Расчет субсидий'!BV341,"-")</f>
        <v>-</v>
      </c>
    </row>
    <row r="342" spans="1:46" x14ac:dyDescent="0.2">
      <c r="A342" s="140" t="s">
        <v>336</v>
      </c>
      <c r="B342" s="114">
        <f>'Расчет субсидий'!BI342</f>
        <v>86.200000000000045</v>
      </c>
      <c r="C342" s="114">
        <f>'Расчет субсидий'!D342-1</f>
        <v>-1</v>
      </c>
      <c r="D342" s="114">
        <f>C342*'Расчет субсидий'!E342</f>
        <v>0</v>
      </c>
      <c r="E342" s="124">
        <f t="shared" si="172"/>
        <v>0</v>
      </c>
      <c r="F342" s="114" t="s">
        <v>378</v>
      </c>
      <c r="G342" s="114" t="s">
        <v>378</v>
      </c>
      <c r="H342" s="114" t="s">
        <v>378</v>
      </c>
      <c r="I342" s="114" t="s">
        <v>378</v>
      </c>
      <c r="J342" s="114" t="s">
        <v>378</v>
      </c>
      <c r="K342" s="114" t="s">
        <v>378</v>
      </c>
      <c r="L342" s="114">
        <f>'Расчет субсидий'!P342-1</f>
        <v>0.37351119580752745</v>
      </c>
      <c r="M342" s="114">
        <f>L342*'Расчет субсидий'!Q342</f>
        <v>7.470223916150549</v>
      </c>
      <c r="N342" s="124">
        <f t="shared" si="173"/>
        <v>55.79855431347184</v>
      </c>
      <c r="O342" s="114">
        <f>'Расчет субсидий'!R342-1</f>
        <v>0</v>
      </c>
      <c r="P342" s="114">
        <f>O342*'Расчет субсидий'!S342</f>
        <v>0</v>
      </c>
      <c r="Q342" s="124">
        <f t="shared" si="174"/>
        <v>0</v>
      </c>
      <c r="R342" s="114">
        <f>'Расчет субсидий'!V342-1</f>
        <v>0.2158762886597938</v>
      </c>
      <c r="S342" s="114">
        <f>R342*'Расчет субсидий'!W342</f>
        <v>6.4762886597938145</v>
      </c>
      <c r="T342" s="124">
        <f t="shared" si="175"/>
        <v>48.374392600461931</v>
      </c>
      <c r="U342" s="114">
        <f>'Расчет субсидий'!Z342-1</f>
        <v>0.10499999999999998</v>
      </c>
      <c r="V342" s="114">
        <f>U342*'Расчет субсидий'!AA342</f>
        <v>2.0999999999999996</v>
      </c>
      <c r="W342" s="124">
        <f t="shared" si="176"/>
        <v>15.685870379996965</v>
      </c>
      <c r="X342" s="114" t="s">
        <v>378</v>
      </c>
      <c r="Y342" s="114" t="s">
        <v>378</v>
      </c>
      <c r="Z342" s="114" t="s">
        <v>378</v>
      </c>
      <c r="AA342" s="119">
        <f>'Расчет субсидий'!AH342-1</f>
        <v>0.64337733272644515</v>
      </c>
      <c r="AB342" s="114">
        <f>AA342*'Расчет субсидий'!AI342</f>
        <v>3.2168866636322258</v>
      </c>
      <c r="AC342" s="124">
        <f t="shared" si="156"/>
        <v>24.028412968036189</v>
      </c>
      <c r="AD342" s="114">
        <f>'Расчет субсидий'!AL342-1</f>
        <v>-0.44153846153846155</v>
      </c>
      <c r="AE342" s="114">
        <f>AD342*'Расчет субсидий'!AM342</f>
        <v>-6.6230769230769235</v>
      </c>
      <c r="AF342" s="124">
        <f t="shared" si="157"/>
        <v>-49.470821967682753</v>
      </c>
      <c r="AG342" s="114">
        <f>'Расчет субсидий'!AP342-1</f>
        <v>-5.5000000000000049E-2</v>
      </c>
      <c r="AH342" s="114">
        <f>AG342*'Расчет субсидий'!AQ342</f>
        <v>-1.100000000000001</v>
      </c>
      <c r="AI342" s="132">
        <f t="shared" si="158"/>
        <v>-8.2164082942841343</v>
      </c>
      <c r="AJ342" s="114" t="s">
        <v>378</v>
      </c>
      <c r="AK342" s="114" t="s">
        <v>378</v>
      </c>
      <c r="AL342" s="114" t="s">
        <v>378</v>
      </c>
      <c r="AM342" s="123">
        <f>'Расчет субсидий'!AX342-1</f>
        <v>-1</v>
      </c>
      <c r="AN342" s="123">
        <f>AM342*'Расчет субсидий'!AY342</f>
        <v>0</v>
      </c>
      <c r="AO342" s="116">
        <f t="shared" si="177"/>
        <v>0</v>
      </c>
      <c r="AP342" s="114" t="s">
        <v>378</v>
      </c>
      <c r="AQ342" s="115" t="s">
        <v>378</v>
      </c>
      <c r="AR342" s="141" t="s">
        <v>378</v>
      </c>
      <c r="AS342" s="115">
        <f t="shared" si="159"/>
        <v>11.540322316499665</v>
      </c>
      <c r="AT342" s="118" t="str">
        <f>IF('Расчет субсидий'!BV342="+",'Расчет субсидий'!BV342,"-")</f>
        <v>-</v>
      </c>
    </row>
    <row r="343" spans="1:46" x14ac:dyDescent="0.2">
      <c r="A343" s="140" t="s">
        <v>337</v>
      </c>
      <c r="B343" s="114">
        <f>'Расчет субсидий'!BI343</f>
        <v>-19.299999999999955</v>
      </c>
      <c r="C343" s="114">
        <f>'Расчет субсидий'!D343-1</f>
        <v>1.9130434782608674E-2</v>
      </c>
      <c r="D343" s="114">
        <f>C343*'Расчет субсидий'!E343</f>
        <v>0.19130434782608674</v>
      </c>
      <c r="E343" s="124">
        <f t="shared" si="172"/>
        <v>1.3779247955743281</v>
      </c>
      <c r="F343" s="114" t="s">
        <v>378</v>
      </c>
      <c r="G343" s="114" t="s">
        <v>378</v>
      </c>
      <c r="H343" s="114" t="s">
        <v>378</v>
      </c>
      <c r="I343" s="114" t="s">
        <v>378</v>
      </c>
      <c r="J343" s="114" t="s">
        <v>378</v>
      </c>
      <c r="K343" s="114" t="s">
        <v>378</v>
      </c>
      <c r="L343" s="114">
        <f>'Расчет субсидий'!P343-1</f>
        <v>0.26328935570641732</v>
      </c>
      <c r="M343" s="114">
        <f>L343*'Расчет субсидий'!Q343</f>
        <v>5.2657871141283463</v>
      </c>
      <c r="N343" s="124">
        <f t="shared" si="173"/>
        <v>37.928351944041943</v>
      </c>
      <c r="O343" s="114">
        <f>'Расчет субсидий'!R343-1</f>
        <v>0</v>
      </c>
      <c r="P343" s="114">
        <f>O343*'Расчет субсидий'!S343</f>
        <v>0</v>
      </c>
      <c r="Q343" s="124">
        <f t="shared" si="174"/>
        <v>0</v>
      </c>
      <c r="R343" s="114">
        <f>'Расчет субсидий'!V343-1</f>
        <v>8.9743589743589647E-2</v>
      </c>
      <c r="S343" s="114">
        <f>R343*'Расчет субсидий'!W343</f>
        <v>2.6923076923076894</v>
      </c>
      <c r="T343" s="124">
        <f t="shared" si="175"/>
        <v>19.39212343421913</v>
      </c>
      <c r="U343" s="114">
        <f>'Расчет субсидий'!Z343-1</f>
        <v>9.0909090909090828E-2</v>
      </c>
      <c r="V343" s="114">
        <f>U343*'Расчет субсидий'!AA343</f>
        <v>1.8181818181818166</v>
      </c>
      <c r="W343" s="124">
        <f t="shared" si="176"/>
        <v>13.095979462070066</v>
      </c>
      <c r="X343" s="114" t="s">
        <v>378</v>
      </c>
      <c r="Y343" s="114" t="s">
        <v>378</v>
      </c>
      <c r="Z343" s="114" t="s">
        <v>378</v>
      </c>
      <c r="AA343" s="119">
        <f>'Расчет субсидий'!AH343-1</f>
        <v>-0.58013681895919866</v>
      </c>
      <c r="AB343" s="114">
        <f>AA343*'Расчет субсидий'!AI343</f>
        <v>-2.9006840947959933</v>
      </c>
      <c r="AC343" s="124">
        <f t="shared" si="156"/>
        <v>-20.893014632270912</v>
      </c>
      <c r="AD343" s="114">
        <f>'Расчет субсидий'!AL343-1</f>
        <v>-0.63846153846153841</v>
      </c>
      <c r="AE343" s="114">
        <f>AD343*'Расчет субсидий'!AM343</f>
        <v>-9.5769230769230766</v>
      </c>
      <c r="AF343" s="124">
        <f t="shared" si="157"/>
        <v>-68.980553358865265</v>
      </c>
      <c r="AG343" s="114">
        <f>'Расчет субсидий'!AP343-1</f>
        <v>-8.4745762711864181E-3</v>
      </c>
      <c r="AH343" s="114">
        <f>AG343*'Расчет субсидий'!AQ343</f>
        <v>-0.16949152542372836</v>
      </c>
      <c r="AI343" s="132">
        <f t="shared" si="158"/>
        <v>-1.2208116447692412</v>
      </c>
      <c r="AJ343" s="114" t="s">
        <v>378</v>
      </c>
      <c r="AK343" s="114" t="s">
        <v>378</v>
      </c>
      <c r="AL343" s="114" t="s">
        <v>378</v>
      </c>
      <c r="AM343" s="123">
        <f>'Расчет субсидий'!AX343-1</f>
        <v>-1</v>
      </c>
      <c r="AN343" s="123">
        <f>AM343*'Расчет субсидий'!AY343</f>
        <v>0</v>
      </c>
      <c r="AO343" s="116">
        <f t="shared" si="177"/>
        <v>0</v>
      </c>
      <c r="AP343" s="114" t="s">
        <v>378</v>
      </c>
      <c r="AQ343" s="115" t="s">
        <v>378</v>
      </c>
      <c r="AR343" s="141" t="s">
        <v>378</v>
      </c>
      <c r="AS343" s="115">
        <f t="shared" si="159"/>
        <v>-2.6795177246988597</v>
      </c>
      <c r="AT343" s="118" t="str">
        <f>IF('Расчет субсидий'!BV343="+",'Расчет субсидий'!BV343,"-")</f>
        <v>-</v>
      </c>
    </row>
    <row r="344" spans="1:46" x14ac:dyDescent="0.2">
      <c r="A344" s="140" t="s">
        <v>338</v>
      </c>
      <c r="B344" s="114">
        <f>'Расчет субсидий'!BI344</f>
        <v>-152.90000000000009</v>
      </c>
      <c r="C344" s="114">
        <f>'Расчет субсидий'!D344-1</f>
        <v>-9.5177664974619436E-3</v>
      </c>
      <c r="D344" s="114">
        <f>C344*'Расчет субсидий'!E344</f>
        <v>-9.5177664974619436E-2</v>
      </c>
      <c r="E344" s="124">
        <f t="shared" si="172"/>
        <v>-0.84047457634944434</v>
      </c>
      <c r="F344" s="114" t="s">
        <v>378</v>
      </c>
      <c r="G344" s="114" t="s">
        <v>378</v>
      </c>
      <c r="H344" s="114" t="s">
        <v>378</v>
      </c>
      <c r="I344" s="114" t="s">
        <v>378</v>
      </c>
      <c r="J344" s="114" t="s">
        <v>378</v>
      </c>
      <c r="K344" s="114" t="s">
        <v>378</v>
      </c>
      <c r="L344" s="114">
        <f>'Расчет субсидий'!P344-1</f>
        <v>-0.21025878003696852</v>
      </c>
      <c r="M344" s="114">
        <f>L344*'Расчет субсидий'!Q344</f>
        <v>-4.2051756007393699</v>
      </c>
      <c r="N344" s="124">
        <f t="shared" si="173"/>
        <v>-37.134165693694293</v>
      </c>
      <c r="O344" s="114">
        <f>'Расчет субсидий'!R344-1</f>
        <v>0</v>
      </c>
      <c r="P344" s="114">
        <f>O344*'Расчет субсидий'!S344</f>
        <v>0</v>
      </c>
      <c r="Q344" s="124">
        <f t="shared" si="174"/>
        <v>0</v>
      </c>
      <c r="R344" s="114">
        <f>'Расчет субсидий'!V344-1</f>
        <v>-0.35427135678391952</v>
      </c>
      <c r="S344" s="114">
        <f>R344*'Расчет субсидий'!W344</f>
        <v>-7.0854271356783904</v>
      </c>
      <c r="T344" s="124">
        <f t="shared" si="175"/>
        <v>-62.568475195332589</v>
      </c>
      <c r="U344" s="114">
        <f>'Расчет субсидий'!Z344-1</f>
        <v>1.0000000000000009E-2</v>
      </c>
      <c r="V344" s="114">
        <f>U344*'Расчет субсидий'!AA344</f>
        <v>0.30000000000000027</v>
      </c>
      <c r="W344" s="124">
        <f t="shared" si="176"/>
        <v>2.6491758646534467</v>
      </c>
      <c r="X344" s="114" t="s">
        <v>378</v>
      </c>
      <c r="Y344" s="114" t="s">
        <v>378</v>
      </c>
      <c r="Z344" s="114" t="s">
        <v>378</v>
      </c>
      <c r="AA344" s="119">
        <f>'Расчет субсидий'!AH344-1</f>
        <v>0.50342309447740763</v>
      </c>
      <c r="AB344" s="114">
        <f>AA344*'Расчет субсидий'!AI344</f>
        <v>2.5171154723870384</v>
      </c>
      <c r="AC344" s="124">
        <f t="shared" si="156"/>
        <v>22.22760519331165</v>
      </c>
      <c r="AD344" s="114">
        <f>'Расчет субсидий'!AL344-1</f>
        <v>-0.58307692307692305</v>
      </c>
      <c r="AE344" s="114">
        <f>AD344*'Расчет субсидий'!AM344</f>
        <v>-8.7461538461538453</v>
      </c>
      <c r="AF344" s="124">
        <f t="shared" si="157"/>
        <v>-77.233665592588878</v>
      </c>
      <c r="AG344" s="114">
        <f>'Расчет субсидий'!AP344-1</f>
        <v>0</v>
      </c>
      <c r="AH344" s="114">
        <f>AG344*'Расчет субсидий'!AQ344</f>
        <v>0</v>
      </c>
      <c r="AI344" s="132">
        <f t="shared" si="158"/>
        <v>0</v>
      </c>
      <c r="AJ344" s="114" t="s">
        <v>378</v>
      </c>
      <c r="AK344" s="114" t="s">
        <v>378</v>
      </c>
      <c r="AL344" s="114" t="s">
        <v>378</v>
      </c>
      <c r="AM344" s="123">
        <f>'Расчет субсидий'!AX344-1</f>
        <v>-1</v>
      </c>
      <c r="AN344" s="123">
        <f>AM344*'Расчет субсидий'!AY344</f>
        <v>0</v>
      </c>
      <c r="AO344" s="116">
        <f t="shared" si="177"/>
        <v>0</v>
      </c>
      <c r="AP344" s="114" t="s">
        <v>378</v>
      </c>
      <c r="AQ344" s="115" t="s">
        <v>378</v>
      </c>
      <c r="AR344" s="141" t="s">
        <v>378</v>
      </c>
      <c r="AS344" s="115">
        <f t="shared" si="159"/>
        <v>-17.314818775159186</v>
      </c>
      <c r="AT344" s="118" t="str">
        <f>IF('Расчет субсидий'!BV344="+",'Расчет субсидий'!BV344,"-")</f>
        <v>+</v>
      </c>
    </row>
    <row r="345" spans="1:46" x14ac:dyDescent="0.2">
      <c r="A345" s="140" t="s">
        <v>339</v>
      </c>
      <c r="B345" s="114">
        <f>'Расчет субсидий'!BI345</f>
        <v>-21.200000000000045</v>
      </c>
      <c r="C345" s="114">
        <f>'Расчет субсидий'!D345-1</f>
        <v>0.11019900497512447</v>
      </c>
      <c r="D345" s="114">
        <f>C345*'Расчет субсидий'!E345</f>
        <v>1.1019900497512447</v>
      </c>
      <c r="E345" s="124">
        <f t="shared" si="172"/>
        <v>4.6162758124352141</v>
      </c>
      <c r="F345" s="114" t="s">
        <v>378</v>
      </c>
      <c r="G345" s="114" t="s">
        <v>378</v>
      </c>
      <c r="H345" s="114" t="s">
        <v>378</v>
      </c>
      <c r="I345" s="114" t="s">
        <v>378</v>
      </c>
      <c r="J345" s="114" t="s">
        <v>378</v>
      </c>
      <c r="K345" s="114" t="s">
        <v>378</v>
      </c>
      <c r="L345" s="114">
        <f>'Расчет субсидий'!P345-1</f>
        <v>0.25558312655086857</v>
      </c>
      <c r="M345" s="114">
        <f>L345*'Расчет субсидий'!Q345</f>
        <v>5.1116625310173713</v>
      </c>
      <c r="N345" s="124">
        <f t="shared" si="173"/>
        <v>21.41293753840467</v>
      </c>
      <c r="O345" s="114">
        <f>'Расчет субсидий'!R345-1</f>
        <v>0</v>
      </c>
      <c r="P345" s="114">
        <f>O345*'Расчет субсидий'!S345</f>
        <v>0</v>
      </c>
      <c r="Q345" s="124">
        <f t="shared" si="174"/>
        <v>0</v>
      </c>
      <c r="R345" s="114">
        <f>'Расчет субсидий'!V345-1</f>
        <v>-0.45624103299856533</v>
      </c>
      <c r="S345" s="114">
        <f>R345*'Расчет субсидий'!W345</f>
        <v>-9.1248206599713058</v>
      </c>
      <c r="T345" s="124">
        <f t="shared" si="175"/>
        <v>-38.22420076745987</v>
      </c>
      <c r="U345" s="114">
        <f>'Расчет субсидий'!Z345-1</f>
        <v>0</v>
      </c>
      <c r="V345" s="114">
        <f>U345*'Расчет субсидий'!AA345</f>
        <v>0</v>
      </c>
      <c r="W345" s="124">
        <f t="shared" si="176"/>
        <v>0</v>
      </c>
      <c r="X345" s="114" t="s">
        <v>378</v>
      </c>
      <c r="Y345" s="114" t="s">
        <v>378</v>
      </c>
      <c r="Z345" s="114" t="s">
        <v>378</v>
      </c>
      <c r="AA345" s="119">
        <f>'Расчет субсидий'!AH345-1</f>
        <v>0.11506753201192765</v>
      </c>
      <c r="AB345" s="114">
        <f>AA345*'Расчет субсидий'!AI345</f>
        <v>0.57533766005963827</v>
      </c>
      <c r="AC345" s="124">
        <f t="shared" si="156"/>
        <v>2.4101100774148638</v>
      </c>
      <c r="AD345" s="114">
        <f>'Расчет субсидий'!AL345-1</f>
        <v>-0.14000000000000001</v>
      </c>
      <c r="AE345" s="114">
        <f>AD345*'Расчет субсидий'!AM345</f>
        <v>-2.1</v>
      </c>
      <c r="AF345" s="124">
        <f t="shared" si="157"/>
        <v>-8.796975261530033</v>
      </c>
      <c r="AG345" s="114">
        <f>'Расчет субсидий'!AP345-1</f>
        <v>-3.125E-2</v>
      </c>
      <c r="AH345" s="114">
        <f>AG345*'Расчет субсидий'!AQ345</f>
        <v>-0.625</v>
      </c>
      <c r="AI345" s="132">
        <f t="shared" si="158"/>
        <v>-2.6181473992648909</v>
      </c>
      <c r="AJ345" s="114" t="s">
        <v>378</v>
      </c>
      <c r="AK345" s="114" t="s">
        <v>378</v>
      </c>
      <c r="AL345" s="114" t="s">
        <v>378</v>
      </c>
      <c r="AM345" s="123">
        <f>'Расчет субсидий'!AX345-1</f>
        <v>-1</v>
      </c>
      <c r="AN345" s="123">
        <f>AM345*'Расчет субсидий'!AY345</f>
        <v>0</v>
      </c>
      <c r="AO345" s="116">
        <f t="shared" si="177"/>
        <v>0</v>
      </c>
      <c r="AP345" s="114" t="s">
        <v>378</v>
      </c>
      <c r="AQ345" s="115" t="s">
        <v>378</v>
      </c>
      <c r="AR345" s="141" t="s">
        <v>378</v>
      </c>
      <c r="AS345" s="115">
        <f t="shared" si="159"/>
        <v>-5.060830419143052</v>
      </c>
      <c r="AT345" s="118" t="str">
        <f>IF('Расчет субсидий'!BV345="+",'Расчет субсидий'!BV345,"-")</f>
        <v>-</v>
      </c>
    </row>
    <row r="346" spans="1:46" x14ac:dyDescent="0.2">
      <c r="A346" s="140" t="s">
        <v>340</v>
      </c>
      <c r="B346" s="114">
        <f>'Расчет субсидий'!BI346</f>
        <v>-0.60000000000002274</v>
      </c>
      <c r="C346" s="114">
        <f>'Расчет субсидий'!D346-1</f>
        <v>-6.1425061425061434E-2</v>
      </c>
      <c r="D346" s="114">
        <f>C346*'Расчет субсидий'!E346</f>
        <v>-0.61425061425061434</v>
      </c>
      <c r="E346" s="124">
        <f t="shared" si="172"/>
        <v>-2.2885088119561954</v>
      </c>
      <c r="F346" s="114" t="s">
        <v>378</v>
      </c>
      <c r="G346" s="114" t="s">
        <v>378</v>
      </c>
      <c r="H346" s="114" t="s">
        <v>378</v>
      </c>
      <c r="I346" s="114" t="s">
        <v>378</v>
      </c>
      <c r="J346" s="114" t="s">
        <v>378</v>
      </c>
      <c r="K346" s="114" t="s">
        <v>378</v>
      </c>
      <c r="L346" s="114">
        <f>'Расчет субсидий'!P346-1</f>
        <v>0.90191265826573686</v>
      </c>
      <c r="M346" s="114">
        <f>L346*'Расчет субсидий'!Q346</f>
        <v>18.038253165314735</v>
      </c>
      <c r="N346" s="124">
        <f t="shared" si="173"/>
        <v>67.204981750782537</v>
      </c>
      <c r="O346" s="114">
        <f>'Расчет субсидий'!R346-1</f>
        <v>0</v>
      </c>
      <c r="P346" s="114">
        <f>O346*'Расчет субсидий'!S346</f>
        <v>0</v>
      </c>
      <c r="Q346" s="124">
        <f t="shared" si="174"/>
        <v>0</v>
      </c>
      <c r="R346" s="114">
        <f>'Расчет субсидий'!V346-1</f>
        <v>-0.62222222222222223</v>
      </c>
      <c r="S346" s="114">
        <f>R346*'Расчет субсидий'!W346</f>
        <v>-15.555555555555555</v>
      </c>
      <c r="T346" s="124">
        <f t="shared" si="175"/>
        <v>-57.95521426900622</v>
      </c>
      <c r="U346" s="114">
        <f>'Расчет субсидий'!Z346-1</f>
        <v>-1.3793103448275779E-2</v>
      </c>
      <c r="V346" s="114">
        <f>U346*'Расчет субсидий'!AA346</f>
        <v>-0.34482758620689447</v>
      </c>
      <c r="W346" s="124">
        <f t="shared" si="176"/>
        <v>-1.2847214985740216</v>
      </c>
      <c r="X346" s="114" t="s">
        <v>378</v>
      </c>
      <c r="Y346" s="114" t="s">
        <v>378</v>
      </c>
      <c r="Z346" s="114" t="s">
        <v>378</v>
      </c>
      <c r="AA346" s="119">
        <f>'Расчет субсидий'!AH346-1</f>
        <v>-0.17539419894880282</v>
      </c>
      <c r="AB346" s="114">
        <f>AA346*'Расчет субсидий'!AI346</f>
        <v>-0.87697099474401408</v>
      </c>
      <c r="AC346" s="124">
        <f t="shared" si="156"/>
        <v>-3.2673241226631129</v>
      </c>
      <c r="AD346" s="114">
        <f>'Расчет субсидий'!AL346-1</f>
        <v>-5.3846153846153877E-2</v>
      </c>
      <c r="AE346" s="114">
        <f>AD346*'Расчет субсидий'!AM346</f>
        <v>-0.80769230769230815</v>
      </c>
      <c r="AF346" s="124">
        <f t="shared" si="157"/>
        <v>-3.0092130485830171</v>
      </c>
      <c r="AG346" s="114">
        <f>'Расчет субсидий'!AP346-1</f>
        <v>0</v>
      </c>
      <c r="AH346" s="114">
        <f>AG346*'Расчет субсидий'!AQ346</f>
        <v>0</v>
      </c>
      <c r="AI346" s="132">
        <f t="shared" si="158"/>
        <v>0</v>
      </c>
      <c r="AJ346" s="114" t="s">
        <v>378</v>
      </c>
      <c r="AK346" s="114" t="s">
        <v>378</v>
      </c>
      <c r="AL346" s="114" t="s">
        <v>378</v>
      </c>
      <c r="AM346" s="123">
        <f>'Расчет субсидий'!AX346-1</f>
        <v>-1</v>
      </c>
      <c r="AN346" s="123">
        <f>AM346*'Расчет субсидий'!AY346</f>
        <v>0</v>
      </c>
      <c r="AO346" s="116">
        <f t="shared" si="177"/>
        <v>0</v>
      </c>
      <c r="AP346" s="114" t="s">
        <v>378</v>
      </c>
      <c r="AQ346" s="115" t="s">
        <v>378</v>
      </c>
      <c r="AR346" s="141" t="s">
        <v>378</v>
      </c>
      <c r="AS346" s="115">
        <f t="shared" si="159"/>
        <v>-0.16104389313465184</v>
      </c>
      <c r="AT346" s="118" t="str">
        <f>IF('Расчет субсидий'!BV346="+",'Расчет субсидий'!BV346,"-")</f>
        <v>-</v>
      </c>
    </row>
    <row r="347" spans="1:46" x14ac:dyDescent="0.2">
      <c r="A347" s="140" t="s">
        <v>341</v>
      </c>
      <c r="B347" s="114">
        <f>'Расчет субсидий'!BI347</f>
        <v>-11.299999999999955</v>
      </c>
      <c r="C347" s="114">
        <f>'Расчет субсидий'!D347-1</f>
        <v>-1</v>
      </c>
      <c r="D347" s="114">
        <f>C347*'Расчет субсидий'!E347</f>
        <v>0</v>
      </c>
      <c r="E347" s="124">
        <f t="shared" si="172"/>
        <v>0</v>
      </c>
      <c r="F347" s="114" t="s">
        <v>378</v>
      </c>
      <c r="G347" s="114" t="s">
        <v>378</v>
      </c>
      <c r="H347" s="114" t="s">
        <v>378</v>
      </c>
      <c r="I347" s="114" t="s">
        <v>378</v>
      </c>
      <c r="J347" s="114" t="s">
        <v>378</v>
      </c>
      <c r="K347" s="114" t="s">
        <v>378</v>
      </c>
      <c r="L347" s="114">
        <f>'Расчет субсидий'!P347-1</f>
        <v>-5.4740113969953486E-2</v>
      </c>
      <c r="M347" s="114">
        <f>L347*'Расчет субсидий'!Q347</f>
        <v>-1.0948022793990697</v>
      </c>
      <c r="N347" s="124">
        <f t="shared" si="173"/>
        <v>-9.089687767917205</v>
      </c>
      <c r="O347" s="114">
        <f>'Расчет субсидий'!R347-1</f>
        <v>0</v>
      </c>
      <c r="P347" s="114">
        <f>O347*'Расчет субсидий'!S347</f>
        <v>0</v>
      </c>
      <c r="Q347" s="124">
        <f t="shared" si="174"/>
        <v>0</v>
      </c>
      <c r="R347" s="114">
        <f>'Расчет субсидий'!V347-1</f>
        <v>-5.4811205846528654E-2</v>
      </c>
      <c r="S347" s="114">
        <f>R347*'Расчет субсидий'!W347</f>
        <v>-1.0962241169305731</v>
      </c>
      <c r="T347" s="124">
        <f t="shared" si="175"/>
        <v>-9.1014926933007771</v>
      </c>
      <c r="U347" s="114">
        <f>'Расчет субсидий'!Z347-1</f>
        <v>4.71976401179941E-2</v>
      </c>
      <c r="V347" s="114">
        <f>U347*'Расчет субсидий'!AA347</f>
        <v>1.415929203539823</v>
      </c>
      <c r="W347" s="124">
        <f t="shared" si="176"/>
        <v>11.755870995004814</v>
      </c>
      <c r="X347" s="114" t="s">
        <v>378</v>
      </c>
      <c r="Y347" s="114" t="s">
        <v>378</v>
      </c>
      <c r="Z347" s="114" t="s">
        <v>378</v>
      </c>
      <c r="AA347" s="119">
        <f>'Расчет субсидий'!AH347-1</f>
        <v>7.0356196644097757E-2</v>
      </c>
      <c r="AB347" s="114">
        <f>AA347*'Расчет субсидий'!AI347</f>
        <v>0.35178098322048879</v>
      </c>
      <c r="AC347" s="124">
        <f t="shared" si="156"/>
        <v>2.9206911241729383</v>
      </c>
      <c r="AD347" s="114">
        <f>'Расчет субсидий'!AL347-1</f>
        <v>-6.9230769230769207E-2</v>
      </c>
      <c r="AE347" s="114">
        <f>AD347*'Расчет субсидий'!AM347</f>
        <v>-1.0384615384615381</v>
      </c>
      <c r="AF347" s="124">
        <f t="shared" si="157"/>
        <v>-8.6219140398460752</v>
      </c>
      <c r="AG347" s="114">
        <f>'Расчет субсидий'!AP347-1</f>
        <v>5.0377833753147971E-3</v>
      </c>
      <c r="AH347" s="114">
        <f>AG347*'Расчет субсидий'!AQ347</f>
        <v>0.10075566750629594</v>
      </c>
      <c r="AI347" s="132">
        <f t="shared" si="158"/>
        <v>0.83653238188635193</v>
      </c>
      <c r="AJ347" s="114" t="s">
        <v>378</v>
      </c>
      <c r="AK347" s="114" t="s">
        <v>378</v>
      </c>
      <c r="AL347" s="114" t="s">
        <v>378</v>
      </c>
      <c r="AM347" s="123">
        <f>'Расчет субсидий'!AX347-1</f>
        <v>-1</v>
      </c>
      <c r="AN347" s="123">
        <f>AM347*'Расчет субсидий'!AY347</f>
        <v>0</v>
      </c>
      <c r="AO347" s="116">
        <f t="shared" si="177"/>
        <v>0</v>
      </c>
      <c r="AP347" s="114" t="s">
        <v>378</v>
      </c>
      <c r="AQ347" s="115" t="s">
        <v>378</v>
      </c>
      <c r="AR347" s="141" t="s">
        <v>378</v>
      </c>
      <c r="AS347" s="115">
        <f t="shared" si="159"/>
        <v>-1.3610220805245732</v>
      </c>
      <c r="AT347" s="118" t="str">
        <f>IF('Расчет субсидий'!BV347="+",'Расчет субсидий'!BV347,"-")</f>
        <v>-</v>
      </c>
    </row>
    <row r="348" spans="1:46" x14ac:dyDescent="0.2">
      <c r="A348" s="140" t="s">
        <v>342</v>
      </c>
      <c r="B348" s="114">
        <f>'Расчет субсидий'!BI348</f>
        <v>-57.5</v>
      </c>
      <c r="C348" s="114">
        <f>'Расчет субсидий'!D348-1</f>
        <v>4.3290043290042934E-3</v>
      </c>
      <c r="D348" s="114">
        <f>C348*'Расчет субсидий'!E348</f>
        <v>4.3290043290042934E-2</v>
      </c>
      <c r="E348" s="124">
        <f t="shared" si="172"/>
        <v>0.1697411567959585</v>
      </c>
      <c r="F348" s="114" t="s">
        <v>378</v>
      </c>
      <c r="G348" s="114" t="s">
        <v>378</v>
      </c>
      <c r="H348" s="114" t="s">
        <v>378</v>
      </c>
      <c r="I348" s="114" t="s">
        <v>378</v>
      </c>
      <c r="J348" s="114" t="s">
        <v>378</v>
      </c>
      <c r="K348" s="114" t="s">
        <v>378</v>
      </c>
      <c r="L348" s="114">
        <f>'Расчет субсидий'!P348-1</f>
        <v>-0.29320337197049529</v>
      </c>
      <c r="M348" s="114">
        <f>L348*'Расчет субсидий'!Q348</f>
        <v>-5.8640674394099062</v>
      </c>
      <c r="N348" s="124">
        <f t="shared" si="173"/>
        <v>-22.993129945053571</v>
      </c>
      <c r="O348" s="114">
        <f>'Расчет субсидий'!R348-1</f>
        <v>0</v>
      </c>
      <c r="P348" s="114">
        <f>O348*'Расчет субсидий'!S348</f>
        <v>0</v>
      </c>
      <c r="Q348" s="124">
        <f t="shared" si="174"/>
        <v>0</v>
      </c>
      <c r="R348" s="114">
        <f>'Расчет субсидий'!V348-1</f>
        <v>-5.5509297807382785E-2</v>
      </c>
      <c r="S348" s="114">
        <f>R348*'Расчет субсидий'!W348</f>
        <v>-1.6652789342214835</v>
      </c>
      <c r="T348" s="124">
        <f t="shared" si="175"/>
        <v>-6.5295932089703186</v>
      </c>
      <c r="U348" s="114">
        <f>'Расчет субсидий'!Z348-1</f>
        <v>0</v>
      </c>
      <c r="V348" s="114">
        <f>U348*'Расчет субсидий'!AA348</f>
        <v>0</v>
      </c>
      <c r="W348" s="124">
        <f t="shared" si="176"/>
        <v>0</v>
      </c>
      <c r="X348" s="114" t="s">
        <v>378</v>
      </c>
      <c r="Y348" s="114" t="s">
        <v>378</v>
      </c>
      <c r="Z348" s="114" t="s">
        <v>378</v>
      </c>
      <c r="AA348" s="119">
        <f>'Расчет субсидий'!AH348-1</f>
        <v>0.18891687657430722</v>
      </c>
      <c r="AB348" s="114">
        <f>AA348*'Расчет субсидий'!AI348</f>
        <v>0.94458438287153612</v>
      </c>
      <c r="AC348" s="124">
        <f t="shared" si="156"/>
        <v>3.7037349389042862</v>
      </c>
      <c r="AD348" s="114">
        <f>'Расчет субсидий'!AL348-1</f>
        <v>-0.54153846153846152</v>
      </c>
      <c r="AE348" s="114">
        <f>AD348*'Расчет субсидий'!AM348</f>
        <v>-8.1230769230769226</v>
      </c>
      <c r="AF348" s="124">
        <f t="shared" si="157"/>
        <v>-31.850752941676355</v>
      </c>
      <c r="AG348" s="114">
        <f>'Расчет субсидий'!AP348-1</f>
        <v>0</v>
      </c>
      <c r="AH348" s="114">
        <f>AG348*'Расчет субсидий'!AQ348</f>
        <v>0</v>
      </c>
      <c r="AI348" s="132">
        <f t="shared" si="158"/>
        <v>0</v>
      </c>
      <c r="AJ348" s="114" t="s">
        <v>378</v>
      </c>
      <c r="AK348" s="114" t="s">
        <v>378</v>
      </c>
      <c r="AL348" s="114" t="s">
        <v>378</v>
      </c>
      <c r="AM348" s="123">
        <f>'Расчет субсидий'!AX348-1</f>
        <v>-1</v>
      </c>
      <c r="AN348" s="123">
        <f>AM348*'Расчет субсидий'!AY348</f>
        <v>0</v>
      </c>
      <c r="AO348" s="116">
        <f t="shared" si="177"/>
        <v>0</v>
      </c>
      <c r="AP348" s="114" t="s">
        <v>378</v>
      </c>
      <c r="AQ348" s="115" t="s">
        <v>378</v>
      </c>
      <c r="AR348" s="141" t="s">
        <v>378</v>
      </c>
      <c r="AS348" s="115">
        <f t="shared" si="159"/>
        <v>-14.664548870546733</v>
      </c>
      <c r="AT348" s="118" t="str">
        <f>IF('Расчет субсидий'!BV348="+",'Расчет субсидий'!BV348,"-")</f>
        <v>-</v>
      </c>
    </row>
    <row r="349" spans="1:46" x14ac:dyDescent="0.2">
      <c r="A349" s="140" t="s">
        <v>343</v>
      </c>
      <c r="B349" s="114">
        <f>'Расчет субсидий'!BI349</f>
        <v>-175.80000000000018</v>
      </c>
      <c r="C349" s="114">
        <f>'Расчет субсидий'!D349-1</f>
        <v>-2.8807802692988549E-2</v>
      </c>
      <c r="D349" s="114">
        <f>C349*'Расчет субсидий'!E349</f>
        <v>-0.28807802692988549</v>
      </c>
      <c r="E349" s="124">
        <f t="shared" si="172"/>
        <v>-5.2772255312740324</v>
      </c>
      <c r="F349" s="114" t="s">
        <v>378</v>
      </c>
      <c r="G349" s="114" t="s">
        <v>378</v>
      </c>
      <c r="H349" s="114" t="s">
        <v>378</v>
      </c>
      <c r="I349" s="114" t="s">
        <v>378</v>
      </c>
      <c r="J349" s="114" t="s">
        <v>378</v>
      </c>
      <c r="K349" s="114" t="s">
        <v>378</v>
      </c>
      <c r="L349" s="114">
        <f>'Расчет субсидий'!P349-1</f>
        <v>-0.11922787008815916</v>
      </c>
      <c r="M349" s="114">
        <f>L349*'Расчет субсидий'!Q349</f>
        <v>-2.3845574017631832</v>
      </c>
      <c r="N349" s="124">
        <f t="shared" si="173"/>
        <v>-43.68207924596723</v>
      </c>
      <c r="O349" s="114">
        <f>'Расчет субсидий'!R349-1</f>
        <v>0</v>
      </c>
      <c r="P349" s="114">
        <f>O349*'Расчет субсидий'!S349</f>
        <v>0</v>
      </c>
      <c r="Q349" s="124">
        <f t="shared" si="174"/>
        <v>0</v>
      </c>
      <c r="R349" s="114">
        <f>'Расчет субсидий'!V349-1</f>
        <v>-0.3666666666666667</v>
      </c>
      <c r="S349" s="114">
        <f>R349*'Расчет субсидий'!W349</f>
        <v>-7.3333333333333339</v>
      </c>
      <c r="T349" s="124">
        <f t="shared" si="175"/>
        <v>-134.33740264205773</v>
      </c>
      <c r="U349" s="114">
        <f>'Расчет субсидий'!Z349-1</f>
        <v>0.20285714285714285</v>
      </c>
      <c r="V349" s="114">
        <f>U349*'Расчет субсидий'!AA349</f>
        <v>6.0857142857142854</v>
      </c>
      <c r="W349" s="124">
        <f t="shared" si="176"/>
        <v>111.48259777698036</v>
      </c>
      <c r="X349" s="114" t="s">
        <v>378</v>
      </c>
      <c r="Y349" s="114" t="s">
        <v>378</v>
      </c>
      <c r="Z349" s="114" t="s">
        <v>378</v>
      </c>
      <c r="AA349" s="119">
        <f>'Расчет субсидий'!AH349-1</f>
        <v>6.8294314381270871E-2</v>
      </c>
      <c r="AB349" s="114">
        <f>AA349*'Расчет субсидий'!AI349</f>
        <v>0.34147157190635435</v>
      </c>
      <c r="AC349" s="124">
        <f t="shared" si="156"/>
        <v>6.255327824454584</v>
      </c>
      <c r="AD349" s="114">
        <f>'Расчет субсидий'!AL349-1</f>
        <v>-0.59230769230769231</v>
      </c>
      <c r="AE349" s="114">
        <f>AD349*'Расчет субсидий'!AM349</f>
        <v>-8.884615384615385</v>
      </c>
      <c r="AF349" s="124">
        <f t="shared" si="157"/>
        <v>-162.75493012403146</v>
      </c>
      <c r="AG349" s="114">
        <f>'Расчет субсидий'!AP349-1</f>
        <v>0.14333333333333331</v>
      </c>
      <c r="AH349" s="114">
        <f>AG349*'Расчет субсидий'!AQ349</f>
        <v>2.8666666666666663</v>
      </c>
      <c r="AI349" s="132">
        <f t="shared" si="158"/>
        <v>52.513711941895274</v>
      </c>
      <c r="AJ349" s="114" t="s">
        <v>378</v>
      </c>
      <c r="AK349" s="114" t="s">
        <v>378</v>
      </c>
      <c r="AL349" s="114" t="s">
        <v>378</v>
      </c>
      <c r="AM349" s="123">
        <f>'Расчет субсидий'!AX349-1</f>
        <v>-1</v>
      </c>
      <c r="AN349" s="123">
        <f>AM349*'Расчет субсидий'!AY349</f>
        <v>0</v>
      </c>
      <c r="AO349" s="116">
        <f t="shared" si="177"/>
        <v>0</v>
      </c>
      <c r="AP349" s="114" t="s">
        <v>378</v>
      </c>
      <c r="AQ349" s="115" t="s">
        <v>378</v>
      </c>
      <c r="AR349" s="141" t="s">
        <v>378</v>
      </c>
      <c r="AS349" s="115">
        <f t="shared" si="159"/>
        <v>-9.5967316223544792</v>
      </c>
      <c r="AT349" s="118" t="str">
        <f>IF('Расчет субсидий'!BV349="+",'Расчет субсидий'!BV349,"-")</f>
        <v>-</v>
      </c>
    </row>
    <row r="350" spans="1:46" x14ac:dyDescent="0.2">
      <c r="A350" s="140" t="s">
        <v>344</v>
      </c>
      <c r="B350" s="114">
        <f>'Расчет субсидий'!BI350</f>
        <v>98.399999999999977</v>
      </c>
      <c r="C350" s="114">
        <f>'Расчет субсидий'!D350-1</f>
        <v>5.7301293900184902E-2</v>
      </c>
      <c r="D350" s="114">
        <f>C350*'Расчет субсидий'!E350</f>
        <v>0.57301293900184902</v>
      </c>
      <c r="E350" s="124">
        <f t="shared" si="172"/>
        <v>1.7237862290208594</v>
      </c>
      <c r="F350" s="114" t="s">
        <v>378</v>
      </c>
      <c r="G350" s="114" t="s">
        <v>378</v>
      </c>
      <c r="H350" s="114" t="s">
        <v>378</v>
      </c>
      <c r="I350" s="114" t="s">
        <v>378</v>
      </c>
      <c r="J350" s="114" t="s">
        <v>378</v>
      </c>
      <c r="K350" s="114" t="s">
        <v>378</v>
      </c>
      <c r="L350" s="114">
        <f>'Расчет субсидий'!P350-1</f>
        <v>0.96816174761794094</v>
      </c>
      <c r="M350" s="114">
        <f>L350*'Расчет субсидий'!Q350</f>
        <v>19.36323495235882</v>
      </c>
      <c r="N350" s="124">
        <f t="shared" si="173"/>
        <v>58.250129252428295</v>
      </c>
      <c r="O350" s="114">
        <f>'Расчет субсидий'!R350-1</f>
        <v>0</v>
      </c>
      <c r="P350" s="114">
        <f>O350*'Расчет субсидий'!S350</f>
        <v>0</v>
      </c>
      <c r="Q350" s="124">
        <f t="shared" si="174"/>
        <v>0</v>
      </c>
      <c r="R350" s="114">
        <f>'Расчет субсидий'!V350-1</f>
        <v>0.28591112642094374</v>
      </c>
      <c r="S350" s="114">
        <f>R350*'Расчет субсидий'!W350</f>
        <v>8.5773337926283126</v>
      </c>
      <c r="T350" s="124">
        <f t="shared" si="175"/>
        <v>25.803064585597841</v>
      </c>
      <c r="U350" s="114">
        <f>'Расчет субсидий'!Z350-1</f>
        <v>-8.9189189189189166E-2</v>
      </c>
      <c r="V350" s="114">
        <f>U350*'Расчет субсидий'!AA350</f>
        <v>-1.7837837837837833</v>
      </c>
      <c r="W350" s="124">
        <f t="shared" si="176"/>
        <v>-5.366129999426219</v>
      </c>
      <c r="X350" s="114" t="s">
        <v>378</v>
      </c>
      <c r="Y350" s="114" t="s">
        <v>378</v>
      </c>
      <c r="Z350" s="114" t="s">
        <v>378</v>
      </c>
      <c r="AA350" s="119">
        <f>'Расчет субсидий'!AH350-1</f>
        <v>-0.26248775710088146</v>
      </c>
      <c r="AB350" s="114">
        <f>AA350*'Расчет субсидий'!AI350</f>
        <v>-1.3124387855044073</v>
      </c>
      <c r="AC350" s="124">
        <f t="shared" si="156"/>
        <v>-3.9481899114289614</v>
      </c>
      <c r="AD350" s="114">
        <f>'Расчет субсидий'!AL350-1</f>
        <v>0.48615384615384616</v>
      </c>
      <c r="AE350" s="114">
        <f>AD350*'Расчет субсидий'!AM350</f>
        <v>7.2923076923076922</v>
      </c>
      <c r="AF350" s="124">
        <f t="shared" si="157"/>
        <v>21.937339843808171</v>
      </c>
      <c r="AG350" s="114">
        <f>'Расчет субсидий'!AP350-1</f>
        <v>0</v>
      </c>
      <c r="AH350" s="114">
        <f>AG350*'Расчет субсидий'!AQ350</f>
        <v>0</v>
      </c>
      <c r="AI350" s="132">
        <f t="shared" si="158"/>
        <v>0</v>
      </c>
      <c r="AJ350" s="114" t="s">
        <v>378</v>
      </c>
      <c r="AK350" s="114" t="s">
        <v>378</v>
      </c>
      <c r="AL350" s="114" t="s">
        <v>378</v>
      </c>
      <c r="AM350" s="123">
        <f>'Расчет субсидий'!AX350-1</f>
        <v>-1</v>
      </c>
      <c r="AN350" s="123">
        <f>AM350*'Расчет субсидий'!AY350</f>
        <v>0</v>
      </c>
      <c r="AO350" s="116">
        <f t="shared" si="177"/>
        <v>0</v>
      </c>
      <c r="AP350" s="114" t="s">
        <v>378</v>
      </c>
      <c r="AQ350" s="115" t="s">
        <v>378</v>
      </c>
      <c r="AR350" s="141" t="s">
        <v>378</v>
      </c>
      <c r="AS350" s="115">
        <f t="shared" si="159"/>
        <v>32.709666807008482</v>
      </c>
      <c r="AT350" s="118" t="str">
        <f>IF('Расчет субсидий'!BV350="+",'Расчет субсидий'!BV350,"-")</f>
        <v>-</v>
      </c>
    </row>
    <row r="351" spans="1:46" x14ac:dyDescent="0.2">
      <c r="A351" s="140" t="s">
        <v>345</v>
      </c>
      <c r="B351" s="114">
        <f>'Расчет субсидий'!BI351</f>
        <v>-255.59999999999991</v>
      </c>
      <c r="C351" s="114">
        <f>'Расчет субсидий'!D351-1</f>
        <v>-0.17647058823529416</v>
      </c>
      <c r="D351" s="114">
        <f>C351*'Расчет субсидий'!E351</f>
        <v>-1.7647058823529416</v>
      </c>
      <c r="E351" s="124">
        <f t="shared" si="172"/>
        <v>-18.340810117655273</v>
      </c>
      <c r="F351" s="114" t="s">
        <v>378</v>
      </c>
      <c r="G351" s="114" t="s">
        <v>378</v>
      </c>
      <c r="H351" s="114" t="s">
        <v>378</v>
      </c>
      <c r="I351" s="114" t="s">
        <v>378</v>
      </c>
      <c r="J351" s="114" t="s">
        <v>378</v>
      </c>
      <c r="K351" s="114" t="s">
        <v>378</v>
      </c>
      <c r="L351" s="114">
        <f>'Расчет субсидий'!P351-1</f>
        <v>2.1463866584311209E-2</v>
      </c>
      <c r="M351" s="114">
        <f>L351*'Расчет субсидий'!Q351</f>
        <v>0.42927733168622417</v>
      </c>
      <c r="N351" s="124">
        <f t="shared" si="173"/>
        <v>4.4615332826867622</v>
      </c>
      <c r="O351" s="114">
        <f>'Расчет субсидий'!R351-1</f>
        <v>0</v>
      </c>
      <c r="P351" s="114">
        <f>O351*'Расчет субсидий'!S351</f>
        <v>0</v>
      </c>
      <c r="Q351" s="124">
        <f t="shared" si="174"/>
        <v>0</v>
      </c>
      <c r="R351" s="114">
        <f>'Расчет субсидий'!V351-1</f>
        <v>-0.64552459988144628</v>
      </c>
      <c r="S351" s="114">
        <f>R351*'Расчет субсидий'!W351</f>
        <v>-16.138114997036158</v>
      </c>
      <c r="T351" s="124">
        <f t="shared" si="175"/>
        <v>-167.72545826326416</v>
      </c>
      <c r="U351" s="114">
        <f>'Расчет субсидий'!Z351-1</f>
        <v>5.6939501779359247E-2</v>
      </c>
      <c r="V351" s="114">
        <f>U351*'Расчет субсидий'!AA351</f>
        <v>1.4234875444839812</v>
      </c>
      <c r="W351" s="124">
        <f t="shared" si="176"/>
        <v>14.794485029662566</v>
      </c>
      <c r="X351" s="114" t="s">
        <v>378</v>
      </c>
      <c r="Y351" s="114" t="s">
        <v>378</v>
      </c>
      <c r="Z351" s="114" t="s">
        <v>378</v>
      </c>
      <c r="AA351" s="119">
        <f>'Расчет субсидий'!AH351-1</f>
        <v>0.16368312238414595</v>
      </c>
      <c r="AB351" s="114">
        <f>AA351*'Расчет субсидий'!AI351</f>
        <v>0.81841561192072976</v>
      </c>
      <c r="AC351" s="124">
        <f t="shared" si="156"/>
        <v>8.5058963568188908</v>
      </c>
      <c r="AD351" s="114">
        <f>'Расчет субсидий'!AL351-1</f>
        <v>-0.57076923076923081</v>
      </c>
      <c r="AE351" s="114">
        <f>AD351*'Расчет субсидий'!AM351</f>
        <v>-8.5615384615384613</v>
      </c>
      <c r="AF351" s="124">
        <f t="shared" si="157"/>
        <v>-88.981145701578299</v>
      </c>
      <c r="AG351" s="114">
        <f>'Расчет субсидий'!AP351-1</f>
        <v>-4.0000000000000036E-2</v>
      </c>
      <c r="AH351" s="114">
        <f>AG351*'Расчет субсидий'!AQ351</f>
        <v>-0.80000000000000071</v>
      </c>
      <c r="AI351" s="132">
        <f t="shared" si="158"/>
        <v>-8.3145005866703965</v>
      </c>
      <c r="AJ351" s="114" t="s">
        <v>378</v>
      </c>
      <c r="AK351" s="114" t="s">
        <v>378</v>
      </c>
      <c r="AL351" s="114" t="s">
        <v>378</v>
      </c>
      <c r="AM351" s="123">
        <f>'Расчет субсидий'!AX351-1</f>
        <v>-1</v>
      </c>
      <c r="AN351" s="123">
        <f>AM351*'Расчет субсидий'!AY351</f>
        <v>0</v>
      </c>
      <c r="AO351" s="116">
        <f t="shared" si="177"/>
        <v>0</v>
      </c>
      <c r="AP351" s="114" t="s">
        <v>378</v>
      </c>
      <c r="AQ351" s="115" t="s">
        <v>378</v>
      </c>
      <c r="AR351" s="141" t="s">
        <v>378</v>
      </c>
      <c r="AS351" s="115">
        <f t="shared" si="159"/>
        <v>-24.593178852836626</v>
      </c>
      <c r="AT351" s="118" t="str">
        <f>IF('Расчет субсидий'!BV351="+",'Расчет субсидий'!BV351,"-")</f>
        <v>-</v>
      </c>
    </row>
    <row r="352" spans="1:46" x14ac:dyDescent="0.2">
      <c r="A352" s="135" t="s">
        <v>346</v>
      </c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19"/>
      <c r="AB352" s="114"/>
      <c r="AC352" s="124"/>
      <c r="AD352" s="142"/>
      <c r="AE352" s="142"/>
      <c r="AF352" s="142"/>
      <c r="AG352" s="142"/>
      <c r="AH352" s="142"/>
      <c r="AI352" s="143"/>
      <c r="AJ352" s="142"/>
      <c r="AK352" s="142"/>
      <c r="AL352" s="142"/>
      <c r="AM352" s="123"/>
      <c r="AN352" s="123"/>
      <c r="AO352" s="116"/>
      <c r="AP352" s="142"/>
      <c r="AQ352" s="144"/>
      <c r="AR352" s="145"/>
      <c r="AS352" s="115"/>
      <c r="AT352" s="118"/>
    </row>
    <row r="353" spans="1:46" x14ac:dyDescent="0.2">
      <c r="A353" s="140" t="s">
        <v>347</v>
      </c>
      <c r="B353" s="114">
        <f>'Расчет субсидий'!BI353</f>
        <v>-164.29999999999995</v>
      </c>
      <c r="C353" s="114">
        <f>'Расчет субсидий'!D353-1</f>
        <v>-9.1322314049586795E-2</v>
      </c>
      <c r="D353" s="114">
        <f>C353*'Расчет субсидий'!E353</f>
        <v>-0.91322314049586795</v>
      </c>
      <c r="E353" s="124">
        <f t="shared" ref="E353:E363" si="178">$B353*D353/$AS353</f>
        <v>-4.8289935451719801</v>
      </c>
      <c r="F353" s="114" t="s">
        <v>378</v>
      </c>
      <c r="G353" s="114" t="s">
        <v>378</v>
      </c>
      <c r="H353" s="114" t="s">
        <v>378</v>
      </c>
      <c r="I353" s="114" t="s">
        <v>378</v>
      </c>
      <c r="J353" s="114" t="s">
        <v>378</v>
      </c>
      <c r="K353" s="114" t="s">
        <v>378</v>
      </c>
      <c r="L353" s="114">
        <f>'Расчет субсидий'!P353-1</f>
        <v>-0.31442505133470222</v>
      </c>
      <c r="M353" s="114">
        <f>L353*'Расчет субсидий'!Q353</f>
        <v>-6.2885010266940444</v>
      </c>
      <c r="N353" s="124">
        <f t="shared" ref="N353:N363" si="179">$B353*M353/$AS353</f>
        <v>-33.252695338210508</v>
      </c>
      <c r="O353" s="114">
        <f>'Расчет субсидий'!R353-1</f>
        <v>0</v>
      </c>
      <c r="P353" s="114">
        <f>O353*'Расчет субсидий'!S353</f>
        <v>0</v>
      </c>
      <c r="Q353" s="124">
        <f t="shared" ref="Q353:Q363" si="180">$B353*P353/$AS353</f>
        <v>0</v>
      </c>
      <c r="R353" s="114">
        <f>'Расчет субсидий'!V353-1</f>
        <v>-0.91931097008159568</v>
      </c>
      <c r="S353" s="114">
        <f>R353*'Расчет субсидий'!W353</f>
        <v>-13.789664551223936</v>
      </c>
      <c r="T353" s="124">
        <f t="shared" ref="T353:T363" si="181">$B353*S353/$AS353</f>
        <v>-72.917776778838146</v>
      </c>
      <c r="U353" s="114">
        <f>'Расчет субсидий'!Z353-1</f>
        <v>3.4965034965035002E-2</v>
      </c>
      <c r="V353" s="114">
        <f>U353*'Расчет субсидий'!AA353</f>
        <v>1.2237762237762251</v>
      </c>
      <c r="W353" s="124">
        <f t="shared" ref="W353:W363" si="182">$B353*V353/$AS353</f>
        <v>6.4711538979854293</v>
      </c>
      <c r="X353" s="114" t="s">
        <v>378</v>
      </c>
      <c r="Y353" s="114" t="s">
        <v>378</v>
      </c>
      <c r="Z353" s="114" t="s">
        <v>378</v>
      </c>
      <c r="AA353" s="119">
        <f>'Расчет субсидий'!AH353-1</f>
        <v>-0.2342041312272175</v>
      </c>
      <c r="AB353" s="114">
        <f>AA353*'Расчет субсидий'!AI353</f>
        <v>-1.1710206561360876</v>
      </c>
      <c r="AC353" s="124">
        <f t="shared" si="156"/>
        <v>-6.1921899905796467</v>
      </c>
      <c r="AD353" s="114">
        <f>'Расчет субсидий'!AL353-1</f>
        <v>-0.13833333333333331</v>
      </c>
      <c r="AE353" s="114">
        <f>AD353*'Расчет субсидий'!AM353</f>
        <v>-2.0749999999999997</v>
      </c>
      <c r="AF353" s="124">
        <f t="shared" si="157"/>
        <v>-10.972303659312709</v>
      </c>
      <c r="AG353" s="114">
        <f>'Расчет субсидий'!AP353-1</f>
        <v>-0.40287769784172667</v>
      </c>
      <c r="AH353" s="114">
        <f>AG353*'Расчет субсидий'!AQ353</f>
        <v>-8.0575539568345338</v>
      </c>
      <c r="AI353" s="132">
        <f t="shared" si="158"/>
        <v>-42.607194585872378</v>
      </c>
      <c r="AJ353" s="114" t="s">
        <v>378</v>
      </c>
      <c r="AK353" s="114" t="s">
        <v>378</v>
      </c>
      <c r="AL353" s="114" t="s">
        <v>378</v>
      </c>
      <c r="AM353" s="123">
        <f>'Расчет субсидий'!AX353-1</f>
        <v>-1</v>
      </c>
      <c r="AN353" s="123">
        <f>AM353*'Расчет субсидий'!AY353</f>
        <v>0</v>
      </c>
      <c r="AO353" s="116">
        <f t="shared" ref="AO353:AO363" si="183">$B353*AN353/$AS353</f>
        <v>0</v>
      </c>
      <c r="AP353" s="114" t="s">
        <v>378</v>
      </c>
      <c r="AQ353" s="115" t="s">
        <v>378</v>
      </c>
      <c r="AR353" s="141" t="s">
        <v>378</v>
      </c>
      <c r="AS353" s="115">
        <f t="shared" si="159"/>
        <v>-31.071187107608246</v>
      </c>
      <c r="AT353" s="118" t="str">
        <f>IF('Расчет субсидий'!BV353="+",'Расчет субсидий'!BV353,"-")</f>
        <v>-</v>
      </c>
    </row>
    <row r="354" spans="1:46" x14ac:dyDescent="0.2">
      <c r="A354" s="140" t="s">
        <v>55</v>
      </c>
      <c r="B354" s="114">
        <f>'Расчет субсидий'!BI354</f>
        <v>-110.5</v>
      </c>
      <c r="C354" s="114">
        <f>'Расчет субсидий'!D354-1</f>
        <v>-1</v>
      </c>
      <c r="D354" s="114">
        <f>C354*'Расчет субсидий'!E354</f>
        <v>0</v>
      </c>
      <c r="E354" s="124">
        <f t="shared" si="178"/>
        <v>0</v>
      </c>
      <c r="F354" s="114" t="s">
        <v>378</v>
      </c>
      <c r="G354" s="114" t="s">
        <v>378</v>
      </c>
      <c r="H354" s="114" t="s">
        <v>378</v>
      </c>
      <c r="I354" s="114" t="s">
        <v>378</v>
      </c>
      <c r="J354" s="114" t="s">
        <v>378</v>
      </c>
      <c r="K354" s="114" t="s">
        <v>378</v>
      </c>
      <c r="L354" s="114">
        <f>'Расчет субсидий'!P354-1</f>
        <v>0.45566940469133699</v>
      </c>
      <c r="M354" s="114">
        <f>L354*'Расчет субсидий'!Q354</f>
        <v>9.1133880938267389</v>
      </c>
      <c r="N354" s="124">
        <f t="shared" si="179"/>
        <v>59.883333042284853</v>
      </c>
      <c r="O354" s="114">
        <f>'Расчет субсидий'!R354-1</f>
        <v>0</v>
      </c>
      <c r="P354" s="114">
        <f>O354*'Расчет субсидий'!S354</f>
        <v>0</v>
      </c>
      <c r="Q354" s="124">
        <f t="shared" si="180"/>
        <v>0</v>
      </c>
      <c r="R354" s="114">
        <f>'Расчет субсидий'!V354-1</f>
        <v>-9.5168659473121475E-2</v>
      </c>
      <c r="S354" s="114">
        <f>R354*'Расчет субсидий'!W354</f>
        <v>-2.855059784193644</v>
      </c>
      <c r="T354" s="124">
        <f t="shared" si="181"/>
        <v>-18.760365975011482</v>
      </c>
      <c r="U354" s="114">
        <f>'Расчет субсидий'!Z354-1</f>
        <v>4.1152263374484299E-3</v>
      </c>
      <c r="V354" s="114">
        <f>U354*'Расчет субсидий'!AA354</f>
        <v>8.2304526748968598E-2</v>
      </c>
      <c r="W354" s="124">
        <f t="shared" si="182"/>
        <v>0.54081636110007536</v>
      </c>
      <c r="X354" s="114" t="s">
        <v>378</v>
      </c>
      <c r="Y354" s="114" t="s">
        <v>378</v>
      </c>
      <c r="Z354" s="114" t="s">
        <v>378</v>
      </c>
      <c r="AA354" s="119">
        <f>'Расчет субсидий'!AH354-1</f>
        <v>-0.22408026755852839</v>
      </c>
      <c r="AB354" s="114">
        <f>AA354*'Расчет субсидий'!AI354</f>
        <v>-1.1204013377926421</v>
      </c>
      <c r="AC354" s="124">
        <f t="shared" si="156"/>
        <v>-7.3620661998918093</v>
      </c>
      <c r="AD354" s="114">
        <f>'Расчет субсидий'!AL354-1</f>
        <v>-0.66666666666666674</v>
      </c>
      <c r="AE354" s="114">
        <f>AD354*'Расчет субсидий'!AM354</f>
        <v>-10.000000000000002</v>
      </c>
      <c r="AF354" s="124">
        <f t="shared" si="157"/>
        <v>-65.709187873661236</v>
      </c>
      <c r="AG354" s="114">
        <f>'Расчет субсидий'!AP354-1</f>
        <v>-0.60183767228177643</v>
      </c>
      <c r="AH354" s="114">
        <f>AG354*'Расчет субсидий'!AQ354</f>
        <v>-12.036753445635529</v>
      </c>
      <c r="AI354" s="132">
        <f t="shared" si="158"/>
        <v>-79.0925293548204</v>
      </c>
      <c r="AJ354" s="114" t="s">
        <v>378</v>
      </c>
      <c r="AK354" s="114" t="s">
        <v>378</v>
      </c>
      <c r="AL354" s="114" t="s">
        <v>378</v>
      </c>
      <c r="AM354" s="123">
        <f>'Расчет субсидий'!AX354-1</f>
        <v>-1</v>
      </c>
      <c r="AN354" s="123">
        <f>AM354*'Расчет субсидий'!AY354</f>
        <v>0</v>
      </c>
      <c r="AO354" s="116">
        <f t="shared" si="183"/>
        <v>0</v>
      </c>
      <c r="AP354" s="114" t="s">
        <v>378</v>
      </c>
      <c r="AQ354" s="115" t="s">
        <v>378</v>
      </c>
      <c r="AR354" s="141" t="s">
        <v>378</v>
      </c>
      <c r="AS354" s="115">
        <f t="shared" si="159"/>
        <v>-16.816521947046109</v>
      </c>
      <c r="AT354" s="118" t="str">
        <f>IF('Расчет субсидий'!BV354="+",'Расчет субсидий'!BV354,"-")</f>
        <v>-</v>
      </c>
    </row>
    <row r="355" spans="1:46" x14ac:dyDescent="0.2">
      <c r="A355" s="140" t="s">
        <v>348</v>
      </c>
      <c r="B355" s="114">
        <f>'Расчет субсидий'!BI355</f>
        <v>199</v>
      </c>
      <c r="C355" s="114">
        <f>'Расчет субсидий'!D355-1</f>
        <v>5.8481012658227804E-2</v>
      </c>
      <c r="D355" s="114">
        <f>C355*'Расчет субсидий'!E355</f>
        <v>0.58481012658227804</v>
      </c>
      <c r="E355" s="124">
        <f t="shared" si="178"/>
        <v>4.9722010948387236</v>
      </c>
      <c r="F355" s="114" t="s">
        <v>378</v>
      </c>
      <c r="G355" s="114" t="s">
        <v>378</v>
      </c>
      <c r="H355" s="114" t="s">
        <v>378</v>
      </c>
      <c r="I355" s="114" t="s">
        <v>378</v>
      </c>
      <c r="J355" s="114" t="s">
        <v>378</v>
      </c>
      <c r="K355" s="114" t="s">
        <v>378</v>
      </c>
      <c r="L355" s="114">
        <f>'Расчет субсидий'!P355-1</f>
        <v>-0.48331854480922809</v>
      </c>
      <c r="M355" s="114">
        <f>L355*'Расчет субсидий'!Q355</f>
        <v>-9.6663708961845618</v>
      </c>
      <c r="N355" s="124">
        <f t="shared" si="179"/>
        <v>-82.185888664436391</v>
      </c>
      <c r="O355" s="114">
        <f>'Расчет субсидий'!R355-1</f>
        <v>0</v>
      </c>
      <c r="P355" s="114">
        <f>O355*'Расчет субсидий'!S355</f>
        <v>0</v>
      </c>
      <c r="Q355" s="124">
        <f t="shared" si="180"/>
        <v>0</v>
      </c>
      <c r="R355" s="114">
        <f>'Расчет субсидий'!V355-1</f>
        <v>0.64202997275204354</v>
      </c>
      <c r="S355" s="114">
        <f>R355*'Расчет субсидий'!W355</f>
        <v>19.260899182561307</v>
      </c>
      <c r="T355" s="124">
        <f t="shared" si="181"/>
        <v>163.76095359839101</v>
      </c>
      <c r="U355" s="114">
        <f>'Расчет субсидий'!Z355-1</f>
        <v>0.65795724465558192</v>
      </c>
      <c r="V355" s="114">
        <f>U355*'Расчет субсидий'!AA355</f>
        <v>13.159144893111637</v>
      </c>
      <c r="W355" s="124">
        <f t="shared" si="182"/>
        <v>111.8823215785502</v>
      </c>
      <c r="X355" s="114" t="s">
        <v>378</v>
      </c>
      <c r="Y355" s="114" t="s">
        <v>378</v>
      </c>
      <c r="Z355" s="114" t="s">
        <v>378</v>
      </c>
      <c r="AA355" s="119">
        <f>'Расчет субсидий'!AH355-1</f>
        <v>-0.16422327758276556</v>
      </c>
      <c r="AB355" s="114">
        <f>AA355*'Расчет субсидий'!AI355</f>
        <v>-0.82111638791382779</v>
      </c>
      <c r="AC355" s="124">
        <f t="shared" si="156"/>
        <v>-6.9813356804120632</v>
      </c>
      <c r="AD355" s="114">
        <f>'Расчет субсидий'!AL355-1</f>
        <v>0.15666666666666673</v>
      </c>
      <c r="AE355" s="114">
        <f>AD355*'Расчет субсидий'!AM355</f>
        <v>2.350000000000001</v>
      </c>
      <c r="AF355" s="124">
        <f t="shared" si="157"/>
        <v>19.980284269627926</v>
      </c>
      <c r="AG355" s="114">
        <f>'Расчет субсидий'!AP355-1</f>
        <v>-7.3089700996677776E-2</v>
      </c>
      <c r="AH355" s="114">
        <f>AG355*'Расчет субсидий'!AQ355</f>
        <v>-1.4617940199335555</v>
      </c>
      <c r="AI355" s="132">
        <f t="shared" si="158"/>
        <v>-12.428536196559394</v>
      </c>
      <c r="AJ355" s="114" t="s">
        <v>378</v>
      </c>
      <c r="AK355" s="114" t="s">
        <v>378</v>
      </c>
      <c r="AL355" s="114" t="s">
        <v>378</v>
      </c>
      <c r="AM355" s="123">
        <f>'Расчет субсидий'!AX355-1</f>
        <v>-1</v>
      </c>
      <c r="AN355" s="123">
        <f>AM355*'Расчет субсидий'!AY355</f>
        <v>0</v>
      </c>
      <c r="AO355" s="116">
        <f t="shared" si="183"/>
        <v>0</v>
      </c>
      <c r="AP355" s="114" t="s">
        <v>378</v>
      </c>
      <c r="AQ355" s="115" t="s">
        <v>378</v>
      </c>
      <c r="AR355" s="141" t="s">
        <v>378</v>
      </c>
      <c r="AS355" s="115">
        <f t="shared" si="159"/>
        <v>23.405572898223276</v>
      </c>
      <c r="AT355" s="118" t="str">
        <f>IF('Расчет субсидий'!BV355="+",'Расчет субсидий'!BV355,"-")</f>
        <v>-</v>
      </c>
    </row>
    <row r="356" spans="1:46" x14ac:dyDescent="0.2">
      <c r="A356" s="140" t="s">
        <v>349</v>
      </c>
      <c r="B356" s="114">
        <f>'Расчет субсидий'!BI356</f>
        <v>-18.400000000000091</v>
      </c>
      <c r="C356" s="114">
        <f>'Расчет субсидий'!D356-1</f>
        <v>0.25066974125945274</v>
      </c>
      <c r="D356" s="114">
        <f>C356*'Расчет субсидий'!E356</f>
        <v>2.5066974125945274</v>
      </c>
      <c r="E356" s="124">
        <f t="shared" si="178"/>
        <v>23.75363899071046</v>
      </c>
      <c r="F356" s="114" t="s">
        <v>378</v>
      </c>
      <c r="G356" s="114" t="s">
        <v>378</v>
      </c>
      <c r="H356" s="114" t="s">
        <v>378</v>
      </c>
      <c r="I356" s="114" t="s">
        <v>378</v>
      </c>
      <c r="J356" s="114" t="s">
        <v>378</v>
      </c>
      <c r="K356" s="114" t="s">
        <v>378</v>
      </c>
      <c r="L356" s="114">
        <f>'Расчет субсидий'!P356-1</f>
        <v>-7.3018913095523108E-2</v>
      </c>
      <c r="M356" s="114">
        <f>L356*'Расчет субсидий'!Q356</f>
        <v>-1.4603782619104622</v>
      </c>
      <c r="N356" s="124">
        <f t="shared" si="179"/>
        <v>-13.838645960621781</v>
      </c>
      <c r="O356" s="114">
        <f>'Расчет субсидий'!R356-1</f>
        <v>0</v>
      </c>
      <c r="P356" s="114">
        <f>O356*'Расчет субсидий'!S356</f>
        <v>0</v>
      </c>
      <c r="Q356" s="124">
        <f t="shared" si="180"/>
        <v>0</v>
      </c>
      <c r="R356" s="114">
        <f>'Расчет субсидий'!V356-1</f>
        <v>5.0469149843616723E-2</v>
      </c>
      <c r="S356" s="114">
        <f>R356*'Расчет субсидий'!W356</f>
        <v>1.5140744953085017</v>
      </c>
      <c r="T356" s="124">
        <f t="shared" si="181"/>
        <v>14.347475202192582</v>
      </c>
      <c r="U356" s="114">
        <f>'Расчет субсидий'!Z356-1</f>
        <v>7.4369189907038669E-2</v>
      </c>
      <c r="V356" s="114">
        <f>U356*'Расчет субсидий'!AA356</f>
        <v>1.4873837981407734</v>
      </c>
      <c r="W356" s="124">
        <f t="shared" si="182"/>
        <v>14.094552299832227</v>
      </c>
      <c r="X356" s="114" t="s">
        <v>378</v>
      </c>
      <c r="Y356" s="114" t="s">
        <v>378</v>
      </c>
      <c r="Z356" s="114" t="s">
        <v>378</v>
      </c>
      <c r="AA356" s="119">
        <f>'Расчет субсидий'!AH356-1</f>
        <v>-0.33329431046593305</v>
      </c>
      <c r="AB356" s="114">
        <f>AA356*'Расчет субсидий'!AI356</f>
        <v>-1.6664715523296652</v>
      </c>
      <c r="AC356" s="124">
        <f t="shared" si="156"/>
        <v>-15.791600311804677</v>
      </c>
      <c r="AD356" s="114">
        <f>'Расчет субсидий'!AL356-1</f>
        <v>-5.4999999999999938E-2</v>
      </c>
      <c r="AE356" s="114">
        <f>AD356*'Расчет субсидий'!AM356</f>
        <v>-0.82499999999999907</v>
      </c>
      <c r="AF356" s="124">
        <f t="shared" si="157"/>
        <v>-7.8177573682707564</v>
      </c>
      <c r="AG356" s="114">
        <f>'Расчет субсидий'!AP356-1</f>
        <v>-0.17490196078431375</v>
      </c>
      <c r="AH356" s="114">
        <f>AG356*'Расчет субсидий'!AQ356</f>
        <v>-3.498039215686275</v>
      </c>
      <c r="AI356" s="132">
        <f t="shared" si="158"/>
        <v>-33.147662852038138</v>
      </c>
      <c r="AJ356" s="114" t="s">
        <v>378</v>
      </c>
      <c r="AK356" s="114" t="s">
        <v>378</v>
      </c>
      <c r="AL356" s="114" t="s">
        <v>378</v>
      </c>
      <c r="AM356" s="123">
        <f>'Расчет субсидий'!AX356-1</f>
        <v>-1</v>
      </c>
      <c r="AN356" s="123">
        <f>AM356*'Расчет субсидий'!AY356</f>
        <v>0</v>
      </c>
      <c r="AO356" s="116">
        <f t="shared" si="183"/>
        <v>0</v>
      </c>
      <c r="AP356" s="114" t="s">
        <v>378</v>
      </c>
      <c r="AQ356" s="115" t="s">
        <v>378</v>
      </c>
      <c r="AR356" s="141" t="s">
        <v>378</v>
      </c>
      <c r="AS356" s="115">
        <f t="shared" si="159"/>
        <v>-1.9417333238825993</v>
      </c>
      <c r="AT356" s="118" t="str">
        <f>IF('Расчет субсидий'!BV356="+",'Расчет субсидий'!BV356,"-")</f>
        <v>-</v>
      </c>
    </row>
    <row r="357" spans="1:46" x14ac:dyDescent="0.2">
      <c r="A357" s="140" t="s">
        <v>350</v>
      </c>
      <c r="B357" s="114">
        <f>'Расчет субсидий'!BI357</f>
        <v>-111.89999999999998</v>
      </c>
      <c r="C357" s="114">
        <f>'Расчет субсидий'!D357-1</f>
        <v>2.1109285239484743E-2</v>
      </c>
      <c r="D357" s="114">
        <f>C357*'Расчет субсидий'!E357</f>
        <v>0.21109285239484743</v>
      </c>
      <c r="E357" s="124">
        <f t="shared" si="178"/>
        <v>0.95537900443690082</v>
      </c>
      <c r="F357" s="114" t="s">
        <v>378</v>
      </c>
      <c r="G357" s="114" t="s">
        <v>378</v>
      </c>
      <c r="H357" s="114" t="s">
        <v>378</v>
      </c>
      <c r="I357" s="114" t="s">
        <v>378</v>
      </c>
      <c r="J357" s="114" t="s">
        <v>378</v>
      </c>
      <c r="K357" s="114" t="s">
        <v>378</v>
      </c>
      <c r="L357" s="114">
        <f>'Расчет субсидий'!P357-1</f>
        <v>-0.40709207408057579</v>
      </c>
      <c r="M357" s="114">
        <f>L357*'Расчет субсидий'!Q357</f>
        <v>-8.1418414816115163</v>
      </c>
      <c r="N357" s="124">
        <f t="shared" si="179"/>
        <v>-36.848923688024115</v>
      </c>
      <c r="O357" s="114">
        <f>'Расчет субсидий'!R357-1</f>
        <v>0</v>
      </c>
      <c r="P357" s="114">
        <f>O357*'Расчет субсидий'!S357</f>
        <v>0</v>
      </c>
      <c r="Q357" s="124">
        <f t="shared" si="180"/>
        <v>0</v>
      </c>
      <c r="R357" s="114">
        <f>'Расчет субсидий'!V357-1</f>
        <v>-0.87358490566037739</v>
      </c>
      <c r="S357" s="114">
        <f>R357*'Расчет субсидий'!W357</f>
        <v>-21.839622641509436</v>
      </c>
      <c r="T357" s="124">
        <f t="shared" si="181"/>
        <v>-98.843313261478201</v>
      </c>
      <c r="U357" s="114">
        <f>'Расчет субсидий'!Z357-1</f>
        <v>0.20325203252032509</v>
      </c>
      <c r="V357" s="114">
        <f>U357*'Расчет субсидий'!AA357</f>
        <v>5.0813008130081272</v>
      </c>
      <c r="W357" s="124">
        <f t="shared" si="182"/>
        <v>22.997311642251582</v>
      </c>
      <c r="X357" s="114" t="s">
        <v>378</v>
      </c>
      <c r="Y357" s="114" t="s">
        <v>378</v>
      </c>
      <c r="Z357" s="114" t="s">
        <v>378</v>
      </c>
      <c r="AA357" s="119">
        <f>'Расчет субсидий'!AH357-1</f>
        <v>2.4209864116758935</v>
      </c>
      <c r="AB357" s="114">
        <f>AA357*'Расчет субсидий'!AI357</f>
        <v>12.104932058379468</v>
      </c>
      <c r="AC357" s="124">
        <f t="shared" si="156"/>
        <v>54.785360127111474</v>
      </c>
      <c r="AD357" s="114">
        <f>'Расчет субсидий'!AL357-1</f>
        <v>-0.50166666666666671</v>
      </c>
      <c r="AE357" s="114">
        <f>AD357*'Расчет субсидий'!AM357</f>
        <v>-7.5250000000000004</v>
      </c>
      <c r="AF357" s="124">
        <f t="shared" si="157"/>
        <v>-34.057178757243236</v>
      </c>
      <c r="AG357" s="114">
        <f>'Расчет субсидий'!AP357-1</f>
        <v>-0.23076923076923073</v>
      </c>
      <c r="AH357" s="114">
        <f>AG357*'Расчет субсидий'!AQ357</f>
        <v>-4.615384615384615</v>
      </c>
      <c r="AI357" s="132">
        <f t="shared" si="158"/>
        <v>-20.88863506705437</v>
      </c>
      <c r="AJ357" s="114" t="s">
        <v>378</v>
      </c>
      <c r="AK357" s="114" t="s">
        <v>378</v>
      </c>
      <c r="AL357" s="114" t="s">
        <v>378</v>
      </c>
      <c r="AM357" s="123">
        <f>'Расчет субсидий'!AX357-1</f>
        <v>-1</v>
      </c>
      <c r="AN357" s="123">
        <f>AM357*'Расчет субсидий'!AY357</f>
        <v>0</v>
      </c>
      <c r="AO357" s="116">
        <f t="shared" si="183"/>
        <v>0</v>
      </c>
      <c r="AP357" s="114" t="s">
        <v>378</v>
      </c>
      <c r="AQ357" s="115" t="s">
        <v>378</v>
      </c>
      <c r="AR357" s="141" t="s">
        <v>378</v>
      </c>
      <c r="AS357" s="115">
        <f t="shared" si="159"/>
        <v>-24.724523014723125</v>
      </c>
      <c r="AT357" s="118" t="str">
        <f>IF('Расчет субсидий'!BV357="+",'Расчет субсидий'!BV357,"-")</f>
        <v>+</v>
      </c>
    </row>
    <row r="358" spans="1:46" x14ac:dyDescent="0.2">
      <c r="A358" s="140" t="s">
        <v>351</v>
      </c>
      <c r="B358" s="114">
        <f>'Расчет субсидий'!BI358</f>
        <v>58.899999999999977</v>
      </c>
      <c r="C358" s="114">
        <f>'Расчет субсидий'!D358-1</f>
        <v>-1</v>
      </c>
      <c r="D358" s="114">
        <f>C358*'Расчет субсидий'!E358</f>
        <v>0</v>
      </c>
      <c r="E358" s="124">
        <f t="shared" si="178"/>
        <v>0</v>
      </c>
      <c r="F358" s="114" t="s">
        <v>378</v>
      </c>
      <c r="G358" s="114" t="s">
        <v>378</v>
      </c>
      <c r="H358" s="114" t="s">
        <v>378</v>
      </c>
      <c r="I358" s="114" t="s">
        <v>378</v>
      </c>
      <c r="J358" s="114" t="s">
        <v>378</v>
      </c>
      <c r="K358" s="114" t="s">
        <v>378</v>
      </c>
      <c r="L358" s="114">
        <f>'Расчет субсидий'!P358-1</f>
        <v>-1.0721649484536022E-2</v>
      </c>
      <c r="M358" s="114">
        <f>L358*'Расчет субсидий'!Q358</f>
        <v>-0.21443298969072044</v>
      </c>
      <c r="N358" s="124">
        <f t="shared" si="179"/>
        <v>-0.15484600847602617</v>
      </c>
      <c r="O358" s="114">
        <f>'Расчет субсидий'!R358-1</f>
        <v>0</v>
      </c>
      <c r="P358" s="114">
        <f>O358*'Расчет субсидий'!S358</f>
        <v>0</v>
      </c>
      <c r="Q358" s="124">
        <f t="shared" si="180"/>
        <v>0</v>
      </c>
      <c r="R358" s="114">
        <f>'Расчет субсидий'!V358-1</f>
        <v>2.9188779378316765E-2</v>
      </c>
      <c r="S358" s="114">
        <f>R358*'Расчет субсидий'!W358</f>
        <v>0.87566338134950295</v>
      </c>
      <c r="T358" s="124">
        <f t="shared" si="181"/>
        <v>0.63233264418016288</v>
      </c>
      <c r="U358" s="114">
        <f>'Расчет субсидий'!Z358-1</f>
        <v>0.65517241379310365</v>
      </c>
      <c r="V358" s="114">
        <f>U358*'Расчет субсидий'!AA358</f>
        <v>13.103448275862073</v>
      </c>
      <c r="W358" s="124">
        <f t="shared" si="182"/>
        <v>9.4622411678155807</v>
      </c>
      <c r="X358" s="114" t="s">
        <v>378</v>
      </c>
      <c r="Y358" s="114" t="s">
        <v>378</v>
      </c>
      <c r="Z358" s="114" t="s">
        <v>378</v>
      </c>
      <c r="AA358" s="119">
        <f>'Расчет субсидий'!AH358-1</f>
        <v>-0.1009174311926605</v>
      </c>
      <c r="AB358" s="114">
        <f>AA358*'Расчет субсидий'!AI358</f>
        <v>-0.5045871559633025</v>
      </c>
      <c r="AC358" s="124">
        <f t="shared" si="156"/>
        <v>-0.36437167220342448</v>
      </c>
      <c r="AD358" s="114">
        <f>'Расчет субсидий'!AL358-1</f>
        <v>4.2066666666666661</v>
      </c>
      <c r="AE358" s="114">
        <f>AD358*'Расчет субсидий'!AM358</f>
        <v>63.099999999999994</v>
      </c>
      <c r="AF358" s="124">
        <f t="shared" si="157"/>
        <v>45.565671349962436</v>
      </c>
      <c r="AG358" s="114">
        <f>'Расчет субсидий'!AP358-1</f>
        <v>0.26027397260273966</v>
      </c>
      <c r="AH358" s="114">
        <f>AG358*'Расчет субсидий'!AQ358</f>
        <v>5.2054794520547931</v>
      </c>
      <c r="AI358" s="132">
        <f t="shared" si="158"/>
        <v>3.7589725187212562</v>
      </c>
      <c r="AJ358" s="114" t="s">
        <v>378</v>
      </c>
      <c r="AK358" s="114" t="s">
        <v>378</v>
      </c>
      <c r="AL358" s="114" t="s">
        <v>378</v>
      </c>
      <c r="AM358" s="123">
        <f>'Расчет субсидий'!AX358-1</f>
        <v>-1</v>
      </c>
      <c r="AN358" s="123">
        <f>AM358*'Расчет субсидий'!AY358</f>
        <v>0</v>
      </c>
      <c r="AO358" s="116">
        <f t="shared" si="183"/>
        <v>0</v>
      </c>
      <c r="AP358" s="114" t="s">
        <v>378</v>
      </c>
      <c r="AQ358" s="115" t="s">
        <v>378</v>
      </c>
      <c r="AR358" s="141" t="s">
        <v>378</v>
      </c>
      <c r="AS358" s="115">
        <f t="shared" si="159"/>
        <v>81.565570963612331</v>
      </c>
      <c r="AT358" s="118" t="str">
        <f>IF('Расчет субсидий'!BV358="+",'Расчет субсидий'!BV358,"-")</f>
        <v>+</v>
      </c>
    </row>
    <row r="359" spans="1:46" x14ac:dyDescent="0.2">
      <c r="A359" s="140" t="s">
        <v>352</v>
      </c>
      <c r="B359" s="114">
        <f>'Расчет субсидий'!BI359</f>
        <v>50</v>
      </c>
      <c r="C359" s="114">
        <f>'Расчет субсидий'!D359-1</f>
        <v>-1</v>
      </c>
      <c r="D359" s="114">
        <f>C359*'Расчет субсидий'!E359</f>
        <v>0</v>
      </c>
      <c r="E359" s="124">
        <f t="shared" si="178"/>
        <v>0</v>
      </c>
      <c r="F359" s="114" t="s">
        <v>378</v>
      </c>
      <c r="G359" s="114" t="s">
        <v>378</v>
      </c>
      <c r="H359" s="114" t="s">
        <v>378</v>
      </c>
      <c r="I359" s="114" t="s">
        <v>378</v>
      </c>
      <c r="J359" s="114" t="s">
        <v>378</v>
      </c>
      <c r="K359" s="114" t="s">
        <v>378</v>
      </c>
      <c r="L359" s="114">
        <f>'Расчет субсидий'!P359-1</f>
        <v>0.40901731835352995</v>
      </c>
      <c r="M359" s="114">
        <f>L359*'Расчет субсидий'!Q359</f>
        <v>8.180346367070598</v>
      </c>
      <c r="N359" s="124">
        <f t="shared" si="179"/>
        <v>23.291612804254356</v>
      </c>
      <c r="O359" s="114">
        <f>'Расчет субсидий'!R359-1</f>
        <v>0</v>
      </c>
      <c r="P359" s="114">
        <f>O359*'Расчет субсидий'!S359</f>
        <v>0</v>
      </c>
      <c r="Q359" s="124">
        <f t="shared" si="180"/>
        <v>0</v>
      </c>
      <c r="R359" s="114">
        <f>'Расчет субсидий'!V359-1</f>
        <v>0.23131239347455557</v>
      </c>
      <c r="S359" s="114">
        <f>R359*'Расчет субсидий'!W359</f>
        <v>6.939371804236667</v>
      </c>
      <c r="T359" s="124">
        <f t="shared" si="181"/>
        <v>19.758229531657374</v>
      </c>
      <c r="U359" s="114">
        <f>'Расчет субсидий'!Z359-1</f>
        <v>0.10973724884080371</v>
      </c>
      <c r="V359" s="114">
        <f>U359*'Расчет субсидий'!AA359</f>
        <v>2.1947449768160743</v>
      </c>
      <c r="W359" s="124">
        <f t="shared" si="182"/>
        <v>6.2490202627432385</v>
      </c>
      <c r="X359" s="114" t="s">
        <v>378</v>
      </c>
      <c r="Y359" s="114" t="s">
        <v>378</v>
      </c>
      <c r="Z359" s="114" t="s">
        <v>378</v>
      </c>
      <c r="AA359" s="119">
        <f>'Расчет субсидий'!AH359-1</f>
        <v>0.42681086519114686</v>
      </c>
      <c r="AB359" s="114">
        <f>AA359*'Расчет субсидий'!AI359</f>
        <v>2.1340543259557343</v>
      </c>
      <c r="AC359" s="124">
        <f t="shared" si="156"/>
        <v>6.0762179048421716</v>
      </c>
      <c r="AD359" s="114">
        <f>'Расчет субсидий'!AL359-1</f>
        <v>-0.29333333333333333</v>
      </c>
      <c r="AE359" s="114">
        <f>AD359*'Расчет субсидий'!AM359</f>
        <v>-4.4000000000000004</v>
      </c>
      <c r="AF359" s="124">
        <f t="shared" si="157"/>
        <v>-12.527965411251728</v>
      </c>
      <c r="AG359" s="114">
        <f>'Расчет субсидий'!AP359-1</f>
        <v>0.12560975609756087</v>
      </c>
      <c r="AH359" s="114">
        <f>AG359*'Расчет субсидий'!AQ359</f>
        <v>2.5121951219512173</v>
      </c>
      <c r="AI359" s="132">
        <f t="shared" si="158"/>
        <v>7.152884907754582</v>
      </c>
      <c r="AJ359" s="114" t="s">
        <v>378</v>
      </c>
      <c r="AK359" s="114" t="s">
        <v>378</v>
      </c>
      <c r="AL359" s="114" t="s">
        <v>378</v>
      </c>
      <c r="AM359" s="123">
        <f>'Расчет субсидий'!AX359-1</f>
        <v>-1</v>
      </c>
      <c r="AN359" s="123">
        <f>AM359*'Расчет субсидий'!AY359</f>
        <v>0</v>
      </c>
      <c r="AO359" s="116">
        <f t="shared" si="183"/>
        <v>0</v>
      </c>
      <c r="AP359" s="114" t="s">
        <v>378</v>
      </c>
      <c r="AQ359" s="115" t="s">
        <v>378</v>
      </c>
      <c r="AR359" s="141" t="s">
        <v>378</v>
      </c>
      <c r="AS359" s="115">
        <f t="shared" si="159"/>
        <v>17.560712596030292</v>
      </c>
      <c r="AT359" s="118" t="str">
        <f>IF('Расчет субсидий'!BV359="+",'Расчет субсидий'!BV359,"-")</f>
        <v>-</v>
      </c>
    </row>
    <row r="360" spans="1:46" x14ac:dyDescent="0.2">
      <c r="A360" s="140" t="s">
        <v>353</v>
      </c>
      <c r="B360" s="114">
        <f>'Расчет субсидий'!BI360</f>
        <v>-148.60000000000002</v>
      </c>
      <c r="C360" s="114">
        <f>'Расчет субсидий'!D360-1</f>
        <v>-1</v>
      </c>
      <c r="D360" s="114">
        <f>C360*'Расчет субсидий'!E360</f>
        <v>0</v>
      </c>
      <c r="E360" s="124">
        <f t="shared" si="178"/>
        <v>0</v>
      </c>
      <c r="F360" s="114" t="s">
        <v>378</v>
      </c>
      <c r="G360" s="114" t="s">
        <v>378</v>
      </c>
      <c r="H360" s="114" t="s">
        <v>378</v>
      </c>
      <c r="I360" s="114" t="s">
        <v>378</v>
      </c>
      <c r="J360" s="114" t="s">
        <v>378</v>
      </c>
      <c r="K360" s="114" t="s">
        <v>378</v>
      </c>
      <c r="L360" s="114">
        <f>'Расчет субсидий'!P360-1</f>
        <v>0.11270111959664852</v>
      </c>
      <c r="M360" s="114">
        <f>L360*'Расчет субсидий'!Q360</f>
        <v>2.2540223919329705</v>
      </c>
      <c r="N360" s="124">
        <f t="shared" si="179"/>
        <v>19.762595439181045</v>
      </c>
      <c r="O360" s="114">
        <f>'Расчет субсидий'!R360-1</f>
        <v>0</v>
      </c>
      <c r="P360" s="114">
        <f>O360*'Расчет субсидий'!S360</f>
        <v>0</v>
      </c>
      <c r="Q360" s="124">
        <f t="shared" si="180"/>
        <v>0</v>
      </c>
      <c r="R360" s="114">
        <f>'Расчет субсидий'!V360-1</f>
        <v>-0.72121212121212119</v>
      </c>
      <c r="S360" s="114">
        <f>R360*'Расчет субсидий'!W360</f>
        <v>-14.424242424242424</v>
      </c>
      <c r="T360" s="124">
        <f t="shared" si="181"/>
        <v>-126.46745150677815</v>
      </c>
      <c r="U360" s="114">
        <f>'Расчет субсидий'!Z360-1</f>
        <v>0.42696629213483139</v>
      </c>
      <c r="V360" s="114">
        <f>U360*'Расчет субсидий'!AA360</f>
        <v>12.808988764044942</v>
      </c>
      <c r="W360" s="124">
        <f t="shared" si="182"/>
        <v>112.30538961582933</v>
      </c>
      <c r="X360" s="114" t="s">
        <v>378</v>
      </c>
      <c r="Y360" s="114" t="s">
        <v>378</v>
      </c>
      <c r="Z360" s="114" t="s">
        <v>378</v>
      </c>
      <c r="AA360" s="119">
        <f>'Расчет субсидий'!AH360-1</f>
        <v>-0.15554462144043302</v>
      </c>
      <c r="AB360" s="114">
        <f>AA360*'Расчет субсидий'!AI360</f>
        <v>-0.77772310720216509</v>
      </c>
      <c r="AC360" s="124">
        <f t="shared" si="156"/>
        <v>-6.8188440302754021</v>
      </c>
      <c r="AD360" s="114">
        <f>'Расчет субсидий'!AL360-1</f>
        <v>-0.59499999999999997</v>
      </c>
      <c r="AE360" s="114">
        <f>AD360*'Расчет субсидий'!AM360</f>
        <v>-8.9249999999999989</v>
      </c>
      <c r="AF360" s="124">
        <f t="shared" si="157"/>
        <v>-78.251735619818987</v>
      </c>
      <c r="AG360" s="114">
        <f>'Расчет субсидий'!AP360-1</f>
        <v>-0.39423076923076927</v>
      </c>
      <c r="AH360" s="114">
        <f>AG360*'Расчет субсидий'!AQ360</f>
        <v>-7.884615384615385</v>
      </c>
      <c r="AI360" s="132">
        <f t="shared" si="158"/>
        <v>-69.12995389813787</v>
      </c>
      <c r="AJ360" s="114" t="s">
        <v>378</v>
      </c>
      <c r="AK360" s="114" t="s">
        <v>378</v>
      </c>
      <c r="AL360" s="114" t="s">
        <v>378</v>
      </c>
      <c r="AM360" s="123">
        <f>'Расчет субсидий'!AX360-1</f>
        <v>-1</v>
      </c>
      <c r="AN360" s="123">
        <f>AM360*'Расчет субсидий'!AY360</f>
        <v>0</v>
      </c>
      <c r="AO360" s="116">
        <f t="shared" si="183"/>
        <v>0</v>
      </c>
      <c r="AP360" s="114" t="s">
        <v>378</v>
      </c>
      <c r="AQ360" s="115" t="s">
        <v>378</v>
      </c>
      <c r="AR360" s="141" t="s">
        <v>378</v>
      </c>
      <c r="AS360" s="115">
        <f t="shared" si="159"/>
        <v>-16.948569760082059</v>
      </c>
      <c r="AT360" s="118" t="str">
        <f>IF('Расчет субсидий'!BV360="+",'Расчет субсидий'!BV360,"-")</f>
        <v>-</v>
      </c>
    </row>
    <row r="361" spans="1:46" x14ac:dyDescent="0.2">
      <c r="A361" s="140" t="s">
        <v>354</v>
      </c>
      <c r="B361" s="114">
        <f>'Расчет субсидий'!BI361</f>
        <v>-71.600000000000023</v>
      </c>
      <c r="C361" s="114">
        <f>'Расчет субсидий'!D361-1</f>
        <v>-0.25340136054421769</v>
      </c>
      <c r="D361" s="114">
        <f>C361*'Расчет субсидий'!E361</f>
        <v>-2.5340136054421771</v>
      </c>
      <c r="E361" s="124">
        <f t="shared" si="178"/>
        <v>-16.940939682017838</v>
      </c>
      <c r="F361" s="114" t="s">
        <v>378</v>
      </c>
      <c r="G361" s="114" t="s">
        <v>378</v>
      </c>
      <c r="H361" s="114" t="s">
        <v>378</v>
      </c>
      <c r="I361" s="114" t="s">
        <v>378</v>
      </c>
      <c r="J361" s="114" t="s">
        <v>378</v>
      </c>
      <c r="K361" s="114" t="s">
        <v>378</v>
      </c>
      <c r="L361" s="114">
        <f>'Расчет субсидий'!P361-1</f>
        <v>0.17630782082071628</v>
      </c>
      <c r="M361" s="114">
        <f>L361*'Расчет субсидий'!Q361</f>
        <v>3.5261564164143255</v>
      </c>
      <c r="N361" s="124">
        <f t="shared" si="179"/>
        <v>23.573828897975257</v>
      </c>
      <c r="O361" s="114">
        <f>'Расчет субсидий'!R361-1</f>
        <v>0</v>
      </c>
      <c r="P361" s="114">
        <f>O361*'Расчет субсидий'!S361</f>
        <v>0</v>
      </c>
      <c r="Q361" s="124">
        <f t="shared" si="180"/>
        <v>0</v>
      </c>
      <c r="R361" s="114">
        <f>'Расчет субсидий'!V361-1</f>
        <v>0.37392739273927389</v>
      </c>
      <c r="S361" s="114">
        <f>R361*'Расчет субсидий'!W361</f>
        <v>5.6089108910891081</v>
      </c>
      <c r="T361" s="124">
        <f t="shared" si="181"/>
        <v>37.497912751408762</v>
      </c>
      <c r="U361" s="114">
        <f>'Расчет субсидий'!Z361-1</f>
        <v>0.14018691588785037</v>
      </c>
      <c r="V361" s="114">
        <f>U361*'Расчет субсидий'!AA361</f>
        <v>4.9065420560747626</v>
      </c>
      <c r="W361" s="124">
        <f t="shared" si="182"/>
        <v>32.802283634440833</v>
      </c>
      <c r="X361" s="114" t="s">
        <v>378</v>
      </c>
      <c r="Y361" s="114" t="s">
        <v>378</v>
      </c>
      <c r="Z361" s="114" t="s">
        <v>378</v>
      </c>
      <c r="AA361" s="119">
        <f>'Расчет субсидий'!AH361-1</f>
        <v>-0.23397565105216478</v>
      </c>
      <c r="AB361" s="114">
        <f>AA361*'Расчет субсидий'!AI361</f>
        <v>-1.1698782552608238</v>
      </c>
      <c r="AC361" s="124">
        <f t="shared" si="156"/>
        <v>-7.8211249202111368</v>
      </c>
      <c r="AD361" s="114">
        <f>'Расчет субсидий'!AL361-1</f>
        <v>-0.64166666666666661</v>
      </c>
      <c r="AE361" s="114">
        <f>AD361*'Расчет субсидий'!AM361</f>
        <v>-9.625</v>
      </c>
      <c r="AF361" s="124">
        <f t="shared" si="157"/>
        <v>-64.34714639622814</v>
      </c>
      <c r="AG361" s="114">
        <f>'Расчет субсидий'!AP361-1</f>
        <v>-0.57112970711297073</v>
      </c>
      <c r="AH361" s="114">
        <f>AG361*'Расчет субсидий'!AQ361</f>
        <v>-11.422594142259415</v>
      </c>
      <c r="AI361" s="132">
        <f t="shared" si="158"/>
        <v>-76.364814285367757</v>
      </c>
      <c r="AJ361" s="114" t="s">
        <v>378</v>
      </c>
      <c r="AK361" s="114" t="s">
        <v>378</v>
      </c>
      <c r="AL361" s="114" t="s">
        <v>378</v>
      </c>
      <c r="AM361" s="123">
        <f>'Расчет субсидий'!AX361-1</f>
        <v>-1</v>
      </c>
      <c r="AN361" s="123">
        <f>AM361*'Расчет субсидий'!AY361</f>
        <v>0</v>
      </c>
      <c r="AO361" s="116">
        <f t="shared" si="183"/>
        <v>0</v>
      </c>
      <c r="AP361" s="114" t="s">
        <v>378</v>
      </c>
      <c r="AQ361" s="115" t="s">
        <v>378</v>
      </c>
      <c r="AR361" s="141" t="s">
        <v>378</v>
      </c>
      <c r="AS361" s="115">
        <f t="shared" si="159"/>
        <v>-10.709876639384218</v>
      </c>
      <c r="AT361" s="118" t="str">
        <f>IF('Расчет субсидий'!BV361="+",'Расчет субсидий'!BV361,"-")</f>
        <v>-</v>
      </c>
    </row>
    <row r="362" spans="1:46" x14ac:dyDescent="0.2">
      <c r="A362" s="140" t="s">
        <v>355</v>
      </c>
      <c r="B362" s="114">
        <f>'Расчет субсидий'!BI362</f>
        <v>-19.700000000000045</v>
      </c>
      <c r="C362" s="114">
        <f>'Расчет субсидий'!D362-1</f>
        <v>-1</v>
      </c>
      <c r="D362" s="114">
        <f>C362*'Расчет субсидий'!E362</f>
        <v>0</v>
      </c>
      <c r="E362" s="124">
        <f t="shared" si="178"/>
        <v>0</v>
      </c>
      <c r="F362" s="114" t="s">
        <v>378</v>
      </c>
      <c r="G362" s="114" t="s">
        <v>378</v>
      </c>
      <c r="H362" s="114" t="s">
        <v>378</v>
      </c>
      <c r="I362" s="114" t="s">
        <v>378</v>
      </c>
      <c r="J362" s="114" t="s">
        <v>378</v>
      </c>
      <c r="K362" s="114" t="s">
        <v>378</v>
      </c>
      <c r="L362" s="114">
        <f>'Расчет субсидий'!P362-1</f>
        <v>6.8273905996758311E-2</v>
      </c>
      <c r="M362" s="114">
        <f>L362*'Расчет субсидий'!Q362</f>
        <v>1.3654781199351662</v>
      </c>
      <c r="N362" s="124">
        <f t="shared" si="179"/>
        <v>10.289269923171931</v>
      </c>
      <c r="O362" s="114">
        <f>'Расчет субсидий'!R362-1</f>
        <v>0</v>
      </c>
      <c r="P362" s="114">
        <f>O362*'Расчет субсидий'!S362</f>
        <v>0</v>
      </c>
      <c r="Q362" s="124">
        <f t="shared" si="180"/>
        <v>0</v>
      </c>
      <c r="R362" s="114">
        <f>'Расчет субсидий'!V362-1</f>
        <v>0.21942857142857153</v>
      </c>
      <c r="S362" s="114">
        <f>R362*'Расчет субсидий'!W362</f>
        <v>2.1942857142857153</v>
      </c>
      <c r="T362" s="124">
        <f t="shared" si="181"/>
        <v>16.53457325549665</v>
      </c>
      <c r="U362" s="114">
        <f>'Расчет субсидий'!Z362-1</f>
        <v>0</v>
      </c>
      <c r="V362" s="114">
        <f>U362*'Расчет субсидий'!AA362</f>
        <v>0</v>
      </c>
      <c r="W362" s="124">
        <f t="shared" si="182"/>
        <v>0</v>
      </c>
      <c r="X362" s="114" t="s">
        <v>378</v>
      </c>
      <c r="Y362" s="114" t="s">
        <v>378</v>
      </c>
      <c r="Z362" s="114" t="s">
        <v>378</v>
      </c>
      <c r="AA362" s="119">
        <f>'Расчет субсидий'!AH362-1</f>
        <v>0.33796470146451374</v>
      </c>
      <c r="AB362" s="114">
        <f>AA362*'Расчет субсидий'!AI362</f>
        <v>1.6898235073225687</v>
      </c>
      <c r="AC362" s="124">
        <f t="shared" si="156"/>
        <v>12.733305598619596</v>
      </c>
      <c r="AD362" s="114">
        <f>'Расчет субсидий'!AL362-1</f>
        <v>-0.47</v>
      </c>
      <c r="AE362" s="114">
        <f>AD362*'Расчет субсидий'!AM362</f>
        <v>-7.05</v>
      </c>
      <c r="AF362" s="124">
        <f t="shared" si="157"/>
        <v>-53.123775400960895</v>
      </c>
      <c r="AG362" s="114">
        <f>'Расчет субсидий'!AP362-1</f>
        <v>-4.0697674418604612E-2</v>
      </c>
      <c r="AH362" s="114">
        <f>AG362*'Расчет субсидий'!AQ362</f>
        <v>-0.81395348837209225</v>
      </c>
      <c r="AI362" s="132">
        <f t="shared" si="158"/>
        <v>-6.1333733763273282</v>
      </c>
      <c r="AJ362" s="114" t="s">
        <v>378</v>
      </c>
      <c r="AK362" s="114" t="s">
        <v>378</v>
      </c>
      <c r="AL362" s="114" t="s">
        <v>378</v>
      </c>
      <c r="AM362" s="123">
        <f>'Расчет субсидий'!AX362-1</f>
        <v>-1</v>
      </c>
      <c r="AN362" s="123">
        <f>AM362*'Расчет субсидий'!AY362</f>
        <v>0</v>
      </c>
      <c r="AO362" s="116">
        <f t="shared" si="183"/>
        <v>0</v>
      </c>
      <c r="AP362" s="114" t="s">
        <v>378</v>
      </c>
      <c r="AQ362" s="115" t="s">
        <v>378</v>
      </c>
      <c r="AR362" s="141" t="s">
        <v>378</v>
      </c>
      <c r="AS362" s="115">
        <f t="shared" si="159"/>
        <v>-2.6143661468286417</v>
      </c>
      <c r="AT362" s="118" t="str">
        <f>IF('Расчет субсидий'!BV362="+",'Расчет субсидий'!BV362,"-")</f>
        <v>-</v>
      </c>
    </row>
    <row r="363" spans="1:46" x14ac:dyDescent="0.2">
      <c r="A363" s="140" t="s">
        <v>356</v>
      </c>
      <c r="B363" s="114">
        <f>'Расчет субсидий'!BI363</f>
        <v>327.80000000000018</v>
      </c>
      <c r="C363" s="114">
        <f>'Расчет субсидий'!D363-1</f>
        <v>1.6379811743214567E-2</v>
      </c>
      <c r="D363" s="114">
        <f>C363*'Расчет субсидий'!E363</f>
        <v>0.16379811743214567</v>
      </c>
      <c r="E363" s="124">
        <f t="shared" si="178"/>
        <v>2.7604952723828213</v>
      </c>
      <c r="F363" s="114" t="s">
        <v>378</v>
      </c>
      <c r="G363" s="114" t="s">
        <v>378</v>
      </c>
      <c r="H363" s="114" t="s">
        <v>378</v>
      </c>
      <c r="I363" s="114" t="s">
        <v>378</v>
      </c>
      <c r="J363" s="114" t="s">
        <v>378</v>
      </c>
      <c r="K363" s="114" t="s">
        <v>378</v>
      </c>
      <c r="L363" s="114">
        <f>'Расчет субсидий'!P363-1</f>
        <v>-1.4619552946488978E-2</v>
      </c>
      <c r="M363" s="114">
        <f>L363*'Расчет субсидий'!Q363</f>
        <v>-0.29239105892977957</v>
      </c>
      <c r="N363" s="124">
        <f t="shared" si="179"/>
        <v>-4.9276765112824181</v>
      </c>
      <c r="O363" s="114">
        <f>'Расчет субсидий'!R363-1</f>
        <v>0</v>
      </c>
      <c r="P363" s="114">
        <f>O363*'Расчет субсидий'!S363</f>
        <v>0</v>
      </c>
      <c r="Q363" s="124">
        <f t="shared" si="180"/>
        <v>0</v>
      </c>
      <c r="R363" s="114">
        <f>'Расчет субсидий'!V363-1</f>
        <v>0.43824701195219129</v>
      </c>
      <c r="S363" s="114">
        <f>R363*'Расчет субсидий'!W363</f>
        <v>10.956175298804782</v>
      </c>
      <c r="T363" s="124">
        <f t="shared" si="181"/>
        <v>184.64479683826031</v>
      </c>
      <c r="U363" s="114">
        <f>'Расчет субсидий'!Z363-1</f>
        <v>1</v>
      </c>
      <c r="V363" s="114">
        <f>U363*'Расчет субсидий'!AA363</f>
        <v>25</v>
      </c>
      <c r="W363" s="124">
        <f t="shared" si="182"/>
        <v>421.32585460366664</v>
      </c>
      <c r="X363" s="114" t="s">
        <v>378</v>
      </c>
      <c r="Y363" s="114" t="s">
        <v>378</v>
      </c>
      <c r="Z363" s="114" t="s">
        <v>378</v>
      </c>
      <c r="AA363" s="119">
        <f>'Расчет субсидий'!AH363-1</f>
        <v>5.9213886737736976E-2</v>
      </c>
      <c r="AB363" s="114">
        <f>AA363*'Расчет субсидий'!AI363</f>
        <v>0.29606943368868488</v>
      </c>
      <c r="AC363" s="124">
        <f t="shared" si="156"/>
        <v>4.9896682868363511</v>
      </c>
      <c r="AD363" s="114">
        <f>'Расчет субсидий'!AL363-1</f>
        <v>-0.35833333333333328</v>
      </c>
      <c r="AE363" s="114">
        <f>AD363*'Расчет субсидий'!AM363</f>
        <v>-5.3749999999999991</v>
      </c>
      <c r="AF363" s="124">
        <f t="shared" si="157"/>
        <v>-90.585058739788323</v>
      </c>
      <c r="AG363" s="114">
        <f>'Расчет субсидий'!AP363-1</f>
        <v>-0.3571428571428571</v>
      </c>
      <c r="AH363" s="114">
        <f>AG363*'Расчет субсидий'!AQ363</f>
        <v>-7.1428571428571423</v>
      </c>
      <c r="AI363" s="132">
        <f t="shared" si="158"/>
        <v>-120.37881560104762</v>
      </c>
      <c r="AJ363" s="114" t="s">
        <v>378</v>
      </c>
      <c r="AK363" s="114" t="s">
        <v>378</v>
      </c>
      <c r="AL363" s="114" t="s">
        <v>378</v>
      </c>
      <c r="AM363" s="123">
        <f>'Расчет субсидий'!AX363-1</f>
        <v>-0.4155291170945522</v>
      </c>
      <c r="AN363" s="123">
        <f>AM363*'Расчет субсидий'!AY363</f>
        <v>-4.1552911709455218</v>
      </c>
      <c r="AO363" s="116">
        <f t="shared" si="183"/>
        <v>-70.029264149027725</v>
      </c>
      <c r="AP363" s="114" t="s">
        <v>378</v>
      </c>
      <c r="AQ363" s="115" t="s">
        <v>378</v>
      </c>
      <c r="AR363" s="141" t="s">
        <v>378</v>
      </c>
      <c r="AS363" s="115">
        <f t="shared" si="159"/>
        <v>19.450503477193173</v>
      </c>
      <c r="AT363" s="118" t="str">
        <f>IF('Расчет субсидий'!BV363="+",'Расчет субсидий'!BV363,"-")</f>
        <v>+</v>
      </c>
    </row>
    <row r="364" spans="1:46" x14ac:dyDescent="0.2">
      <c r="A364" s="135" t="s">
        <v>357</v>
      </c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19"/>
      <c r="AB364" s="114"/>
      <c r="AC364" s="124"/>
      <c r="AD364" s="142"/>
      <c r="AE364" s="142"/>
      <c r="AF364" s="142"/>
      <c r="AG364" s="142"/>
      <c r="AH364" s="142"/>
      <c r="AI364" s="143"/>
      <c r="AJ364" s="142"/>
      <c r="AK364" s="142"/>
      <c r="AL364" s="142"/>
      <c r="AM364" s="123"/>
      <c r="AN364" s="123"/>
      <c r="AO364" s="116"/>
      <c r="AP364" s="142"/>
      <c r="AQ364" s="144"/>
      <c r="AR364" s="145"/>
      <c r="AS364" s="115"/>
      <c r="AT364" s="118"/>
    </row>
    <row r="365" spans="1:46" x14ac:dyDescent="0.2">
      <c r="A365" s="140" t="s">
        <v>358</v>
      </c>
      <c r="B365" s="114">
        <f>'Расчет субсидий'!BI365</f>
        <v>180.90000000000009</v>
      </c>
      <c r="C365" s="114">
        <f>'Расчет субсидий'!D365-1</f>
        <v>0.1770370370370371</v>
      </c>
      <c r="D365" s="114">
        <f>C365*'Расчет субсидий'!E365</f>
        <v>1.770370370370371</v>
      </c>
      <c r="E365" s="124">
        <f t="shared" ref="E365:E376" si="184">$B365*D365/$AS365</f>
        <v>10.198328120571608</v>
      </c>
      <c r="F365" s="114" t="s">
        <v>378</v>
      </c>
      <c r="G365" s="114" t="s">
        <v>378</v>
      </c>
      <c r="H365" s="114" t="s">
        <v>378</v>
      </c>
      <c r="I365" s="114" t="s">
        <v>378</v>
      </c>
      <c r="J365" s="114" t="s">
        <v>378</v>
      </c>
      <c r="K365" s="114" t="s">
        <v>378</v>
      </c>
      <c r="L365" s="114">
        <f>'Расчет субсидий'!P365-1</f>
        <v>0.91830065359477131</v>
      </c>
      <c r="M365" s="114">
        <f>L365*'Расчет субсидий'!Q365</f>
        <v>18.366013071895427</v>
      </c>
      <c r="N365" s="124">
        <f t="shared" ref="N365:N376" si="185">$B365*M365/$AS365</f>
        <v>105.79855532416764</v>
      </c>
      <c r="O365" s="114">
        <f>'Расчет субсидий'!R365-1</f>
        <v>0</v>
      </c>
      <c r="P365" s="114">
        <f>O365*'Расчет субсидий'!S365</f>
        <v>0</v>
      </c>
      <c r="Q365" s="124">
        <f t="shared" ref="Q365:Q376" si="186">$B365*P365/$AS365</f>
        <v>0</v>
      </c>
      <c r="R365" s="114">
        <f>'Расчет субсидий'!V365-1</f>
        <v>-1</v>
      </c>
      <c r="S365" s="114">
        <f>R365*'Расчет субсидий'!W365</f>
        <v>-15</v>
      </c>
      <c r="T365" s="124">
        <f t="shared" ref="T365:T376" si="187">$B365*S365/$AS365</f>
        <v>-86.408428636642256</v>
      </c>
      <c r="U365" s="114">
        <f>'Расчет субсидий'!Z365-1</f>
        <v>-5.9829059829059839E-2</v>
      </c>
      <c r="V365" s="114">
        <f>U365*'Расчет субсидий'!AA365</f>
        <v>-2.0940170940170946</v>
      </c>
      <c r="W365" s="124">
        <f t="shared" ref="W365:W376" si="188">$B365*V365/$AS365</f>
        <v>-12.062715108819006</v>
      </c>
      <c r="X365" s="114" t="s">
        <v>378</v>
      </c>
      <c r="Y365" s="114" t="s">
        <v>378</v>
      </c>
      <c r="Z365" s="114" t="s">
        <v>378</v>
      </c>
      <c r="AA365" s="119">
        <f>'Расчет субсидий'!AH365-1</f>
        <v>-0.24081818181818182</v>
      </c>
      <c r="AB365" s="114">
        <f>AA365*'Расчет субсидий'!AI365</f>
        <v>-1.2040909090909091</v>
      </c>
      <c r="AC365" s="124">
        <f t="shared" si="156"/>
        <v>-6.9362402260141014</v>
      </c>
      <c r="AD365" s="114">
        <f>'Расчет субсидий'!AL365-1</f>
        <v>-0.56153846153846154</v>
      </c>
      <c r="AE365" s="114">
        <f>AD365*'Расчет субсидий'!AM365</f>
        <v>-8.4230769230769234</v>
      </c>
      <c r="AF365" s="124">
        <f t="shared" si="157"/>
        <v>-48.521656080576037</v>
      </c>
      <c r="AG365" s="114">
        <f>'Расчет субсидий'!AP365-1</f>
        <v>1.6486486486486487</v>
      </c>
      <c r="AH365" s="114">
        <f>AG365*'Расчет субсидий'!AQ365</f>
        <v>32.972972972972975</v>
      </c>
      <c r="AI365" s="132">
        <f t="shared" si="158"/>
        <v>189.94285213820461</v>
      </c>
      <c r="AJ365" s="114" t="s">
        <v>378</v>
      </c>
      <c r="AK365" s="114" t="s">
        <v>378</v>
      </c>
      <c r="AL365" s="114" t="s">
        <v>378</v>
      </c>
      <c r="AM365" s="123">
        <f>'Расчет субсидий'!AX365-1</f>
        <v>0.50150150150150163</v>
      </c>
      <c r="AN365" s="123">
        <f>AM365*'Расчет субсидий'!AY365</f>
        <v>5.0150150150150168</v>
      </c>
      <c r="AO365" s="116">
        <f>$B365*AN365/$AS365</f>
        <v>28.889304469107632</v>
      </c>
      <c r="AP365" s="114" t="s">
        <v>378</v>
      </c>
      <c r="AQ365" s="115" t="s">
        <v>378</v>
      </c>
      <c r="AR365" s="141" t="s">
        <v>378</v>
      </c>
      <c r="AS365" s="115">
        <f t="shared" si="159"/>
        <v>31.403186504068863</v>
      </c>
      <c r="AT365" s="118" t="str">
        <f>IF('Расчет субсидий'!BV365="+",'Расчет субсидий'!BV365,"-")</f>
        <v>+</v>
      </c>
    </row>
    <row r="366" spans="1:46" x14ac:dyDescent="0.2">
      <c r="A366" s="140" t="s">
        <v>359</v>
      </c>
      <c r="B366" s="114">
        <f>'Расчет субсидий'!BI366</f>
        <v>217.70000000000005</v>
      </c>
      <c r="C366" s="114">
        <f>'Расчет субсидий'!D366-1</f>
        <v>-1</v>
      </c>
      <c r="D366" s="114">
        <f>C366*'Расчет субсидий'!E366</f>
        <v>0</v>
      </c>
      <c r="E366" s="124">
        <f t="shared" si="184"/>
        <v>0</v>
      </c>
      <c r="F366" s="114" t="s">
        <v>378</v>
      </c>
      <c r="G366" s="114" t="s">
        <v>378</v>
      </c>
      <c r="H366" s="114" t="s">
        <v>378</v>
      </c>
      <c r="I366" s="114" t="s">
        <v>378</v>
      </c>
      <c r="J366" s="114" t="s">
        <v>378</v>
      </c>
      <c r="K366" s="114" t="s">
        <v>378</v>
      </c>
      <c r="L366" s="114">
        <f>'Расчет субсидий'!P366-1</f>
        <v>0.10248041775456929</v>
      </c>
      <c r="M366" s="114">
        <f>L366*'Расчет субсидий'!Q366</f>
        <v>2.0496083550913857</v>
      </c>
      <c r="N366" s="124">
        <f t="shared" si="185"/>
        <v>15.086140272933909</v>
      </c>
      <c r="O366" s="114">
        <f>'Расчет субсидий'!R366-1</f>
        <v>0</v>
      </c>
      <c r="P366" s="114">
        <f>O366*'Расчет субсидий'!S366</f>
        <v>0</v>
      </c>
      <c r="Q366" s="124">
        <f t="shared" si="186"/>
        <v>0</v>
      </c>
      <c r="R366" s="114">
        <f>'Расчет субсидий'!V366-1</f>
        <v>0.27500000000000013</v>
      </c>
      <c r="S366" s="114">
        <f>R366*'Расчет субсидий'!W366</f>
        <v>6.8750000000000036</v>
      </c>
      <c r="T366" s="124">
        <f t="shared" si="187"/>
        <v>50.603430708495651</v>
      </c>
      <c r="U366" s="114">
        <f>'Расчет субсидий'!Z366-1</f>
        <v>0.7021276595744681</v>
      </c>
      <c r="V366" s="114">
        <f>U366*'Расчет субсидий'!AA366</f>
        <v>17.553191489361701</v>
      </c>
      <c r="W366" s="124">
        <f t="shared" si="188"/>
        <v>129.20024861743562</v>
      </c>
      <c r="X366" s="114" t="s">
        <v>378</v>
      </c>
      <c r="Y366" s="114" t="s">
        <v>378</v>
      </c>
      <c r="Z366" s="114" t="s">
        <v>378</v>
      </c>
      <c r="AA366" s="119">
        <f>'Расчет субсидий'!AH366-1</f>
        <v>2.2734482758620689</v>
      </c>
      <c r="AB366" s="114">
        <f>AA366*'Расчет субсидий'!AI366</f>
        <v>11.367241379310345</v>
      </c>
      <c r="AC366" s="124">
        <f t="shared" si="156"/>
        <v>83.66856894322548</v>
      </c>
      <c r="AD366" s="114">
        <f>'Расчет субсидий'!AL366-1</f>
        <v>-0.84307692307692306</v>
      </c>
      <c r="AE366" s="114">
        <f>AD366*'Расчет субсидий'!AM366</f>
        <v>-12.646153846153846</v>
      </c>
      <c r="AF366" s="124">
        <f t="shared" si="157"/>
        <v>-93.082002892046759</v>
      </c>
      <c r="AG366" s="114">
        <f>'Расчет субсидий'!AP366-1</f>
        <v>0.16666666666666674</v>
      </c>
      <c r="AH366" s="114">
        <f>AG366*'Расчет субсидий'!AQ366</f>
        <v>3.3333333333333348</v>
      </c>
      <c r="AI366" s="132">
        <f t="shared" si="158"/>
        <v>24.534996707149407</v>
      </c>
      <c r="AJ366" s="114" t="s">
        <v>378</v>
      </c>
      <c r="AK366" s="114" t="s">
        <v>378</v>
      </c>
      <c r="AL366" s="114" t="s">
        <v>378</v>
      </c>
      <c r="AM366" s="123">
        <f>'Расчет субсидий'!AX366-1</f>
        <v>0.10445783132530129</v>
      </c>
      <c r="AN366" s="123">
        <f>AM366*'Расчет субсидий'!AY366</f>
        <v>1.0445783132530129</v>
      </c>
      <c r="AO366" s="116">
        <f>$B366*AN366/$AS366</f>
        <v>7.6886176428067019</v>
      </c>
      <c r="AP366" s="114" t="s">
        <v>378</v>
      </c>
      <c r="AQ366" s="115" t="s">
        <v>378</v>
      </c>
      <c r="AR366" s="141" t="s">
        <v>378</v>
      </c>
      <c r="AS366" s="115">
        <f t="shared" si="159"/>
        <v>29.576799024195942</v>
      </c>
      <c r="AT366" s="118" t="str">
        <f>IF('Расчет субсидий'!BV366="+",'Расчет субсидий'!BV366,"-")</f>
        <v>+</v>
      </c>
    </row>
    <row r="367" spans="1:46" x14ac:dyDescent="0.2">
      <c r="A367" s="140" t="s">
        <v>360</v>
      </c>
      <c r="B367" s="114">
        <f>'Расчет субсидий'!BI367</f>
        <v>-3.1999999999999993</v>
      </c>
      <c r="C367" s="114">
        <f>'Расчет субсидий'!D367-1</f>
        <v>0.13120558211655253</v>
      </c>
      <c r="D367" s="114">
        <f>C367*'Расчет субсидий'!E367</f>
        <v>1.3120558211655253</v>
      </c>
      <c r="E367" s="124">
        <f t="shared" si="184"/>
        <v>0.19223419939523115</v>
      </c>
      <c r="F367" s="114" t="s">
        <v>378</v>
      </c>
      <c r="G367" s="114" t="s">
        <v>378</v>
      </c>
      <c r="H367" s="114" t="s">
        <v>378</v>
      </c>
      <c r="I367" s="114" t="s">
        <v>378</v>
      </c>
      <c r="J367" s="114" t="s">
        <v>378</v>
      </c>
      <c r="K367" s="114" t="s">
        <v>378</v>
      </c>
      <c r="L367" s="114">
        <f>'Расчет субсидий'!P367-1</f>
        <v>0.59521707237557053</v>
      </c>
      <c r="M367" s="114">
        <f>L367*'Расчет субсидий'!Q367</f>
        <v>11.90434144751141</v>
      </c>
      <c r="N367" s="124">
        <f t="shared" si="185"/>
        <v>1.7441495327972956</v>
      </c>
      <c r="O367" s="114">
        <f>'Расчет субсидий'!R367-1</f>
        <v>0</v>
      </c>
      <c r="P367" s="114">
        <f>O367*'Расчет субсидий'!S367</f>
        <v>0</v>
      </c>
      <c r="Q367" s="124">
        <f t="shared" si="186"/>
        <v>0</v>
      </c>
      <c r="R367" s="114">
        <f>'Расчет субсидий'!V367-1</f>
        <v>-1</v>
      </c>
      <c r="S367" s="114">
        <f>R367*'Расчет субсидий'!W367</f>
        <v>-15</v>
      </c>
      <c r="T367" s="124">
        <f t="shared" si="187"/>
        <v>-2.1977060308051413</v>
      </c>
      <c r="U367" s="114">
        <f>'Расчет субсидий'!Z367-1</f>
        <v>-0.19999999999999996</v>
      </c>
      <c r="V367" s="114">
        <f>U367*'Расчет субсидий'!AA367</f>
        <v>-6.9999999999999982</v>
      </c>
      <c r="W367" s="124">
        <f t="shared" si="188"/>
        <v>-1.0255961477090658</v>
      </c>
      <c r="X367" s="114" t="s">
        <v>378</v>
      </c>
      <c r="Y367" s="114" t="s">
        <v>378</v>
      </c>
      <c r="Z367" s="114" t="s">
        <v>378</v>
      </c>
      <c r="AA367" s="119">
        <f>'Расчет субсидий'!AH367-1</f>
        <v>3.7529411764705811E-2</v>
      </c>
      <c r="AB367" s="114">
        <f>AA367*'Расчет субсидий'!AI367</f>
        <v>0.18764705882352906</v>
      </c>
      <c r="AC367" s="124">
        <f t="shared" ref="AC367:AC376" si="189">$B367*AB367/$AS367</f>
        <v>2.7492871522621132E-2</v>
      </c>
      <c r="AD367" s="114">
        <f>'Расчет субсидий'!AL367-1</f>
        <v>-0.58666666666666667</v>
      </c>
      <c r="AE367" s="114">
        <f>AD367*'Расчет субсидий'!AM367</f>
        <v>-8.8000000000000007</v>
      </c>
      <c r="AF367" s="124">
        <f t="shared" ref="AF367:AF376" si="190">$B367*AE367/$AS367</f>
        <v>-1.2893208714056832</v>
      </c>
      <c r="AG367" s="114">
        <f>'Расчет субсидий'!AP367-1</f>
        <v>0</v>
      </c>
      <c r="AH367" s="114">
        <f>AG367*'Расчет субсидий'!AQ367</f>
        <v>0</v>
      </c>
      <c r="AI367" s="132">
        <f t="shared" ref="AI367:AI376" si="191">$B367*AH367/$AS367</f>
        <v>0</v>
      </c>
      <c r="AJ367" s="114" t="s">
        <v>378</v>
      </c>
      <c r="AK367" s="114" t="s">
        <v>378</v>
      </c>
      <c r="AL367" s="114" t="s">
        <v>378</v>
      </c>
      <c r="AM367" s="123">
        <f>'Расчет субсидий'!AX367-1</f>
        <v>-0.44450000000000001</v>
      </c>
      <c r="AN367" s="123">
        <f>AM367*'Расчет субсидий'!AY367</f>
        <v>-4.4450000000000003</v>
      </c>
      <c r="AO367" s="116">
        <f t="shared" ref="AO367:AO376" si="192">$B367*AN367/$AS367</f>
        <v>-0.65125355379525707</v>
      </c>
      <c r="AP367" s="114" t="s">
        <v>378</v>
      </c>
      <c r="AQ367" s="115" t="s">
        <v>378</v>
      </c>
      <c r="AR367" s="141" t="s">
        <v>378</v>
      </c>
      <c r="AS367" s="115">
        <f t="shared" si="159"/>
        <v>-21.840955672499533</v>
      </c>
      <c r="AT367" s="118" t="str">
        <f>IF('Расчет субсидий'!BV367="+",'Расчет субсидий'!BV367,"-")</f>
        <v>-</v>
      </c>
    </row>
    <row r="368" spans="1:46" x14ac:dyDescent="0.2">
      <c r="A368" s="140" t="s">
        <v>361</v>
      </c>
      <c r="B368" s="114">
        <f>'Расчет субсидий'!BI368</f>
        <v>-16.799999999999955</v>
      </c>
      <c r="C368" s="114">
        <f>'Расчет субсидий'!D368-1</f>
        <v>-1</v>
      </c>
      <c r="D368" s="114">
        <f>C368*'Расчет субсидий'!E368</f>
        <v>0</v>
      </c>
      <c r="E368" s="124">
        <f t="shared" si="184"/>
        <v>0</v>
      </c>
      <c r="F368" s="114" t="s">
        <v>378</v>
      </c>
      <c r="G368" s="114" t="s">
        <v>378</v>
      </c>
      <c r="H368" s="114" t="s">
        <v>378</v>
      </c>
      <c r="I368" s="114" t="s">
        <v>378</v>
      </c>
      <c r="J368" s="114" t="s">
        <v>378</v>
      </c>
      <c r="K368" s="114" t="s">
        <v>378</v>
      </c>
      <c r="L368" s="114">
        <f>'Расчет субсидий'!P368-1</f>
        <v>-0.45903698534542914</v>
      </c>
      <c r="M368" s="114">
        <f>L368*'Расчет субсидий'!Q368</f>
        <v>-9.1807397069085823</v>
      </c>
      <c r="N368" s="124">
        <f t="shared" si="185"/>
        <v>-70.269643349043406</v>
      </c>
      <c r="O368" s="114">
        <f>'Расчет субсидий'!R368-1</f>
        <v>0</v>
      </c>
      <c r="P368" s="114">
        <f>O368*'Расчет субсидий'!S368</f>
        <v>0</v>
      </c>
      <c r="Q368" s="124">
        <f t="shared" si="186"/>
        <v>0</v>
      </c>
      <c r="R368" s="114">
        <f>'Расчет субсидий'!V368-1</f>
        <v>-0.66666666666666674</v>
      </c>
      <c r="S368" s="114">
        <f>R368*'Расчет субсидий'!W368</f>
        <v>-13.333333333333336</v>
      </c>
      <c r="T368" s="124">
        <f t="shared" si="187"/>
        <v>-102.05371330615104</v>
      </c>
      <c r="U368" s="114">
        <f>'Расчет субсидий'!Z368-1</f>
        <v>1.0714285714285716</v>
      </c>
      <c r="V368" s="114">
        <f>U368*'Расчет субсидий'!AA368</f>
        <v>32.142857142857146</v>
      </c>
      <c r="W368" s="124">
        <f t="shared" si="188"/>
        <v>246.0223445773284</v>
      </c>
      <c r="X368" s="114" t="s">
        <v>378</v>
      </c>
      <c r="Y368" s="114" t="s">
        <v>378</v>
      </c>
      <c r="Z368" s="114" t="s">
        <v>378</v>
      </c>
      <c r="AA368" s="119">
        <f>'Расчет субсидий'!AH368-1</f>
        <v>-7.672268907563029E-2</v>
      </c>
      <c r="AB368" s="114">
        <f>AA368*'Расчет субсидий'!AI368</f>
        <v>-0.38361344537815145</v>
      </c>
      <c r="AC368" s="124">
        <f t="shared" si="189"/>
        <v>-2.9361882431255015</v>
      </c>
      <c r="AD368" s="114">
        <f>'Расчет субсидий'!AL368-1</f>
        <v>-0.80307692307692302</v>
      </c>
      <c r="AE368" s="114">
        <f>AD368*'Расчет субсидий'!AM368</f>
        <v>-12.046153846153846</v>
      </c>
      <c r="AF368" s="124">
        <f t="shared" si="190"/>
        <v>-92.201604829287973</v>
      </c>
      <c r="AG368" s="114">
        <f>'Расчет субсидий'!AP368-1</f>
        <v>3.0303030303030276E-2</v>
      </c>
      <c r="AH368" s="114">
        <f>AG368*'Расчет субсидий'!AQ368</f>
        <v>0.60606060606060552</v>
      </c>
      <c r="AI368" s="132">
        <f t="shared" si="191"/>
        <v>4.6388051502795875</v>
      </c>
      <c r="AJ368" s="114" t="s">
        <v>378</v>
      </c>
      <c r="AK368" s="114" t="s">
        <v>378</v>
      </c>
      <c r="AL368" s="114" t="s">
        <v>378</v>
      </c>
      <c r="AM368" s="123">
        <f>'Расчет субсидий'!AX368-1</f>
        <v>0</v>
      </c>
      <c r="AN368" s="123">
        <f>AM368*'Расчет субсидий'!AY368</f>
        <v>0</v>
      </c>
      <c r="AO368" s="116">
        <f t="shared" si="192"/>
        <v>0</v>
      </c>
      <c r="AP368" s="114" t="s">
        <v>378</v>
      </c>
      <c r="AQ368" s="115" t="s">
        <v>378</v>
      </c>
      <c r="AR368" s="141" t="s">
        <v>378</v>
      </c>
      <c r="AS368" s="115">
        <f t="shared" ref="AS368:AS376" si="193">D368+M368+S368+V368+AB368+AE368+AH368+AN368</f>
        <v>-2.1949225828561634</v>
      </c>
      <c r="AT368" s="118" t="str">
        <f>IF('Расчет субсидий'!BV368="+",'Расчет субсидий'!BV368,"-")</f>
        <v>+</v>
      </c>
    </row>
    <row r="369" spans="1:46" x14ac:dyDescent="0.2">
      <c r="A369" s="140" t="s">
        <v>362</v>
      </c>
      <c r="B369" s="114">
        <f>'Расчет субсидий'!BI369</f>
        <v>235.90000000000009</v>
      </c>
      <c r="C369" s="114">
        <f>'Расчет субсидий'!D369-1</f>
        <v>0.25502420906015777</v>
      </c>
      <c r="D369" s="114">
        <f>C369*'Расчет субсидий'!E369</f>
        <v>2.5502420906015777</v>
      </c>
      <c r="E369" s="124">
        <f t="shared" si="184"/>
        <v>23.905401631576215</v>
      </c>
      <c r="F369" s="114" t="s">
        <v>378</v>
      </c>
      <c r="G369" s="114" t="s">
        <v>378</v>
      </c>
      <c r="H369" s="114" t="s">
        <v>378</v>
      </c>
      <c r="I369" s="114" t="s">
        <v>378</v>
      </c>
      <c r="J369" s="114" t="s">
        <v>378</v>
      </c>
      <c r="K369" s="114" t="s">
        <v>378</v>
      </c>
      <c r="L369" s="114">
        <f>'Расчет субсидий'!P369-1</f>
        <v>-6.9491877765567311E-3</v>
      </c>
      <c r="M369" s="114">
        <f>L369*'Расчет субсидий'!Q369</f>
        <v>-0.13898375553113462</v>
      </c>
      <c r="N369" s="124">
        <f t="shared" si="185"/>
        <v>-1.3028027842850161</v>
      </c>
      <c r="O369" s="114">
        <f>'Расчет субсидий'!R369-1</f>
        <v>0</v>
      </c>
      <c r="P369" s="114">
        <f>O369*'Расчет субсидий'!S369</f>
        <v>0</v>
      </c>
      <c r="Q369" s="124">
        <f t="shared" si="186"/>
        <v>0</v>
      </c>
      <c r="R369" s="114">
        <f>'Расчет субсидий'!V369-1</f>
        <v>0.46086198124863742</v>
      </c>
      <c r="S369" s="114">
        <f>R369*'Расчет субсидий'!W369</f>
        <v>9.2172396249727484</v>
      </c>
      <c r="T369" s="124">
        <f t="shared" si="187"/>
        <v>86.400352335756466</v>
      </c>
      <c r="U369" s="114">
        <f>'Расчет субсидий'!Z369-1</f>
        <v>0.40796019900497504</v>
      </c>
      <c r="V369" s="114">
        <f>U369*'Расчет субсидий'!AA369</f>
        <v>12.238805970149251</v>
      </c>
      <c r="W369" s="124">
        <f t="shared" si="188"/>
        <v>114.72384260520748</v>
      </c>
      <c r="X369" s="114" t="s">
        <v>378</v>
      </c>
      <c r="Y369" s="114" t="s">
        <v>378</v>
      </c>
      <c r="Z369" s="114" t="s">
        <v>378</v>
      </c>
      <c r="AA369" s="119">
        <f>'Расчет субсидий'!AH369-1</f>
        <v>-0.16180952380952385</v>
      </c>
      <c r="AB369" s="114">
        <f>AA369*'Расчет субсидий'!AI369</f>
        <v>-0.80904761904761924</v>
      </c>
      <c r="AC369" s="124">
        <f t="shared" si="189"/>
        <v>-7.5838322736809456</v>
      </c>
      <c r="AD369" s="114">
        <f>'Расчет субсидий'!AL369-1</f>
        <v>-0.52615384615384619</v>
      </c>
      <c r="AE369" s="114">
        <f>AD369*'Расчет субсидий'!AM369</f>
        <v>-7.8923076923076927</v>
      </c>
      <c r="AF369" s="124">
        <f t="shared" si="190"/>
        <v>-73.980735350536349</v>
      </c>
      <c r="AG369" s="114">
        <f>'Расчет субсидий'!AP369-1</f>
        <v>0</v>
      </c>
      <c r="AH369" s="114">
        <f>AG369*'Расчет субсидий'!AQ369</f>
        <v>0</v>
      </c>
      <c r="AI369" s="132">
        <f t="shared" si="191"/>
        <v>0</v>
      </c>
      <c r="AJ369" s="114" t="s">
        <v>378</v>
      </c>
      <c r="AK369" s="114" t="s">
        <v>378</v>
      </c>
      <c r="AL369" s="114" t="s">
        <v>378</v>
      </c>
      <c r="AM369" s="123">
        <f>'Расчет субсидий'!AX369-1</f>
        <v>1</v>
      </c>
      <c r="AN369" s="123">
        <f>AM369*'Расчет субсидий'!AY369</f>
        <v>10</v>
      </c>
      <c r="AO369" s="116">
        <f t="shared" si="192"/>
        <v>93.73777383596223</v>
      </c>
      <c r="AP369" s="114" t="s">
        <v>378</v>
      </c>
      <c r="AQ369" s="115" t="s">
        <v>378</v>
      </c>
      <c r="AR369" s="141" t="s">
        <v>378</v>
      </c>
      <c r="AS369" s="115">
        <f t="shared" si="193"/>
        <v>25.165948618837131</v>
      </c>
      <c r="AT369" s="118" t="str">
        <f>IF('Расчет субсидий'!BV369="+",'Расчет субсидий'!BV369,"-")</f>
        <v>-</v>
      </c>
    </row>
    <row r="370" spans="1:46" x14ac:dyDescent="0.2">
      <c r="A370" s="140" t="s">
        <v>363</v>
      </c>
      <c r="B370" s="114">
        <f>'Расчет субсидий'!BI370</f>
        <v>240.59999999999991</v>
      </c>
      <c r="C370" s="114">
        <f>'Расчет субсидий'!D370-1</f>
        <v>9.4436090225563873E-2</v>
      </c>
      <c r="D370" s="114">
        <f>C370*'Расчет субсидий'!E370</f>
        <v>0.94436090225563873</v>
      </c>
      <c r="E370" s="124">
        <f t="shared" si="184"/>
        <v>6.0260014894384453</v>
      </c>
      <c r="F370" s="114" t="s">
        <v>378</v>
      </c>
      <c r="G370" s="114" t="s">
        <v>378</v>
      </c>
      <c r="H370" s="114" t="s">
        <v>378</v>
      </c>
      <c r="I370" s="114" t="s">
        <v>378</v>
      </c>
      <c r="J370" s="114" t="s">
        <v>378</v>
      </c>
      <c r="K370" s="114" t="s">
        <v>378</v>
      </c>
      <c r="L370" s="114">
        <f>'Расчет субсидий'!P370-1</f>
        <v>0.35473379908455782</v>
      </c>
      <c r="M370" s="114">
        <f>L370*'Расчет субсидий'!Q370</f>
        <v>7.0946759816911564</v>
      </c>
      <c r="N370" s="124">
        <f t="shared" si="185"/>
        <v>45.271387168441834</v>
      </c>
      <c r="O370" s="114">
        <f>'Расчет субсидий'!R370-1</f>
        <v>0</v>
      </c>
      <c r="P370" s="114">
        <f>O370*'Расчет субсидий'!S370</f>
        <v>0</v>
      </c>
      <c r="Q370" s="124">
        <f t="shared" si="186"/>
        <v>0</v>
      </c>
      <c r="R370" s="114">
        <f>'Расчет субсидий'!V370-1</f>
        <v>0.1081481481481481</v>
      </c>
      <c r="S370" s="114">
        <f>R370*'Расчет субсидий'!W370</f>
        <v>2.1629629629629621</v>
      </c>
      <c r="T370" s="124">
        <f t="shared" si="187"/>
        <v>13.801945850662388</v>
      </c>
      <c r="U370" s="114">
        <f>'Расчет субсидий'!Z370-1</f>
        <v>1.1086956521739131</v>
      </c>
      <c r="V370" s="114">
        <f>U370*'Расчет субсидий'!AA370</f>
        <v>33.260869565217391</v>
      </c>
      <c r="W370" s="124">
        <f t="shared" si="188"/>
        <v>212.23882634412729</v>
      </c>
      <c r="X370" s="114" t="s">
        <v>378</v>
      </c>
      <c r="Y370" s="114" t="s">
        <v>378</v>
      </c>
      <c r="Z370" s="114" t="s">
        <v>378</v>
      </c>
      <c r="AA370" s="119">
        <f>'Расчет субсидий'!AH370-1</f>
        <v>-8.513793103448275E-2</v>
      </c>
      <c r="AB370" s="114">
        <f>AA370*'Расчет субсидий'!AI370</f>
        <v>-0.42568965517241375</v>
      </c>
      <c r="AC370" s="124">
        <f t="shared" si="189"/>
        <v>-2.7163412737444115</v>
      </c>
      <c r="AD370" s="114">
        <f>'Расчет субсидий'!AL370-1</f>
        <v>-0.84</v>
      </c>
      <c r="AE370" s="114">
        <f>AD370*'Расчет субсидий'!AM370</f>
        <v>-12.6</v>
      </c>
      <c r="AF370" s="124">
        <f t="shared" si="190"/>
        <v>-80.401061273892921</v>
      </c>
      <c r="AG370" s="114">
        <f>'Расчет субсидий'!AP370-1</f>
        <v>6.341463414634152E-2</v>
      </c>
      <c r="AH370" s="114">
        <f>AG370*'Расчет субсидий'!AQ370</f>
        <v>1.2682926829268304</v>
      </c>
      <c r="AI370" s="132">
        <f t="shared" si="191"/>
        <v>8.093022040732551</v>
      </c>
      <c r="AJ370" s="114" t="s">
        <v>378</v>
      </c>
      <c r="AK370" s="114" t="s">
        <v>378</v>
      </c>
      <c r="AL370" s="114" t="s">
        <v>378</v>
      </c>
      <c r="AM370" s="123">
        <f>'Расчет субсидий'!AX370-1</f>
        <v>0.60000000000000009</v>
      </c>
      <c r="AN370" s="123">
        <f>AM370*'Расчет субсидий'!AY370</f>
        <v>6.0000000000000009</v>
      </c>
      <c r="AO370" s="116">
        <f t="shared" si="192"/>
        <v>38.286219654234735</v>
      </c>
      <c r="AP370" s="114" t="s">
        <v>378</v>
      </c>
      <c r="AQ370" s="115" t="s">
        <v>378</v>
      </c>
      <c r="AR370" s="141" t="s">
        <v>378</v>
      </c>
      <c r="AS370" s="115">
        <f t="shared" si="193"/>
        <v>37.705472439881568</v>
      </c>
      <c r="AT370" s="118" t="str">
        <f>IF('Расчет субсидий'!BV370="+",'Расчет субсидий'!BV370,"-")</f>
        <v>+</v>
      </c>
    </row>
    <row r="371" spans="1:46" x14ac:dyDescent="0.2">
      <c r="A371" s="140" t="s">
        <v>364</v>
      </c>
      <c r="B371" s="114">
        <f>'Расчет субсидий'!BI371</f>
        <v>-222.29999999999995</v>
      </c>
      <c r="C371" s="114">
        <f>'Расчет субсидий'!D371-1</f>
        <v>-1</v>
      </c>
      <c r="D371" s="114">
        <f>C371*'Расчет субсидий'!E371</f>
        <v>0</v>
      </c>
      <c r="E371" s="124">
        <f t="shared" si="184"/>
        <v>0</v>
      </c>
      <c r="F371" s="114" t="s">
        <v>378</v>
      </c>
      <c r="G371" s="114" t="s">
        <v>378</v>
      </c>
      <c r="H371" s="114" t="s">
        <v>378</v>
      </c>
      <c r="I371" s="114" t="s">
        <v>378</v>
      </c>
      <c r="J371" s="114" t="s">
        <v>378</v>
      </c>
      <c r="K371" s="114" t="s">
        <v>378</v>
      </c>
      <c r="L371" s="114">
        <f>'Расчет субсидий'!P371-1</f>
        <v>-0.29331785773503571</v>
      </c>
      <c r="M371" s="114">
        <f>L371*'Расчет субсидий'!Q371</f>
        <v>-5.8663571547007143</v>
      </c>
      <c r="N371" s="124">
        <f t="shared" si="185"/>
        <v>-39.840083818848022</v>
      </c>
      <c r="O371" s="114">
        <f>'Расчет субсидий'!R371-1</f>
        <v>0</v>
      </c>
      <c r="P371" s="114">
        <f>O371*'Расчет субсидий'!S371</f>
        <v>0</v>
      </c>
      <c r="Q371" s="124">
        <f t="shared" si="186"/>
        <v>0</v>
      </c>
      <c r="R371" s="114">
        <f>'Расчет субсидий'!V371-1</f>
        <v>-1</v>
      </c>
      <c r="S371" s="114">
        <f>R371*'Расчет субсидий'!W371</f>
        <v>-30</v>
      </c>
      <c r="T371" s="124">
        <f t="shared" si="187"/>
        <v>-203.73845012278605</v>
      </c>
      <c r="U371" s="114">
        <f>'Расчет субсидий'!Z371-1</f>
        <v>0.53846153846153832</v>
      </c>
      <c r="V371" s="114">
        <f>U371*'Расчет субсидий'!AA371</f>
        <v>10.769230769230766</v>
      </c>
      <c r="W371" s="124">
        <f t="shared" si="188"/>
        <v>73.136879531256525</v>
      </c>
      <c r="X371" s="114" t="s">
        <v>378</v>
      </c>
      <c r="Y371" s="114" t="s">
        <v>378</v>
      </c>
      <c r="Z371" s="114" t="s">
        <v>378</v>
      </c>
      <c r="AA371" s="119">
        <f>'Расчет субсидий'!AH371-1</f>
        <v>8.4294478527607408E-2</v>
      </c>
      <c r="AB371" s="114">
        <f>AA371*'Расчет субсидий'!AI371</f>
        <v>0.42147239263803704</v>
      </c>
      <c r="AC371" s="124">
        <f t="shared" si="189"/>
        <v>2.8623377348538672</v>
      </c>
      <c r="AD371" s="114">
        <f>'Расчет субсидий'!AL371-1</f>
        <v>-0.74769230769230766</v>
      </c>
      <c r="AE371" s="114">
        <f>AD371*'Расчет субсидий'!AM371</f>
        <v>-11.215384615384615</v>
      </c>
      <c r="AF371" s="124">
        <f t="shared" si="190"/>
        <v>-76.166835968980024</v>
      </c>
      <c r="AG371" s="114">
        <f>'Расчет субсидий'!AP371-1</f>
        <v>0</v>
      </c>
      <c r="AH371" s="114">
        <f>AG371*'Расчет субсидий'!AQ371</f>
        <v>0</v>
      </c>
      <c r="AI371" s="132">
        <f t="shared" si="191"/>
        <v>0</v>
      </c>
      <c r="AJ371" s="114" t="s">
        <v>378</v>
      </c>
      <c r="AK371" s="114" t="s">
        <v>378</v>
      </c>
      <c r="AL371" s="114" t="s">
        <v>378</v>
      </c>
      <c r="AM371" s="123">
        <f>'Расчет субсидий'!AX371-1</f>
        <v>0.31578947368421062</v>
      </c>
      <c r="AN371" s="123">
        <f>AM371*'Расчет субсидий'!AY371</f>
        <v>3.1578947368421062</v>
      </c>
      <c r="AO371" s="116">
        <f t="shared" si="192"/>
        <v>21.446152644503805</v>
      </c>
      <c r="AP371" s="114" t="s">
        <v>378</v>
      </c>
      <c r="AQ371" s="115" t="s">
        <v>378</v>
      </c>
      <c r="AR371" s="141" t="s">
        <v>378</v>
      </c>
      <c r="AS371" s="115">
        <f t="shared" si="193"/>
        <v>-32.733143871374423</v>
      </c>
      <c r="AT371" s="118" t="str">
        <f>IF('Расчет субсидий'!BV371="+",'Расчет субсидий'!BV371,"-")</f>
        <v>+</v>
      </c>
    </row>
    <row r="372" spans="1:46" x14ac:dyDescent="0.2">
      <c r="A372" s="140" t="s">
        <v>365</v>
      </c>
      <c r="B372" s="114">
        <f>'Расчет субсидий'!BI372</f>
        <v>147.39999999999998</v>
      </c>
      <c r="C372" s="114">
        <f>'Расчет субсидий'!D372-1</f>
        <v>-1</v>
      </c>
      <c r="D372" s="114">
        <f>C372*'Расчет субсидий'!E372</f>
        <v>0</v>
      </c>
      <c r="E372" s="124">
        <f t="shared" si="184"/>
        <v>0</v>
      </c>
      <c r="F372" s="114" t="s">
        <v>378</v>
      </c>
      <c r="G372" s="114" t="s">
        <v>378</v>
      </c>
      <c r="H372" s="114" t="s">
        <v>378</v>
      </c>
      <c r="I372" s="114" t="s">
        <v>378</v>
      </c>
      <c r="J372" s="114" t="s">
        <v>378</v>
      </c>
      <c r="K372" s="114" t="s">
        <v>378</v>
      </c>
      <c r="L372" s="114">
        <f>'Расчет субсидий'!P372-1</f>
        <v>0.44229074889867848</v>
      </c>
      <c r="M372" s="114">
        <f>L372*'Расчет субсидий'!Q372</f>
        <v>8.8458149779735695</v>
      </c>
      <c r="N372" s="124">
        <f t="shared" si="185"/>
        <v>36.637326744923357</v>
      </c>
      <c r="O372" s="114">
        <f>'Расчет субсидий'!R372-1</f>
        <v>0</v>
      </c>
      <c r="P372" s="114">
        <f>O372*'Расчет субсидий'!S372</f>
        <v>0</v>
      </c>
      <c r="Q372" s="124">
        <f t="shared" si="186"/>
        <v>0</v>
      </c>
      <c r="R372" s="114">
        <f>'Расчет субсидий'!V372-1</f>
        <v>0.24347826086956537</v>
      </c>
      <c r="S372" s="114">
        <f>R372*'Расчет субсидий'!W372</f>
        <v>6.0869565217391344</v>
      </c>
      <c r="T372" s="124">
        <f t="shared" si="187"/>
        <v>25.210770915331391</v>
      </c>
      <c r="U372" s="114">
        <f>'Расчет субсидий'!Z372-1</f>
        <v>1.4871794871794872</v>
      </c>
      <c r="V372" s="114">
        <f>U372*'Расчет субсидий'!AA372</f>
        <v>37.179487179487182</v>
      </c>
      <c r="W372" s="124">
        <f t="shared" si="188"/>
        <v>153.98886630518342</v>
      </c>
      <c r="X372" s="114" t="s">
        <v>378</v>
      </c>
      <c r="Y372" s="114" t="s">
        <v>378</v>
      </c>
      <c r="Z372" s="114" t="s">
        <v>378</v>
      </c>
      <c r="AA372" s="119">
        <f>'Расчет субсидий'!AH372-1</f>
        <v>-4.7210300429184615E-3</v>
      </c>
      <c r="AB372" s="114">
        <f>AA372*'Расчет субсидий'!AI372</f>
        <v>-2.3605150214592308E-2</v>
      </c>
      <c r="AC372" s="124">
        <f t="shared" si="189"/>
        <v>-9.7767091379197535E-2</v>
      </c>
      <c r="AD372" s="114">
        <f>'Расчет субсидий'!AL372-1</f>
        <v>-1</v>
      </c>
      <c r="AE372" s="114">
        <f>AD372*'Расчет субсидий'!AM372</f>
        <v>-15</v>
      </c>
      <c r="AF372" s="124">
        <f t="shared" si="190"/>
        <v>-62.126542612780888</v>
      </c>
      <c r="AG372" s="114">
        <f>'Расчет субсидий'!AP372-1</f>
        <v>-7.4999999999999956E-2</v>
      </c>
      <c r="AH372" s="114">
        <f>AG372*'Расчет субсидий'!AQ372</f>
        <v>-1.4999999999999991</v>
      </c>
      <c r="AI372" s="132">
        <f t="shared" si="191"/>
        <v>-6.2126542612780851</v>
      </c>
      <c r="AJ372" s="114" t="s">
        <v>378</v>
      </c>
      <c r="AK372" s="114" t="s">
        <v>378</v>
      </c>
      <c r="AL372" s="114" t="s">
        <v>378</v>
      </c>
      <c r="AM372" s="123">
        <f>'Расчет субсидий'!AX372-1</f>
        <v>-1</v>
      </c>
      <c r="AN372" s="123">
        <f>AM372*'Расчет субсидий'!AY372</f>
        <v>0</v>
      </c>
      <c r="AO372" s="116">
        <f t="shared" si="192"/>
        <v>0</v>
      </c>
      <c r="AP372" s="114" t="s">
        <v>378</v>
      </c>
      <c r="AQ372" s="115" t="s">
        <v>378</v>
      </c>
      <c r="AR372" s="141" t="s">
        <v>378</v>
      </c>
      <c r="AS372" s="115">
        <f t="shared" si="193"/>
        <v>35.58865352898529</v>
      </c>
      <c r="AT372" s="118" t="str">
        <f>IF('Расчет субсидий'!BV372="+",'Расчет субсидий'!BV372,"-")</f>
        <v>+</v>
      </c>
    </row>
    <row r="373" spans="1:46" x14ac:dyDescent="0.2">
      <c r="A373" s="140" t="s">
        <v>366</v>
      </c>
      <c r="B373" s="114">
        <f>'Расчет субсидий'!BI373</f>
        <v>175.90000000000009</v>
      </c>
      <c r="C373" s="114">
        <f>'Расчет субсидий'!D373-1</f>
        <v>-1</v>
      </c>
      <c r="D373" s="114">
        <f>C373*'Расчет субсидий'!E373</f>
        <v>0</v>
      </c>
      <c r="E373" s="124">
        <f t="shared" si="184"/>
        <v>0</v>
      </c>
      <c r="F373" s="114" t="s">
        <v>378</v>
      </c>
      <c r="G373" s="114" t="s">
        <v>378</v>
      </c>
      <c r="H373" s="114" t="s">
        <v>378</v>
      </c>
      <c r="I373" s="114" t="s">
        <v>378</v>
      </c>
      <c r="J373" s="114" t="s">
        <v>378</v>
      </c>
      <c r="K373" s="114" t="s">
        <v>378</v>
      </c>
      <c r="L373" s="114">
        <f>'Расчет субсидий'!P373-1</f>
        <v>0.37695783132530103</v>
      </c>
      <c r="M373" s="114">
        <f>L373*'Расчет субсидий'!Q373</f>
        <v>7.5391566265060206</v>
      </c>
      <c r="N373" s="124">
        <f t="shared" si="185"/>
        <v>72.939437049095389</v>
      </c>
      <c r="O373" s="114">
        <f>'Расчет субсидий'!R373-1</f>
        <v>0</v>
      </c>
      <c r="P373" s="114">
        <f>O373*'Расчет субсидий'!S373</f>
        <v>0</v>
      </c>
      <c r="Q373" s="124">
        <f t="shared" si="186"/>
        <v>0</v>
      </c>
      <c r="R373" s="114">
        <f>'Расчет субсидий'!V373-1</f>
        <v>-1</v>
      </c>
      <c r="S373" s="114">
        <f>R373*'Расчет субсидий'!W373</f>
        <v>-20</v>
      </c>
      <c r="T373" s="124">
        <f t="shared" si="187"/>
        <v>-193.4949508613638</v>
      </c>
      <c r="U373" s="114">
        <f>'Расчет субсидий'!Z373-1</f>
        <v>1.3333333333333335</v>
      </c>
      <c r="V373" s="114">
        <f>U373*'Расчет субсидий'!AA373</f>
        <v>40.000000000000007</v>
      </c>
      <c r="W373" s="124">
        <f t="shared" si="188"/>
        <v>386.98990172272767</v>
      </c>
      <c r="X373" s="114" t="s">
        <v>378</v>
      </c>
      <c r="Y373" s="114" t="s">
        <v>378</v>
      </c>
      <c r="Z373" s="114" t="s">
        <v>378</v>
      </c>
      <c r="AA373" s="119">
        <f>'Расчет субсидий'!AH373-1</f>
        <v>-8.2568807339444827E-4</v>
      </c>
      <c r="AB373" s="114">
        <f>AA373*'Расчет субсидий'!AI373</f>
        <v>-4.1284403669722414E-3</v>
      </c>
      <c r="AC373" s="124">
        <f t="shared" si="189"/>
        <v>-3.9941618297068229E-2</v>
      </c>
      <c r="AD373" s="114">
        <f>'Расчет субсидий'!AL373-1</f>
        <v>-0.94461538461538463</v>
      </c>
      <c r="AE373" s="114">
        <f>AD373*'Расчет субсидий'!AM373</f>
        <v>-14.169230769230769</v>
      </c>
      <c r="AF373" s="124">
        <f t="shared" si="190"/>
        <v>-137.08373057178159</v>
      </c>
      <c r="AG373" s="114">
        <f>'Расчет субсидий'!AP373-1</f>
        <v>0</v>
      </c>
      <c r="AH373" s="114">
        <f>AG373*'Расчет субсидий'!AQ373</f>
        <v>0</v>
      </c>
      <c r="AI373" s="132">
        <f t="shared" si="191"/>
        <v>0</v>
      </c>
      <c r="AJ373" s="114" t="s">
        <v>378</v>
      </c>
      <c r="AK373" s="114" t="s">
        <v>378</v>
      </c>
      <c r="AL373" s="114" t="s">
        <v>378</v>
      </c>
      <c r="AM373" s="123">
        <f>'Расчет субсидий'!AX373-1</f>
        <v>0.48155555555555551</v>
      </c>
      <c r="AN373" s="123">
        <f>AM373*'Расчет субсидий'!AY373</f>
        <v>4.8155555555555551</v>
      </c>
      <c r="AO373" s="116">
        <f t="shared" si="192"/>
        <v>46.589284279619484</v>
      </c>
      <c r="AP373" s="114" t="s">
        <v>378</v>
      </c>
      <c r="AQ373" s="115" t="s">
        <v>378</v>
      </c>
      <c r="AR373" s="141" t="s">
        <v>378</v>
      </c>
      <c r="AS373" s="115">
        <f t="shared" si="193"/>
        <v>18.181352972463841</v>
      </c>
      <c r="AT373" s="118" t="str">
        <f>IF('Расчет субсидий'!BV373="+",'Расчет субсидий'!BV373,"-")</f>
        <v>+</v>
      </c>
    </row>
    <row r="374" spans="1:46" x14ac:dyDescent="0.2">
      <c r="A374" s="140" t="s">
        <v>367</v>
      </c>
      <c r="B374" s="114">
        <f>'Расчет субсидий'!BI374</f>
        <v>106.20000000000005</v>
      </c>
      <c r="C374" s="114">
        <f>'Расчет субсидий'!D374-1</f>
        <v>-1</v>
      </c>
      <c r="D374" s="114">
        <f>C374*'Расчет субсидий'!E374</f>
        <v>0</v>
      </c>
      <c r="E374" s="124">
        <f t="shared" si="184"/>
        <v>0</v>
      </c>
      <c r="F374" s="114" t="s">
        <v>378</v>
      </c>
      <c r="G374" s="114" t="s">
        <v>378</v>
      </c>
      <c r="H374" s="114" t="s">
        <v>378</v>
      </c>
      <c r="I374" s="114" t="s">
        <v>378</v>
      </c>
      <c r="J374" s="114" t="s">
        <v>378</v>
      </c>
      <c r="K374" s="114" t="s">
        <v>378</v>
      </c>
      <c r="L374" s="114">
        <f>'Расчет субсидий'!P374-1</f>
        <v>0.98058622002283968</v>
      </c>
      <c r="M374" s="114">
        <f>L374*'Расчет субсидий'!Q374</f>
        <v>19.611724400456794</v>
      </c>
      <c r="N374" s="124">
        <f t="shared" si="185"/>
        <v>100.56870248977162</v>
      </c>
      <c r="O374" s="114">
        <f>'Расчет субсидий'!R374-1</f>
        <v>0</v>
      </c>
      <c r="P374" s="114">
        <f>O374*'Расчет субсидий'!S374</f>
        <v>0</v>
      </c>
      <c r="Q374" s="124">
        <f t="shared" si="186"/>
        <v>0</v>
      </c>
      <c r="R374" s="114">
        <f>'Расчет субсидий'!V374-1</f>
        <v>0.23214285714285721</v>
      </c>
      <c r="S374" s="114">
        <f>R374*'Расчет субсидий'!W374</f>
        <v>4.6428571428571441</v>
      </c>
      <c r="T374" s="124">
        <f t="shared" si="187"/>
        <v>23.808519290207627</v>
      </c>
      <c r="U374" s="114">
        <f>'Расчет субсидий'!Z374-1</f>
        <v>0.10000000000000009</v>
      </c>
      <c r="V374" s="114">
        <f>U374*'Расчет субсидий'!AA374</f>
        <v>3.0000000000000027</v>
      </c>
      <c r="W374" s="124">
        <f t="shared" si="188"/>
        <v>15.383966310595708</v>
      </c>
      <c r="X374" s="114" t="s">
        <v>378</v>
      </c>
      <c r="Y374" s="114" t="s">
        <v>378</v>
      </c>
      <c r="Z374" s="114" t="s">
        <v>378</v>
      </c>
      <c r="AA374" s="119">
        <f>'Расчет субсидий'!AH374-1</f>
        <v>-7.8823529411764737E-2</v>
      </c>
      <c r="AB374" s="114">
        <f>AA374*'Расчет субсидий'!AI374</f>
        <v>-0.39411764705882368</v>
      </c>
      <c r="AC374" s="124">
        <f t="shared" si="189"/>
        <v>-2.0210308682547291</v>
      </c>
      <c r="AD374" s="114">
        <f>'Расчет субсидий'!AL374-1</f>
        <v>-0.86153846153846159</v>
      </c>
      <c r="AE374" s="114">
        <f>AD374*'Расчет субсидий'!AM374</f>
        <v>-12.923076923076923</v>
      </c>
      <c r="AF374" s="124">
        <f t="shared" si="190"/>
        <v>-66.269393337950689</v>
      </c>
      <c r="AG374" s="114">
        <f>'Расчет субсидий'!AP374-1</f>
        <v>0.33862433862433861</v>
      </c>
      <c r="AH374" s="114">
        <f>AG374*'Расчет субсидий'!AQ374</f>
        <v>6.7724867724867721</v>
      </c>
      <c r="AI374" s="132">
        <f t="shared" si="191"/>
        <v>34.729236115630492</v>
      </c>
      <c r="AJ374" s="114" t="s">
        <v>378</v>
      </c>
      <c r="AK374" s="114" t="s">
        <v>378</v>
      </c>
      <c r="AL374" s="114" t="s">
        <v>378</v>
      </c>
      <c r="AM374" s="123">
        <f>'Расчет субсидий'!AX374-1</f>
        <v>0</v>
      </c>
      <c r="AN374" s="123">
        <f>AM374*'Расчет субсидий'!AY374</f>
        <v>0</v>
      </c>
      <c r="AO374" s="116">
        <f t="shared" si="192"/>
        <v>0</v>
      </c>
      <c r="AP374" s="114" t="s">
        <v>378</v>
      </c>
      <c r="AQ374" s="115" t="s">
        <v>378</v>
      </c>
      <c r="AR374" s="141" t="s">
        <v>378</v>
      </c>
      <c r="AS374" s="115">
        <f t="shared" si="193"/>
        <v>20.709873745664968</v>
      </c>
      <c r="AT374" s="118" t="str">
        <f>IF('Расчет субсидий'!BV374="+",'Расчет субсидий'!BV374,"-")</f>
        <v>+</v>
      </c>
    </row>
    <row r="375" spans="1:46" x14ac:dyDescent="0.2">
      <c r="A375" s="140" t="s">
        <v>368</v>
      </c>
      <c r="B375" s="114">
        <f>'Расчет субсидий'!BI375</f>
        <v>218.40000000000009</v>
      </c>
      <c r="C375" s="114">
        <f>'Расчет субсидий'!D375-1</f>
        <v>0.11622971285892625</v>
      </c>
      <c r="D375" s="114">
        <f>C375*'Расчет субсидий'!E375</f>
        <v>1.1622971285892625</v>
      </c>
      <c r="E375" s="124">
        <f t="shared" si="184"/>
        <v>6.4444173896433483</v>
      </c>
      <c r="F375" s="114" t="s">
        <v>378</v>
      </c>
      <c r="G375" s="114" t="s">
        <v>378</v>
      </c>
      <c r="H375" s="114" t="s">
        <v>378</v>
      </c>
      <c r="I375" s="114" t="s">
        <v>378</v>
      </c>
      <c r="J375" s="114" t="s">
        <v>378</v>
      </c>
      <c r="K375" s="114" t="s">
        <v>378</v>
      </c>
      <c r="L375" s="114">
        <f>'Расчет субсидий'!P375-1</f>
        <v>-0.2285139780761497</v>
      </c>
      <c r="M375" s="114">
        <f>L375*'Расчет субсидий'!Q375</f>
        <v>-4.5702795615229945</v>
      </c>
      <c r="N375" s="124">
        <f t="shared" si="185"/>
        <v>-25.34015473096683</v>
      </c>
      <c r="O375" s="114">
        <f>'Расчет субсидий'!R375-1</f>
        <v>0</v>
      </c>
      <c r="P375" s="114">
        <f>O375*'Расчет субсидий'!S375</f>
        <v>0</v>
      </c>
      <c r="Q375" s="124">
        <f t="shared" si="186"/>
        <v>0</v>
      </c>
      <c r="R375" s="114">
        <f>'Расчет субсидий'!V375-1</f>
        <v>0.41147391700273173</v>
      </c>
      <c r="S375" s="114">
        <f>R375*'Расчет субсидий'!W375</f>
        <v>8.2294783400546336</v>
      </c>
      <c r="T375" s="124">
        <f t="shared" si="187"/>
        <v>45.628774276257204</v>
      </c>
      <c r="U375" s="114">
        <f>'Расчет субсидий'!Z375-1</f>
        <v>1.5357142857142856</v>
      </c>
      <c r="V375" s="114">
        <f>U375*'Расчет субсидий'!AA375</f>
        <v>46.071428571428569</v>
      </c>
      <c r="W375" s="124">
        <f t="shared" si="188"/>
        <v>255.44545206937931</v>
      </c>
      <c r="X375" s="114" t="s">
        <v>378</v>
      </c>
      <c r="Y375" s="114" t="s">
        <v>378</v>
      </c>
      <c r="Z375" s="114" t="s">
        <v>378</v>
      </c>
      <c r="AA375" s="119">
        <f>'Расчет субсидий'!AH375-1</f>
        <v>0.10810344827586205</v>
      </c>
      <c r="AB375" s="114">
        <f>AA375*'Расчет субсидий'!AI375</f>
        <v>0.54051724137931023</v>
      </c>
      <c r="AC375" s="124">
        <f t="shared" si="189"/>
        <v>2.99692619388534</v>
      </c>
      <c r="AD375" s="114">
        <f>'Расчет субсидий'!AL375-1</f>
        <v>-0.73538461538461541</v>
      </c>
      <c r="AE375" s="114">
        <f>AD375*'Расчет субсидий'!AM375</f>
        <v>-11.030769230769231</v>
      </c>
      <c r="AF375" s="124">
        <f t="shared" si="190"/>
        <v>-61.160678541978044</v>
      </c>
      <c r="AG375" s="114">
        <f>'Расчет субсидий'!AP375-1</f>
        <v>-5.0632911392405111E-2</v>
      </c>
      <c r="AH375" s="114">
        <f>AG375*'Расчет субсидий'!AQ375</f>
        <v>-1.0126582278481022</v>
      </c>
      <c r="AI375" s="132">
        <f t="shared" si="191"/>
        <v>-5.6147366562202947</v>
      </c>
      <c r="AJ375" s="114" t="s">
        <v>378</v>
      </c>
      <c r="AK375" s="114" t="s">
        <v>378</v>
      </c>
      <c r="AL375" s="114" t="s">
        <v>378</v>
      </c>
      <c r="AM375" s="123">
        <f>'Расчет субсидий'!AX375-1</f>
        <v>0</v>
      </c>
      <c r="AN375" s="123">
        <f>AM375*'Расчет субсидий'!AY375</f>
        <v>0</v>
      </c>
      <c r="AO375" s="116">
        <f t="shared" si="192"/>
        <v>0</v>
      </c>
      <c r="AP375" s="114" t="s">
        <v>378</v>
      </c>
      <c r="AQ375" s="115" t="s">
        <v>378</v>
      </c>
      <c r="AR375" s="141" t="s">
        <v>378</v>
      </c>
      <c r="AS375" s="115">
        <f t="shared" si="193"/>
        <v>39.390014261311457</v>
      </c>
      <c r="AT375" s="118" t="str">
        <f>IF('Расчет субсидий'!BV375="+",'Расчет субсидий'!BV375,"-")</f>
        <v>-</v>
      </c>
    </row>
    <row r="376" spans="1:46" x14ac:dyDescent="0.2">
      <c r="A376" s="140" t="s">
        <v>369</v>
      </c>
      <c r="B376" s="114">
        <f>'Расчет субсидий'!BI376</f>
        <v>180.79999999999995</v>
      </c>
      <c r="C376" s="114">
        <f>'Расчет субсидий'!D376-1</f>
        <v>0.29948894024069816</v>
      </c>
      <c r="D376" s="114">
        <f>C376*'Расчет субсидий'!E376</f>
        <v>2.9948894024069816</v>
      </c>
      <c r="E376" s="124">
        <f t="shared" si="184"/>
        <v>16.790364066423088</v>
      </c>
      <c r="F376" s="114" t="s">
        <v>378</v>
      </c>
      <c r="G376" s="114" t="s">
        <v>378</v>
      </c>
      <c r="H376" s="114" t="s">
        <v>378</v>
      </c>
      <c r="I376" s="114" t="s">
        <v>378</v>
      </c>
      <c r="J376" s="114" t="s">
        <v>378</v>
      </c>
      <c r="K376" s="114" t="s">
        <v>378</v>
      </c>
      <c r="L376" s="114">
        <f>'Расчет субсидий'!P376-1</f>
        <v>-0.26589406610911981</v>
      </c>
      <c r="M376" s="114">
        <f>L376*'Расчет субсидий'!Q376</f>
        <v>-5.3178813221823962</v>
      </c>
      <c r="N376" s="124">
        <f t="shared" si="185"/>
        <v>-29.813843339160513</v>
      </c>
      <c r="O376" s="114">
        <f>'Расчет субсидий'!R376-1</f>
        <v>0</v>
      </c>
      <c r="P376" s="114">
        <f>O376*'Расчет субсидий'!S376</f>
        <v>0</v>
      </c>
      <c r="Q376" s="124">
        <f t="shared" si="186"/>
        <v>0</v>
      </c>
      <c r="R376" s="114">
        <f>'Расчет субсидий'!V376-1</f>
        <v>0.12314945000413546</v>
      </c>
      <c r="S376" s="114">
        <f>R376*'Расчет субсидий'!W376</f>
        <v>2.4629890000827093</v>
      </c>
      <c r="T376" s="124">
        <f t="shared" si="187"/>
        <v>13.808350308277696</v>
      </c>
      <c r="U376" s="114">
        <f>'Расчет субсидий'!Z376-1</f>
        <v>0.83561643835616439</v>
      </c>
      <c r="V376" s="114">
        <f>U376*'Расчет субсидий'!AA376</f>
        <v>25.068493150684933</v>
      </c>
      <c r="W376" s="124">
        <f t="shared" si="188"/>
        <v>140.54246085292849</v>
      </c>
      <c r="X376" s="114" t="s">
        <v>378</v>
      </c>
      <c r="Y376" s="114" t="s">
        <v>378</v>
      </c>
      <c r="Z376" s="114" t="s">
        <v>378</v>
      </c>
      <c r="AA376" s="119">
        <f>'Расчет субсидий'!AH376-1</f>
        <v>-1.4465408805031443E-2</v>
      </c>
      <c r="AB376" s="114">
        <f>AA376*'Расчет субсидий'!AI376</f>
        <v>-7.2327044025157217E-2</v>
      </c>
      <c r="AC376" s="124">
        <f t="shared" si="189"/>
        <v>-0.40548989891065551</v>
      </c>
      <c r="AD376" s="114">
        <f>'Расчет субсидий'!AL376-1</f>
        <v>-0.67692307692307696</v>
      </c>
      <c r="AE376" s="114">
        <f>AD376*'Расчет субсидий'!AM376</f>
        <v>-10.153846153846155</v>
      </c>
      <c r="AF376" s="124">
        <f t="shared" si="190"/>
        <v>-56.92589965442702</v>
      </c>
      <c r="AG376" s="114">
        <f>'Расчет субсидий'!AP376-1</f>
        <v>3.7037037037036979E-2</v>
      </c>
      <c r="AH376" s="114">
        <f>AG376*'Расчет субсидий'!AQ376</f>
        <v>0.74074074074073959</v>
      </c>
      <c r="AI376" s="132">
        <f t="shared" si="191"/>
        <v>4.1528434091332782</v>
      </c>
      <c r="AJ376" s="114" t="s">
        <v>378</v>
      </c>
      <c r="AK376" s="114" t="s">
        <v>378</v>
      </c>
      <c r="AL376" s="114" t="s">
        <v>378</v>
      </c>
      <c r="AM376" s="123">
        <f>'Расчет субсидий'!AX376-1</f>
        <v>1.6526153846153844</v>
      </c>
      <c r="AN376" s="123">
        <f>AM376*'Расчет субсидий'!AY376</f>
        <v>16.526153846153843</v>
      </c>
      <c r="AO376" s="116">
        <f t="shared" si="192"/>
        <v>92.651214255735596</v>
      </c>
      <c r="AP376" s="114" t="s">
        <v>378</v>
      </c>
      <c r="AQ376" s="115" t="s">
        <v>378</v>
      </c>
      <c r="AR376" s="141" t="s">
        <v>378</v>
      </c>
      <c r="AS376" s="115">
        <f t="shared" si="193"/>
        <v>32.249211620015501</v>
      </c>
      <c r="AT376" s="118" t="str">
        <f>IF('Расчет субсидий'!BV376="+",'Расчет субсидий'!BV376,"-")</f>
        <v>-</v>
      </c>
    </row>
    <row r="377" spans="1:46" x14ac:dyDescent="0.2">
      <c r="A377" s="135" t="s">
        <v>382</v>
      </c>
      <c r="B377" s="146">
        <f>B6+B17+B45</f>
        <v>148307.30000000002</v>
      </c>
      <c r="C377" s="147"/>
      <c r="D377" s="147"/>
      <c r="E377" s="146">
        <f>E6+E17+E45</f>
        <v>11454.279482238959</v>
      </c>
      <c r="F377" s="147"/>
      <c r="G377" s="147"/>
      <c r="H377" s="146">
        <f>H6+H17+H45</f>
        <v>0</v>
      </c>
      <c r="I377" s="147"/>
      <c r="J377" s="147"/>
      <c r="K377" s="146">
        <f>K6+K17+K45</f>
        <v>35467.530238933425</v>
      </c>
      <c r="L377" s="147"/>
      <c r="M377" s="147"/>
      <c r="N377" s="146">
        <f>N6+N17+N45</f>
        <v>3772.8097145035108</v>
      </c>
      <c r="O377" s="147"/>
      <c r="P377" s="147"/>
      <c r="Q377" s="146">
        <f>Q6+Q17+Q45</f>
        <v>0</v>
      </c>
      <c r="R377" s="147"/>
      <c r="S377" s="147"/>
      <c r="T377" s="146">
        <f>T6+T17+T45</f>
        <v>3545.3812110359177</v>
      </c>
      <c r="U377" s="147"/>
      <c r="V377" s="147"/>
      <c r="W377" s="146">
        <f>W6+W17+W45</f>
        <v>26276.677590736457</v>
      </c>
      <c r="X377" s="146"/>
      <c r="Y377" s="146"/>
      <c r="Z377" s="146"/>
      <c r="AA377" s="146"/>
      <c r="AB377" s="146"/>
      <c r="AC377" s="146"/>
      <c r="AD377" s="147"/>
      <c r="AE377" s="147"/>
      <c r="AF377" s="146">
        <f>AF6+AF17+AF45</f>
        <v>-81446.34016007118</v>
      </c>
      <c r="AG377" s="147"/>
      <c r="AH377" s="147"/>
      <c r="AI377" s="146">
        <f>AI6+AI17+AI45</f>
        <v>4636.4551799083383</v>
      </c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7"/>
      <c r="AT377" s="148">
        <f>COUNTIF(AT7:AT376,"+")</f>
        <v>57</v>
      </c>
    </row>
  </sheetData>
  <mergeCells count="19">
    <mergeCell ref="AT3:AT4"/>
    <mergeCell ref="A1:AS1"/>
    <mergeCell ref="A3:A4"/>
    <mergeCell ref="B3:B4"/>
    <mergeCell ref="AS3:AS4"/>
    <mergeCell ref="C3:E3"/>
    <mergeCell ref="O3:Q3"/>
    <mergeCell ref="L3:N3"/>
    <mergeCell ref="I3:K3"/>
    <mergeCell ref="F3:H3"/>
    <mergeCell ref="R3:T3"/>
    <mergeCell ref="U3:W3"/>
    <mergeCell ref="AD3:AF3"/>
    <mergeCell ref="AG3:AI3"/>
    <mergeCell ref="X3:Z3"/>
    <mergeCell ref="AJ3:AL3"/>
    <mergeCell ref="AM3:AO3"/>
    <mergeCell ref="AP3:AR3"/>
    <mergeCell ref="AA3:AC3"/>
  </mergeCells>
  <pageMargins left="0.70866141732283472" right="0.70866141732283472" top="0.74803149606299213" bottom="0.74803149606299213" header="0.31496062992125984" footer="0.31496062992125984"/>
  <pageSetup paperSize="8" scale="5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2014-04-09T13:53:22Z</cp:lastPrinted>
  <dcterms:created xsi:type="dcterms:W3CDTF">2010-02-05T14:48:49Z</dcterms:created>
  <dcterms:modified xsi:type="dcterms:W3CDTF">2014-04-09T13:53:25Z</dcterms:modified>
</cp:coreProperties>
</file>