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-30" yWindow="195" windowWidth="13020" windowHeight="8400"/>
  </bookViews>
  <sheets>
    <sheet name="Расчет субсидий" sheetId="7" r:id="rId1"/>
    <sheet name="Плюсы и минусы" sheetId="8" r:id="rId2"/>
  </sheets>
  <definedNames>
    <definedName name="_xlnm._FilterDatabase" localSheetId="0" hidden="1">'Расчет субсидий'!$A$1:$AA$350</definedName>
    <definedName name="_xlnm.Print_Titles" localSheetId="1">'Плюсы и минусы'!$3:$4</definedName>
    <definedName name="_xlnm.Print_Titles" localSheetId="0">'Расчет субсидий'!$A:$A,'Расчет субсидий'!$3:$5</definedName>
    <definedName name="_xlnm.Print_Area" localSheetId="0">'Расчет субсидий'!$A$1:$BJ$378</definedName>
  </definedNames>
  <calcPr calcId="145621"/>
</workbook>
</file>

<file path=xl/calcChain.xml><?xml version="1.0" encoding="utf-8"?>
<calcChain xmlns="http://schemas.openxmlformats.org/spreadsheetml/2006/main">
  <c r="BH377" i="7" l="1"/>
  <c r="BH17" i="7" l="1"/>
  <c r="BH6" i="7" l="1"/>
  <c r="B45" i="7" l="1"/>
  <c r="C45" i="7"/>
  <c r="N45" i="7"/>
  <c r="O45" i="7"/>
  <c r="T45" i="7"/>
  <c r="U45" i="7"/>
  <c r="X45" i="7"/>
  <c r="Y45" i="7"/>
  <c r="AN45" i="7"/>
  <c r="AO45" i="7"/>
  <c r="AT45" i="7"/>
  <c r="AX45" i="7"/>
  <c r="AY45" i="7"/>
  <c r="AZ45" i="7"/>
  <c r="BA45" i="7"/>
  <c r="BB45" i="7"/>
  <c r="BC45" i="7"/>
  <c r="BD45" i="7"/>
  <c r="BE45" i="7"/>
  <c r="D47" i="7"/>
  <c r="AR47" i="7" s="1"/>
  <c r="AS47" i="7" s="1"/>
  <c r="AV47" i="7" s="1"/>
  <c r="P47" i="7"/>
  <c r="V47" i="7"/>
  <c r="Z47" i="7"/>
  <c r="AP47" i="7"/>
  <c r="AU47" i="7"/>
  <c r="D48" i="7"/>
  <c r="P48" i="7"/>
  <c r="V48" i="7"/>
  <c r="Z48" i="7"/>
  <c r="AP48" i="7"/>
  <c r="AR48" i="7"/>
  <c r="AS48" i="7"/>
  <c r="AV48" i="7" s="1"/>
  <c r="AU48" i="7"/>
  <c r="D49" i="7"/>
  <c r="P49" i="7"/>
  <c r="V49" i="7"/>
  <c r="Z49" i="7"/>
  <c r="AP49" i="7"/>
  <c r="AU49" i="7"/>
  <c r="D50" i="7"/>
  <c r="P50" i="7"/>
  <c r="V50" i="7"/>
  <c r="Z50" i="7"/>
  <c r="AP50" i="7"/>
  <c r="AR50" i="7"/>
  <c r="AS50" i="7" s="1"/>
  <c r="AV50" i="7" s="1"/>
  <c r="AU50" i="7"/>
  <c r="D51" i="7"/>
  <c r="P51" i="7"/>
  <c r="V51" i="7"/>
  <c r="Z51" i="7"/>
  <c r="AP51" i="7"/>
  <c r="AU51" i="7"/>
  <c r="D53" i="7"/>
  <c r="P53" i="7"/>
  <c r="AR53" i="7" s="1"/>
  <c r="AS53" i="7" s="1"/>
  <c r="AV53" i="7" s="1"/>
  <c r="BF53" i="7" s="1"/>
  <c r="BJ53" i="7" s="1"/>
  <c r="V53" i="7"/>
  <c r="Z53" i="7"/>
  <c r="AP53" i="7"/>
  <c r="AU53" i="7"/>
  <c r="D54" i="7"/>
  <c r="AR54" i="7" s="1"/>
  <c r="AS54" i="7" s="1"/>
  <c r="AV54" i="7" s="1"/>
  <c r="P54" i="7"/>
  <c r="V54" i="7"/>
  <c r="Z54" i="7"/>
  <c r="AP54" i="7"/>
  <c r="AU54" i="7"/>
  <c r="D55" i="7"/>
  <c r="P55" i="7"/>
  <c r="V55" i="7"/>
  <c r="Z55" i="7"/>
  <c r="AP55" i="7"/>
  <c r="AU55" i="7"/>
  <c r="D56" i="7"/>
  <c r="P56" i="7"/>
  <c r="V56" i="7"/>
  <c r="Z56" i="7"/>
  <c r="AP56" i="7"/>
  <c r="AR56" i="7"/>
  <c r="AS56" i="7"/>
  <c r="AV56" i="7" s="1"/>
  <c r="AU56" i="7"/>
  <c r="D57" i="7"/>
  <c r="P57" i="7"/>
  <c r="V57" i="7"/>
  <c r="Z57" i="7"/>
  <c r="AP57" i="7"/>
  <c r="AU57" i="7"/>
  <c r="D58" i="7"/>
  <c r="AR58" i="7" s="1"/>
  <c r="AS58" i="7" s="1"/>
  <c r="AV58" i="7" s="1"/>
  <c r="P58" i="7"/>
  <c r="V58" i="7"/>
  <c r="Z58" i="7"/>
  <c r="AP58" i="7"/>
  <c r="AU58" i="7"/>
  <c r="D59" i="7"/>
  <c r="P59" i="7"/>
  <c r="V59" i="7"/>
  <c r="Z59" i="7"/>
  <c r="AP59" i="7"/>
  <c r="AU59" i="7"/>
  <c r="D60" i="7"/>
  <c r="AR60" i="7" s="1"/>
  <c r="AS60" i="7" s="1"/>
  <c r="AV60" i="7" s="1"/>
  <c r="P60" i="7"/>
  <c r="V60" i="7"/>
  <c r="Z60" i="7"/>
  <c r="AP60" i="7"/>
  <c r="AU60" i="7"/>
  <c r="D61" i="7"/>
  <c r="P61" i="7"/>
  <c r="AR61" i="7" s="1"/>
  <c r="AS61" i="7" s="1"/>
  <c r="AV61" i="7" s="1"/>
  <c r="AW61" i="7" s="1"/>
  <c r="V61" i="7"/>
  <c r="Z61" i="7"/>
  <c r="AP61" i="7"/>
  <c r="AU61" i="7"/>
  <c r="D62" i="7"/>
  <c r="AR62" i="7" s="1"/>
  <c r="AS62" i="7" s="1"/>
  <c r="AV62" i="7" s="1"/>
  <c r="P62" i="7"/>
  <c r="V62" i="7"/>
  <c r="Z62" i="7"/>
  <c r="AP62" i="7"/>
  <c r="AU62" i="7"/>
  <c r="D63" i="7"/>
  <c r="P63" i="7"/>
  <c r="V63" i="7"/>
  <c r="Z63" i="7"/>
  <c r="AP63" i="7"/>
  <c r="AU63" i="7"/>
  <c r="D64" i="7"/>
  <c r="P64" i="7"/>
  <c r="V64" i="7"/>
  <c r="Z64" i="7"/>
  <c r="AP64" i="7"/>
  <c r="AR64" i="7"/>
  <c r="AS64" i="7"/>
  <c r="AV64" i="7" s="1"/>
  <c r="AU64" i="7"/>
  <c r="D65" i="7"/>
  <c r="P65" i="7"/>
  <c r="V65" i="7"/>
  <c r="Z65" i="7"/>
  <c r="AP65" i="7"/>
  <c r="AU65" i="7"/>
  <c r="D67" i="7"/>
  <c r="P67" i="7"/>
  <c r="V67" i="7"/>
  <c r="Z67" i="7"/>
  <c r="AP67" i="7"/>
  <c r="AR67" i="7"/>
  <c r="AS67" i="7" s="1"/>
  <c r="AV67" i="7" s="1"/>
  <c r="AU67" i="7"/>
  <c r="D68" i="7"/>
  <c r="P68" i="7"/>
  <c r="V68" i="7"/>
  <c r="Z68" i="7"/>
  <c r="AP68" i="7"/>
  <c r="AU68" i="7"/>
  <c r="D69" i="7"/>
  <c r="P69" i="7"/>
  <c r="V69" i="7"/>
  <c r="Z69" i="7"/>
  <c r="AP69" i="7"/>
  <c r="AR69" i="7"/>
  <c r="AS69" i="7"/>
  <c r="AV69" i="7" s="1"/>
  <c r="AU69" i="7"/>
  <c r="D70" i="7"/>
  <c r="P70" i="7"/>
  <c r="V70" i="7"/>
  <c r="Z70" i="7"/>
  <c r="AP70" i="7"/>
  <c r="AU70" i="7"/>
  <c r="D71" i="7"/>
  <c r="P71" i="7"/>
  <c r="V71" i="7"/>
  <c r="Z71" i="7"/>
  <c r="AP71" i="7"/>
  <c r="AR71" i="7"/>
  <c r="AS71" i="7"/>
  <c r="AV71" i="7" s="1"/>
  <c r="AU71" i="7"/>
  <c r="D73" i="7"/>
  <c r="AR73" i="7" s="1"/>
  <c r="AS73" i="7" s="1"/>
  <c r="P73" i="7"/>
  <c r="V73" i="7"/>
  <c r="Z73" i="7"/>
  <c r="AP73" i="7"/>
  <c r="AU73" i="7"/>
  <c r="AV73" i="7"/>
  <c r="D74" i="7"/>
  <c r="P74" i="7"/>
  <c r="V74" i="7"/>
  <c r="Z74" i="7"/>
  <c r="AP74" i="7"/>
  <c r="AU74" i="7"/>
  <c r="D75" i="7"/>
  <c r="AR75" i="7" s="1"/>
  <c r="P75" i="7"/>
  <c r="V75" i="7"/>
  <c r="Z75" i="7"/>
  <c r="AP75" i="7"/>
  <c r="AS75" i="7"/>
  <c r="AV75" i="7" s="1"/>
  <c r="AU75" i="7"/>
  <c r="D76" i="7"/>
  <c r="P76" i="7"/>
  <c r="V76" i="7"/>
  <c r="Z76" i="7"/>
  <c r="AP76" i="7"/>
  <c r="AU76" i="7"/>
  <c r="D77" i="7"/>
  <c r="P77" i="7"/>
  <c r="V77" i="7"/>
  <c r="Z77" i="7"/>
  <c r="AP77" i="7"/>
  <c r="AR77" i="7"/>
  <c r="AS77" i="7"/>
  <c r="AU77" i="7"/>
  <c r="D78" i="7"/>
  <c r="P78" i="7"/>
  <c r="V78" i="7"/>
  <c r="Z78" i="7"/>
  <c r="AP78" i="7"/>
  <c r="AU78" i="7"/>
  <c r="D79" i="7"/>
  <c r="P79" i="7"/>
  <c r="V79" i="7"/>
  <c r="Z79" i="7"/>
  <c r="AP79" i="7"/>
  <c r="AR79" i="7"/>
  <c r="AS79" i="7" s="1"/>
  <c r="AV79" i="7" s="1"/>
  <c r="AU79" i="7"/>
  <c r="D80" i="7"/>
  <c r="P80" i="7"/>
  <c r="AR80" i="7" s="1"/>
  <c r="AS80" i="7" s="1"/>
  <c r="AV80" i="7" s="1"/>
  <c r="V80" i="7"/>
  <c r="Z80" i="7"/>
  <c r="AP80" i="7"/>
  <c r="AU80" i="7"/>
  <c r="D82" i="7"/>
  <c r="P82" i="7"/>
  <c r="V82" i="7"/>
  <c r="Z82" i="7"/>
  <c r="AP82" i="7"/>
  <c r="AR82" i="7" s="1"/>
  <c r="AS82" i="7"/>
  <c r="AV82" i="7" s="1"/>
  <c r="AU82" i="7"/>
  <c r="D83" i="7"/>
  <c r="AR83" i="7" s="1"/>
  <c r="AS83" i="7" s="1"/>
  <c r="P83" i="7"/>
  <c r="V83" i="7"/>
  <c r="Z83" i="7"/>
  <c r="AP83" i="7"/>
  <c r="AU83" i="7"/>
  <c r="AV83" i="7"/>
  <c r="D84" i="7"/>
  <c r="P84" i="7"/>
  <c r="V84" i="7"/>
  <c r="Z84" i="7"/>
  <c r="AP84" i="7"/>
  <c r="AR84" i="7"/>
  <c r="AS84" i="7" s="1"/>
  <c r="AV84" i="7" s="1"/>
  <c r="AU84" i="7"/>
  <c r="D85" i="7"/>
  <c r="P85" i="7"/>
  <c r="V85" i="7"/>
  <c r="Z85" i="7"/>
  <c r="AP85" i="7"/>
  <c r="AU85" i="7"/>
  <c r="D86" i="7"/>
  <c r="P86" i="7"/>
  <c r="V86" i="7"/>
  <c r="Z86" i="7"/>
  <c r="AP86" i="7"/>
  <c r="AR86" i="7"/>
  <c r="AS86" i="7" s="1"/>
  <c r="AV86" i="7" s="1"/>
  <c r="AU86" i="7"/>
  <c r="D87" i="7"/>
  <c r="P87" i="7"/>
  <c r="V87" i="7"/>
  <c r="Z87" i="7"/>
  <c r="AP87" i="7"/>
  <c r="AU87" i="7"/>
  <c r="D88" i="7"/>
  <c r="P88" i="7"/>
  <c r="V88" i="7"/>
  <c r="Z88" i="7"/>
  <c r="AR88" i="7" s="1"/>
  <c r="AS88" i="7" s="1"/>
  <c r="AV88" i="7" s="1"/>
  <c r="AP88" i="7"/>
  <c r="AU88" i="7"/>
  <c r="D89" i="7"/>
  <c r="P89" i="7"/>
  <c r="V89" i="7"/>
  <c r="Z89" i="7"/>
  <c r="AP89" i="7"/>
  <c r="AU89" i="7"/>
  <c r="D90" i="7"/>
  <c r="P90" i="7"/>
  <c r="V90" i="7"/>
  <c r="Z90" i="7"/>
  <c r="AP90" i="7"/>
  <c r="AR90" i="7" s="1"/>
  <c r="AS90" i="7" s="1"/>
  <c r="AV90" i="7" s="1"/>
  <c r="AU90" i="7"/>
  <c r="D92" i="7"/>
  <c r="P92" i="7"/>
  <c r="V92" i="7"/>
  <c r="Z92" i="7"/>
  <c r="AP92" i="7"/>
  <c r="AR92" i="7"/>
  <c r="AS92" i="7"/>
  <c r="AV92" i="7" s="1"/>
  <c r="AU92" i="7"/>
  <c r="D93" i="7"/>
  <c r="P93" i="7"/>
  <c r="V93" i="7"/>
  <c r="Z93" i="7"/>
  <c r="AP93" i="7"/>
  <c r="AU93" i="7"/>
  <c r="D94" i="7"/>
  <c r="AR94" i="7" s="1"/>
  <c r="AS94" i="7" s="1"/>
  <c r="AV94" i="7" s="1"/>
  <c r="P94" i="7"/>
  <c r="V94" i="7"/>
  <c r="Z94" i="7"/>
  <c r="AP94" i="7"/>
  <c r="AU94" i="7"/>
  <c r="D95" i="7"/>
  <c r="P95" i="7"/>
  <c r="V95" i="7"/>
  <c r="Z95" i="7"/>
  <c r="AP95" i="7"/>
  <c r="AU95" i="7"/>
  <c r="D96" i="7"/>
  <c r="AR96" i="7" s="1"/>
  <c r="AS96" i="7" s="1"/>
  <c r="P96" i="7"/>
  <c r="V96" i="7"/>
  <c r="Z96" i="7"/>
  <c r="AP96" i="7"/>
  <c r="AU96" i="7"/>
  <c r="AV96" i="7"/>
  <c r="D97" i="7"/>
  <c r="P97" i="7"/>
  <c r="AR97" i="7" s="1"/>
  <c r="AS97" i="7" s="1"/>
  <c r="AV97" i="7" s="1"/>
  <c r="AW97" i="7" s="1"/>
  <c r="V97" i="7"/>
  <c r="Z97" i="7"/>
  <c r="AP97" i="7"/>
  <c r="AU97" i="7"/>
  <c r="BF97" i="7"/>
  <c r="BJ97" i="7"/>
  <c r="D98" i="7"/>
  <c r="AR98" i="7" s="1"/>
  <c r="AS98" i="7" s="1"/>
  <c r="AV98" i="7" s="1"/>
  <c r="P98" i="7"/>
  <c r="V98" i="7"/>
  <c r="Z98" i="7"/>
  <c r="AP98" i="7"/>
  <c r="AU98" i="7"/>
  <c r="D99" i="7"/>
  <c r="P99" i="7"/>
  <c r="V99" i="7"/>
  <c r="Z99" i="7"/>
  <c r="AP99" i="7"/>
  <c r="AU99" i="7"/>
  <c r="D100" i="7"/>
  <c r="P100" i="7"/>
  <c r="V100" i="7"/>
  <c r="Z100" i="7"/>
  <c r="AP100" i="7"/>
  <c r="AR100" i="7"/>
  <c r="AS100" i="7"/>
  <c r="AV100" i="7" s="1"/>
  <c r="AU100" i="7"/>
  <c r="D101" i="7"/>
  <c r="P101" i="7"/>
  <c r="V101" i="7"/>
  <c r="Z101" i="7"/>
  <c r="AP101" i="7"/>
  <c r="AU101" i="7"/>
  <c r="D102" i="7"/>
  <c r="AR102" i="7" s="1"/>
  <c r="AS102" i="7" s="1"/>
  <c r="AV102" i="7" s="1"/>
  <c r="P102" i="7"/>
  <c r="V102" i="7"/>
  <c r="Z102" i="7"/>
  <c r="AP102" i="7"/>
  <c r="AU102" i="7"/>
  <c r="D103" i="7"/>
  <c r="P103" i="7"/>
  <c r="V103" i="7"/>
  <c r="Z103" i="7"/>
  <c r="AP103" i="7"/>
  <c r="AU103" i="7"/>
  <c r="D104" i="7"/>
  <c r="AR104" i="7" s="1"/>
  <c r="AS104" i="7" s="1"/>
  <c r="AV104" i="7" s="1"/>
  <c r="P104" i="7"/>
  <c r="V104" i="7"/>
  <c r="Z104" i="7"/>
  <c r="AP104" i="7"/>
  <c r="AU104" i="7"/>
  <c r="D106" i="7"/>
  <c r="P106" i="7"/>
  <c r="V106" i="7"/>
  <c r="Z106" i="7"/>
  <c r="AP106" i="7"/>
  <c r="AU106" i="7"/>
  <c r="D107" i="7"/>
  <c r="P107" i="7"/>
  <c r="V107" i="7"/>
  <c r="Z107" i="7"/>
  <c r="AR107" i="7" s="1"/>
  <c r="AS107" i="7" s="1"/>
  <c r="AV107" i="7" s="1"/>
  <c r="AP107" i="7"/>
  <c r="AU107" i="7"/>
  <c r="D108" i="7"/>
  <c r="P108" i="7"/>
  <c r="V108" i="7"/>
  <c r="Z108" i="7"/>
  <c r="AP108" i="7"/>
  <c r="AU108" i="7"/>
  <c r="D109" i="7"/>
  <c r="P109" i="7"/>
  <c r="V109" i="7"/>
  <c r="Z109" i="7"/>
  <c r="AP109" i="7"/>
  <c r="AU109" i="7"/>
  <c r="D110" i="7"/>
  <c r="P110" i="7"/>
  <c r="V110" i="7"/>
  <c r="Z110" i="7"/>
  <c r="AP110" i="7"/>
  <c r="AU110" i="7"/>
  <c r="D111" i="7"/>
  <c r="P111" i="7"/>
  <c r="V111" i="7"/>
  <c r="Z111" i="7"/>
  <c r="AP111" i="7"/>
  <c r="AR111" i="7"/>
  <c r="AS111" i="7" s="1"/>
  <c r="AV111" i="7" s="1"/>
  <c r="AU111" i="7"/>
  <c r="D112" i="7"/>
  <c r="AR112" i="7" s="1"/>
  <c r="AS112" i="7" s="1"/>
  <c r="P112" i="7"/>
  <c r="V112" i="7"/>
  <c r="Z112" i="7"/>
  <c r="AP112" i="7"/>
  <c r="AU112" i="7"/>
  <c r="AV112" i="7"/>
  <c r="BF112" i="7" s="1"/>
  <c r="BJ112" i="7" s="1"/>
  <c r="AW112" i="7"/>
  <c r="D113" i="7"/>
  <c r="P113" i="7"/>
  <c r="V113" i="7"/>
  <c r="Z113" i="7"/>
  <c r="AP113" i="7"/>
  <c r="AR113" i="7"/>
  <c r="AS113" i="7"/>
  <c r="AV113" i="7" s="1"/>
  <c r="AU113" i="7"/>
  <c r="D114" i="7"/>
  <c r="P114" i="7"/>
  <c r="V114" i="7"/>
  <c r="Z114" i="7"/>
  <c r="AP114" i="7"/>
  <c r="AU114" i="7"/>
  <c r="D115" i="7"/>
  <c r="P115" i="7"/>
  <c r="V115" i="7"/>
  <c r="Z115" i="7"/>
  <c r="AP115" i="7"/>
  <c r="AR115" i="7"/>
  <c r="AS115" i="7"/>
  <c r="AV115" i="7" s="1"/>
  <c r="AU115" i="7"/>
  <c r="D116" i="7"/>
  <c r="P116" i="7"/>
  <c r="V116" i="7"/>
  <c r="Z116" i="7"/>
  <c r="AP116" i="7"/>
  <c r="AU116" i="7"/>
  <c r="D117" i="7"/>
  <c r="P117" i="7"/>
  <c r="V117" i="7"/>
  <c r="Z117" i="7"/>
  <c r="AP117" i="7"/>
  <c r="AU117" i="7"/>
  <c r="D118" i="7"/>
  <c r="P118" i="7"/>
  <c r="V118" i="7"/>
  <c r="Z118" i="7"/>
  <c r="AP118" i="7"/>
  <c r="AU118" i="7"/>
  <c r="D119" i="7"/>
  <c r="P119" i="7"/>
  <c r="V119" i="7"/>
  <c r="Z119" i="7"/>
  <c r="AP119" i="7"/>
  <c r="AR119" i="7"/>
  <c r="AS119" i="7" s="1"/>
  <c r="AV119" i="7" s="1"/>
  <c r="AU119" i="7"/>
  <c r="D120" i="7"/>
  <c r="P120" i="7"/>
  <c r="V120" i="7"/>
  <c r="Z120" i="7"/>
  <c r="AP120" i="7"/>
  <c r="AU120" i="7"/>
  <c r="D122" i="7"/>
  <c r="P122" i="7"/>
  <c r="V122" i="7"/>
  <c r="Z122" i="7"/>
  <c r="AP122" i="7"/>
  <c r="AU122" i="7"/>
  <c r="D123" i="7"/>
  <c r="P123" i="7"/>
  <c r="V123" i="7"/>
  <c r="Z123" i="7"/>
  <c r="AP123" i="7"/>
  <c r="AR123" i="7"/>
  <c r="AS123" i="7" s="1"/>
  <c r="AV123" i="7" s="1"/>
  <c r="AU123" i="7"/>
  <c r="D124" i="7"/>
  <c r="P124" i="7"/>
  <c r="V124" i="7"/>
  <c r="Z124" i="7"/>
  <c r="AP124" i="7"/>
  <c r="AU124" i="7"/>
  <c r="D125" i="7"/>
  <c r="AR125" i="7" s="1"/>
  <c r="AS125" i="7" s="1"/>
  <c r="AV125" i="7" s="1"/>
  <c r="P125" i="7"/>
  <c r="V125" i="7"/>
  <c r="Z125" i="7"/>
  <c r="AP125" i="7"/>
  <c r="AU125" i="7"/>
  <c r="D126" i="7"/>
  <c r="P126" i="7"/>
  <c r="V126" i="7"/>
  <c r="Z126" i="7"/>
  <c r="AP126" i="7"/>
  <c r="AU126" i="7"/>
  <c r="D127" i="7"/>
  <c r="AR127" i="7" s="1"/>
  <c r="P127" i="7"/>
  <c r="V127" i="7"/>
  <c r="Z127" i="7"/>
  <c r="AP127" i="7"/>
  <c r="AS127" i="7"/>
  <c r="AV127" i="7" s="1"/>
  <c r="AU127" i="7"/>
  <c r="D128" i="7"/>
  <c r="P128" i="7"/>
  <c r="V128" i="7"/>
  <c r="Z128" i="7"/>
  <c r="AP128" i="7"/>
  <c r="AU128" i="7"/>
  <c r="D130" i="7"/>
  <c r="P130" i="7"/>
  <c r="AR130" i="7" s="1"/>
  <c r="AS130" i="7" s="1"/>
  <c r="AV130" i="7" s="1"/>
  <c r="V130" i="7"/>
  <c r="Z130" i="7"/>
  <c r="AP130" i="7"/>
  <c r="AU130" i="7"/>
  <c r="D131" i="7"/>
  <c r="AR131" i="7" s="1"/>
  <c r="AS131" i="7" s="1"/>
  <c r="AV131" i="7" s="1"/>
  <c r="AW131" i="7" s="1"/>
  <c r="P131" i="7"/>
  <c r="V131" i="7"/>
  <c r="Z131" i="7"/>
  <c r="AP131" i="7"/>
  <c r="AU131" i="7"/>
  <c r="D132" i="7"/>
  <c r="P132" i="7"/>
  <c r="V132" i="7"/>
  <c r="Z132" i="7"/>
  <c r="AP132" i="7"/>
  <c r="AR132" i="7"/>
  <c r="AS132" i="7"/>
  <c r="AV132" i="7" s="1"/>
  <c r="BF132" i="7" s="1"/>
  <c r="BJ132" i="7" s="1"/>
  <c r="AU132" i="7"/>
  <c r="AW132" i="7"/>
  <c r="D133" i="7"/>
  <c r="P133" i="7"/>
  <c r="V133" i="7"/>
  <c r="Z133" i="7"/>
  <c r="AP133" i="7"/>
  <c r="AR133" i="7"/>
  <c r="AS133" i="7" s="1"/>
  <c r="AU133" i="7"/>
  <c r="D134" i="7"/>
  <c r="P134" i="7"/>
  <c r="AR134" i="7" s="1"/>
  <c r="AS134" i="7" s="1"/>
  <c r="AV134" i="7" s="1"/>
  <c r="V134" i="7"/>
  <c r="Z134" i="7"/>
  <c r="AP134" i="7"/>
  <c r="AU134" i="7"/>
  <c r="D135" i="7"/>
  <c r="P135" i="7"/>
  <c r="V135" i="7"/>
  <c r="Z135" i="7"/>
  <c r="AP135" i="7"/>
  <c r="AU135" i="7"/>
  <c r="D136" i="7"/>
  <c r="P136" i="7"/>
  <c r="V136" i="7"/>
  <c r="Z136" i="7"/>
  <c r="AP136" i="7"/>
  <c r="AR136" i="7"/>
  <c r="AS136" i="7"/>
  <c r="AV136" i="7" s="1"/>
  <c r="BF136" i="7" s="1"/>
  <c r="BJ136" i="7" s="1"/>
  <c r="AU136" i="7"/>
  <c r="AW136" i="7"/>
  <c r="D137" i="7"/>
  <c r="P137" i="7"/>
  <c r="V137" i="7"/>
  <c r="Z137" i="7"/>
  <c r="AP137" i="7"/>
  <c r="AR137" i="7"/>
  <c r="AS137" i="7" s="1"/>
  <c r="AU137" i="7"/>
  <c r="D138" i="7"/>
  <c r="P138" i="7"/>
  <c r="AR138" i="7" s="1"/>
  <c r="AS138" i="7" s="1"/>
  <c r="AV138" i="7" s="1"/>
  <c r="V138" i="7"/>
  <c r="Z138" i="7"/>
  <c r="AP138" i="7"/>
  <c r="AU138" i="7"/>
  <c r="D140" i="7"/>
  <c r="AR140" i="7" s="1"/>
  <c r="P140" i="7"/>
  <c r="V140" i="7"/>
  <c r="Z140" i="7"/>
  <c r="AP140" i="7"/>
  <c r="AS140" i="7"/>
  <c r="AU140" i="7"/>
  <c r="AV140" i="7"/>
  <c r="D141" i="7"/>
  <c r="P141" i="7"/>
  <c r="V141" i="7"/>
  <c r="Z141" i="7"/>
  <c r="AP141" i="7"/>
  <c r="AU141" i="7"/>
  <c r="D142" i="7"/>
  <c r="P142" i="7"/>
  <c r="V142" i="7"/>
  <c r="Z142" i="7"/>
  <c r="AP142" i="7"/>
  <c r="AR142" i="7"/>
  <c r="AS142" i="7" s="1"/>
  <c r="AV142" i="7" s="1"/>
  <c r="AU142" i="7"/>
  <c r="D143" i="7"/>
  <c r="P143" i="7"/>
  <c r="V143" i="7"/>
  <c r="Z143" i="7"/>
  <c r="AP143" i="7"/>
  <c r="AU143" i="7"/>
  <c r="D144" i="7"/>
  <c r="AR144" i="7" s="1"/>
  <c r="AS144" i="7" s="1"/>
  <c r="AV144" i="7" s="1"/>
  <c r="P144" i="7"/>
  <c r="V144" i="7"/>
  <c r="Z144" i="7"/>
  <c r="AP144" i="7"/>
  <c r="AU144" i="7"/>
  <c r="D145" i="7"/>
  <c r="AR145" i="7" s="1"/>
  <c r="AS145" i="7" s="1"/>
  <c r="AV145" i="7" s="1"/>
  <c r="P145" i="7"/>
  <c r="V145" i="7"/>
  <c r="Z145" i="7"/>
  <c r="AP145" i="7"/>
  <c r="AU145" i="7"/>
  <c r="D147" i="7"/>
  <c r="P147" i="7"/>
  <c r="V147" i="7"/>
  <c r="Z147" i="7"/>
  <c r="AP147" i="7"/>
  <c r="AR147" i="7"/>
  <c r="AS147" i="7" s="1"/>
  <c r="AV147" i="7" s="1"/>
  <c r="AU147" i="7"/>
  <c r="D148" i="7"/>
  <c r="AR148" i="7" s="1"/>
  <c r="AS148" i="7" s="1"/>
  <c r="AV148" i="7" s="1"/>
  <c r="AW148" i="7" s="1"/>
  <c r="P148" i="7"/>
  <c r="V148" i="7"/>
  <c r="Z148" i="7"/>
  <c r="AP148" i="7"/>
  <c r="AU148" i="7"/>
  <c r="BF148" i="7"/>
  <c r="BJ148" i="7" s="1"/>
  <c r="D149" i="7"/>
  <c r="P149" i="7"/>
  <c r="AR149" i="7" s="1"/>
  <c r="AS149" i="7" s="1"/>
  <c r="AV149" i="7" s="1"/>
  <c r="AW149" i="7" s="1"/>
  <c r="V149" i="7"/>
  <c r="Z149" i="7"/>
  <c r="AP149" i="7"/>
  <c r="AU149" i="7"/>
  <c r="BF149" i="7"/>
  <c r="BJ149" i="7" s="1"/>
  <c r="D150" i="7"/>
  <c r="P150" i="7"/>
  <c r="V150" i="7"/>
  <c r="Z150" i="7"/>
  <c r="AP150" i="7"/>
  <c r="AR150" i="7"/>
  <c r="AS150" i="7" s="1"/>
  <c r="AV150" i="7" s="1"/>
  <c r="AU150" i="7"/>
  <c r="D151" i="7"/>
  <c r="P151" i="7"/>
  <c r="V151" i="7"/>
  <c r="Z151" i="7"/>
  <c r="AP151" i="7"/>
  <c r="AU151" i="7"/>
  <c r="D152" i="7"/>
  <c r="P152" i="7"/>
  <c r="V152" i="7"/>
  <c r="Z152" i="7"/>
  <c r="AP152" i="7"/>
  <c r="AR152" i="7"/>
  <c r="AS152" i="7"/>
  <c r="AV152" i="7" s="1"/>
  <c r="AU152" i="7"/>
  <c r="D153" i="7"/>
  <c r="P153" i="7"/>
  <c r="V153" i="7"/>
  <c r="Z153" i="7"/>
  <c r="AP153" i="7"/>
  <c r="AU153" i="7"/>
  <c r="D154" i="7"/>
  <c r="P154" i="7"/>
  <c r="V154" i="7"/>
  <c r="Z154" i="7"/>
  <c r="AP154" i="7"/>
  <c r="AR154" i="7"/>
  <c r="AS154" i="7" s="1"/>
  <c r="AV154" i="7" s="1"/>
  <c r="AU154" i="7"/>
  <c r="D155" i="7"/>
  <c r="P155" i="7"/>
  <c r="V155" i="7"/>
  <c r="Z155" i="7"/>
  <c r="AP155" i="7"/>
  <c r="AU155" i="7"/>
  <c r="D156" i="7"/>
  <c r="P156" i="7"/>
  <c r="V156" i="7"/>
  <c r="Z156" i="7"/>
  <c r="AP156" i="7"/>
  <c r="AU156" i="7"/>
  <c r="D157" i="7"/>
  <c r="P157" i="7"/>
  <c r="V157" i="7"/>
  <c r="AR157" i="7" s="1"/>
  <c r="AS157" i="7" s="1"/>
  <c r="AV157" i="7" s="1"/>
  <c r="Z157" i="7"/>
  <c r="AP157" i="7"/>
  <c r="AU157" i="7"/>
  <c r="D158" i="7"/>
  <c r="P158" i="7"/>
  <c r="V158" i="7"/>
  <c r="Z158" i="7"/>
  <c r="AP158" i="7"/>
  <c r="AU158" i="7"/>
  <c r="D160" i="7"/>
  <c r="AR160" i="7" s="1"/>
  <c r="AS160" i="7" s="1"/>
  <c r="AV160" i="7" s="1"/>
  <c r="P160" i="7"/>
  <c r="V160" i="7"/>
  <c r="Z160" i="7"/>
  <c r="AP160" i="7"/>
  <c r="AU160" i="7"/>
  <c r="D161" i="7"/>
  <c r="AR161" i="7" s="1"/>
  <c r="AS161" i="7" s="1"/>
  <c r="AV161" i="7" s="1"/>
  <c r="BF161" i="7" s="1"/>
  <c r="BJ161" i="7" s="1"/>
  <c r="P161" i="7"/>
  <c r="V161" i="7"/>
  <c r="Z161" i="7"/>
  <c r="AP161" i="7"/>
  <c r="AU161" i="7"/>
  <c r="AW161" i="7"/>
  <c r="D162" i="7"/>
  <c r="P162" i="7"/>
  <c r="V162" i="7"/>
  <c r="Z162" i="7"/>
  <c r="AP162" i="7"/>
  <c r="AR162" i="7"/>
  <c r="AS162" i="7" s="1"/>
  <c r="AU162" i="7"/>
  <c r="D163" i="7"/>
  <c r="AR163" i="7" s="1"/>
  <c r="AS163" i="7" s="1"/>
  <c r="AV163" i="7" s="1"/>
  <c r="P163" i="7"/>
  <c r="V163" i="7"/>
  <c r="Z163" i="7"/>
  <c r="AP163" i="7"/>
  <c r="AU163" i="7"/>
  <c r="D164" i="7"/>
  <c r="P164" i="7"/>
  <c r="V164" i="7"/>
  <c r="Z164" i="7"/>
  <c r="AP164" i="7"/>
  <c r="AR164" i="7"/>
  <c r="AS164" i="7" s="1"/>
  <c r="AU164" i="7"/>
  <c r="AV164" i="7"/>
  <c r="D165" i="7"/>
  <c r="P165" i="7"/>
  <c r="V165" i="7"/>
  <c r="Z165" i="7"/>
  <c r="AP165" i="7"/>
  <c r="AR165" i="7"/>
  <c r="AS165" i="7" s="1"/>
  <c r="AV165" i="7" s="1"/>
  <c r="AU165" i="7"/>
  <c r="D166" i="7"/>
  <c r="P166" i="7"/>
  <c r="V166" i="7"/>
  <c r="Z166" i="7"/>
  <c r="AP166" i="7"/>
  <c r="AU166" i="7"/>
  <c r="D167" i="7"/>
  <c r="P167" i="7"/>
  <c r="V167" i="7"/>
  <c r="Z167" i="7"/>
  <c r="AP167" i="7"/>
  <c r="AR167" i="7" s="1"/>
  <c r="AS167" i="7" s="1"/>
  <c r="AV167" i="7" s="1"/>
  <c r="AU167" i="7"/>
  <c r="D168" i="7"/>
  <c r="P168" i="7"/>
  <c r="V168" i="7"/>
  <c r="Z168" i="7"/>
  <c r="AP168" i="7"/>
  <c r="AU168" i="7"/>
  <c r="D169" i="7"/>
  <c r="AR169" i="7" s="1"/>
  <c r="AS169" i="7" s="1"/>
  <c r="AV169" i="7" s="1"/>
  <c r="P169" i="7"/>
  <c r="V169" i="7"/>
  <c r="Z169" i="7"/>
  <c r="AP169" i="7"/>
  <c r="AU169" i="7"/>
  <c r="D170" i="7"/>
  <c r="P170" i="7"/>
  <c r="V170" i="7"/>
  <c r="Z170" i="7"/>
  <c r="AP170" i="7"/>
  <c r="AU170" i="7"/>
  <c r="D171" i="7"/>
  <c r="AR171" i="7" s="1"/>
  <c r="P171" i="7"/>
  <c r="V171" i="7"/>
  <c r="Z171" i="7"/>
  <c r="AP171" i="7"/>
  <c r="AS171" i="7"/>
  <c r="AU171" i="7"/>
  <c r="D172" i="7"/>
  <c r="P172" i="7"/>
  <c r="V172" i="7"/>
  <c r="Z172" i="7"/>
  <c r="AP172" i="7"/>
  <c r="AU172" i="7"/>
  <c r="D174" i="7"/>
  <c r="P174" i="7"/>
  <c r="AR174" i="7" s="1"/>
  <c r="AS174" i="7" s="1"/>
  <c r="AV174" i="7" s="1"/>
  <c r="V174" i="7"/>
  <c r="Z174" i="7"/>
  <c r="AP174" i="7"/>
  <c r="AU174" i="7"/>
  <c r="D175" i="7"/>
  <c r="P175" i="7"/>
  <c r="V175" i="7"/>
  <c r="Z175" i="7"/>
  <c r="AP175" i="7"/>
  <c r="AU175" i="7"/>
  <c r="D176" i="7"/>
  <c r="P176" i="7"/>
  <c r="V176" i="7"/>
  <c r="Z176" i="7"/>
  <c r="AP176" i="7"/>
  <c r="AR176" i="7"/>
  <c r="AS176" i="7"/>
  <c r="AV176" i="7" s="1"/>
  <c r="BF176" i="7" s="1"/>
  <c r="BJ176" i="7" s="1"/>
  <c r="AU176" i="7"/>
  <c r="AW176" i="7"/>
  <c r="D177" i="7"/>
  <c r="P177" i="7"/>
  <c r="V177" i="7"/>
  <c r="Z177" i="7"/>
  <c r="AP177" i="7"/>
  <c r="AR177" i="7"/>
  <c r="AS177" i="7" s="1"/>
  <c r="AV177" i="7" s="1"/>
  <c r="AU177" i="7"/>
  <c r="D178" i="7"/>
  <c r="P178" i="7"/>
  <c r="V178" i="7"/>
  <c r="Z178" i="7"/>
  <c r="AP178" i="7"/>
  <c r="AU178" i="7"/>
  <c r="D179" i="7"/>
  <c r="P179" i="7"/>
  <c r="V179" i="7"/>
  <c r="Z179" i="7"/>
  <c r="AP179" i="7"/>
  <c r="AU179" i="7"/>
  <c r="D180" i="7"/>
  <c r="P180" i="7"/>
  <c r="V180" i="7"/>
  <c r="Z180" i="7"/>
  <c r="AP180" i="7"/>
  <c r="AR180" i="7"/>
  <c r="AS180" i="7"/>
  <c r="AV180" i="7" s="1"/>
  <c r="BF180" i="7" s="1"/>
  <c r="BJ180" i="7" s="1"/>
  <c r="AU180" i="7"/>
  <c r="AW180" i="7"/>
  <c r="D181" i="7"/>
  <c r="P181" i="7"/>
  <c r="V181" i="7"/>
  <c r="Z181" i="7"/>
  <c r="AP181" i="7"/>
  <c r="AR181" i="7"/>
  <c r="AS181" i="7" s="1"/>
  <c r="AV181" i="7" s="1"/>
  <c r="AU181" i="7"/>
  <c r="D182" i="7"/>
  <c r="P182" i="7"/>
  <c r="AR182" i="7" s="1"/>
  <c r="AS182" i="7" s="1"/>
  <c r="AV182" i="7" s="1"/>
  <c r="V182" i="7"/>
  <c r="Z182" i="7"/>
  <c r="AP182" i="7"/>
  <c r="AU182" i="7"/>
  <c r="D183" i="7"/>
  <c r="P183" i="7"/>
  <c r="V183" i="7"/>
  <c r="Z183" i="7"/>
  <c r="AP183" i="7"/>
  <c r="AU183" i="7"/>
  <c r="D184" i="7"/>
  <c r="P184" i="7"/>
  <c r="V184" i="7"/>
  <c r="Z184" i="7"/>
  <c r="AP184" i="7"/>
  <c r="AR184" i="7"/>
  <c r="AS184" i="7"/>
  <c r="AV184" i="7" s="1"/>
  <c r="BF184" i="7" s="1"/>
  <c r="BJ184" i="7" s="1"/>
  <c r="AU184" i="7"/>
  <c r="AW184" i="7"/>
  <c r="D186" i="7"/>
  <c r="AR186" i="7" s="1"/>
  <c r="AS186" i="7" s="1"/>
  <c r="AV186" i="7" s="1"/>
  <c r="P186" i="7"/>
  <c r="V186" i="7"/>
  <c r="Z186" i="7"/>
  <c r="AP186" i="7"/>
  <c r="AU186" i="7"/>
  <c r="D187" i="7"/>
  <c r="P187" i="7"/>
  <c r="V187" i="7"/>
  <c r="Z187" i="7"/>
  <c r="AP187" i="7"/>
  <c r="AU187" i="7"/>
  <c r="D188" i="7"/>
  <c r="AR188" i="7" s="1"/>
  <c r="AS188" i="7" s="1"/>
  <c r="AV188" i="7" s="1"/>
  <c r="P188" i="7"/>
  <c r="V188" i="7"/>
  <c r="Z188" i="7"/>
  <c r="AP188" i="7"/>
  <c r="AU188" i="7"/>
  <c r="D189" i="7"/>
  <c r="P189" i="7"/>
  <c r="V189" i="7"/>
  <c r="Z189" i="7"/>
  <c r="AP189" i="7"/>
  <c r="AU189" i="7"/>
  <c r="D190" i="7"/>
  <c r="P190" i="7"/>
  <c r="V190" i="7"/>
  <c r="Z190" i="7"/>
  <c r="AP190" i="7"/>
  <c r="AR190" i="7"/>
  <c r="AS190" i="7" s="1"/>
  <c r="AV190" i="7" s="1"/>
  <c r="AU190" i="7"/>
  <c r="D191" i="7"/>
  <c r="P191" i="7"/>
  <c r="V191" i="7"/>
  <c r="Z191" i="7"/>
  <c r="AP191" i="7"/>
  <c r="AU191" i="7"/>
  <c r="D192" i="7"/>
  <c r="AR192" i="7" s="1"/>
  <c r="AS192" i="7" s="1"/>
  <c r="AV192" i="7" s="1"/>
  <c r="P192" i="7"/>
  <c r="V192" i="7"/>
  <c r="Z192" i="7"/>
  <c r="AP192" i="7"/>
  <c r="AU192" i="7"/>
  <c r="D193" i="7"/>
  <c r="AR193" i="7" s="1"/>
  <c r="AS193" i="7" s="1"/>
  <c r="AV193" i="7" s="1"/>
  <c r="AW193" i="7" s="1"/>
  <c r="P193" i="7"/>
  <c r="V193" i="7"/>
  <c r="Z193" i="7"/>
  <c r="AP193" i="7"/>
  <c r="AU193" i="7"/>
  <c r="BF193" i="7"/>
  <c r="BJ193" i="7" s="1"/>
  <c r="D194" i="7"/>
  <c r="AR194" i="7" s="1"/>
  <c r="P194" i="7"/>
  <c r="V194" i="7"/>
  <c r="Z194" i="7"/>
  <c r="AP194" i="7"/>
  <c r="AS194" i="7"/>
  <c r="AV194" i="7" s="1"/>
  <c r="AU194" i="7"/>
  <c r="D195" i="7"/>
  <c r="P195" i="7"/>
  <c r="V195" i="7"/>
  <c r="Z195" i="7"/>
  <c r="AP195" i="7"/>
  <c r="AU195" i="7"/>
  <c r="D196" i="7"/>
  <c r="AR196" i="7" s="1"/>
  <c r="AS196" i="7" s="1"/>
  <c r="AV196" i="7" s="1"/>
  <c r="P196" i="7"/>
  <c r="V196" i="7"/>
  <c r="Z196" i="7"/>
  <c r="AP196" i="7"/>
  <c r="AU196" i="7"/>
  <c r="D197" i="7"/>
  <c r="AR197" i="7" s="1"/>
  <c r="AS197" i="7" s="1"/>
  <c r="AV197" i="7" s="1"/>
  <c r="P197" i="7"/>
  <c r="V197" i="7"/>
  <c r="Z197" i="7"/>
  <c r="AP197" i="7"/>
  <c r="AU197" i="7"/>
  <c r="D198" i="7"/>
  <c r="AR198" i="7" s="1"/>
  <c r="AS198" i="7" s="1"/>
  <c r="AV198" i="7" s="1"/>
  <c r="P198" i="7"/>
  <c r="V198" i="7"/>
  <c r="Z198" i="7"/>
  <c r="AP198" i="7"/>
  <c r="AU198" i="7"/>
  <c r="D200" i="7"/>
  <c r="P200" i="7"/>
  <c r="V200" i="7"/>
  <c r="Z200" i="7"/>
  <c r="AP200" i="7"/>
  <c r="AU200" i="7"/>
  <c r="D201" i="7"/>
  <c r="P201" i="7"/>
  <c r="AR201" i="7" s="1"/>
  <c r="V201" i="7"/>
  <c r="Z201" i="7"/>
  <c r="AP201" i="7"/>
  <c r="AS201" i="7"/>
  <c r="AV201" i="7" s="1"/>
  <c r="AU201" i="7"/>
  <c r="D202" i="7"/>
  <c r="P202" i="7"/>
  <c r="V202" i="7"/>
  <c r="Z202" i="7"/>
  <c r="AP202" i="7"/>
  <c r="AR202" i="7"/>
  <c r="AS202" i="7" s="1"/>
  <c r="AV202" i="7" s="1"/>
  <c r="AU202" i="7"/>
  <c r="D203" i="7"/>
  <c r="P203" i="7"/>
  <c r="V203" i="7"/>
  <c r="Z203" i="7"/>
  <c r="AP203" i="7"/>
  <c r="AU203" i="7"/>
  <c r="D204" i="7"/>
  <c r="AR204" i="7" s="1"/>
  <c r="AS204" i="7" s="1"/>
  <c r="AV204" i="7" s="1"/>
  <c r="P204" i="7"/>
  <c r="V204" i="7"/>
  <c r="Z204" i="7"/>
  <c r="AP204" i="7"/>
  <c r="AU204" i="7"/>
  <c r="D205" i="7"/>
  <c r="P205" i="7"/>
  <c r="V205" i="7"/>
  <c r="Z205" i="7"/>
  <c r="AP205" i="7"/>
  <c r="AU205" i="7"/>
  <c r="D206" i="7"/>
  <c r="AR206" i="7" s="1"/>
  <c r="AS206" i="7" s="1"/>
  <c r="AV206" i="7" s="1"/>
  <c r="AW206" i="7" s="1"/>
  <c r="P206" i="7"/>
  <c r="V206" i="7"/>
  <c r="Z206" i="7"/>
  <c r="AP206" i="7"/>
  <c r="AU206" i="7"/>
  <c r="BF206" i="7"/>
  <c r="BJ206" i="7" s="1"/>
  <c r="D207" i="7"/>
  <c r="P207" i="7"/>
  <c r="V207" i="7"/>
  <c r="Z207" i="7"/>
  <c r="AP207" i="7"/>
  <c r="AR207" i="7"/>
  <c r="AS207" i="7" s="1"/>
  <c r="AV207" i="7" s="1"/>
  <c r="AU207" i="7"/>
  <c r="D208" i="7"/>
  <c r="P208" i="7"/>
  <c r="V208" i="7"/>
  <c r="Z208" i="7"/>
  <c r="AP208" i="7"/>
  <c r="AU208" i="7"/>
  <c r="D209" i="7"/>
  <c r="P209" i="7"/>
  <c r="AR209" i="7" s="1"/>
  <c r="AS209" i="7" s="1"/>
  <c r="AV209" i="7" s="1"/>
  <c r="BF209" i="7" s="1"/>
  <c r="BJ209" i="7" s="1"/>
  <c r="V209" i="7"/>
  <c r="Z209" i="7"/>
  <c r="AP209" i="7"/>
  <c r="AU209" i="7"/>
  <c r="D210" i="7"/>
  <c r="P210" i="7"/>
  <c r="V210" i="7"/>
  <c r="Z210" i="7"/>
  <c r="AP210" i="7"/>
  <c r="AR210" i="7"/>
  <c r="AS210" i="7"/>
  <c r="AV210" i="7" s="1"/>
  <c r="AU210" i="7"/>
  <c r="D211" i="7"/>
  <c r="P211" i="7"/>
  <c r="AR211" i="7" s="1"/>
  <c r="AS211" i="7" s="1"/>
  <c r="AV211" i="7" s="1"/>
  <c r="BF211" i="7" s="1"/>
  <c r="BJ211" i="7" s="1"/>
  <c r="V211" i="7"/>
  <c r="Z211" i="7"/>
  <c r="AP211" i="7"/>
  <c r="AU211" i="7"/>
  <c r="D213" i="7"/>
  <c r="P213" i="7"/>
  <c r="V213" i="7"/>
  <c r="Z213" i="7"/>
  <c r="AP213" i="7"/>
  <c r="AR213" i="7"/>
  <c r="AS213" i="7"/>
  <c r="AV213" i="7" s="1"/>
  <c r="AU213" i="7"/>
  <c r="D214" i="7"/>
  <c r="P214" i="7"/>
  <c r="V214" i="7"/>
  <c r="Z214" i="7"/>
  <c r="AP214" i="7"/>
  <c r="AU214" i="7"/>
  <c r="D215" i="7"/>
  <c r="AR215" i="7" s="1"/>
  <c r="AS215" i="7" s="1"/>
  <c r="P215" i="7"/>
  <c r="V215" i="7"/>
  <c r="Z215" i="7"/>
  <c r="AP215" i="7"/>
  <c r="AU215" i="7"/>
  <c r="AV215" i="7"/>
  <c r="D216" i="7"/>
  <c r="AR216" i="7" s="1"/>
  <c r="P216" i="7"/>
  <c r="V216" i="7"/>
  <c r="Z216" i="7"/>
  <c r="AP216" i="7"/>
  <c r="AS216" i="7"/>
  <c r="AU216" i="7"/>
  <c r="AV216" i="7"/>
  <c r="D217" i="7"/>
  <c r="P217" i="7"/>
  <c r="V217" i="7"/>
  <c r="Z217" i="7"/>
  <c r="AP217" i="7"/>
  <c r="AR217" i="7"/>
  <c r="AS217" i="7" s="1"/>
  <c r="AV217" i="7" s="1"/>
  <c r="AU217" i="7"/>
  <c r="D218" i="7"/>
  <c r="AR218" i="7" s="1"/>
  <c r="P218" i="7"/>
  <c r="V218" i="7"/>
  <c r="Z218" i="7"/>
  <c r="AP218" i="7"/>
  <c r="AS218" i="7"/>
  <c r="AV218" i="7" s="1"/>
  <c r="AU218" i="7"/>
  <c r="D219" i="7"/>
  <c r="P219" i="7"/>
  <c r="V219" i="7"/>
  <c r="AR219" i="7" s="1"/>
  <c r="AS219" i="7" s="1"/>
  <c r="AV219" i="7" s="1"/>
  <c r="Z219" i="7"/>
  <c r="AP219" i="7"/>
  <c r="AU219" i="7"/>
  <c r="D220" i="7"/>
  <c r="P220" i="7"/>
  <c r="V220" i="7"/>
  <c r="Z220" i="7"/>
  <c r="AP220" i="7"/>
  <c r="AU220" i="7"/>
  <c r="D221" i="7"/>
  <c r="P221" i="7"/>
  <c r="V221" i="7"/>
  <c r="AR221" i="7" s="1"/>
  <c r="AS221" i="7" s="1"/>
  <c r="AV221" i="7" s="1"/>
  <c r="AW221" i="7" s="1"/>
  <c r="Z221" i="7"/>
  <c r="AP221" i="7"/>
  <c r="AU221" i="7"/>
  <c r="D222" i="7"/>
  <c r="P222" i="7"/>
  <c r="V222" i="7"/>
  <c r="Z222" i="7"/>
  <c r="AP222" i="7"/>
  <c r="AU222" i="7"/>
  <c r="D223" i="7"/>
  <c r="P223" i="7"/>
  <c r="V223" i="7"/>
  <c r="Z223" i="7"/>
  <c r="AP223" i="7"/>
  <c r="AR223" i="7"/>
  <c r="AS223" i="7" s="1"/>
  <c r="AV223" i="7" s="1"/>
  <c r="AU223" i="7"/>
  <c r="D224" i="7"/>
  <c r="P224" i="7"/>
  <c r="V224" i="7"/>
  <c r="Z224" i="7"/>
  <c r="AP224" i="7"/>
  <c r="AU224" i="7"/>
  <c r="D225" i="7"/>
  <c r="P225" i="7"/>
  <c r="V225" i="7"/>
  <c r="Z225" i="7"/>
  <c r="AR225" i="7" s="1"/>
  <c r="AS225" i="7" s="1"/>
  <c r="AV225" i="7" s="1"/>
  <c r="AP225" i="7"/>
  <c r="AU225" i="7"/>
  <c r="D227" i="7"/>
  <c r="P227" i="7"/>
  <c r="V227" i="7"/>
  <c r="Z227" i="7"/>
  <c r="AP227" i="7"/>
  <c r="AR227" i="7"/>
  <c r="AS227" i="7"/>
  <c r="AV227" i="7" s="1"/>
  <c r="AU227" i="7"/>
  <c r="D228" i="7"/>
  <c r="P228" i="7"/>
  <c r="V228" i="7"/>
  <c r="Z228" i="7"/>
  <c r="AP228" i="7"/>
  <c r="AU228" i="7"/>
  <c r="D229" i="7"/>
  <c r="P229" i="7"/>
  <c r="V229" i="7"/>
  <c r="Z229" i="7"/>
  <c r="AP229" i="7"/>
  <c r="AR229" i="7" s="1"/>
  <c r="AS229" i="7" s="1"/>
  <c r="AV229" i="7" s="1"/>
  <c r="AU229" i="7"/>
  <c r="D230" i="7"/>
  <c r="P230" i="7"/>
  <c r="V230" i="7"/>
  <c r="Z230" i="7"/>
  <c r="AP230" i="7"/>
  <c r="AU230" i="7"/>
  <c r="D231" i="7"/>
  <c r="P231" i="7"/>
  <c r="V231" i="7"/>
  <c r="Z231" i="7"/>
  <c r="AP231" i="7"/>
  <c r="AR231" i="7" s="1"/>
  <c r="AS231" i="7" s="1"/>
  <c r="AV231" i="7" s="1"/>
  <c r="AU231" i="7"/>
  <c r="D232" i="7"/>
  <c r="P232" i="7"/>
  <c r="V232" i="7"/>
  <c r="Z232" i="7"/>
  <c r="AP232" i="7"/>
  <c r="AU232" i="7"/>
  <c r="D233" i="7"/>
  <c r="P233" i="7"/>
  <c r="V233" i="7"/>
  <c r="Z233" i="7"/>
  <c r="AP233" i="7"/>
  <c r="AR233" i="7" s="1"/>
  <c r="AS233" i="7" s="1"/>
  <c r="AV233" i="7" s="1"/>
  <c r="AU233" i="7"/>
  <c r="D234" i="7"/>
  <c r="P234" i="7"/>
  <c r="V234" i="7"/>
  <c r="Z234" i="7"/>
  <c r="AP234" i="7"/>
  <c r="AU234" i="7"/>
  <c r="D235" i="7"/>
  <c r="P235" i="7"/>
  <c r="V235" i="7"/>
  <c r="Z235" i="7"/>
  <c r="AP235" i="7"/>
  <c r="AR235" i="7"/>
  <c r="AS235" i="7"/>
  <c r="AV235" i="7" s="1"/>
  <c r="AU235" i="7"/>
  <c r="D237" i="7"/>
  <c r="P237" i="7"/>
  <c r="V237" i="7"/>
  <c r="Z237" i="7"/>
  <c r="AP237" i="7"/>
  <c r="AU237" i="7"/>
  <c r="D238" i="7"/>
  <c r="P238" i="7"/>
  <c r="V238" i="7"/>
  <c r="Z238" i="7"/>
  <c r="AP238" i="7"/>
  <c r="AR238" i="7"/>
  <c r="AS238" i="7" s="1"/>
  <c r="AV238" i="7" s="1"/>
  <c r="AW238" i="7" s="1"/>
  <c r="AU238" i="7"/>
  <c r="BF238" i="7"/>
  <c r="BJ238" i="7"/>
  <c r="D239" i="7"/>
  <c r="P239" i="7"/>
  <c r="V239" i="7"/>
  <c r="Z239" i="7"/>
  <c r="AP239" i="7"/>
  <c r="AU239" i="7"/>
  <c r="D240" i="7"/>
  <c r="P240" i="7"/>
  <c r="V240" i="7"/>
  <c r="Z240" i="7"/>
  <c r="AR240" i="7" s="1"/>
  <c r="AS240" i="7" s="1"/>
  <c r="AV240" i="7" s="1"/>
  <c r="AP240" i="7"/>
  <c r="AU240" i="7"/>
  <c r="D241" i="7"/>
  <c r="AR241" i="7" s="1"/>
  <c r="AS241" i="7" s="1"/>
  <c r="AV241" i="7" s="1"/>
  <c r="P241" i="7"/>
  <c r="V241" i="7"/>
  <c r="Z241" i="7"/>
  <c r="AP241" i="7"/>
  <c r="AU241" i="7"/>
  <c r="D242" i="7"/>
  <c r="P242" i="7"/>
  <c r="V242" i="7"/>
  <c r="Z242" i="7"/>
  <c r="AP242" i="7"/>
  <c r="AU242" i="7"/>
  <c r="D243" i="7"/>
  <c r="P243" i="7"/>
  <c r="V243" i="7"/>
  <c r="Z243" i="7"/>
  <c r="AP243" i="7"/>
  <c r="AU243" i="7"/>
  <c r="D244" i="7"/>
  <c r="P244" i="7"/>
  <c r="V244" i="7"/>
  <c r="Z244" i="7"/>
  <c r="AP244" i="7"/>
  <c r="AR244" i="7"/>
  <c r="AS244" i="7" s="1"/>
  <c r="AV244" i="7" s="1"/>
  <c r="AU244" i="7"/>
  <c r="D246" i="7"/>
  <c r="P246" i="7"/>
  <c r="V246" i="7"/>
  <c r="Z246" i="7"/>
  <c r="AP246" i="7"/>
  <c r="AR246" i="7" s="1"/>
  <c r="AS246" i="7" s="1"/>
  <c r="AV246" i="7" s="1"/>
  <c r="AU246" i="7"/>
  <c r="D247" i="7"/>
  <c r="P247" i="7"/>
  <c r="V247" i="7"/>
  <c r="Z247" i="7"/>
  <c r="AP247" i="7"/>
  <c r="AU247" i="7"/>
  <c r="D248" i="7"/>
  <c r="P248" i="7"/>
  <c r="V248" i="7"/>
  <c r="Z248" i="7"/>
  <c r="AP248" i="7"/>
  <c r="AR248" i="7" s="1"/>
  <c r="AS248" i="7" s="1"/>
  <c r="AV248" i="7" s="1"/>
  <c r="AU248" i="7"/>
  <c r="D249" i="7"/>
  <c r="P249" i="7"/>
  <c r="V249" i="7"/>
  <c r="Z249" i="7"/>
  <c r="AP249" i="7"/>
  <c r="AU249" i="7"/>
  <c r="D250" i="7"/>
  <c r="P250" i="7"/>
  <c r="V250" i="7"/>
  <c r="Z250" i="7"/>
  <c r="AP250" i="7"/>
  <c r="AR250" i="7"/>
  <c r="AS250" i="7"/>
  <c r="AV250" i="7" s="1"/>
  <c r="AU250" i="7"/>
  <c r="D251" i="7"/>
  <c r="P251" i="7"/>
  <c r="V251" i="7"/>
  <c r="Z251" i="7"/>
  <c r="AP251" i="7"/>
  <c r="AU251" i="7"/>
  <c r="D252" i="7"/>
  <c r="P252" i="7"/>
  <c r="V252" i="7"/>
  <c r="Z252" i="7"/>
  <c r="AP252" i="7"/>
  <c r="AR252" i="7" s="1"/>
  <c r="AS252" i="7" s="1"/>
  <c r="AV252" i="7" s="1"/>
  <c r="AU252" i="7"/>
  <c r="D253" i="7"/>
  <c r="P253" i="7"/>
  <c r="V253" i="7"/>
  <c r="Z253" i="7"/>
  <c r="AP253" i="7"/>
  <c r="AU253" i="7"/>
  <c r="D254" i="7"/>
  <c r="P254" i="7"/>
  <c r="V254" i="7"/>
  <c r="Z254" i="7"/>
  <c r="AP254" i="7"/>
  <c r="AR254" i="7" s="1"/>
  <c r="AS254" i="7" s="1"/>
  <c r="AV254" i="7" s="1"/>
  <c r="AU254" i="7"/>
  <c r="D255" i="7"/>
  <c r="P255" i="7"/>
  <c r="V255" i="7"/>
  <c r="Z255" i="7"/>
  <c r="AP255" i="7"/>
  <c r="AU255" i="7"/>
  <c r="D256" i="7"/>
  <c r="P256" i="7"/>
  <c r="V256" i="7"/>
  <c r="Z256" i="7"/>
  <c r="AR256" i="7" s="1"/>
  <c r="AS256" i="7" s="1"/>
  <c r="AV256" i="7" s="1"/>
  <c r="AP256" i="7"/>
  <c r="AU256" i="7"/>
  <c r="D257" i="7"/>
  <c r="P257" i="7"/>
  <c r="V257" i="7"/>
  <c r="Z257" i="7"/>
  <c r="AP257" i="7"/>
  <c r="AU257" i="7"/>
  <c r="D258" i="7"/>
  <c r="P258" i="7"/>
  <c r="V258" i="7"/>
  <c r="Z258" i="7"/>
  <c r="AP258" i="7"/>
  <c r="AR258" i="7"/>
  <c r="AS258" i="7" s="1"/>
  <c r="AU258" i="7"/>
  <c r="D259" i="7"/>
  <c r="P259" i="7"/>
  <c r="V259" i="7"/>
  <c r="Z259" i="7"/>
  <c r="AP259" i="7"/>
  <c r="AU259" i="7"/>
  <c r="D260" i="7"/>
  <c r="P260" i="7"/>
  <c r="V260" i="7"/>
  <c r="Z260" i="7"/>
  <c r="AP260" i="7"/>
  <c r="AR260" i="7"/>
  <c r="AS260" i="7"/>
  <c r="AU260" i="7"/>
  <c r="D262" i="7"/>
  <c r="P262" i="7"/>
  <c r="AR262" i="7" s="1"/>
  <c r="AS262" i="7" s="1"/>
  <c r="V262" i="7"/>
  <c r="Z262" i="7"/>
  <c r="AP262" i="7"/>
  <c r="AU262" i="7"/>
  <c r="D263" i="7"/>
  <c r="P263" i="7"/>
  <c r="V263" i="7"/>
  <c r="Z263" i="7"/>
  <c r="AP263" i="7"/>
  <c r="AR263" i="7"/>
  <c r="AS263" i="7" s="1"/>
  <c r="AV263" i="7" s="1"/>
  <c r="BF263" i="7" s="1"/>
  <c r="BJ263" i="7" s="1"/>
  <c r="AU263" i="7"/>
  <c r="AW263" i="7"/>
  <c r="D264" i="7"/>
  <c r="P264" i="7"/>
  <c r="V264" i="7"/>
  <c r="Z264" i="7"/>
  <c r="AP264" i="7"/>
  <c r="AR264" i="7"/>
  <c r="AS264" i="7" s="1"/>
  <c r="AV264" i="7" s="1"/>
  <c r="AU264" i="7"/>
  <c r="D265" i="7"/>
  <c r="P265" i="7"/>
  <c r="AR265" i="7" s="1"/>
  <c r="AS265" i="7" s="1"/>
  <c r="AV265" i="7" s="1"/>
  <c r="V265" i="7"/>
  <c r="Z265" i="7"/>
  <c r="AP265" i="7"/>
  <c r="AU265" i="7"/>
  <c r="D266" i="7"/>
  <c r="P266" i="7"/>
  <c r="AR266" i="7" s="1"/>
  <c r="AS266" i="7" s="1"/>
  <c r="AV266" i="7" s="1"/>
  <c r="BF266" i="7" s="1"/>
  <c r="BJ266" i="7" s="1"/>
  <c r="V266" i="7"/>
  <c r="Z266" i="7"/>
  <c r="AP266" i="7"/>
  <c r="AU266" i="7"/>
  <c r="D267" i="7"/>
  <c r="P267" i="7"/>
  <c r="V267" i="7"/>
  <c r="Z267" i="7"/>
  <c r="AP267" i="7"/>
  <c r="AR267" i="7"/>
  <c r="AS267" i="7" s="1"/>
  <c r="AV267" i="7" s="1"/>
  <c r="AU267" i="7"/>
  <c r="D268" i="7"/>
  <c r="AR268" i="7" s="1"/>
  <c r="AS268" i="7" s="1"/>
  <c r="AV268" i="7" s="1"/>
  <c r="P268" i="7"/>
  <c r="V268" i="7"/>
  <c r="Z268" i="7"/>
  <c r="AP268" i="7"/>
  <c r="AU268" i="7"/>
  <c r="D270" i="7"/>
  <c r="P270" i="7"/>
  <c r="V270" i="7"/>
  <c r="Z270" i="7"/>
  <c r="AP270" i="7"/>
  <c r="AU270" i="7"/>
  <c r="D271" i="7"/>
  <c r="P271" i="7"/>
  <c r="V271" i="7"/>
  <c r="Z271" i="7"/>
  <c r="AP271" i="7"/>
  <c r="AR271" i="7"/>
  <c r="AS271" i="7" s="1"/>
  <c r="AU271" i="7"/>
  <c r="D272" i="7"/>
  <c r="AR272" i="7" s="1"/>
  <c r="AS272" i="7" s="1"/>
  <c r="AV272" i="7" s="1"/>
  <c r="AW272" i="7" s="1"/>
  <c r="P272" i="7"/>
  <c r="V272" i="7"/>
  <c r="Z272" i="7"/>
  <c r="AP272" i="7"/>
  <c r="AU272" i="7"/>
  <c r="D273" i="7"/>
  <c r="P273" i="7"/>
  <c r="V273" i="7"/>
  <c r="Z273" i="7"/>
  <c r="AP273" i="7"/>
  <c r="AR273" i="7"/>
  <c r="AS273" i="7"/>
  <c r="AV273" i="7" s="1"/>
  <c r="AU273" i="7"/>
  <c r="D274" i="7"/>
  <c r="P274" i="7"/>
  <c r="V274" i="7"/>
  <c r="Z274" i="7"/>
  <c r="AP274" i="7"/>
  <c r="AU274" i="7"/>
  <c r="D275" i="7"/>
  <c r="P275" i="7"/>
  <c r="V275" i="7"/>
  <c r="Z275" i="7"/>
  <c r="AP275" i="7"/>
  <c r="AU275" i="7"/>
  <c r="D276" i="7"/>
  <c r="P276" i="7"/>
  <c r="V276" i="7"/>
  <c r="Z276" i="7"/>
  <c r="AP276" i="7"/>
  <c r="AU276" i="7"/>
  <c r="D277" i="7"/>
  <c r="P277" i="7"/>
  <c r="V277" i="7"/>
  <c r="Z277" i="7"/>
  <c r="AP277" i="7"/>
  <c r="AU277" i="7"/>
  <c r="D278" i="7"/>
  <c r="P278" i="7"/>
  <c r="V278" i="7"/>
  <c r="Z278" i="7"/>
  <c r="AP278" i="7"/>
  <c r="AU278" i="7"/>
  <c r="D279" i="7"/>
  <c r="P279" i="7"/>
  <c r="V279" i="7"/>
  <c r="AR279" i="7" s="1"/>
  <c r="AS279" i="7" s="1"/>
  <c r="AV279" i="7" s="1"/>
  <c r="Z279" i="7"/>
  <c r="AP279" i="7"/>
  <c r="AU279" i="7"/>
  <c r="D280" i="7"/>
  <c r="P280" i="7"/>
  <c r="V280" i="7"/>
  <c r="Z280" i="7"/>
  <c r="AP280" i="7"/>
  <c r="AU280" i="7"/>
  <c r="D281" i="7"/>
  <c r="P281" i="7"/>
  <c r="V281" i="7"/>
  <c r="AR281" i="7" s="1"/>
  <c r="AS281" i="7" s="1"/>
  <c r="Z281" i="7"/>
  <c r="AP281" i="7"/>
  <c r="AU281" i="7"/>
  <c r="D282" i="7"/>
  <c r="P282" i="7"/>
  <c r="V282" i="7"/>
  <c r="Z282" i="7"/>
  <c r="AP282" i="7"/>
  <c r="AU282" i="7"/>
  <c r="D283" i="7"/>
  <c r="P283" i="7"/>
  <c r="V283" i="7"/>
  <c r="Z283" i="7"/>
  <c r="AP283" i="7"/>
  <c r="AR283" i="7"/>
  <c r="AS283" i="7"/>
  <c r="AV283" i="7" s="1"/>
  <c r="AU283" i="7"/>
  <c r="D284" i="7"/>
  <c r="P284" i="7"/>
  <c r="V284" i="7"/>
  <c r="Z284" i="7"/>
  <c r="AP284" i="7"/>
  <c r="AU284" i="7"/>
  <c r="D285" i="7"/>
  <c r="P285" i="7"/>
  <c r="V285" i="7"/>
  <c r="Z285" i="7"/>
  <c r="AP285" i="7"/>
  <c r="AR285" i="7"/>
  <c r="AS285" i="7" s="1"/>
  <c r="AV285" i="7" s="1"/>
  <c r="AU285" i="7"/>
  <c r="D286" i="7"/>
  <c r="P286" i="7"/>
  <c r="V286" i="7"/>
  <c r="Z286" i="7"/>
  <c r="AP286" i="7"/>
  <c r="AU286" i="7"/>
  <c r="D288" i="7"/>
  <c r="P288" i="7"/>
  <c r="V288" i="7"/>
  <c r="Z288" i="7"/>
  <c r="AP288" i="7"/>
  <c r="AU288" i="7"/>
  <c r="D289" i="7"/>
  <c r="AR289" i="7" s="1"/>
  <c r="AS289" i="7" s="1"/>
  <c r="P289" i="7"/>
  <c r="V289" i="7"/>
  <c r="Z289" i="7"/>
  <c r="AP289" i="7"/>
  <c r="AU289" i="7"/>
  <c r="AV289" i="7"/>
  <c r="D290" i="7"/>
  <c r="P290" i="7"/>
  <c r="V290" i="7"/>
  <c r="Z290" i="7"/>
  <c r="AP290" i="7"/>
  <c r="AR290" i="7"/>
  <c r="AS290" i="7" s="1"/>
  <c r="AV290" i="7" s="1"/>
  <c r="BF290" i="7" s="1"/>
  <c r="BJ290" i="7" s="1"/>
  <c r="AU290" i="7"/>
  <c r="AW290" i="7"/>
  <c r="D291" i="7"/>
  <c r="P291" i="7"/>
  <c r="V291" i="7"/>
  <c r="Z291" i="7"/>
  <c r="AP291" i="7"/>
  <c r="AR291" i="7"/>
  <c r="AS291" i="7" s="1"/>
  <c r="AU291" i="7"/>
  <c r="D292" i="7"/>
  <c r="P292" i="7"/>
  <c r="V292" i="7"/>
  <c r="AR292" i="7" s="1"/>
  <c r="AS292" i="7" s="1"/>
  <c r="AV292" i="7" s="1"/>
  <c r="Z292" i="7"/>
  <c r="AP292" i="7"/>
  <c r="AU292" i="7"/>
  <c r="D293" i="7"/>
  <c r="P293" i="7"/>
  <c r="V293" i="7"/>
  <c r="Z293" i="7"/>
  <c r="AP293" i="7"/>
  <c r="AU293" i="7"/>
  <c r="D294" i="7"/>
  <c r="P294" i="7"/>
  <c r="V294" i="7"/>
  <c r="Z294" i="7"/>
  <c r="AP294" i="7"/>
  <c r="AU294" i="7"/>
  <c r="D295" i="7"/>
  <c r="P295" i="7"/>
  <c r="AR295" i="7" s="1"/>
  <c r="AS295" i="7" s="1"/>
  <c r="AV295" i="7" s="1"/>
  <c r="V295" i="7"/>
  <c r="Z295" i="7"/>
  <c r="AP295" i="7"/>
  <c r="AU295" i="7"/>
  <c r="D296" i="7"/>
  <c r="P296" i="7"/>
  <c r="V296" i="7"/>
  <c r="Z296" i="7"/>
  <c r="AP296" i="7"/>
  <c r="AU296" i="7"/>
  <c r="D297" i="7"/>
  <c r="AR297" i="7" s="1"/>
  <c r="AS297" i="7" s="1"/>
  <c r="AV297" i="7" s="1"/>
  <c r="P297" i="7"/>
  <c r="V297" i="7"/>
  <c r="Z297" i="7"/>
  <c r="AP297" i="7"/>
  <c r="AU297" i="7"/>
  <c r="D298" i="7"/>
  <c r="P298" i="7"/>
  <c r="V298" i="7"/>
  <c r="Z298" i="7"/>
  <c r="AP298" i="7"/>
  <c r="AR298" i="7"/>
  <c r="AS298" i="7" s="1"/>
  <c r="AV298" i="7" s="1"/>
  <c r="BF298" i="7" s="1"/>
  <c r="BJ298" i="7" s="1"/>
  <c r="AU298" i="7"/>
  <c r="AW298" i="7"/>
  <c r="D299" i="7"/>
  <c r="P299" i="7"/>
  <c r="V299" i="7"/>
  <c r="Z299" i="7"/>
  <c r="AP299" i="7"/>
  <c r="AR299" i="7"/>
  <c r="AS299" i="7" s="1"/>
  <c r="AV299" i="7" s="1"/>
  <c r="AU299" i="7"/>
  <c r="D300" i="7"/>
  <c r="P300" i="7"/>
  <c r="V300" i="7"/>
  <c r="Z300" i="7"/>
  <c r="AP300" i="7"/>
  <c r="AU300" i="7"/>
  <c r="D301" i="7"/>
  <c r="P301" i="7"/>
  <c r="V301" i="7"/>
  <c r="Z301" i="7"/>
  <c r="AP301" i="7"/>
  <c r="AU301" i="7"/>
  <c r="D302" i="7"/>
  <c r="P302" i="7"/>
  <c r="V302" i="7"/>
  <c r="Z302" i="7"/>
  <c r="AP302" i="7"/>
  <c r="AU302" i="7"/>
  <c r="D303" i="7"/>
  <c r="P303" i="7"/>
  <c r="AR303" i="7" s="1"/>
  <c r="AS303" i="7" s="1"/>
  <c r="AV303" i="7" s="1"/>
  <c r="V303" i="7"/>
  <c r="Z303" i="7"/>
  <c r="AP303" i="7"/>
  <c r="AU303" i="7"/>
  <c r="D304" i="7"/>
  <c r="P304" i="7"/>
  <c r="V304" i="7"/>
  <c r="Z304" i="7"/>
  <c r="AP304" i="7"/>
  <c r="AU304" i="7"/>
  <c r="D305" i="7"/>
  <c r="P305" i="7"/>
  <c r="V305" i="7"/>
  <c r="Z305" i="7"/>
  <c r="AP305" i="7"/>
  <c r="AR305" i="7"/>
  <c r="AS305" i="7"/>
  <c r="AV305" i="7" s="1"/>
  <c r="AU305" i="7"/>
  <c r="D306" i="7"/>
  <c r="P306" i="7"/>
  <c r="V306" i="7"/>
  <c r="Z306" i="7"/>
  <c r="AP306" i="7"/>
  <c r="AU306" i="7"/>
  <c r="D307" i="7"/>
  <c r="P307" i="7"/>
  <c r="V307" i="7"/>
  <c r="AR307" i="7" s="1"/>
  <c r="AS307" i="7" s="1"/>
  <c r="AV307" i="7" s="1"/>
  <c r="Z307" i="7"/>
  <c r="AP307" i="7"/>
  <c r="AU307" i="7"/>
  <c r="D308" i="7"/>
  <c r="P308" i="7"/>
  <c r="V308" i="7"/>
  <c r="Z308" i="7"/>
  <c r="AP308" i="7"/>
  <c r="AU308" i="7"/>
  <c r="D309" i="7"/>
  <c r="P309" i="7"/>
  <c r="V309" i="7"/>
  <c r="Z309" i="7"/>
  <c r="AP309" i="7"/>
  <c r="AR309" i="7"/>
  <c r="AS309" i="7"/>
  <c r="AV309" i="7" s="1"/>
  <c r="AU309" i="7"/>
  <c r="D310" i="7"/>
  <c r="P310" i="7"/>
  <c r="V310" i="7"/>
  <c r="Z310" i="7"/>
  <c r="AP310" i="7"/>
  <c r="AU310" i="7"/>
  <c r="D311" i="7"/>
  <c r="P311" i="7"/>
  <c r="V311" i="7"/>
  <c r="AR311" i="7" s="1"/>
  <c r="AS311" i="7" s="1"/>
  <c r="AV311" i="7" s="1"/>
  <c r="Z311" i="7"/>
  <c r="AP311" i="7"/>
  <c r="AU311" i="7"/>
  <c r="D313" i="7"/>
  <c r="P313" i="7"/>
  <c r="V313" i="7"/>
  <c r="Z313" i="7"/>
  <c r="AP313" i="7"/>
  <c r="AU313" i="7"/>
  <c r="D314" i="7"/>
  <c r="P314" i="7"/>
  <c r="V314" i="7"/>
  <c r="Z314" i="7"/>
  <c r="AP314" i="7"/>
  <c r="AR314" i="7"/>
  <c r="AS314" i="7" s="1"/>
  <c r="AV314" i="7" s="1"/>
  <c r="AU314" i="7"/>
  <c r="D315" i="7"/>
  <c r="P315" i="7"/>
  <c r="V315" i="7"/>
  <c r="Z315" i="7"/>
  <c r="AP315" i="7"/>
  <c r="AU315" i="7"/>
  <c r="D316" i="7"/>
  <c r="AR316" i="7" s="1"/>
  <c r="AS316" i="7" s="1"/>
  <c r="AV316" i="7" s="1"/>
  <c r="P316" i="7"/>
  <c r="V316" i="7"/>
  <c r="Z316" i="7"/>
  <c r="AP316" i="7"/>
  <c r="AU316" i="7"/>
  <c r="D317" i="7"/>
  <c r="P317" i="7"/>
  <c r="V317" i="7"/>
  <c r="Z317" i="7"/>
  <c r="AP317" i="7"/>
  <c r="AU317" i="7"/>
  <c r="D318" i="7"/>
  <c r="P318" i="7"/>
  <c r="V318" i="7"/>
  <c r="Z318" i="7"/>
  <c r="AP318" i="7"/>
  <c r="AR318" i="7"/>
  <c r="AS318" i="7" s="1"/>
  <c r="AU318" i="7"/>
  <c r="AV318" i="7"/>
  <c r="D319" i="7"/>
  <c r="P319" i="7"/>
  <c r="V319" i="7"/>
  <c r="Z319" i="7"/>
  <c r="AP319" i="7"/>
  <c r="AU319" i="7"/>
  <c r="D320" i="7"/>
  <c r="P320" i="7"/>
  <c r="V320" i="7"/>
  <c r="Z320" i="7"/>
  <c r="AP320" i="7"/>
  <c r="AU320" i="7"/>
  <c r="D321" i="7"/>
  <c r="P321" i="7"/>
  <c r="V321" i="7"/>
  <c r="Z321" i="7"/>
  <c r="AP321" i="7"/>
  <c r="AU321" i="7"/>
  <c r="D322" i="7"/>
  <c r="P322" i="7"/>
  <c r="V322" i="7"/>
  <c r="Z322" i="7"/>
  <c r="AP322" i="7"/>
  <c r="AU322" i="7"/>
  <c r="D323" i="7"/>
  <c r="P323" i="7"/>
  <c r="V323" i="7"/>
  <c r="Z323" i="7"/>
  <c r="AP323" i="7"/>
  <c r="AU323" i="7"/>
  <c r="D324" i="7"/>
  <c r="P324" i="7"/>
  <c r="V324" i="7"/>
  <c r="Z324" i="7"/>
  <c r="AP324" i="7"/>
  <c r="AR324" i="7"/>
  <c r="AS324" i="7"/>
  <c r="AV324" i="7" s="1"/>
  <c r="AU324" i="7"/>
  <c r="D325" i="7"/>
  <c r="P325" i="7"/>
  <c r="V325" i="7"/>
  <c r="Z325" i="7"/>
  <c r="AP325" i="7"/>
  <c r="AU325" i="7"/>
  <c r="D326" i="7"/>
  <c r="AR326" i="7" s="1"/>
  <c r="AS326" i="7" s="1"/>
  <c r="AV326" i="7" s="1"/>
  <c r="P326" i="7"/>
  <c r="V326" i="7"/>
  <c r="Z326" i="7"/>
  <c r="AP326" i="7"/>
  <c r="AU326" i="7"/>
  <c r="D327" i="7"/>
  <c r="P327" i="7"/>
  <c r="V327" i="7"/>
  <c r="Z327" i="7"/>
  <c r="AP327" i="7"/>
  <c r="AU327" i="7"/>
  <c r="D329" i="7"/>
  <c r="AR329" i="7" s="1"/>
  <c r="AS329" i="7" s="1"/>
  <c r="AV329" i="7" s="1"/>
  <c r="P329" i="7"/>
  <c r="V329" i="7"/>
  <c r="Z329" i="7"/>
  <c r="AP329" i="7"/>
  <c r="AU329" i="7"/>
  <c r="D330" i="7"/>
  <c r="P330" i="7"/>
  <c r="AR330" i="7" s="1"/>
  <c r="AS330" i="7" s="1"/>
  <c r="AV330" i="7" s="1"/>
  <c r="V330" i="7"/>
  <c r="Z330" i="7"/>
  <c r="AP330" i="7"/>
  <c r="AU330" i="7"/>
  <c r="D331" i="7"/>
  <c r="P331" i="7"/>
  <c r="V331" i="7"/>
  <c r="Z331" i="7"/>
  <c r="AP331" i="7"/>
  <c r="AU331" i="7"/>
  <c r="D332" i="7"/>
  <c r="P332" i="7"/>
  <c r="V332" i="7"/>
  <c r="Z332" i="7"/>
  <c r="AP332" i="7"/>
  <c r="AR332" i="7"/>
  <c r="AS332" i="7" s="1"/>
  <c r="AV332" i="7" s="1"/>
  <c r="AU332" i="7"/>
  <c r="D333" i="7"/>
  <c r="AR333" i="7" s="1"/>
  <c r="AS333" i="7" s="1"/>
  <c r="AV333" i="7" s="1"/>
  <c r="AW333" i="7" s="1"/>
  <c r="P333" i="7"/>
  <c r="V333" i="7"/>
  <c r="Z333" i="7"/>
  <c r="AP333" i="7"/>
  <c r="AU333" i="7"/>
  <c r="BF333" i="7"/>
  <c r="BJ333" i="7" s="1"/>
  <c r="D334" i="7"/>
  <c r="P334" i="7"/>
  <c r="V334" i="7"/>
  <c r="Z334" i="7"/>
  <c r="AP334" i="7"/>
  <c r="AR334" i="7"/>
  <c r="AS334" i="7"/>
  <c r="AV334" i="7" s="1"/>
  <c r="AU334" i="7"/>
  <c r="D335" i="7"/>
  <c r="AR335" i="7" s="1"/>
  <c r="AS335" i="7" s="1"/>
  <c r="AV335" i="7" s="1"/>
  <c r="AW335" i="7" s="1"/>
  <c r="P335" i="7"/>
  <c r="V335" i="7"/>
  <c r="Z335" i="7"/>
  <c r="AP335" i="7"/>
  <c r="AU335" i="7"/>
  <c r="D336" i="7"/>
  <c r="P336" i="7"/>
  <c r="V336" i="7"/>
  <c r="Z336" i="7"/>
  <c r="AP336" i="7"/>
  <c r="AR336" i="7"/>
  <c r="AS336" i="7"/>
  <c r="AV336" i="7" s="1"/>
  <c r="AU336" i="7"/>
  <c r="D337" i="7"/>
  <c r="AR337" i="7" s="1"/>
  <c r="AS337" i="7" s="1"/>
  <c r="AV337" i="7" s="1"/>
  <c r="AW337" i="7" s="1"/>
  <c r="P337" i="7"/>
  <c r="V337" i="7"/>
  <c r="Z337" i="7"/>
  <c r="AP337" i="7"/>
  <c r="AU337" i="7"/>
  <c r="D338" i="7"/>
  <c r="P338" i="7"/>
  <c r="V338" i="7"/>
  <c r="Z338" i="7"/>
  <c r="AP338" i="7"/>
  <c r="AR338" i="7"/>
  <c r="AS338" i="7"/>
  <c r="AV338" i="7" s="1"/>
  <c r="AU338" i="7"/>
  <c r="D339" i="7"/>
  <c r="P339" i="7"/>
  <c r="V339" i="7"/>
  <c r="Z339" i="7"/>
  <c r="AP339" i="7"/>
  <c r="AU339" i="7"/>
  <c r="D341" i="7"/>
  <c r="P341" i="7"/>
  <c r="AR341" i="7" s="1"/>
  <c r="AS341" i="7" s="1"/>
  <c r="AV341" i="7" s="1"/>
  <c r="V341" i="7"/>
  <c r="Z341" i="7"/>
  <c r="AP341" i="7"/>
  <c r="AU341" i="7"/>
  <c r="D342" i="7"/>
  <c r="AR342" i="7" s="1"/>
  <c r="AS342" i="7" s="1"/>
  <c r="AV342" i="7" s="1"/>
  <c r="P342" i="7"/>
  <c r="V342" i="7"/>
  <c r="Z342" i="7"/>
  <c r="AP342" i="7"/>
  <c r="AU342" i="7"/>
  <c r="D343" i="7"/>
  <c r="P343" i="7"/>
  <c r="V343" i="7"/>
  <c r="Z343" i="7"/>
  <c r="AP343" i="7"/>
  <c r="AU343" i="7"/>
  <c r="D344" i="7"/>
  <c r="AR344" i="7" s="1"/>
  <c r="AS344" i="7" s="1"/>
  <c r="P344" i="7"/>
  <c r="V344" i="7"/>
  <c r="Z344" i="7"/>
  <c r="AP344" i="7"/>
  <c r="AU344" i="7"/>
  <c r="AV344" i="7"/>
  <c r="D345" i="7"/>
  <c r="P345" i="7"/>
  <c r="V345" i="7"/>
  <c r="Z345" i="7"/>
  <c r="AP345" i="7"/>
  <c r="AU345" i="7"/>
  <c r="D346" i="7"/>
  <c r="AR346" i="7" s="1"/>
  <c r="AS346" i="7" s="1"/>
  <c r="AV346" i="7" s="1"/>
  <c r="P346" i="7"/>
  <c r="V346" i="7"/>
  <c r="Z346" i="7"/>
  <c r="AP346" i="7"/>
  <c r="AU346" i="7"/>
  <c r="D347" i="7"/>
  <c r="P347" i="7"/>
  <c r="AR347" i="7" s="1"/>
  <c r="AS347" i="7" s="1"/>
  <c r="AV347" i="7" s="1"/>
  <c r="V347" i="7"/>
  <c r="Z347" i="7"/>
  <c r="AP347" i="7"/>
  <c r="AU347" i="7"/>
  <c r="D348" i="7"/>
  <c r="AR348" i="7" s="1"/>
  <c r="AS348" i="7" s="1"/>
  <c r="AV348" i="7" s="1"/>
  <c r="P348" i="7"/>
  <c r="V348" i="7"/>
  <c r="Z348" i="7"/>
  <c r="AP348" i="7"/>
  <c r="AU348" i="7"/>
  <c r="D349" i="7"/>
  <c r="P349" i="7"/>
  <c r="V349" i="7"/>
  <c r="Z349" i="7"/>
  <c r="AP349" i="7"/>
  <c r="AU349" i="7"/>
  <c r="D350" i="7"/>
  <c r="AR350" i="7" s="1"/>
  <c r="AS350" i="7" s="1"/>
  <c r="P350" i="7"/>
  <c r="V350" i="7"/>
  <c r="Z350" i="7"/>
  <c r="AP350" i="7"/>
  <c r="AU350" i="7"/>
  <c r="AV350" i="7"/>
  <c r="D351" i="7"/>
  <c r="P351" i="7"/>
  <c r="AR351" i="7" s="1"/>
  <c r="AS351" i="7" s="1"/>
  <c r="AV351" i="7" s="1"/>
  <c r="V351" i="7"/>
  <c r="Z351" i="7"/>
  <c r="AP351" i="7"/>
  <c r="AU351" i="7"/>
  <c r="D353" i="7"/>
  <c r="P353" i="7"/>
  <c r="V353" i="7"/>
  <c r="Z353" i="7"/>
  <c r="AP353" i="7"/>
  <c r="AR353" i="7"/>
  <c r="AS353" i="7"/>
  <c r="AV353" i="7" s="1"/>
  <c r="AU353" i="7"/>
  <c r="D354" i="7"/>
  <c r="AR354" i="7" s="1"/>
  <c r="AS354" i="7" s="1"/>
  <c r="AV354" i="7" s="1"/>
  <c r="AW354" i="7" s="1"/>
  <c r="P354" i="7"/>
  <c r="V354" i="7"/>
  <c r="Z354" i="7"/>
  <c r="AP354" i="7"/>
  <c r="AU354" i="7"/>
  <c r="D355" i="7"/>
  <c r="P355" i="7"/>
  <c r="V355" i="7"/>
  <c r="Z355" i="7"/>
  <c r="AP355" i="7"/>
  <c r="AR355" i="7"/>
  <c r="AS355" i="7"/>
  <c r="AV355" i="7" s="1"/>
  <c r="AU355" i="7"/>
  <c r="D356" i="7"/>
  <c r="AR356" i="7" s="1"/>
  <c r="AS356" i="7" s="1"/>
  <c r="AV356" i="7" s="1"/>
  <c r="AW356" i="7" s="1"/>
  <c r="P356" i="7"/>
  <c r="V356" i="7"/>
  <c r="Z356" i="7"/>
  <c r="AP356" i="7"/>
  <c r="AU356" i="7"/>
  <c r="D357" i="7"/>
  <c r="P357" i="7"/>
  <c r="V357" i="7"/>
  <c r="Z357" i="7"/>
  <c r="AP357" i="7"/>
  <c r="AR357" i="7"/>
  <c r="AS357" i="7"/>
  <c r="AV357" i="7" s="1"/>
  <c r="AU357" i="7"/>
  <c r="D358" i="7"/>
  <c r="P358" i="7"/>
  <c r="V358" i="7"/>
  <c r="Z358" i="7"/>
  <c r="AP358" i="7"/>
  <c r="AU358" i="7"/>
  <c r="D359" i="7"/>
  <c r="P359" i="7"/>
  <c r="V359" i="7"/>
  <c r="Z359" i="7"/>
  <c r="AP359" i="7"/>
  <c r="AR359" i="7"/>
  <c r="AS359" i="7"/>
  <c r="AV359" i="7" s="1"/>
  <c r="AU359" i="7"/>
  <c r="D360" i="7"/>
  <c r="P360" i="7"/>
  <c r="V360" i="7"/>
  <c r="Z360" i="7"/>
  <c r="AP360" i="7"/>
  <c r="AU360" i="7"/>
  <c r="D361" i="7"/>
  <c r="P361" i="7"/>
  <c r="V361" i="7"/>
  <c r="Z361" i="7"/>
  <c r="AP361" i="7"/>
  <c r="AR361" i="7"/>
  <c r="AS361" i="7"/>
  <c r="AV361" i="7" s="1"/>
  <c r="AU361" i="7"/>
  <c r="D362" i="7"/>
  <c r="P362" i="7"/>
  <c r="V362" i="7"/>
  <c r="Z362" i="7"/>
  <c r="AP362" i="7"/>
  <c r="AU362" i="7"/>
  <c r="D363" i="7"/>
  <c r="P363" i="7"/>
  <c r="V363" i="7"/>
  <c r="Z363" i="7"/>
  <c r="AP363" i="7"/>
  <c r="AR363" i="7"/>
  <c r="AS363" i="7"/>
  <c r="AV363" i="7" s="1"/>
  <c r="AU363" i="7"/>
  <c r="D365" i="7"/>
  <c r="AR365" i="7" s="1"/>
  <c r="AS365" i="7" s="1"/>
  <c r="AV365" i="7" s="1"/>
  <c r="P365" i="7"/>
  <c r="V365" i="7"/>
  <c r="Z365" i="7"/>
  <c r="AP365" i="7"/>
  <c r="AU365" i="7"/>
  <c r="D366" i="7"/>
  <c r="P366" i="7"/>
  <c r="V366" i="7"/>
  <c r="Z366" i="7"/>
  <c r="AP366" i="7"/>
  <c r="AU366" i="7"/>
  <c r="D367" i="7"/>
  <c r="AR367" i="7" s="1"/>
  <c r="AS367" i="7" s="1"/>
  <c r="P367" i="7"/>
  <c r="V367" i="7"/>
  <c r="Z367" i="7"/>
  <c r="AP367" i="7"/>
  <c r="AU367" i="7"/>
  <c r="AV367" i="7"/>
  <c r="D368" i="7"/>
  <c r="P368" i="7"/>
  <c r="V368" i="7"/>
  <c r="Z368" i="7"/>
  <c r="AP368" i="7"/>
  <c r="AU368" i="7"/>
  <c r="D369" i="7"/>
  <c r="AR369" i="7" s="1"/>
  <c r="AS369" i="7" s="1"/>
  <c r="AV369" i="7" s="1"/>
  <c r="P369" i="7"/>
  <c r="V369" i="7"/>
  <c r="Z369" i="7"/>
  <c r="AP369" i="7"/>
  <c r="AU369" i="7"/>
  <c r="D370" i="7"/>
  <c r="P370" i="7"/>
  <c r="AR370" i="7" s="1"/>
  <c r="AS370" i="7" s="1"/>
  <c r="AV370" i="7" s="1"/>
  <c r="V370" i="7"/>
  <c r="Z370" i="7"/>
  <c r="AP370" i="7"/>
  <c r="AU370" i="7"/>
  <c r="D371" i="7"/>
  <c r="AR371" i="7" s="1"/>
  <c r="AS371" i="7" s="1"/>
  <c r="AV371" i="7" s="1"/>
  <c r="P371" i="7"/>
  <c r="V371" i="7"/>
  <c r="Z371" i="7"/>
  <c r="AP371" i="7"/>
  <c r="AU371" i="7"/>
  <c r="D372" i="7"/>
  <c r="P372" i="7"/>
  <c r="V372" i="7"/>
  <c r="Z372" i="7"/>
  <c r="AP372" i="7"/>
  <c r="AU372" i="7"/>
  <c r="D373" i="7"/>
  <c r="AR373" i="7" s="1"/>
  <c r="AS373" i="7" s="1"/>
  <c r="P373" i="7"/>
  <c r="V373" i="7"/>
  <c r="Z373" i="7"/>
  <c r="AP373" i="7"/>
  <c r="AU373" i="7"/>
  <c r="AV373" i="7"/>
  <c r="D374" i="7"/>
  <c r="P374" i="7"/>
  <c r="AR374" i="7" s="1"/>
  <c r="AS374" i="7" s="1"/>
  <c r="AV374" i="7" s="1"/>
  <c r="V374" i="7"/>
  <c r="Z374" i="7"/>
  <c r="AP374" i="7"/>
  <c r="AU374" i="7"/>
  <c r="D375" i="7"/>
  <c r="AR375" i="7" s="1"/>
  <c r="AS375" i="7" s="1"/>
  <c r="AV375" i="7" s="1"/>
  <c r="P375" i="7"/>
  <c r="V375" i="7"/>
  <c r="Z375" i="7"/>
  <c r="AP375" i="7"/>
  <c r="AU375" i="7"/>
  <c r="D376" i="7"/>
  <c r="P376" i="7"/>
  <c r="AR376" i="7" s="1"/>
  <c r="AS376" i="7" s="1"/>
  <c r="AV376" i="7" s="1"/>
  <c r="V376" i="7"/>
  <c r="Z376" i="7"/>
  <c r="AP376" i="7"/>
  <c r="AU376" i="7"/>
  <c r="Z45" i="7" l="1"/>
  <c r="V45" i="7"/>
  <c r="AP45" i="7"/>
  <c r="D45" i="7"/>
  <c r="P45" i="7"/>
  <c r="AW375" i="7"/>
  <c r="BF375" i="7"/>
  <c r="BJ375" i="7" s="1"/>
  <c r="AW329" i="7"/>
  <c r="BF329" i="7"/>
  <c r="BJ329" i="7" s="1"/>
  <c r="AW371" i="7"/>
  <c r="BF371" i="7"/>
  <c r="BJ371" i="7" s="1"/>
  <c r="AW348" i="7"/>
  <c r="BF348" i="7"/>
  <c r="BJ348" i="7" s="1"/>
  <c r="BF297" i="7"/>
  <c r="BJ297" i="7" s="1"/>
  <c r="AW297" i="7"/>
  <c r="AW369" i="7"/>
  <c r="BF369" i="7"/>
  <c r="BJ369" i="7" s="1"/>
  <c r="AW346" i="7"/>
  <c r="BF346" i="7"/>
  <c r="BJ346" i="7" s="1"/>
  <c r="AW365" i="7"/>
  <c r="BF365" i="7"/>
  <c r="BJ365" i="7" s="1"/>
  <c r="AW342" i="7"/>
  <c r="BF342" i="7"/>
  <c r="BJ342" i="7" s="1"/>
  <c r="AW326" i="7"/>
  <c r="BF326" i="7"/>
  <c r="BJ326" i="7" s="1"/>
  <c r="BF98" i="7"/>
  <c r="BJ98" i="7" s="1"/>
  <c r="AW98" i="7"/>
  <c r="AW347" i="7"/>
  <c r="BF347" i="7"/>
  <c r="BJ347" i="7" s="1"/>
  <c r="BF332" i="7"/>
  <c r="BJ332" i="7" s="1"/>
  <c r="AW332" i="7"/>
  <c r="AW223" i="7"/>
  <c r="BF223" i="7"/>
  <c r="BJ223" i="7" s="1"/>
  <c r="BF354" i="7"/>
  <c r="BJ354" i="7" s="1"/>
  <c r="BF330" i="7"/>
  <c r="BJ330" i="7" s="1"/>
  <c r="AW330" i="7"/>
  <c r="BF264" i="7"/>
  <c r="BJ264" i="7" s="1"/>
  <c r="AW264" i="7"/>
  <c r="BF164" i="7"/>
  <c r="BJ164" i="7" s="1"/>
  <c r="AW164" i="7"/>
  <c r="AR366" i="7"/>
  <c r="AS366" i="7" s="1"/>
  <c r="AV366" i="7" s="1"/>
  <c r="AR360" i="7"/>
  <c r="AS360" i="7" s="1"/>
  <c r="AV360" i="7" s="1"/>
  <c r="BF356" i="7"/>
  <c r="BJ356" i="7" s="1"/>
  <c r="AR343" i="7"/>
  <c r="AS343" i="7" s="1"/>
  <c r="AV343" i="7" s="1"/>
  <c r="BF337" i="7"/>
  <c r="BJ337" i="7" s="1"/>
  <c r="AR320" i="7"/>
  <c r="AS320" i="7" s="1"/>
  <c r="AV320" i="7" s="1"/>
  <c r="AW374" i="7"/>
  <c r="BF374" i="7"/>
  <c r="BJ374" i="7" s="1"/>
  <c r="AW363" i="7"/>
  <c r="BF363" i="7"/>
  <c r="BJ363" i="7" s="1"/>
  <c r="AW351" i="7"/>
  <c r="BF351" i="7"/>
  <c r="BJ351" i="7" s="1"/>
  <c r="AW316" i="7"/>
  <c r="BF316" i="7"/>
  <c r="BJ316" i="7" s="1"/>
  <c r="AW314" i="7"/>
  <c r="BF314" i="7"/>
  <c r="BJ314" i="7" s="1"/>
  <c r="BF299" i="7"/>
  <c r="BJ299" i="7" s="1"/>
  <c r="AW299" i="7"/>
  <c r="AW292" i="7"/>
  <c r="BF292" i="7"/>
  <c r="BJ292" i="7" s="1"/>
  <c r="AW285" i="7"/>
  <c r="BF285" i="7"/>
  <c r="BJ285" i="7" s="1"/>
  <c r="AW267" i="7"/>
  <c r="BF267" i="7"/>
  <c r="BJ267" i="7" s="1"/>
  <c r="AW265" i="7"/>
  <c r="BF265" i="7"/>
  <c r="BJ265" i="7" s="1"/>
  <c r="AW248" i="7"/>
  <c r="BF248" i="7"/>
  <c r="BJ248" i="7" s="1"/>
  <c r="AW233" i="7"/>
  <c r="BF233" i="7"/>
  <c r="BJ233" i="7" s="1"/>
  <c r="AW229" i="7"/>
  <c r="BF229" i="7"/>
  <c r="BJ229" i="7" s="1"/>
  <c r="AW194" i="7"/>
  <c r="BF194" i="7"/>
  <c r="BJ194" i="7" s="1"/>
  <c r="BF54" i="7"/>
  <c r="BJ54" i="7" s="1"/>
  <c r="AW54" i="7"/>
  <c r="AW341" i="7"/>
  <c r="BF341" i="7"/>
  <c r="BJ341" i="7" s="1"/>
  <c r="AW197" i="7"/>
  <c r="BF197" i="7"/>
  <c r="BJ197" i="7" s="1"/>
  <c r="AW370" i="7"/>
  <c r="BF370" i="7"/>
  <c r="BJ370" i="7" s="1"/>
  <c r="BF289" i="7"/>
  <c r="BJ289" i="7" s="1"/>
  <c r="AW289" i="7"/>
  <c r="BF376" i="7"/>
  <c r="BJ376" i="7" s="1"/>
  <c r="AW376" i="7"/>
  <c r="BF303" i="7"/>
  <c r="BJ303" i="7" s="1"/>
  <c r="AW303" i="7"/>
  <c r="AW198" i="7"/>
  <c r="BF198" i="7"/>
  <c r="BJ198" i="7" s="1"/>
  <c r="AW336" i="7"/>
  <c r="BF336" i="7"/>
  <c r="BJ336" i="7" s="1"/>
  <c r="AW246" i="7"/>
  <c r="BF246" i="7"/>
  <c r="BJ246" i="7" s="1"/>
  <c r="AW357" i="7"/>
  <c r="BF357" i="7"/>
  <c r="BJ357" i="7" s="1"/>
  <c r="AW338" i="7"/>
  <c r="BF338" i="7"/>
  <c r="BJ338" i="7" s="1"/>
  <c r="AW309" i="7"/>
  <c r="BF309" i="7"/>
  <c r="BJ309" i="7" s="1"/>
  <c r="AW283" i="7"/>
  <c r="BF283" i="7"/>
  <c r="BJ283" i="7" s="1"/>
  <c r="AR277" i="7"/>
  <c r="AS277" i="7" s="1"/>
  <c r="AV277" i="7" s="1"/>
  <c r="AW219" i="7"/>
  <c r="BF219" i="7"/>
  <c r="BJ219" i="7" s="1"/>
  <c r="BF182" i="7"/>
  <c r="BJ182" i="7" s="1"/>
  <c r="AW182" i="7"/>
  <c r="BF174" i="7"/>
  <c r="BJ174" i="7" s="1"/>
  <c r="AW174" i="7"/>
  <c r="AW160" i="7"/>
  <c r="BF160" i="7"/>
  <c r="BJ160" i="7" s="1"/>
  <c r="AW367" i="7"/>
  <c r="BF367" i="7"/>
  <c r="BJ367" i="7" s="1"/>
  <c r="AW305" i="7"/>
  <c r="BF305" i="7"/>
  <c r="BJ305" i="7" s="1"/>
  <c r="BF163" i="7"/>
  <c r="BJ163" i="7" s="1"/>
  <c r="AW163" i="7"/>
  <c r="AW350" i="7"/>
  <c r="BF350" i="7"/>
  <c r="BJ350" i="7" s="1"/>
  <c r="AW254" i="7"/>
  <c r="BF254" i="7"/>
  <c r="BJ254" i="7" s="1"/>
  <c r="AR358" i="7"/>
  <c r="AS358" i="7" s="1"/>
  <c r="AV358" i="7" s="1"/>
  <c r="AW334" i="7"/>
  <c r="BF334" i="7"/>
  <c r="BJ334" i="7" s="1"/>
  <c r="AW324" i="7"/>
  <c r="BF324" i="7"/>
  <c r="BJ324" i="7" s="1"/>
  <c r="AW188" i="7"/>
  <c r="BF188" i="7"/>
  <c r="BJ188" i="7" s="1"/>
  <c r="AR322" i="7"/>
  <c r="AS322" i="7" s="1"/>
  <c r="AV322" i="7" s="1"/>
  <c r="AW244" i="7"/>
  <c r="BF244" i="7"/>
  <c r="BJ244" i="7" s="1"/>
  <c r="AR372" i="7"/>
  <c r="AS372" i="7" s="1"/>
  <c r="AV372" i="7" s="1"/>
  <c r="AR362" i="7"/>
  <c r="AS362" i="7" s="1"/>
  <c r="AV362" i="7" s="1"/>
  <c r="AR349" i="7"/>
  <c r="AS349" i="7" s="1"/>
  <c r="AV349" i="7" s="1"/>
  <c r="AW359" i="7"/>
  <c r="BF359" i="7"/>
  <c r="BJ359" i="7" s="1"/>
  <c r="AR331" i="7"/>
  <c r="AS331" i="7" s="1"/>
  <c r="AV331" i="7" s="1"/>
  <c r="AW307" i="7"/>
  <c r="BF307" i="7"/>
  <c r="BJ307" i="7" s="1"/>
  <c r="BF268" i="7"/>
  <c r="BJ268" i="7" s="1"/>
  <c r="AW268" i="7"/>
  <c r="AW252" i="7"/>
  <c r="BF252" i="7"/>
  <c r="BJ252" i="7" s="1"/>
  <c r="AW240" i="7"/>
  <c r="BF240" i="7"/>
  <c r="BJ240" i="7" s="1"/>
  <c r="AW90" i="7"/>
  <c r="BF90" i="7"/>
  <c r="BJ90" i="7" s="1"/>
  <c r="AW344" i="7"/>
  <c r="BF344" i="7"/>
  <c r="BJ344" i="7" s="1"/>
  <c r="BF47" i="7"/>
  <c r="AW47" i="7"/>
  <c r="AW373" i="7"/>
  <c r="BF373" i="7"/>
  <c r="BJ373" i="7" s="1"/>
  <c r="AW311" i="7"/>
  <c r="BF311" i="7"/>
  <c r="BJ311" i="7" s="1"/>
  <c r="AW279" i="7"/>
  <c r="BF279" i="7"/>
  <c r="BJ279" i="7" s="1"/>
  <c r="AW190" i="7"/>
  <c r="BF190" i="7"/>
  <c r="BJ190" i="7" s="1"/>
  <c r="AW353" i="7"/>
  <c r="BF353" i="7"/>
  <c r="BJ353" i="7" s="1"/>
  <c r="AR339" i="7"/>
  <c r="AS339" i="7" s="1"/>
  <c r="AV339" i="7" s="1"/>
  <c r="BF335" i="7"/>
  <c r="BJ335" i="7" s="1"/>
  <c r="BF272" i="7"/>
  <c r="BJ272" i="7" s="1"/>
  <c r="BF241" i="7"/>
  <c r="BJ241" i="7" s="1"/>
  <c r="AW241" i="7"/>
  <c r="AW355" i="7"/>
  <c r="BF355" i="7"/>
  <c r="BJ355" i="7" s="1"/>
  <c r="AW318" i="7"/>
  <c r="BF318" i="7"/>
  <c r="BJ318" i="7" s="1"/>
  <c r="AR300" i="7"/>
  <c r="AS300" i="7" s="1"/>
  <c r="AV300" i="7" s="1"/>
  <c r="AV291" i="7"/>
  <c r="AW273" i="7"/>
  <c r="BF273" i="7"/>
  <c r="BJ273" i="7" s="1"/>
  <c r="AW231" i="7"/>
  <c r="BF231" i="7"/>
  <c r="BJ231" i="7" s="1"/>
  <c r="AR368" i="7"/>
  <c r="AS368" i="7" s="1"/>
  <c r="AV368" i="7" s="1"/>
  <c r="AW361" i="7"/>
  <c r="BF361" i="7"/>
  <c r="BJ361" i="7" s="1"/>
  <c r="AR345" i="7"/>
  <c r="AS345" i="7" s="1"/>
  <c r="AV345" i="7" s="1"/>
  <c r="BF295" i="7"/>
  <c r="BJ295" i="7" s="1"/>
  <c r="AW295" i="7"/>
  <c r="AW256" i="7"/>
  <c r="BF256" i="7"/>
  <c r="BJ256" i="7" s="1"/>
  <c r="AW225" i="7"/>
  <c r="BF225" i="7"/>
  <c r="BJ225" i="7" s="1"/>
  <c r="AR323" i="7"/>
  <c r="AS323" i="7" s="1"/>
  <c r="AV323" i="7" s="1"/>
  <c r="AW213" i="7"/>
  <c r="BF213" i="7"/>
  <c r="BJ213" i="7" s="1"/>
  <c r="AR158" i="7"/>
  <c r="AS158" i="7" s="1"/>
  <c r="AV158" i="7" s="1"/>
  <c r="AW113" i="7"/>
  <c r="BF113" i="7"/>
  <c r="BJ113" i="7" s="1"/>
  <c r="BF79" i="7"/>
  <c r="BJ79" i="7" s="1"/>
  <c r="AW79" i="7"/>
  <c r="AR293" i="7"/>
  <c r="AS293" i="7" s="1"/>
  <c r="AV293" i="7" s="1"/>
  <c r="AR259" i="7"/>
  <c r="AS259" i="7" s="1"/>
  <c r="AV259" i="7" s="1"/>
  <c r="AW186" i="7"/>
  <c r="BF186" i="7"/>
  <c r="BJ186" i="7" s="1"/>
  <c r="AV162" i="7"/>
  <c r="AR155" i="7"/>
  <c r="AS155" i="7" s="1"/>
  <c r="AV155" i="7" s="1"/>
  <c r="BF127" i="7"/>
  <c r="BJ127" i="7" s="1"/>
  <c r="AW127" i="7"/>
  <c r="BF102" i="7"/>
  <c r="BJ102" i="7" s="1"/>
  <c r="AW102" i="7"/>
  <c r="AW71" i="7"/>
  <c r="BF71" i="7"/>
  <c r="BJ71" i="7" s="1"/>
  <c r="AW207" i="7"/>
  <c r="BF207" i="7"/>
  <c r="BJ207" i="7" s="1"/>
  <c r="AR103" i="7"/>
  <c r="AS103" i="7" s="1"/>
  <c r="AV103" i="7" s="1"/>
  <c r="AW50" i="7"/>
  <c r="BF50" i="7"/>
  <c r="BJ50" i="7" s="1"/>
  <c r="AR315" i="7"/>
  <c r="AS315" i="7" s="1"/>
  <c r="AV315" i="7" s="1"/>
  <c r="AR286" i="7"/>
  <c r="AS286" i="7" s="1"/>
  <c r="AV286" i="7" s="1"/>
  <c r="AR275" i="7"/>
  <c r="AS275" i="7" s="1"/>
  <c r="AV275" i="7" s="1"/>
  <c r="AR253" i="7"/>
  <c r="AS253" i="7" s="1"/>
  <c r="AV253" i="7" s="1"/>
  <c r="AR251" i="7"/>
  <c r="AS251" i="7" s="1"/>
  <c r="AV251" i="7" s="1"/>
  <c r="AR243" i="7"/>
  <c r="AS243" i="7" s="1"/>
  <c r="AV243" i="7" s="1"/>
  <c r="AR230" i="7"/>
  <c r="AS230" i="7" s="1"/>
  <c r="AV230" i="7" s="1"/>
  <c r="AR220" i="7"/>
  <c r="AS220" i="7" s="1"/>
  <c r="AV220" i="7" s="1"/>
  <c r="BF218" i="7"/>
  <c r="BJ218" i="7" s="1"/>
  <c r="AW218" i="7"/>
  <c r="AW211" i="7"/>
  <c r="AW210" i="7"/>
  <c r="BF210" i="7"/>
  <c r="BJ210" i="7" s="1"/>
  <c r="AW209" i="7"/>
  <c r="AR178" i="7"/>
  <c r="AS178" i="7" s="1"/>
  <c r="AV178" i="7" s="1"/>
  <c r="AW150" i="7"/>
  <c r="BF150" i="7"/>
  <c r="BJ150" i="7" s="1"/>
  <c r="BF144" i="7"/>
  <c r="BJ144" i="7" s="1"/>
  <c r="AW144" i="7"/>
  <c r="BF131" i="7"/>
  <c r="BJ131" i="7" s="1"/>
  <c r="AR118" i="7"/>
  <c r="AS118" i="7" s="1"/>
  <c r="AV118" i="7" s="1"/>
  <c r="AW84" i="7"/>
  <c r="BF84" i="7"/>
  <c r="BJ84" i="7" s="1"/>
  <c r="BF75" i="7"/>
  <c r="BJ75" i="7" s="1"/>
  <c r="AW75" i="7"/>
  <c r="AR317" i="7"/>
  <c r="AS317" i="7" s="1"/>
  <c r="AV317" i="7" s="1"/>
  <c r="BF62" i="7"/>
  <c r="BJ62" i="7" s="1"/>
  <c r="AW62" i="7"/>
  <c r="AW48" i="7"/>
  <c r="BF48" i="7"/>
  <c r="BJ48" i="7" s="1"/>
  <c r="AR302" i="7"/>
  <c r="AS302" i="7" s="1"/>
  <c r="AV302" i="7" s="1"/>
  <c r="AW204" i="7"/>
  <c r="BF204" i="7"/>
  <c r="BJ204" i="7" s="1"/>
  <c r="AW152" i="7"/>
  <c r="BF152" i="7"/>
  <c r="BJ152" i="7" s="1"/>
  <c r="BF125" i="7"/>
  <c r="BJ125" i="7" s="1"/>
  <c r="AW125" i="7"/>
  <c r="AW53" i="7"/>
  <c r="AR327" i="7"/>
  <c r="AS327" i="7" s="1"/>
  <c r="AV327" i="7" s="1"/>
  <c r="AR319" i="7"/>
  <c r="AS319" i="7" s="1"/>
  <c r="AV319" i="7" s="1"/>
  <c r="AR310" i="7"/>
  <c r="AS310" i="7" s="1"/>
  <c r="AV310" i="7" s="1"/>
  <c r="AR306" i="7"/>
  <c r="AS306" i="7" s="1"/>
  <c r="AV306" i="7" s="1"/>
  <c r="AR276" i="7"/>
  <c r="AS276" i="7" s="1"/>
  <c r="AV276" i="7" s="1"/>
  <c r="AV262" i="7"/>
  <c r="AV258" i="7"/>
  <c r="AR222" i="7"/>
  <c r="AS222" i="7" s="1"/>
  <c r="AV222" i="7" s="1"/>
  <c r="AW192" i="7"/>
  <c r="BF192" i="7"/>
  <c r="BJ192" i="7" s="1"/>
  <c r="AW169" i="7"/>
  <c r="BF169" i="7"/>
  <c r="BJ169" i="7" s="1"/>
  <c r="AR135" i="7"/>
  <c r="AS135" i="7" s="1"/>
  <c r="AV135" i="7" s="1"/>
  <c r="AR308" i="7"/>
  <c r="AS308" i="7" s="1"/>
  <c r="AV308" i="7" s="1"/>
  <c r="AR304" i="7"/>
  <c r="AS304" i="7" s="1"/>
  <c r="AV304" i="7" s="1"/>
  <c r="AR296" i="7"/>
  <c r="AS296" i="7" s="1"/>
  <c r="AV296" i="7" s="1"/>
  <c r="AR288" i="7"/>
  <c r="AS288" i="7" s="1"/>
  <c r="AV288" i="7" s="1"/>
  <c r="AR242" i="7"/>
  <c r="AS242" i="7" s="1"/>
  <c r="AV242" i="7" s="1"/>
  <c r="BF216" i="7"/>
  <c r="BJ216" i="7" s="1"/>
  <c r="AW216" i="7"/>
  <c r="AR109" i="7"/>
  <c r="AS109" i="7" s="1"/>
  <c r="AV109" i="7" s="1"/>
  <c r="BF96" i="7"/>
  <c r="BJ96" i="7" s="1"/>
  <c r="AW96" i="7"/>
  <c r="BF56" i="7"/>
  <c r="BJ56" i="7" s="1"/>
  <c r="AW56" i="7"/>
  <c r="AR301" i="7"/>
  <c r="AS301" i="7" s="1"/>
  <c r="AV301" i="7" s="1"/>
  <c r="BF165" i="7"/>
  <c r="BJ165" i="7" s="1"/>
  <c r="AW165" i="7"/>
  <c r="AW111" i="7"/>
  <c r="BF111" i="7"/>
  <c r="BJ111" i="7" s="1"/>
  <c r="BF100" i="7"/>
  <c r="BJ100" i="7" s="1"/>
  <c r="AW100" i="7"/>
  <c r="AR294" i="7"/>
  <c r="AS294" i="7" s="1"/>
  <c r="AV294" i="7" s="1"/>
  <c r="AV271" i="7"/>
  <c r="AR249" i="7"/>
  <c r="AS249" i="7" s="1"/>
  <c r="AV249" i="7" s="1"/>
  <c r="AR237" i="7"/>
  <c r="AS237" i="7" s="1"/>
  <c r="AV237" i="7" s="1"/>
  <c r="AW217" i="7"/>
  <c r="BF217" i="7"/>
  <c r="BJ217" i="7" s="1"/>
  <c r="AR205" i="7"/>
  <c r="AS205" i="7" s="1"/>
  <c r="AV205" i="7" s="1"/>
  <c r="AR187" i="7"/>
  <c r="AS187" i="7" s="1"/>
  <c r="AV187" i="7" s="1"/>
  <c r="AV171" i="7"/>
  <c r="AR284" i="7"/>
  <c r="AS284" i="7" s="1"/>
  <c r="AV284" i="7" s="1"/>
  <c r="AV281" i="7"/>
  <c r="AW266" i="7"/>
  <c r="AW250" i="7"/>
  <c r="BF250" i="7"/>
  <c r="BJ250" i="7" s="1"/>
  <c r="AW145" i="7"/>
  <c r="BF145" i="7"/>
  <c r="BJ145" i="7" s="1"/>
  <c r="BF138" i="7"/>
  <c r="BJ138" i="7" s="1"/>
  <c r="AW138" i="7"/>
  <c r="AR282" i="7"/>
  <c r="AS282" i="7" s="1"/>
  <c r="AV282" i="7" s="1"/>
  <c r="AR208" i="7"/>
  <c r="AS208" i="7" s="1"/>
  <c r="AV208" i="7" s="1"/>
  <c r="BF58" i="7"/>
  <c r="BJ58" i="7" s="1"/>
  <c r="AW58" i="7"/>
  <c r="AV260" i="7"/>
  <c r="AW215" i="7"/>
  <c r="BF215" i="7"/>
  <c r="BJ215" i="7" s="1"/>
  <c r="AW201" i="7"/>
  <c r="BF201" i="7"/>
  <c r="BJ201" i="7" s="1"/>
  <c r="BF134" i="7"/>
  <c r="BJ134" i="7" s="1"/>
  <c r="AW134" i="7"/>
  <c r="AW115" i="7"/>
  <c r="BF115" i="7"/>
  <c r="BJ115" i="7" s="1"/>
  <c r="AW83" i="7"/>
  <c r="BF83" i="7"/>
  <c r="BJ83" i="7" s="1"/>
  <c r="AR59" i="7"/>
  <c r="AS59" i="7" s="1"/>
  <c r="AV59" i="7" s="1"/>
  <c r="AR325" i="7"/>
  <c r="AS325" i="7" s="1"/>
  <c r="AV325" i="7" s="1"/>
  <c r="AR228" i="7"/>
  <c r="AS228" i="7" s="1"/>
  <c r="AV228" i="7" s="1"/>
  <c r="AW202" i="7"/>
  <c r="BF202" i="7"/>
  <c r="BJ202" i="7" s="1"/>
  <c r="AU45" i="7"/>
  <c r="AR321" i="7"/>
  <c r="AS321" i="7" s="1"/>
  <c r="AV321" i="7" s="1"/>
  <c r="AR313" i="7"/>
  <c r="AS313" i="7" s="1"/>
  <c r="AV313" i="7" s="1"/>
  <c r="BF221" i="7"/>
  <c r="BJ221" i="7" s="1"/>
  <c r="AW196" i="7"/>
  <c r="BF196" i="7"/>
  <c r="BJ196" i="7" s="1"/>
  <c r="AR278" i="7"/>
  <c r="AS278" i="7" s="1"/>
  <c r="AV278" i="7" s="1"/>
  <c r="AR270" i="7"/>
  <c r="AS270" i="7" s="1"/>
  <c r="AV270" i="7" s="1"/>
  <c r="AR257" i="7"/>
  <c r="AS257" i="7" s="1"/>
  <c r="AV257" i="7" s="1"/>
  <c r="AR203" i="7"/>
  <c r="AS203" i="7" s="1"/>
  <c r="AV203" i="7" s="1"/>
  <c r="AR183" i="7"/>
  <c r="AS183" i="7" s="1"/>
  <c r="AV183" i="7" s="1"/>
  <c r="AR179" i="7"/>
  <c r="AS179" i="7" s="1"/>
  <c r="AV179" i="7" s="1"/>
  <c r="AR175" i="7"/>
  <c r="AS175" i="7" s="1"/>
  <c r="AV175" i="7" s="1"/>
  <c r="BF147" i="7"/>
  <c r="BJ147" i="7" s="1"/>
  <c r="AW147" i="7"/>
  <c r="AW235" i="7"/>
  <c r="BF235" i="7"/>
  <c r="BJ235" i="7" s="1"/>
  <c r="AR234" i="7"/>
  <c r="AS234" i="7" s="1"/>
  <c r="AV234" i="7" s="1"/>
  <c r="AW227" i="7"/>
  <c r="BF227" i="7"/>
  <c r="BJ227" i="7" s="1"/>
  <c r="AW181" i="7"/>
  <c r="BF181" i="7"/>
  <c r="BJ181" i="7" s="1"/>
  <c r="AW177" i="7"/>
  <c r="BF177" i="7"/>
  <c r="BJ177" i="7" s="1"/>
  <c r="BF167" i="7"/>
  <c r="BJ167" i="7" s="1"/>
  <c r="AW167" i="7"/>
  <c r="AW157" i="7"/>
  <c r="BF157" i="7"/>
  <c r="BJ157" i="7" s="1"/>
  <c r="AW154" i="7"/>
  <c r="BF154" i="7"/>
  <c r="BJ154" i="7" s="1"/>
  <c r="BF140" i="7"/>
  <c r="BJ140" i="7" s="1"/>
  <c r="AW140" i="7"/>
  <c r="BF130" i="7"/>
  <c r="BJ130" i="7" s="1"/>
  <c r="AW130" i="7"/>
  <c r="AW107" i="7"/>
  <c r="BF107" i="7"/>
  <c r="BJ107" i="7" s="1"/>
  <c r="AW80" i="7"/>
  <c r="BF80" i="7"/>
  <c r="BJ80" i="7" s="1"/>
  <c r="BF60" i="7"/>
  <c r="BJ60" i="7" s="1"/>
  <c r="AW60" i="7"/>
  <c r="AR274" i="7"/>
  <c r="AS274" i="7" s="1"/>
  <c r="AV274" i="7" s="1"/>
  <c r="AR200" i="7"/>
  <c r="AS200" i="7" s="1"/>
  <c r="AV200" i="7" s="1"/>
  <c r="AR170" i="7"/>
  <c r="AS170" i="7" s="1"/>
  <c r="AV170" i="7" s="1"/>
  <c r="AR143" i="7"/>
  <c r="AS143" i="7" s="1"/>
  <c r="AV143" i="7" s="1"/>
  <c r="AR124" i="7"/>
  <c r="AS124" i="7" s="1"/>
  <c r="AV124" i="7" s="1"/>
  <c r="AR120" i="7"/>
  <c r="AS120" i="7" s="1"/>
  <c r="AV120" i="7" s="1"/>
  <c r="BF104" i="7"/>
  <c r="BJ104" i="7" s="1"/>
  <c r="AW104" i="7"/>
  <c r="AW88" i="7"/>
  <c r="BF88" i="7"/>
  <c r="BJ88" i="7" s="1"/>
  <c r="AV77" i="7"/>
  <c r="BF73" i="7"/>
  <c r="BJ73" i="7" s="1"/>
  <c r="AW73" i="7"/>
  <c r="AR68" i="7"/>
  <c r="AS68" i="7" s="1"/>
  <c r="AV68" i="7" s="1"/>
  <c r="AR280" i="7"/>
  <c r="AS280" i="7" s="1"/>
  <c r="AV280" i="7" s="1"/>
  <c r="AR255" i="7"/>
  <c r="AS255" i="7" s="1"/>
  <c r="AV255" i="7" s="1"/>
  <c r="AR247" i="7"/>
  <c r="AS247" i="7" s="1"/>
  <c r="AV247" i="7" s="1"/>
  <c r="AR239" i="7"/>
  <c r="AS239" i="7" s="1"/>
  <c r="AV239" i="7" s="1"/>
  <c r="AR232" i="7"/>
  <c r="AS232" i="7" s="1"/>
  <c r="AV232" i="7" s="1"/>
  <c r="AR224" i="7"/>
  <c r="AS224" i="7" s="1"/>
  <c r="AV224" i="7" s="1"/>
  <c r="AR214" i="7"/>
  <c r="AS214" i="7" s="1"/>
  <c r="AV214" i="7" s="1"/>
  <c r="AR191" i="7"/>
  <c r="AS191" i="7" s="1"/>
  <c r="AV191" i="7" s="1"/>
  <c r="AR168" i="7"/>
  <c r="AS168" i="7" s="1"/>
  <c r="AV168" i="7" s="1"/>
  <c r="AR156" i="7"/>
  <c r="AS156" i="7" s="1"/>
  <c r="AV156" i="7" s="1"/>
  <c r="BF142" i="7"/>
  <c r="BJ142" i="7" s="1"/>
  <c r="AW142" i="7"/>
  <c r="AV137" i="7"/>
  <c r="AV133" i="7"/>
  <c r="BF123" i="7"/>
  <c r="BJ123" i="7" s="1"/>
  <c r="AW123" i="7"/>
  <c r="AW86" i="7"/>
  <c r="BF86" i="7"/>
  <c r="BJ86" i="7" s="1"/>
  <c r="AW82" i="7"/>
  <c r="BF82" i="7"/>
  <c r="BJ82" i="7" s="1"/>
  <c r="AW69" i="7"/>
  <c r="BF69" i="7"/>
  <c r="BJ69" i="7" s="1"/>
  <c r="AR153" i="7"/>
  <c r="AS153" i="7" s="1"/>
  <c r="AV153" i="7" s="1"/>
  <c r="AR126" i="7"/>
  <c r="AS126" i="7" s="1"/>
  <c r="AV126" i="7" s="1"/>
  <c r="AR117" i="7"/>
  <c r="AS117" i="7" s="1"/>
  <c r="AV117" i="7" s="1"/>
  <c r="BF94" i="7"/>
  <c r="BJ94" i="7" s="1"/>
  <c r="AW94" i="7"/>
  <c r="BF92" i="7"/>
  <c r="BJ92" i="7" s="1"/>
  <c r="AW92" i="7"/>
  <c r="AR89" i="7"/>
  <c r="AS89" i="7" s="1"/>
  <c r="AV89" i="7" s="1"/>
  <c r="BF64" i="7"/>
  <c r="BJ64" i="7" s="1"/>
  <c r="AW64" i="7"/>
  <c r="AR195" i="7"/>
  <c r="AS195" i="7" s="1"/>
  <c r="AV195" i="7" s="1"/>
  <c r="AR166" i="7"/>
  <c r="AS166" i="7" s="1"/>
  <c r="AV166" i="7" s="1"/>
  <c r="AR151" i="7"/>
  <c r="AS151" i="7" s="1"/>
  <c r="AV151" i="7" s="1"/>
  <c r="AW119" i="7"/>
  <c r="BF119" i="7"/>
  <c r="BJ119" i="7" s="1"/>
  <c r="AR95" i="7"/>
  <c r="AS95" i="7" s="1"/>
  <c r="AV95" i="7" s="1"/>
  <c r="AW67" i="7"/>
  <c r="BF67" i="7"/>
  <c r="BJ67" i="7" s="1"/>
  <c r="BF61" i="7"/>
  <c r="BJ61" i="7" s="1"/>
  <c r="AR189" i="7"/>
  <c r="AS189" i="7" s="1"/>
  <c r="AV189" i="7" s="1"/>
  <c r="AR172" i="7"/>
  <c r="AS172" i="7" s="1"/>
  <c r="AV172" i="7" s="1"/>
  <c r="AR110" i="7"/>
  <c r="AS110" i="7" s="1"/>
  <c r="AV110" i="7" s="1"/>
  <c r="AR74" i="7"/>
  <c r="AS74" i="7" s="1"/>
  <c r="AV74" i="7" s="1"/>
  <c r="AR101" i="7"/>
  <c r="AS101" i="7" s="1"/>
  <c r="AV101" i="7" s="1"/>
  <c r="AR93" i="7"/>
  <c r="AS93" i="7" s="1"/>
  <c r="AV93" i="7" s="1"/>
  <c r="AR87" i="7"/>
  <c r="AS87" i="7" s="1"/>
  <c r="AV87" i="7" s="1"/>
  <c r="AR65" i="7"/>
  <c r="AS65" i="7" s="1"/>
  <c r="AV65" i="7" s="1"/>
  <c r="AR57" i="7"/>
  <c r="AS57" i="7" s="1"/>
  <c r="AV57" i="7" s="1"/>
  <c r="AR51" i="7"/>
  <c r="AS51" i="7" s="1"/>
  <c r="AV51" i="7" s="1"/>
  <c r="AR122" i="7"/>
  <c r="AS122" i="7" s="1"/>
  <c r="AV122" i="7" s="1"/>
  <c r="AR116" i="7"/>
  <c r="AS116" i="7" s="1"/>
  <c r="AV116" i="7" s="1"/>
  <c r="AR108" i="7"/>
  <c r="AS108" i="7" s="1"/>
  <c r="AV108" i="7" s="1"/>
  <c r="AR78" i="7"/>
  <c r="AS78" i="7" s="1"/>
  <c r="AV78" i="7" s="1"/>
  <c r="AR141" i="7"/>
  <c r="AS141" i="7" s="1"/>
  <c r="AV141" i="7" s="1"/>
  <c r="AR99" i="7"/>
  <c r="AS99" i="7" s="1"/>
  <c r="AV99" i="7" s="1"/>
  <c r="AR85" i="7"/>
  <c r="AS85" i="7" s="1"/>
  <c r="AV85" i="7" s="1"/>
  <c r="AR63" i="7"/>
  <c r="AS63" i="7" s="1"/>
  <c r="AV63" i="7" s="1"/>
  <c r="AR55" i="7"/>
  <c r="AS55" i="7" s="1"/>
  <c r="AV55" i="7" s="1"/>
  <c r="AR49" i="7"/>
  <c r="AS49" i="7" s="1"/>
  <c r="AV49" i="7" s="1"/>
  <c r="AR128" i="7"/>
  <c r="AS128" i="7" s="1"/>
  <c r="AV128" i="7" s="1"/>
  <c r="AR114" i="7"/>
  <c r="AS114" i="7" s="1"/>
  <c r="AV114" i="7" s="1"/>
  <c r="AR106" i="7"/>
  <c r="AS106" i="7" s="1"/>
  <c r="AV106" i="7" s="1"/>
  <c r="AR76" i="7"/>
  <c r="AS76" i="7" s="1"/>
  <c r="AV76" i="7" s="1"/>
  <c r="AR70" i="7"/>
  <c r="AS70" i="7" s="1"/>
  <c r="AV70" i="7" s="1"/>
  <c r="AW74" i="7" l="1"/>
  <c r="BF74" i="7"/>
  <c r="BJ74" i="7" s="1"/>
  <c r="AW137" i="7"/>
  <c r="BF137" i="7"/>
  <c r="BJ137" i="7" s="1"/>
  <c r="BF77" i="7"/>
  <c r="BJ77" i="7" s="1"/>
  <c r="AW77" i="7"/>
  <c r="BF313" i="7"/>
  <c r="BJ313" i="7" s="1"/>
  <c r="AW313" i="7"/>
  <c r="AW171" i="7"/>
  <c r="BF171" i="7"/>
  <c r="BJ171" i="7" s="1"/>
  <c r="BF302" i="7"/>
  <c r="BJ302" i="7" s="1"/>
  <c r="AW302" i="7"/>
  <c r="AW110" i="7"/>
  <c r="BF110" i="7"/>
  <c r="BJ110" i="7" s="1"/>
  <c r="AW203" i="7"/>
  <c r="BF203" i="7"/>
  <c r="BJ203" i="7" s="1"/>
  <c r="BF243" i="7"/>
  <c r="BJ243" i="7" s="1"/>
  <c r="AW243" i="7"/>
  <c r="BF114" i="7"/>
  <c r="BJ114" i="7" s="1"/>
  <c r="AW114" i="7"/>
  <c r="BF78" i="7"/>
  <c r="BJ78" i="7" s="1"/>
  <c r="AW78" i="7"/>
  <c r="AW93" i="7"/>
  <c r="BF93" i="7"/>
  <c r="BJ93" i="7" s="1"/>
  <c r="BF153" i="7"/>
  <c r="BJ153" i="7" s="1"/>
  <c r="AW153" i="7"/>
  <c r="AW214" i="7"/>
  <c r="BF214" i="7"/>
  <c r="BJ214" i="7" s="1"/>
  <c r="AW124" i="7"/>
  <c r="BF124" i="7"/>
  <c r="BJ124" i="7" s="1"/>
  <c r="AW175" i="7"/>
  <c r="BF175" i="7"/>
  <c r="BJ175" i="7" s="1"/>
  <c r="BF325" i="7"/>
  <c r="BJ325" i="7" s="1"/>
  <c r="AW325" i="7"/>
  <c r="AW282" i="7"/>
  <c r="BF282" i="7"/>
  <c r="BJ282" i="7" s="1"/>
  <c r="AW281" i="7"/>
  <c r="BF281" i="7"/>
  <c r="BJ281" i="7" s="1"/>
  <c r="AW249" i="7"/>
  <c r="BF249" i="7"/>
  <c r="BJ249" i="7" s="1"/>
  <c r="AW310" i="7"/>
  <c r="BF310" i="7"/>
  <c r="BJ310" i="7" s="1"/>
  <c r="BF315" i="7"/>
  <c r="BJ315" i="7" s="1"/>
  <c r="AW315" i="7"/>
  <c r="AW259" i="7"/>
  <c r="BF259" i="7"/>
  <c r="BJ259" i="7" s="1"/>
  <c r="AW345" i="7"/>
  <c r="BF345" i="7"/>
  <c r="BJ345" i="7" s="1"/>
  <c r="BF291" i="7"/>
  <c r="BJ291" i="7" s="1"/>
  <c r="AW291" i="7"/>
  <c r="AW362" i="7"/>
  <c r="BF362" i="7"/>
  <c r="BJ362" i="7" s="1"/>
  <c r="AW128" i="7"/>
  <c r="BF128" i="7"/>
  <c r="BJ128" i="7" s="1"/>
  <c r="AW108" i="7"/>
  <c r="BF108" i="7"/>
  <c r="BJ108" i="7" s="1"/>
  <c r="AW101" i="7"/>
  <c r="BF101" i="7"/>
  <c r="BJ101" i="7" s="1"/>
  <c r="AW95" i="7"/>
  <c r="BF95" i="7"/>
  <c r="BJ95" i="7" s="1"/>
  <c r="AW89" i="7"/>
  <c r="BF89" i="7"/>
  <c r="BJ89" i="7" s="1"/>
  <c r="AW133" i="7"/>
  <c r="BF133" i="7"/>
  <c r="BJ133" i="7" s="1"/>
  <c r="BF224" i="7"/>
  <c r="BJ224" i="7" s="1"/>
  <c r="AW224" i="7"/>
  <c r="AW143" i="7"/>
  <c r="BF143" i="7"/>
  <c r="BJ143" i="7" s="1"/>
  <c r="AW179" i="7"/>
  <c r="BF179" i="7"/>
  <c r="BJ179" i="7" s="1"/>
  <c r="AW59" i="7"/>
  <c r="BF59" i="7"/>
  <c r="BJ59" i="7" s="1"/>
  <c r="BF284" i="7"/>
  <c r="BJ284" i="7" s="1"/>
  <c r="AW284" i="7"/>
  <c r="AW271" i="7"/>
  <c r="BF271" i="7"/>
  <c r="BJ271" i="7" s="1"/>
  <c r="BF301" i="7"/>
  <c r="BJ301" i="7" s="1"/>
  <c r="AW301" i="7"/>
  <c r="AW242" i="7"/>
  <c r="BF242" i="7"/>
  <c r="BJ242" i="7" s="1"/>
  <c r="AW319" i="7"/>
  <c r="BF319" i="7"/>
  <c r="BJ319" i="7" s="1"/>
  <c r="BF220" i="7"/>
  <c r="BJ220" i="7" s="1"/>
  <c r="AW220" i="7"/>
  <c r="BF293" i="7"/>
  <c r="BJ293" i="7" s="1"/>
  <c r="AW293" i="7"/>
  <c r="AW323" i="7"/>
  <c r="BF323" i="7"/>
  <c r="BJ323" i="7" s="1"/>
  <c r="AW300" i="7"/>
  <c r="BF300" i="7"/>
  <c r="BJ300" i="7" s="1"/>
  <c r="AW372" i="7"/>
  <c r="BF372" i="7"/>
  <c r="BJ372" i="7" s="1"/>
  <c r="AW343" i="7"/>
  <c r="BF343" i="7"/>
  <c r="BJ343" i="7" s="1"/>
  <c r="AW116" i="7"/>
  <c r="BF116" i="7"/>
  <c r="BJ116" i="7" s="1"/>
  <c r="BF232" i="7"/>
  <c r="BJ232" i="7" s="1"/>
  <c r="AW232" i="7"/>
  <c r="AW183" i="7"/>
  <c r="BF183" i="7"/>
  <c r="BJ183" i="7" s="1"/>
  <c r="BF294" i="7"/>
  <c r="BJ294" i="7" s="1"/>
  <c r="AW294" i="7"/>
  <c r="AW327" i="7"/>
  <c r="BF327" i="7"/>
  <c r="BJ327" i="7" s="1"/>
  <c r="AW230" i="7"/>
  <c r="BF230" i="7"/>
  <c r="BJ230" i="7" s="1"/>
  <c r="AW55" i="7"/>
  <c r="BF55" i="7"/>
  <c r="BJ55" i="7" s="1"/>
  <c r="BF239" i="7"/>
  <c r="BJ239" i="7" s="1"/>
  <c r="AW239" i="7"/>
  <c r="AW234" i="7"/>
  <c r="BF234" i="7"/>
  <c r="BJ234" i="7" s="1"/>
  <c r="AW187" i="7"/>
  <c r="BF187" i="7"/>
  <c r="BJ187" i="7" s="1"/>
  <c r="AW296" i="7"/>
  <c r="BF296" i="7"/>
  <c r="BJ296" i="7" s="1"/>
  <c r="AW368" i="7"/>
  <c r="BF368" i="7"/>
  <c r="BJ368" i="7" s="1"/>
  <c r="AW63" i="7"/>
  <c r="BF63" i="7"/>
  <c r="BJ63" i="7" s="1"/>
  <c r="AW172" i="7"/>
  <c r="BF172" i="7"/>
  <c r="BJ172" i="7" s="1"/>
  <c r="BF247" i="7"/>
  <c r="BJ247" i="7" s="1"/>
  <c r="AW247" i="7"/>
  <c r="AW205" i="7"/>
  <c r="BF205" i="7"/>
  <c r="BJ205" i="7" s="1"/>
  <c r="AW118" i="7"/>
  <c r="BF118" i="7"/>
  <c r="BJ118" i="7" s="1"/>
  <c r="AW322" i="7"/>
  <c r="BF322" i="7"/>
  <c r="BJ322" i="7" s="1"/>
  <c r="BF70" i="7"/>
  <c r="BJ70" i="7" s="1"/>
  <c r="AW70" i="7"/>
  <c r="AW85" i="7"/>
  <c r="BF85" i="7"/>
  <c r="BJ85" i="7" s="1"/>
  <c r="AW57" i="7"/>
  <c r="BF57" i="7"/>
  <c r="BJ57" i="7" s="1"/>
  <c r="AW189" i="7"/>
  <c r="BF189" i="7"/>
  <c r="BJ189" i="7" s="1"/>
  <c r="AW166" i="7"/>
  <c r="BF166" i="7"/>
  <c r="BJ166" i="7" s="1"/>
  <c r="BF156" i="7"/>
  <c r="BJ156" i="7" s="1"/>
  <c r="AW156" i="7"/>
  <c r="BF255" i="7"/>
  <c r="BJ255" i="7" s="1"/>
  <c r="AW255" i="7"/>
  <c r="BF270" i="7"/>
  <c r="BJ270" i="7" s="1"/>
  <c r="AW270" i="7"/>
  <c r="AW308" i="7"/>
  <c r="BF308" i="7"/>
  <c r="BJ308" i="7" s="1"/>
  <c r="BF262" i="7"/>
  <c r="BJ262" i="7" s="1"/>
  <c r="AW262" i="7"/>
  <c r="AW253" i="7"/>
  <c r="BF253" i="7"/>
  <c r="BJ253" i="7" s="1"/>
  <c r="AW162" i="7"/>
  <c r="BF162" i="7"/>
  <c r="BJ162" i="7" s="1"/>
  <c r="BF99" i="7"/>
  <c r="BJ99" i="7" s="1"/>
  <c r="AW99" i="7"/>
  <c r="AW195" i="7"/>
  <c r="BF195" i="7"/>
  <c r="BJ195" i="7" s="1"/>
  <c r="AW117" i="7"/>
  <c r="BF117" i="7"/>
  <c r="BJ117" i="7" s="1"/>
  <c r="AW280" i="7"/>
  <c r="BF280" i="7"/>
  <c r="BJ280" i="7" s="1"/>
  <c r="AW278" i="7"/>
  <c r="BF278" i="7"/>
  <c r="BJ278" i="7" s="1"/>
  <c r="AW109" i="7"/>
  <c r="BF109" i="7"/>
  <c r="BJ109" i="7" s="1"/>
  <c r="AW135" i="7"/>
  <c r="BF135" i="7"/>
  <c r="BJ135" i="7" s="1"/>
  <c r="AW276" i="7"/>
  <c r="BF276" i="7"/>
  <c r="BJ276" i="7" s="1"/>
  <c r="AW275" i="7"/>
  <c r="BF275" i="7"/>
  <c r="BJ275" i="7" s="1"/>
  <c r="AW158" i="7"/>
  <c r="BF158" i="7"/>
  <c r="BJ158" i="7" s="1"/>
  <c r="BJ47" i="7"/>
  <c r="AW277" i="7"/>
  <c r="BF277" i="7"/>
  <c r="BJ277" i="7" s="1"/>
  <c r="AW49" i="7"/>
  <c r="BF49" i="7"/>
  <c r="BJ49" i="7" s="1"/>
  <c r="AW170" i="7"/>
  <c r="BF170" i="7"/>
  <c r="BJ170" i="7" s="1"/>
  <c r="BF288" i="7"/>
  <c r="BJ288" i="7" s="1"/>
  <c r="AW288" i="7"/>
  <c r="BF178" i="7"/>
  <c r="BJ178" i="7" s="1"/>
  <c r="AW178" i="7"/>
  <c r="AW339" i="7"/>
  <c r="BF339" i="7"/>
  <c r="BJ339" i="7" s="1"/>
  <c r="BF122" i="7"/>
  <c r="BJ122" i="7" s="1"/>
  <c r="AW122" i="7"/>
  <c r="BF200" i="7"/>
  <c r="BJ200" i="7" s="1"/>
  <c r="AW200" i="7"/>
  <c r="AW321" i="7"/>
  <c r="BF321" i="7"/>
  <c r="BJ321" i="7" s="1"/>
  <c r="BF222" i="7"/>
  <c r="BJ222" i="7" s="1"/>
  <c r="AW222" i="7"/>
  <c r="AW103" i="7"/>
  <c r="BF103" i="7"/>
  <c r="BJ103" i="7" s="1"/>
  <c r="AW358" i="7"/>
  <c r="BF358" i="7"/>
  <c r="BJ358" i="7" s="1"/>
  <c r="AW360" i="7"/>
  <c r="BF360" i="7"/>
  <c r="BJ360" i="7" s="1"/>
  <c r="AW51" i="7"/>
  <c r="BF51" i="7"/>
  <c r="BJ51" i="7" s="1"/>
  <c r="BF151" i="7"/>
  <c r="BJ151" i="7" s="1"/>
  <c r="AW151" i="7"/>
  <c r="AW274" i="7"/>
  <c r="BF274" i="7"/>
  <c r="BJ274" i="7" s="1"/>
  <c r="BF257" i="7"/>
  <c r="BJ257" i="7" s="1"/>
  <c r="AW257" i="7"/>
  <c r="AW260" i="7"/>
  <c r="BF260" i="7"/>
  <c r="BJ260" i="7" s="1"/>
  <c r="AW304" i="7"/>
  <c r="BF304" i="7"/>
  <c r="BJ304" i="7" s="1"/>
  <c r="AW258" i="7"/>
  <c r="BF258" i="7"/>
  <c r="BJ258" i="7" s="1"/>
  <c r="AW251" i="7"/>
  <c r="BF251" i="7"/>
  <c r="BJ251" i="7" s="1"/>
  <c r="AW155" i="7"/>
  <c r="BF155" i="7"/>
  <c r="BJ155" i="7" s="1"/>
  <c r="BF331" i="7"/>
  <c r="BJ331" i="7" s="1"/>
  <c r="AW331" i="7"/>
  <c r="BF366" i="7"/>
  <c r="BJ366" i="7" s="1"/>
  <c r="AW366" i="7"/>
  <c r="AW76" i="7"/>
  <c r="BF76" i="7"/>
  <c r="BJ76" i="7" s="1"/>
  <c r="AW65" i="7"/>
  <c r="BF65" i="7"/>
  <c r="BJ65" i="7" s="1"/>
  <c r="AW168" i="7"/>
  <c r="BF168" i="7"/>
  <c r="BJ168" i="7" s="1"/>
  <c r="BF106" i="7"/>
  <c r="BJ106" i="7" s="1"/>
  <c r="AW106" i="7"/>
  <c r="BF141" i="7"/>
  <c r="BJ141" i="7" s="1"/>
  <c r="AW141" i="7"/>
  <c r="AW87" i="7"/>
  <c r="BF87" i="7"/>
  <c r="BJ87" i="7" s="1"/>
  <c r="AW126" i="7"/>
  <c r="BF126" i="7"/>
  <c r="BJ126" i="7" s="1"/>
  <c r="AW191" i="7"/>
  <c r="BF191" i="7"/>
  <c r="BJ191" i="7" s="1"/>
  <c r="AW68" i="7"/>
  <c r="BF68" i="7"/>
  <c r="BJ68" i="7" s="1"/>
  <c r="AW120" i="7"/>
  <c r="BF120" i="7"/>
  <c r="BJ120" i="7" s="1"/>
  <c r="AW228" i="7"/>
  <c r="BF228" i="7"/>
  <c r="BJ228" i="7" s="1"/>
  <c r="AW208" i="7"/>
  <c r="BF208" i="7"/>
  <c r="BJ208" i="7" s="1"/>
  <c r="BF237" i="7"/>
  <c r="BJ237" i="7" s="1"/>
  <c r="AW237" i="7"/>
  <c r="AW306" i="7"/>
  <c r="BF306" i="7"/>
  <c r="BJ306" i="7" s="1"/>
  <c r="BF317" i="7"/>
  <c r="BJ317" i="7" s="1"/>
  <c r="AW317" i="7"/>
  <c r="BF286" i="7"/>
  <c r="BJ286" i="7" s="1"/>
  <c r="AW286" i="7"/>
  <c r="AV45" i="7"/>
  <c r="AW349" i="7"/>
  <c r="BF349" i="7"/>
  <c r="BJ349" i="7" s="1"/>
  <c r="AW320" i="7"/>
  <c r="BF320" i="7"/>
  <c r="BJ320" i="7" s="1"/>
  <c r="BJ45" i="7" l="1"/>
  <c r="BF45" i="7"/>
  <c r="BE17" i="7" l="1"/>
  <c r="BD17" i="7"/>
  <c r="BC17" i="7"/>
  <c r="BE6" i="7"/>
  <c r="BD6" i="7"/>
  <c r="BC6" i="7"/>
  <c r="AU44" i="7" l="1"/>
  <c r="AU43" i="7"/>
  <c r="AU42" i="7"/>
  <c r="AU41" i="7"/>
  <c r="AU40" i="7"/>
  <c r="AU39" i="7"/>
  <c r="AU38" i="7"/>
  <c r="AU37" i="7"/>
  <c r="AU36" i="7"/>
  <c r="AU35" i="7"/>
  <c r="AU34" i="7"/>
  <c r="AU33" i="7"/>
  <c r="AU32" i="7"/>
  <c r="AU31" i="7"/>
  <c r="AU30" i="7"/>
  <c r="AU29" i="7"/>
  <c r="AU28" i="7"/>
  <c r="AU27" i="7"/>
  <c r="AU26" i="7"/>
  <c r="AU25" i="7"/>
  <c r="AU24" i="7"/>
  <c r="AU23" i="7"/>
  <c r="AU22" i="7"/>
  <c r="AU21" i="7"/>
  <c r="AU20" i="7"/>
  <c r="AU19" i="7"/>
  <c r="AU18" i="7"/>
  <c r="AU16" i="7"/>
  <c r="AU15" i="7"/>
  <c r="AU14" i="7"/>
  <c r="AU13" i="7"/>
  <c r="AU12" i="7"/>
  <c r="AU11" i="7"/>
  <c r="AU10" i="7"/>
  <c r="AU9" i="7"/>
  <c r="AU8" i="7"/>
  <c r="AU7" i="7"/>
  <c r="AT377" i="7" l="1"/>
  <c r="AZ377" i="7" l="1"/>
  <c r="BB17" i="7" l="1"/>
  <c r="BB377" i="7" s="1"/>
  <c r="BA17" i="7"/>
  <c r="BA377" i="7" s="1"/>
  <c r="BB6" i="7"/>
  <c r="BA6" i="7"/>
  <c r="AX17" i="7" l="1"/>
  <c r="AY17" i="7"/>
  <c r="AZ6" i="7"/>
  <c r="O17" i="7" l="1"/>
  <c r="N17" i="7"/>
  <c r="C17" i="7"/>
  <c r="B17" i="7"/>
  <c r="H377" i="8" l="1"/>
  <c r="AO17" i="7" l="1"/>
  <c r="AN17" i="7"/>
  <c r="P17" i="7"/>
  <c r="D17" i="7"/>
  <c r="AY377" i="7"/>
  <c r="AX377" i="7"/>
  <c r="Y17" i="7"/>
  <c r="X17" i="7"/>
  <c r="U17" i="7"/>
  <c r="T17" i="7"/>
  <c r="O6" i="7"/>
  <c r="N6" i="7"/>
  <c r="C6" i="7"/>
  <c r="B6" i="7"/>
  <c r="AY6" i="7"/>
  <c r="AX6" i="7"/>
  <c r="AT6" i="7"/>
  <c r="P6" i="7" l="1"/>
  <c r="Z17" i="7"/>
  <c r="V17" i="7"/>
  <c r="D6" i="7"/>
  <c r="AP17" i="7"/>
  <c r="BG377" i="7"/>
  <c r="AE376" i="8" l="1"/>
  <c r="AE375" i="8"/>
  <c r="AE374" i="8"/>
  <c r="AE373" i="8"/>
  <c r="AE372" i="8"/>
  <c r="AE371" i="8"/>
  <c r="AE370" i="8"/>
  <c r="AE369" i="8"/>
  <c r="AE368" i="8"/>
  <c r="AE367" i="8"/>
  <c r="AE366" i="8"/>
  <c r="AE365" i="8"/>
  <c r="AE363" i="8"/>
  <c r="AE362" i="8"/>
  <c r="AE361" i="8"/>
  <c r="AE360" i="8"/>
  <c r="AE359" i="8"/>
  <c r="AE358" i="8"/>
  <c r="AE357" i="8"/>
  <c r="AE356" i="8"/>
  <c r="AE355" i="8"/>
  <c r="AE354" i="8"/>
  <c r="AE353" i="8"/>
  <c r="AE351" i="8"/>
  <c r="AE350" i="8"/>
  <c r="AE349" i="8"/>
  <c r="AE348" i="8"/>
  <c r="AE347" i="8"/>
  <c r="AE346" i="8"/>
  <c r="AE345" i="8"/>
  <c r="AE344" i="8"/>
  <c r="AE343" i="8"/>
  <c r="AE342" i="8"/>
  <c r="AE341" i="8"/>
  <c r="AE339" i="8"/>
  <c r="AE338" i="8"/>
  <c r="AE337" i="8"/>
  <c r="AE336" i="8"/>
  <c r="AE335" i="8"/>
  <c r="AE334" i="8"/>
  <c r="AE333" i="8"/>
  <c r="AE332" i="8"/>
  <c r="AE331" i="8"/>
  <c r="AE330" i="8"/>
  <c r="AE329" i="8"/>
  <c r="AE327" i="8"/>
  <c r="AE326" i="8"/>
  <c r="AE325" i="8"/>
  <c r="AE324" i="8"/>
  <c r="AE323" i="8"/>
  <c r="AE322" i="8"/>
  <c r="AE321" i="8"/>
  <c r="AE320" i="8"/>
  <c r="AE319" i="8"/>
  <c r="AE318" i="8"/>
  <c r="AE317" i="8"/>
  <c r="AE316" i="8"/>
  <c r="AE315" i="8"/>
  <c r="AE314" i="8"/>
  <c r="AE313" i="8"/>
  <c r="AE311" i="8"/>
  <c r="AE310" i="8"/>
  <c r="AE309" i="8"/>
  <c r="AE308" i="8"/>
  <c r="AE307" i="8"/>
  <c r="AE306" i="8"/>
  <c r="AE305" i="8"/>
  <c r="AE304" i="8"/>
  <c r="AE303" i="8"/>
  <c r="AE302" i="8"/>
  <c r="AE301" i="8"/>
  <c r="AE300" i="8"/>
  <c r="AE299" i="8"/>
  <c r="AE298" i="8"/>
  <c r="AE297" i="8"/>
  <c r="AE296" i="8"/>
  <c r="AE295" i="8"/>
  <c r="AE294" i="8"/>
  <c r="AE293" i="8"/>
  <c r="AE292" i="8"/>
  <c r="AE291" i="8"/>
  <c r="AE290" i="8"/>
  <c r="AE289" i="8"/>
  <c r="AE288" i="8"/>
  <c r="AE286" i="8"/>
  <c r="AE285" i="8"/>
  <c r="AE284" i="8"/>
  <c r="AE283" i="8"/>
  <c r="AE282" i="8"/>
  <c r="AE281" i="8"/>
  <c r="AE280" i="8"/>
  <c r="AE279" i="8"/>
  <c r="AE278" i="8"/>
  <c r="AE277" i="8"/>
  <c r="AE276" i="8"/>
  <c r="AE275" i="8"/>
  <c r="AE274" i="8"/>
  <c r="AE273" i="8"/>
  <c r="AE272" i="8"/>
  <c r="AE271" i="8"/>
  <c r="AE270" i="8"/>
  <c r="AE268" i="8"/>
  <c r="AE267" i="8"/>
  <c r="AE266" i="8"/>
  <c r="AE265" i="8"/>
  <c r="AE264" i="8"/>
  <c r="AE263" i="8"/>
  <c r="AE262" i="8"/>
  <c r="AE260" i="8"/>
  <c r="AE259" i="8"/>
  <c r="AE258" i="8"/>
  <c r="AE257" i="8"/>
  <c r="AE256" i="8"/>
  <c r="AE255" i="8"/>
  <c r="AE254" i="8"/>
  <c r="AE253" i="8"/>
  <c r="AE252" i="8"/>
  <c r="AE251" i="8"/>
  <c r="AE250" i="8"/>
  <c r="AE249" i="8"/>
  <c r="AE248" i="8"/>
  <c r="AE247" i="8"/>
  <c r="AE246" i="8"/>
  <c r="AE244" i="8"/>
  <c r="AE243" i="8"/>
  <c r="AE242" i="8"/>
  <c r="AE241" i="8"/>
  <c r="AE240" i="8"/>
  <c r="AE239" i="8"/>
  <c r="AE238" i="8"/>
  <c r="AE237" i="8"/>
  <c r="AE235" i="8"/>
  <c r="AE234" i="8"/>
  <c r="AE233" i="8"/>
  <c r="AE232" i="8"/>
  <c r="AE231" i="8"/>
  <c r="AE230" i="8"/>
  <c r="AE229" i="8"/>
  <c r="AE228" i="8"/>
  <c r="AE227" i="8"/>
  <c r="AE225" i="8"/>
  <c r="AE224" i="8"/>
  <c r="AE223" i="8"/>
  <c r="AE222" i="8"/>
  <c r="AE221" i="8"/>
  <c r="AE220" i="8"/>
  <c r="AE219" i="8"/>
  <c r="AE218" i="8"/>
  <c r="AE217" i="8"/>
  <c r="AE216" i="8"/>
  <c r="AE215" i="8"/>
  <c r="AE214" i="8"/>
  <c r="AE213" i="8"/>
  <c r="AE211" i="8"/>
  <c r="AE210" i="8"/>
  <c r="AE209" i="8"/>
  <c r="AE208" i="8"/>
  <c r="AE207" i="8"/>
  <c r="AE206" i="8"/>
  <c r="AE205" i="8"/>
  <c r="AE204" i="8"/>
  <c r="AE203" i="8"/>
  <c r="AE202" i="8"/>
  <c r="AE201" i="8"/>
  <c r="AE200" i="8"/>
  <c r="AE198" i="8"/>
  <c r="AE197" i="8"/>
  <c r="AE196" i="8"/>
  <c r="AE195" i="8"/>
  <c r="AE194" i="8"/>
  <c r="AE193" i="8"/>
  <c r="AE192" i="8"/>
  <c r="AE191" i="8"/>
  <c r="AE190" i="8"/>
  <c r="AE189" i="8"/>
  <c r="AE188" i="8"/>
  <c r="AE187" i="8"/>
  <c r="AE186" i="8"/>
  <c r="AE184" i="8"/>
  <c r="AE183" i="8"/>
  <c r="AE182" i="8"/>
  <c r="AE181" i="8"/>
  <c r="AE180" i="8"/>
  <c r="AE179" i="8"/>
  <c r="AE178" i="8"/>
  <c r="AE177" i="8"/>
  <c r="AE176" i="8"/>
  <c r="AE175" i="8"/>
  <c r="AE174" i="8"/>
  <c r="AE172" i="8"/>
  <c r="AE171" i="8"/>
  <c r="AE170" i="8"/>
  <c r="AE169" i="8"/>
  <c r="AE168" i="8"/>
  <c r="AE167" i="8"/>
  <c r="AE166" i="8"/>
  <c r="AE165" i="8"/>
  <c r="AE164" i="8"/>
  <c r="AE163" i="8"/>
  <c r="AE162" i="8"/>
  <c r="AE161" i="8"/>
  <c r="AE160" i="8"/>
  <c r="AE158" i="8"/>
  <c r="AE157" i="8"/>
  <c r="AE156" i="8"/>
  <c r="AE155" i="8"/>
  <c r="AE154" i="8"/>
  <c r="AE153" i="8"/>
  <c r="AE152" i="8"/>
  <c r="AE151" i="8"/>
  <c r="AE150" i="8"/>
  <c r="AE149" i="8"/>
  <c r="AE148" i="8"/>
  <c r="AE147" i="8"/>
  <c r="AE145" i="8"/>
  <c r="AE144" i="8"/>
  <c r="AE143" i="8"/>
  <c r="AE142" i="8"/>
  <c r="AE141" i="8"/>
  <c r="AE140" i="8"/>
  <c r="AE138" i="8"/>
  <c r="AE137" i="8"/>
  <c r="AE136" i="8"/>
  <c r="AE135" i="8"/>
  <c r="AE134" i="8"/>
  <c r="AE133" i="8"/>
  <c r="AE132" i="8"/>
  <c r="AE131" i="8"/>
  <c r="AE130" i="8"/>
  <c r="AE128" i="8"/>
  <c r="AE127" i="8"/>
  <c r="AE126" i="8"/>
  <c r="AE125" i="8"/>
  <c r="AE124" i="8"/>
  <c r="AE123" i="8"/>
  <c r="AE122" i="8"/>
  <c r="AE120" i="8"/>
  <c r="AE119" i="8"/>
  <c r="AE118" i="8"/>
  <c r="AE117" i="8"/>
  <c r="AE116" i="8"/>
  <c r="AE115" i="8"/>
  <c r="AE114" i="8"/>
  <c r="AE113" i="8"/>
  <c r="AE112" i="8"/>
  <c r="AE111" i="8"/>
  <c r="AE110" i="8"/>
  <c r="AE109" i="8"/>
  <c r="AE108" i="8"/>
  <c r="AE107" i="8"/>
  <c r="AE106" i="8"/>
  <c r="AE104" i="8"/>
  <c r="AE103" i="8"/>
  <c r="AE102" i="8"/>
  <c r="AE101" i="8"/>
  <c r="AE100" i="8"/>
  <c r="AE99" i="8"/>
  <c r="AE98" i="8"/>
  <c r="AE97" i="8"/>
  <c r="AE96" i="8"/>
  <c r="AE95" i="8"/>
  <c r="AE94" i="8"/>
  <c r="AE93" i="8"/>
  <c r="AE92" i="8"/>
  <c r="AE90" i="8"/>
  <c r="AE89" i="8"/>
  <c r="AE88" i="8"/>
  <c r="AE87" i="8"/>
  <c r="AE86" i="8"/>
  <c r="AE85" i="8"/>
  <c r="AE84" i="8"/>
  <c r="AE83" i="8"/>
  <c r="AE82" i="8"/>
  <c r="AE80" i="8"/>
  <c r="AE79" i="8"/>
  <c r="AE78" i="8"/>
  <c r="AE77" i="8"/>
  <c r="AE76" i="8"/>
  <c r="AE75" i="8"/>
  <c r="AE74" i="8"/>
  <c r="AE73" i="8"/>
  <c r="AE71" i="8"/>
  <c r="AE70" i="8"/>
  <c r="AE69" i="8"/>
  <c r="AE68" i="8"/>
  <c r="AE67" i="8"/>
  <c r="AE65" i="8"/>
  <c r="AE64" i="8"/>
  <c r="AE63" i="8"/>
  <c r="AE62" i="8"/>
  <c r="AE61" i="8"/>
  <c r="AE60" i="8"/>
  <c r="AE59" i="8"/>
  <c r="AE58" i="8"/>
  <c r="AE57" i="8"/>
  <c r="AE56" i="8"/>
  <c r="AE55" i="8"/>
  <c r="AE54" i="8"/>
  <c r="AE53" i="8"/>
  <c r="AE51" i="8"/>
  <c r="AE50" i="8"/>
  <c r="AE49" i="8"/>
  <c r="AE48" i="8"/>
  <c r="AE47" i="8"/>
  <c r="AE44" i="8"/>
  <c r="AE43" i="8"/>
  <c r="AE42" i="8"/>
  <c r="AE41" i="8"/>
  <c r="AE40" i="8"/>
  <c r="AE39" i="8"/>
  <c r="AE38" i="8"/>
  <c r="AE37" i="8"/>
  <c r="AE36" i="8"/>
  <c r="AE35" i="8"/>
  <c r="AE34" i="8"/>
  <c r="AE33" i="8"/>
  <c r="AE32" i="8"/>
  <c r="AE31" i="8"/>
  <c r="AE30" i="8"/>
  <c r="AE29" i="8"/>
  <c r="AE28" i="8"/>
  <c r="AE27" i="8"/>
  <c r="AE26" i="8"/>
  <c r="AE25" i="8"/>
  <c r="AE24" i="8"/>
  <c r="AE23" i="8"/>
  <c r="AE22" i="8"/>
  <c r="AE21" i="8"/>
  <c r="AE20" i="8"/>
  <c r="AE19" i="8"/>
  <c r="AE18" i="8"/>
  <c r="AE16" i="8"/>
  <c r="AE15" i="8"/>
  <c r="AE14" i="8"/>
  <c r="AE13" i="8"/>
  <c r="AE12" i="8"/>
  <c r="AE11" i="8"/>
  <c r="AE10" i="8"/>
  <c r="AE9" i="8"/>
  <c r="AE8" i="8"/>
  <c r="AE7" i="8"/>
  <c r="X48" i="8"/>
  <c r="Y48" i="8" s="1"/>
  <c r="X49" i="8"/>
  <c r="Y49" i="8" s="1"/>
  <c r="X50" i="8"/>
  <c r="Y50" i="8" s="1"/>
  <c r="X51" i="8"/>
  <c r="Y51" i="8" s="1"/>
  <c r="X53" i="8"/>
  <c r="Y53" i="8" s="1"/>
  <c r="X54" i="8"/>
  <c r="Y54" i="8" s="1"/>
  <c r="X55" i="8"/>
  <c r="Y55" i="8" s="1"/>
  <c r="X56" i="8"/>
  <c r="Y56" i="8" s="1"/>
  <c r="X57" i="8"/>
  <c r="Y57" i="8" s="1"/>
  <c r="X58" i="8"/>
  <c r="Y58" i="8" s="1"/>
  <c r="X59" i="8"/>
  <c r="Y59" i="8" s="1"/>
  <c r="X60" i="8"/>
  <c r="Y60" i="8" s="1"/>
  <c r="X61" i="8"/>
  <c r="Y61" i="8" s="1"/>
  <c r="X62" i="8"/>
  <c r="Y62" i="8" s="1"/>
  <c r="X63" i="8"/>
  <c r="Y63" i="8" s="1"/>
  <c r="X64" i="8"/>
  <c r="Y64" i="8" s="1"/>
  <c r="X65" i="8"/>
  <c r="Y65" i="8" s="1"/>
  <c r="X67" i="8"/>
  <c r="Y67" i="8" s="1"/>
  <c r="X68" i="8"/>
  <c r="Y68" i="8" s="1"/>
  <c r="X69" i="8"/>
  <c r="Y69" i="8" s="1"/>
  <c r="X70" i="8"/>
  <c r="Y70" i="8" s="1"/>
  <c r="X71" i="8"/>
  <c r="Y71" i="8" s="1"/>
  <c r="X73" i="8"/>
  <c r="Y73" i="8" s="1"/>
  <c r="X74" i="8"/>
  <c r="Y74" i="8" s="1"/>
  <c r="X75" i="8"/>
  <c r="Y75" i="8" s="1"/>
  <c r="X76" i="8"/>
  <c r="Y76" i="8" s="1"/>
  <c r="X77" i="8"/>
  <c r="Y77" i="8" s="1"/>
  <c r="X78" i="8"/>
  <c r="Y78" i="8" s="1"/>
  <c r="X79" i="8"/>
  <c r="Y79" i="8" s="1"/>
  <c r="X80" i="8"/>
  <c r="Y80" i="8" s="1"/>
  <c r="X82" i="8"/>
  <c r="Y82" i="8" s="1"/>
  <c r="X83" i="8"/>
  <c r="Y83" i="8" s="1"/>
  <c r="X84" i="8"/>
  <c r="Y84" i="8" s="1"/>
  <c r="X85" i="8"/>
  <c r="Y85" i="8" s="1"/>
  <c r="X86" i="8"/>
  <c r="Y86" i="8" s="1"/>
  <c r="X87" i="8"/>
  <c r="Y87" i="8" s="1"/>
  <c r="X88" i="8"/>
  <c r="Y88" i="8" s="1"/>
  <c r="X89" i="8"/>
  <c r="Y89" i="8" s="1"/>
  <c r="X90" i="8"/>
  <c r="Y90" i="8" s="1"/>
  <c r="X92" i="8"/>
  <c r="Y92" i="8" s="1"/>
  <c r="X93" i="8"/>
  <c r="Y93" i="8" s="1"/>
  <c r="X94" i="8"/>
  <c r="Y94" i="8" s="1"/>
  <c r="X95" i="8"/>
  <c r="Y95" i="8" s="1"/>
  <c r="X96" i="8"/>
  <c r="Y96" i="8" s="1"/>
  <c r="X97" i="8"/>
  <c r="Y97" i="8" s="1"/>
  <c r="X98" i="8"/>
  <c r="Y98" i="8" s="1"/>
  <c r="X99" i="8"/>
  <c r="Y99" i="8" s="1"/>
  <c r="X100" i="8"/>
  <c r="Y100" i="8" s="1"/>
  <c r="X101" i="8"/>
  <c r="Y101" i="8" s="1"/>
  <c r="X102" i="8"/>
  <c r="Y102" i="8" s="1"/>
  <c r="X103" i="8"/>
  <c r="Y103" i="8" s="1"/>
  <c r="X104" i="8"/>
  <c r="Y104" i="8" s="1"/>
  <c r="X106" i="8"/>
  <c r="Y106" i="8" s="1"/>
  <c r="X107" i="8"/>
  <c r="Y107" i="8" s="1"/>
  <c r="X108" i="8"/>
  <c r="Y108" i="8" s="1"/>
  <c r="X109" i="8"/>
  <c r="Y109" i="8" s="1"/>
  <c r="X110" i="8"/>
  <c r="Y110" i="8" s="1"/>
  <c r="X111" i="8"/>
  <c r="Y111" i="8" s="1"/>
  <c r="X112" i="8"/>
  <c r="Y112" i="8" s="1"/>
  <c r="X113" i="8"/>
  <c r="Y113" i="8" s="1"/>
  <c r="X114" i="8"/>
  <c r="Y114" i="8" s="1"/>
  <c r="X115" i="8"/>
  <c r="Y115" i="8" s="1"/>
  <c r="X116" i="8"/>
  <c r="Y116" i="8" s="1"/>
  <c r="X117" i="8"/>
  <c r="Y117" i="8" s="1"/>
  <c r="X118" i="8"/>
  <c r="Y118" i="8" s="1"/>
  <c r="X119" i="8"/>
  <c r="Y119" i="8" s="1"/>
  <c r="X120" i="8"/>
  <c r="Y120" i="8" s="1"/>
  <c r="X122" i="8"/>
  <c r="Y122" i="8" s="1"/>
  <c r="X123" i="8"/>
  <c r="Y123" i="8" s="1"/>
  <c r="X124" i="8"/>
  <c r="Y124" i="8" s="1"/>
  <c r="X125" i="8"/>
  <c r="Y125" i="8" s="1"/>
  <c r="X126" i="8"/>
  <c r="Y126" i="8" s="1"/>
  <c r="X127" i="8"/>
  <c r="Y127" i="8" s="1"/>
  <c r="X128" i="8"/>
  <c r="Y128" i="8" s="1"/>
  <c r="X130" i="8"/>
  <c r="Y130" i="8" s="1"/>
  <c r="X131" i="8"/>
  <c r="Y131" i="8" s="1"/>
  <c r="X132" i="8"/>
  <c r="Y132" i="8" s="1"/>
  <c r="X133" i="8"/>
  <c r="Y133" i="8" s="1"/>
  <c r="X134" i="8"/>
  <c r="Y134" i="8" s="1"/>
  <c r="X135" i="8"/>
  <c r="Y135" i="8" s="1"/>
  <c r="X136" i="8"/>
  <c r="Y136" i="8" s="1"/>
  <c r="X137" i="8"/>
  <c r="Y137" i="8" s="1"/>
  <c r="X138" i="8"/>
  <c r="Y138" i="8" s="1"/>
  <c r="X140" i="8"/>
  <c r="Y140" i="8" s="1"/>
  <c r="X141" i="8"/>
  <c r="Y141" i="8" s="1"/>
  <c r="X142" i="8"/>
  <c r="Y142" i="8" s="1"/>
  <c r="X143" i="8"/>
  <c r="Y143" i="8" s="1"/>
  <c r="X144" i="8"/>
  <c r="Y144" i="8" s="1"/>
  <c r="X145" i="8"/>
  <c r="Y145" i="8" s="1"/>
  <c r="X147" i="8"/>
  <c r="Y147" i="8" s="1"/>
  <c r="X148" i="8"/>
  <c r="Y148" i="8" s="1"/>
  <c r="X149" i="8"/>
  <c r="Y149" i="8" s="1"/>
  <c r="X150" i="8"/>
  <c r="Y150" i="8" s="1"/>
  <c r="X151" i="8"/>
  <c r="Y151" i="8" s="1"/>
  <c r="X152" i="8"/>
  <c r="Y152" i="8" s="1"/>
  <c r="X153" i="8"/>
  <c r="Y153" i="8" s="1"/>
  <c r="X154" i="8"/>
  <c r="Y154" i="8" s="1"/>
  <c r="X155" i="8"/>
  <c r="Y155" i="8" s="1"/>
  <c r="X156" i="8"/>
  <c r="Y156" i="8" s="1"/>
  <c r="X157" i="8"/>
  <c r="Y157" i="8" s="1"/>
  <c r="X158" i="8"/>
  <c r="Y158" i="8" s="1"/>
  <c r="X160" i="8"/>
  <c r="Y160" i="8" s="1"/>
  <c r="X161" i="8"/>
  <c r="Y161" i="8" s="1"/>
  <c r="X162" i="8"/>
  <c r="Y162" i="8" s="1"/>
  <c r="X163" i="8"/>
  <c r="Y163" i="8" s="1"/>
  <c r="X164" i="8"/>
  <c r="Y164" i="8" s="1"/>
  <c r="X165" i="8"/>
  <c r="Y165" i="8" s="1"/>
  <c r="X166" i="8"/>
  <c r="Y166" i="8" s="1"/>
  <c r="X167" i="8"/>
  <c r="Y167" i="8" s="1"/>
  <c r="X168" i="8"/>
  <c r="Y168" i="8" s="1"/>
  <c r="X169" i="8"/>
  <c r="Y169" i="8" s="1"/>
  <c r="X170" i="8"/>
  <c r="Y170" i="8" s="1"/>
  <c r="X171" i="8"/>
  <c r="Y171" i="8" s="1"/>
  <c r="X172" i="8"/>
  <c r="Y172" i="8" s="1"/>
  <c r="X174" i="8"/>
  <c r="Y174" i="8" s="1"/>
  <c r="X175" i="8"/>
  <c r="Y175" i="8" s="1"/>
  <c r="X176" i="8"/>
  <c r="Y176" i="8" s="1"/>
  <c r="X177" i="8"/>
  <c r="Y177" i="8" s="1"/>
  <c r="X178" i="8"/>
  <c r="Y178" i="8" s="1"/>
  <c r="X179" i="8"/>
  <c r="Y179" i="8" s="1"/>
  <c r="X180" i="8"/>
  <c r="Y180" i="8" s="1"/>
  <c r="X181" i="8"/>
  <c r="Y181" i="8" s="1"/>
  <c r="X182" i="8"/>
  <c r="Y182" i="8" s="1"/>
  <c r="X183" i="8"/>
  <c r="Y183" i="8" s="1"/>
  <c r="X184" i="8"/>
  <c r="Y184" i="8" s="1"/>
  <c r="X186" i="8"/>
  <c r="Y186" i="8" s="1"/>
  <c r="X187" i="8"/>
  <c r="Y187" i="8" s="1"/>
  <c r="X188" i="8"/>
  <c r="Y188" i="8" s="1"/>
  <c r="X189" i="8"/>
  <c r="Y189" i="8" s="1"/>
  <c r="X190" i="8"/>
  <c r="Y190" i="8" s="1"/>
  <c r="X191" i="8"/>
  <c r="Y191" i="8" s="1"/>
  <c r="X192" i="8"/>
  <c r="Y192" i="8" s="1"/>
  <c r="X193" i="8"/>
  <c r="Y193" i="8" s="1"/>
  <c r="X194" i="8"/>
  <c r="Y194" i="8" s="1"/>
  <c r="X195" i="8"/>
  <c r="Y195" i="8" s="1"/>
  <c r="X196" i="8"/>
  <c r="Y196" i="8" s="1"/>
  <c r="X197" i="8"/>
  <c r="Y197" i="8" s="1"/>
  <c r="X198" i="8"/>
  <c r="Y198" i="8" s="1"/>
  <c r="X200" i="8"/>
  <c r="Y200" i="8" s="1"/>
  <c r="X201" i="8"/>
  <c r="Y201" i="8" s="1"/>
  <c r="X202" i="8"/>
  <c r="Y202" i="8" s="1"/>
  <c r="X203" i="8"/>
  <c r="Y203" i="8" s="1"/>
  <c r="X204" i="8"/>
  <c r="Y204" i="8" s="1"/>
  <c r="X205" i="8"/>
  <c r="Y205" i="8" s="1"/>
  <c r="X206" i="8"/>
  <c r="Y206" i="8" s="1"/>
  <c r="X207" i="8"/>
  <c r="Y207" i="8" s="1"/>
  <c r="X208" i="8"/>
  <c r="Y208" i="8" s="1"/>
  <c r="X209" i="8"/>
  <c r="Y209" i="8" s="1"/>
  <c r="X210" i="8"/>
  <c r="Y210" i="8" s="1"/>
  <c r="X211" i="8"/>
  <c r="Y211" i="8" s="1"/>
  <c r="X213" i="8"/>
  <c r="Y213" i="8" s="1"/>
  <c r="X214" i="8"/>
  <c r="Y214" i="8" s="1"/>
  <c r="X215" i="8"/>
  <c r="Y215" i="8" s="1"/>
  <c r="X216" i="8"/>
  <c r="Y216" i="8" s="1"/>
  <c r="X217" i="8"/>
  <c r="Y217" i="8" s="1"/>
  <c r="X218" i="8"/>
  <c r="Y218" i="8" s="1"/>
  <c r="X219" i="8"/>
  <c r="Y219" i="8" s="1"/>
  <c r="X220" i="8"/>
  <c r="Y220" i="8" s="1"/>
  <c r="X221" i="8"/>
  <c r="Y221" i="8" s="1"/>
  <c r="X222" i="8"/>
  <c r="Y222" i="8" s="1"/>
  <c r="X223" i="8"/>
  <c r="Y223" i="8" s="1"/>
  <c r="X224" i="8"/>
  <c r="Y224" i="8" s="1"/>
  <c r="X225" i="8"/>
  <c r="Y225" i="8" s="1"/>
  <c r="X227" i="8"/>
  <c r="Y227" i="8" s="1"/>
  <c r="X228" i="8"/>
  <c r="Y228" i="8" s="1"/>
  <c r="X229" i="8"/>
  <c r="Y229" i="8" s="1"/>
  <c r="X230" i="8"/>
  <c r="Y230" i="8" s="1"/>
  <c r="X231" i="8"/>
  <c r="Y231" i="8" s="1"/>
  <c r="X232" i="8"/>
  <c r="Y232" i="8" s="1"/>
  <c r="X233" i="8"/>
  <c r="Y233" i="8" s="1"/>
  <c r="X234" i="8"/>
  <c r="Y234" i="8" s="1"/>
  <c r="X235" i="8"/>
  <c r="Y235" i="8" s="1"/>
  <c r="X237" i="8"/>
  <c r="Y237" i="8" s="1"/>
  <c r="X238" i="8"/>
  <c r="Y238" i="8" s="1"/>
  <c r="X239" i="8"/>
  <c r="Y239" i="8" s="1"/>
  <c r="X240" i="8"/>
  <c r="Y240" i="8" s="1"/>
  <c r="X241" i="8"/>
  <c r="Y241" i="8" s="1"/>
  <c r="X242" i="8"/>
  <c r="Y242" i="8" s="1"/>
  <c r="X243" i="8"/>
  <c r="Y243" i="8" s="1"/>
  <c r="X244" i="8"/>
  <c r="Y244" i="8" s="1"/>
  <c r="X246" i="8"/>
  <c r="Y246" i="8" s="1"/>
  <c r="X247" i="8"/>
  <c r="Y247" i="8" s="1"/>
  <c r="X248" i="8"/>
  <c r="Y248" i="8" s="1"/>
  <c r="X249" i="8"/>
  <c r="Y249" i="8" s="1"/>
  <c r="X250" i="8"/>
  <c r="Y250" i="8" s="1"/>
  <c r="X251" i="8"/>
  <c r="Y251" i="8" s="1"/>
  <c r="X252" i="8"/>
  <c r="Y252" i="8" s="1"/>
  <c r="X253" i="8"/>
  <c r="Y253" i="8" s="1"/>
  <c r="X254" i="8"/>
  <c r="Y254" i="8" s="1"/>
  <c r="X255" i="8"/>
  <c r="Y255" i="8" s="1"/>
  <c r="X256" i="8"/>
  <c r="Y256" i="8" s="1"/>
  <c r="X257" i="8"/>
  <c r="Y257" i="8" s="1"/>
  <c r="X258" i="8"/>
  <c r="Y258" i="8" s="1"/>
  <c r="X259" i="8"/>
  <c r="Y259" i="8" s="1"/>
  <c r="X260" i="8"/>
  <c r="Y260" i="8" s="1"/>
  <c r="X262" i="8"/>
  <c r="Y262" i="8" s="1"/>
  <c r="X263" i="8"/>
  <c r="Y263" i="8" s="1"/>
  <c r="X264" i="8"/>
  <c r="Y264" i="8" s="1"/>
  <c r="X265" i="8"/>
  <c r="Y265" i="8" s="1"/>
  <c r="X266" i="8"/>
  <c r="Y266" i="8" s="1"/>
  <c r="X267" i="8"/>
  <c r="Y267" i="8" s="1"/>
  <c r="X268" i="8"/>
  <c r="Y268" i="8" s="1"/>
  <c r="X270" i="8"/>
  <c r="Y270" i="8" s="1"/>
  <c r="X271" i="8"/>
  <c r="Y271" i="8" s="1"/>
  <c r="X272" i="8"/>
  <c r="Y272" i="8" s="1"/>
  <c r="X273" i="8"/>
  <c r="Y273" i="8" s="1"/>
  <c r="X274" i="8"/>
  <c r="Y274" i="8" s="1"/>
  <c r="X275" i="8"/>
  <c r="Y275" i="8" s="1"/>
  <c r="X276" i="8"/>
  <c r="Y276" i="8" s="1"/>
  <c r="X277" i="8"/>
  <c r="Y277" i="8" s="1"/>
  <c r="X278" i="8"/>
  <c r="Y278" i="8" s="1"/>
  <c r="X279" i="8"/>
  <c r="Y279" i="8" s="1"/>
  <c r="X280" i="8"/>
  <c r="Y280" i="8" s="1"/>
  <c r="X281" i="8"/>
  <c r="Y281" i="8" s="1"/>
  <c r="X282" i="8"/>
  <c r="Y282" i="8" s="1"/>
  <c r="X283" i="8"/>
  <c r="Y283" i="8" s="1"/>
  <c r="X284" i="8"/>
  <c r="Y284" i="8" s="1"/>
  <c r="X285" i="8"/>
  <c r="Y285" i="8" s="1"/>
  <c r="X286" i="8"/>
  <c r="Y286" i="8" s="1"/>
  <c r="X288" i="8"/>
  <c r="Y288" i="8" s="1"/>
  <c r="X289" i="8"/>
  <c r="Y289" i="8" s="1"/>
  <c r="X290" i="8"/>
  <c r="Y290" i="8" s="1"/>
  <c r="X291" i="8"/>
  <c r="Y291" i="8" s="1"/>
  <c r="X292" i="8"/>
  <c r="Y292" i="8" s="1"/>
  <c r="X293" i="8"/>
  <c r="Y293" i="8" s="1"/>
  <c r="X294" i="8"/>
  <c r="Y294" i="8" s="1"/>
  <c r="X295" i="8"/>
  <c r="Y295" i="8" s="1"/>
  <c r="X296" i="8"/>
  <c r="Y296" i="8" s="1"/>
  <c r="X297" i="8"/>
  <c r="Y297" i="8" s="1"/>
  <c r="X298" i="8"/>
  <c r="Y298" i="8" s="1"/>
  <c r="X299" i="8"/>
  <c r="Y299" i="8" s="1"/>
  <c r="X300" i="8"/>
  <c r="Y300" i="8" s="1"/>
  <c r="X301" i="8"/>
  <c r="Y301" i="8" s="1"/>
  <c r="X302" i="8"/>
  <c r="Y302" i="8" s="1"/>
  <c r="X303" i="8"/>
  <c r="Y303" i="8" s="1"/>
  <c r="X304" i="8"/>
  <c r="Y304" i="8" s="1"/>
  <c r="X305" i="8"/>
  <c r="Y305" i="8" s="1"/>
  <c r="X306" i="8"/>
  <c r="Y306" i="8" s="1"/>
  <c r="X307" i="8"/>
  <c r="Y307" i="8" s="1"/>
  <c r="X308" i="8"/>
  <c r="Y308" i="8" s="1"/>
  <c r="X309" i="8"/>
  <c r="Y309" i="8" s="1"/>
  <c r="X310" i="8"/>
  <c r="Y310" i="8" s="1"/>
  <c r="X311" i="8"/>
  <c r="Y311" i="8" s="1"/>
  <c r="X313" i="8"/>
  <c r="Y313" i="8" s="1"/>
  <c r="X314" i="8"/>
  <c r="Y314" i="8" s="1"/>
  <c r="X315" i="8"/>
  <c r="Y315" i="8" s="1"/>
  <c r="X316" i="8"/>
  <c r="Y316" i="8" s="1"/>
  <c r="X317" i="8"/>
  <c r="Y317" i="8" s="1"/>
  <c r="X318" i="8"/>
  <c r="Y318" i="8" s="1"/>
  <c r="X319" i="8"/>
  <c r="Y319" i="8" s="1"/>
  <c r="X320" i="8"/>
  <c r="Y320" i="8" s="1"/>
  <c r="X321" i="8"/>
  <c r="Y321" i="8" s="1"/>
  <c r="X322" i="8"/>
  <c r="Y322" i="8" s="1"/>
  <c r="X323" i="8"/>
  <c r="Y323" i="8" s="1"/>
  <c r="X324" i="8"/>
  <c r="Y324" i="8" s="1"/>
  <c r="X325" i="8"/>
  <c r="Y325" i="8" s="1"/>
  <c r="X326" i="8"/>
  <c r="Y326" i="8" s="1"/>
  <c r="X327" i="8"/>
  <c r="Y327" i="8" s="1"/>
  <c r="X329" i="8"/>
  <c r="Y329" i="8" s="1"/>
  <c r="X330" i="8"/>
  <c r="Y330" i="8" s="1"/>
  <c r="X331" i="8"/>
  <c r="Y331" i="8" s="1"/>
  <c r="X332" i="8"/>
  <c r="Y332" i="8" s="1"/>
  <c r="X333" i="8"/>
  <c r="Y333" i="8" s="1"/>
  <c r="X334" i="8"/>
  <c r="Y334" i="8" s="1"/>
  <c r="X335" i="8"/>
  <c r="Y335" i="8" s="1"/>
  <c r="X336" i="8"/>
  <c r="Y336" i="8" s="1"/>
  <c r="X337" i="8"/>
  <c r="Y337" i="8" s="1"/>
  <c r="X338" i="8"/>
  <c r="Y338" i="8" s="1"/>
  <c r="X339" i="8"/>
  <c r="Y339" i="8" s="1"/>
  <c r="X341" i="8"/>
  <c r="Y341" i="8" s="1"/>
  <c r="X342" i="8"/>
  <c r="Y342" i="8" s="1"/>
  <c r="X343" i="8"/>
  <c r="Y343" i="8" s="1"/>
  <c r="X344" i="8"/>
  <c r="Y344" i="8" s="1"/>
  <c r="X345" i="8"/>
  <c r="Y345" i="8" s="1"/>
  <c r="X346" i="8"/>
  <c r="Y346" i="8" s="1"/>
  <c r="X347" i="8"/>
  <c r="Y347" i="8" s="1"/>
  <c r="X348" i="8"/>
  <c r="Y348" i="8" s="1"/>
  <c r="X349" i="8"/>
  <c r="Y349" i="8" s="1"/>
  <c r="X350" i="8"/>
  <c r="Y350" i="8" s="1"/>
  <c r="X351" i="8"/>
  <c r="Y351" i="8" s="1"/>
  <c r="X353" i="8"/>
  <c r="Y353" i="8" s="1"/>
  <c r="X354" i="8"/>
  <c r="Y354" i="8" s="1"/>
  <c r="X355" i="8"/>
  <c r="Y355" i="8" s="1"/>
  <c r="X356" i="8"/>
  <c r="Y356" i="8" s="1"/>
  <c r="X357" i="8"/>
  <c r="Y357" i="8" s="1"/>
  <c r="X358" i="8"/>
  <c r="Y358" i="8" s="1"/>
  <c r="X359" i="8"/>
  <c r="Y359" i="8" s="1"/>
  <c r="X360" i="8"/>
  <c r="Y360" i="8" s="1"/>
  <c r="X361" i="8"/>
  <c r="Y361" i="8" s="1"/>
  <c r="X362" i="8"/>
  <c r="Y362" i="8" s="1"/>
  <c r="X363" i="8"/>
  <c r="Y363" i="8" s="1"/>
  <c r="X365" i="8"/>
  <c r="Y365" i="8" s="1"/>
  <c r="X366" i="8"/>
  <c r="Y366" i="8" s="1"/>
  <c r="X367" i="8"/>
  <c r="Y367" i="8" s="1"/>
  <c r="X368" i="8"/>
  <c r="Y368" i="8" s="1"/>
  <c r="X369" i="8"/>
  <c r="Y369" i="8" s="1"/>
  <c r="X370" i="8"/>
  <c r="Y370" i="8" s="1"/>
  <c r="X371" i="8"/>
  <c r="Y371" i="8" s="1"/>
  <c r="X372" i="8"/>
  <c r="Y372" i="8" s="1"/>
  <c r="X373" i="8"/>
  <c r="Y373" i="8" s="1"/>
  <c r="X374" i="8"/>
  <c r="Y374" i="8" s="1"/>
  <c r="X375" i="8"/>
  <c r="Y375" i="8" s="1"/>
  <c r="X376" i="8"/>
  <c r="Y376" i="8" s="1"/>
  <c r="B212" i="8"/>
  <c r="X47" i="8"/>
  <c r="Y47" i="8" s="1"/>
  <c r="X44" i="8"/>
  <c r="Y44" i="8" s="1"/>
  <c r="X43" i="8"/>
  <c r="Y43" i="8" s="1"/>
  <c r="X42" i="8"/>
  <c r="Y42" i="8" s="1"/>
  <c r="X41" i="8"/>
  <c r="Y41" i="8" s="1"/>
  <c r="X40" i="8"/>
  <c r="Y40" i="8" s="1"/>
  <c r="X39" i="8"/>
  <c r="Y39" i="8" s="1"/>
  <c r="X38" i="8"/>
  <c r="Y38" i="8" s="1"/>
  <c r="X37" i="8"/>
  <c r="Y37" i="8" s="1"/>
  <c r="X36" i="8"/>
  <c r="Y36" i="8" s="1"/>
  <c r="X35" i="8"/>
  <c r="Y35" i="8" s="1"/>
  <c r="X34" i="8"/>
  <c r="Y34" i="8" s="1"/>
  <c r="X33" i="8"/>
  <c r="Y33" i="8" s="1"/>
  <c r="X32" i="8"/>
  <c r="Y32" i="8" s="1"/>
  <c r="X31" i="8"/>
  <c r="Y31" i="8" s="1"/>
  <c r="X30" i="8"/>
  <c r="Y30" i="8" s="1"/>
  <c r="X29" i="8"/>
  <c r="Y29" i="8" s="1"/>
  <c r="X28" i="8"/>
  <c r="Y28" i="8" s="1"/>
  <c r="X27" i="8"/>
  <c r="Y27" i="8" s="1"/>
  <c r="X26" i="8"/>
  <c r="Y26" i="8" s="1"/>
  <c r="X25" i="8"/>
  <c r="Y25" i="8" s="1"/>
  <c r="X24" i="8"/>
  <c r="Y24" i="8" s="1"/>
  <c r="X23" i="8"/>
  <c r="Y23" i="8" s="1"/>
  <c r="X22" i="8"/>
  <c r="Y22" i="8" s="1"/>
  <c r="X21" i="8"/>
  <c r="Y21" i="8" s="1"/>
  <c r="X20" i="8"/>
  <c r="Y20" i="8" s="1"/>
  <c r="X19" i="8"/>
  <c r="Y19" i="8" s="1"/>
  <c r="X18" i="8"/>
  <c r="Y18" i="8" s="1"/>
  <c r="X8" i="8" l="1"/>
  <c r="Y8" i="8" s="1"/>
  <c r="X9" i="8"/>
  <c r="Y9" i="8" s="1"/>
  <c r="X10" i="8"/>
  <c r="Y10" i="8" s="1"/>
  <c r="X11" i="8"/>
  <c r="Y11" i="8" s="1"/>
  <c r="X12" i="8"/>
  <c r="Y12" i="8" s="1"/>
  <c r="X13" i="8"/>
  <c r="Y13" i="8" s="1"/>
  <c r="X14" i="8"/>
  <c r="Y14" i="8" s="1"/>
  <c r="X15" i="8"/>
  <c r="Y15" i="8" s="1"/>
  <c r="X16" i="8"/>
  <c r="Y16" i="8" s="1"/>
  <c r="X7" i="8"/>
  <c r="Y7" i="8" s="1"/>
  <c r="AU6" i="7" l="1"/>
  <c r="AA376" i="8"/>
  <c r="AB376" i="8" s="1"/>
  <c r="AA375" i="8"/>
  <c r="AB375" i="8" s="1"/>
  <c r="AA374" i="8"/>
  <c r="AB374" i="8" s="1"/>
  <c r="AA373" i="8"/>
  <c r="AB373" i="8" s="1"/>
  <c r="AA372" i="8"/>
  <c r="AB372" i="8" s="1"/>
  <c r="AA371" i="8"/>
  <c r="AB371" i="8" s="1"/>
  <c r="AA370" i="8"/>
  <c r="AB370" i="8" s="1"/>
  <c r="AA369" i="8"/>
  <c r="AB369" i="8" s="1"/>
  <c r="AA368" i="8"/>
  <c r="AB368" i="8" s="1"/>
  <c r="AA367" i="8"/>
  <c r="AB367" i="8" s="1"/>
  <c r="AA366" i="8"/>
  <c r="AB366" i="8" s="1"/>
  <c r="AA365" i="8"/>
  <c r="AB365" i="8" s="1"/>
  <c r="AA363" i="8"/>
  <c r="AB363" i="8" s="1"/>
  <c r="AA362" i="8"/>
  <c r="AB362" i="8" s="1"/>
  <c r="AA361" i="8"/>
  <c r="AB361" i="8" s="1"/>
  <c r="AA360" i="8"/>
  <c r="AB360" i="8" s="1"/>
  <c r="AA359" i="8"/>
  <c r="AB359" i="8" s="1"/>
  <c r="AA358" i="8"/>
  <c r="AB358" i="8" s="1"/>
  <c r="AA357" i="8"/>
  <c r="AB357" i="8" s="1"/>
  <c r="AA356" i="8"/>
  <c r="AB356" i="8" s="1"/>
  <c r="AA355" i="8"/>
  <c r="AB355" i="8" s="1"/>
  <c r="AA354" i="8"/>
  <c r="AB354" i="8" s="1"/>
  <c r="AA353" i="8"/>
  <c r="AB353" i="8" s="1"/>
  <c r="AA351" i="8"/>
  <c r="AB351" i="8" s="1"/>
  <c r="AA350" i="8"/>
  <c r="AB350" i="8" s="1"/>
  <c r="AA349" i="8"/>
  <c r="AB349" i="8" s="1"/>
  <c r="AA348" i="8"/>
  <c r="AB348" i="8" s="1"/>
  <c r="AA347" i="8"/>
  <c r="AB347" i="8" s="1"/>
  <c r="AA346" i="8"/>
  <c r="AB346" i="8" s="1"/>
  <c r="AA345" i="8"/>
  <c r="AB345" i="8" s="1"/>
  <c r="AA344" i="8"/>
  <c r="AB344" i="8" s="1"/>
  <c r="AA343" i="8"/>
  <c r="AB343" i="8" s="1"/>
  <c r="AA342" i="8"/>
  <c r="AB342" i="8" s="1"/>
  <c r="AA341" i="8"/>
  <c r="AB341" i="8" s="1"/>
  <c r="AA339" i="8"/>
  <c r="AB339" i="8" s="1"/>
  <c r="AA338" i="8"/>
  <c r="AB338" i="8" s="1"/>
  <c r="AA337" i="8"/>
  <c r="AB337" i="8" s="1"/>
  <c r="AA336" i="8"/>
  <c r="AB336" i="8" s="1"/>
  <c r="AA335" i="8"/>
  <c r="AB335" i="8" s="1"/>
  <c r="AA334" i="8"/>
  <c r="AB334" i="8" s="1"/>
  <c r="AA333" i="8"/>
  <c r="AB333" i="8" s="1"/>
  <c r="AA332" i="8"/>
  <c r="AB332" i="8" s="1"/>
  <c r="AA331" i="8"/>
  <c r="AB331" i="8" s="1"/>
  <c r="AA330" i="8"/>
  <c r="AB330" i="8" s="1"/>
  <c r="AA329" i="8"/>
  <c r="AB329" i="8" s="1"/>
  <c r="AA327" i="8"/>
  <c r="AB327" i="8" s="1"/>
  <c r="AA326" i="8"/>
  <c r="AB326" i="8" s="1"/>
  <c r="AA325" i="8"/>
  <c r="AB325" i="8" s="1"/>
  <c r="AA324" i="8"/>
  <c r="AB324" i="8" s="1"/>
  <c r="AA323" i="8"/>
  <c r="AB323" i="8" s="1"/>
  <c r="AA322" i="8"/>
  <c r="AB322" i="8" s="1"/>
  <c r="AA321" i="8"/>
  <c r="AB321" i="8" s="1"/>
  <c r="AA320" i="8"/>
  <c r="AB320" i="8" s="1"/>
  <c r="AA319" i="8"/>
  <c r="AB319" i="8" s="1"/>
  <c r="AA318" i="8"/>
  <c r="AB318" i="8" s="1"/>
  <c r="AA317" i="8"/>
  <c r="AB317" i="8" s="1"/>
  <c r="AA316" i="8"/>
  <c r="AB316" i="8" s="1"/>
  <c r="AA315" i="8"/>
  <c r="AB315" i="8" s="1"/>
  <c r="AA314" i="8"/>
  <c r="AB314" i="8" s="1"/>
  <c r="AA313" i="8"/>
  <c r="AB313" i="8" s="1"/>
  <c r="AA311" i="8"/>
  <c r="AB311" i="8" s="1"/>
  <c r="AA310" i="8"/>
  <c r="AB310" i="8" s="1"/>
  <c r="AA309" i="8"/>
  <c r="AB309" i="8" s="1"/>
  <c r="AA308" i="8"/>
  <c r="AB308" i="8" s="1"/>
  <c r="AA307" i="8"/>
  <c r="AB307" i="8" s="1"/>
  <c r="AA306" i="8"/>
  <c r="AB306" i="8" s="1"/>
  <c r="AA305" i="8"/>
  <c r="AB305" i="8" s="1"/>
  <c r="AA304" i="8"/>
  <c r="AB304" i="8" s="1"/>
  <c r="AA303" i="8"/>
  <c r="AB303" i="8" s="1"/>
  <c r="AA302" i="8"/>
  <c r="AB302" i="8" s="1"/>
  <c r="AA301" i="8"/>
  <c r="AB301" i="8" s="1"/>
  <c r="AA300" i="8"/>
  <c r="AB300" i="8" s="1"/>
  <c r="AA299" i="8"/>
  <c r="AB299" i="8" s="1"/>
  <c r="AA298" i="8"/>
  <c r="AB298" i="8" s="1"/>
  <c r="AA297" i="8"/>
  <c r="AB297" i="8" s="1"/>
  <c r="AA296" i="8"/>
  <c r="AB296" i="8" s="1"/>
  <c r="AA295" i="8"/>
  <c r="AB295" i="8" s="1"/>
  <c r="AA294" i="8"/>
  <c r="AB294" i="8" s="1"/>
  <c r="AA293" i="8"/>
  <c r="AB293" i="8" s="1"/>
  <c r="AA292" i="8"/>
  <c r="AB292" i="8" s="1"/>
  <c r="AA291" i="8"/>
  <c r="AB291" i="8" s="1"/>
  <c r="AA290" i="8"/>
  <c r="AB290" i="8" s="1"/>
  <c r="AA289" i="8"/>
  <c r="AB289" i="8" s="1"/>
  <c r="AA288" i="8"/>
  <c r="AB288" i="8" s="1"/>
  <c r="AA286" i="8"/>
  <c r="AB286" i="8" s="1"/>
  <c r="AA285" i="8"/>
  <c r="AB285" i="8" s="1"/>
  <c r="AA284" i="8"/>
  <c r="AB284" i="8" s="1"/>
  <c r="AA283" i="8"/>
  <c r="AB283" i="8" s="1"/>
  <c r="AA282" i="8"/>
  <c r="AB282" i="8" s="1"/>
  <c r="AA281" i="8"/>
  <c r="AB281" i="8" s="1"/>
  <c r="AA280" i="8"/>
  <c r="AB280" i="8" s="1"/>
  <c r="AA279" i="8"/>
  <c r="AB279" i="8" s="1"/>
  <c r="AA278" i="8"/>
  <c r="AB278" i="8" s="1"/>
  <c r="AA277" i="8"/>
  <c r="AB277" i="8" s="1"/>
  <c r="AA276" i="8"/>
  <c r="AB276" i="8" s="1"/>
  <c r="AA275" i="8"/>
  <c r="AB275" i="8" s="1"/>
  <c r="AA274" i="8"/>
  <c r="AB274" i="8" s="1"/>
  <c r="AA273" i="8"/>
  <c r="AB273" i="8" s="1"/>
  <c r="AA272" i="8"/>
  <c r="AB272" i="8" s="1"/>
  <c r="AA271" i="8"/>
  <c r="AB271" i="8" s="1"/>
  <c r="AA270" i="8"/>
  <c r="AB270" i="8" s="1"/>
  <c r="AA268" i="8"/>
  <c r="AB268" i="8" s="1"/>
  <c r="AA267" i="8"/>
  <c r="AB267" i="8" s="1"/>
  <c r="AA266" i="8"/>
  <c r="AB266" i="8" s="1"/>
  <c r="AA265" i="8"/>
  <c r="AB265" i="8" s="1"/>
  <c r="AA264" i="8"/>
  <c r="AB264" i="8" s="1"/>
  <c r="AA263" i="8"/>
  <c r="AB263" i="8" s="1"/>
  <c r="AA262" i="8"/>
  <c r="AB262" i="8" s="1"/>
  <c r="AA260" i="8"/>
  <c r="AB260" i="8" s="1"/>
  <c r="AA259" i="8"/>
  <c r="AB259" i="8" s="1"/>
  <c r="AA258" i="8"/>
  <c r="AB258" i="8" s="1"/>
  <c r="AA257" i="8"/>
  <c r="AB257" i="8" s="1"/>
  <c r="AA256" i="8"/>
  <c r="AB256" i="8" s="1"/>
  <c r="AA255" i="8"/>
  <c r="AB255" i="8" s="1"/>
  <c r="AA254" i="8"/>
  <c r="AB254" i="8" s="1"/>
  <c r="AA253" i="8"/>
  <c r="AB253" i="8" s="1"/>
  <c r="AA252" i="8"/>
  <c r="AB252" i="8" s="1"/>
  <c r="AA251" i="8"/>
  <c r="AB251" i="8" s="1"/>
  <c r="AA250" i="8"/>
  <c r="AB250" i="8" s="1"/>
  <c r="AA249" i="8"/>
  <c r="AB249" i="8" s="1"/>
  <c r="AA248" i="8"/>
  <c r="AB248" i="8" s="1"/>
  <c r="AA247" i="8"/>
  <c r="AB247" i="8" s="1"/>
  <c r="AA246" i="8"/>
  <c r="AB246" i="8" s="1"/>
  <c r="AA244" i="8"/>
  <c r="AB244" i="8" s="1"/>
  <c r="AA243" i="8"/>
  <c r="AB243" i="8" s="1"/>
  <c r="AA242" i="8"/>
  <c r="AB242" i="8" s="1"/>
  <c r="AA241" i="8"/>
  <c r="AB241" i="8" s="1"/>
  <c r="AA240" i="8"/>
  <c r="AB240" i="8" s="1"/>
  <c r="AA239" i="8"/>
  <c r="AB239" i="8" s="1"/>
  <c r="AA238" i="8"/>
  <c r="AB238" i="8" s="1"/>
  <c r="AA237" i="8"/>
  <c r="AB237" i="8" s="1"/>
  <c r="AA235" i="8"/>
  <c r="AB235" i="8" s="1"/>
  <c r="AA234" i="8"/>
  <c r="AB234" i="8" s="1"/>
  <c r="AA233" i="8"/>
  <c r="AB233" i="8" s="1"/>
  <c r="AA232" i="8"/>
  <c r="AB232" i="8" s="1"/>
  <c r="AA231" i="8"/>
  <c r="AB231" i="8" s="1"/>
  <c r="AA230" i="8"/>
  <c r="AB230" i="8" s="1"/>
  <c r="AA229" i="8"/>
  <c r="AB229" i="8" s="1"/>
  <c r="AA228" i="8"/>
  <c r="AB228" i="8" s="1"/>
  <c r="AA227" i="8"/>
  <c r="AB227" i="8" s="1"/>
  <c r="AA225" i="8"/>
  <c r="AB225" i="8" s="1"/>
  <c r="AA224" i="8"/>
  <c r="AB224" i="8" s="1"/>
  <c r="AA223" i="8"/>
  <c r="AB223" i="8" s="1"/>
  <c r="AA222" i="8"/>
  <c r="AB222" i="8" s="1"/>
  <c r="AA221" i="8"/>
  <c r="AB221" i="8" s="1"/>
  <c r="AA220" i="8"/>
  <c r="AB220" i="8" s="1"/>
  <c r="AA219" i="8"/>
  <c r="AB219" i="8" s="1"/>
  <c r="AA218" i="8"/>
  <c r="AB218" i="8" s="1"/>
  <c r="AA217" i="8"/>
  <c r="AB217" i="8" s="1"/>
  <c r="AA216" i="8"/>
  <c r="AB216" i="8" s="1"/>
  <c r="AA215" i="8"/>
  <c r="AB215" i="8" s="1"/>
  <c r="AA214" i="8"/>
  <c r="AB214" i="8" s="1"/>
  <c r="AA213" i="8"/>
  <c r="AB213" i="8" s="1"/>
  <c r="AA211" i="8"/>
  <c r="AB211" i="8" s="1"/>
  <c r="AA210" i="8"/>
  <c r="AB210" i="8" s="1"/>
  <c r="AA209" i="8"/>
  <c r="AB209" i="8" s="1"/>
  <c r="AA208" i="8"/>
  <c r="AB208" i="8" s="1"/>
  <c r="AA207" i="8"/>
  <c r="AB207" i="8" s="1"/>
  <c r="AA206" i="8"/>
  <c r="AB206" i="8" s="1"/>
  <c r="AA205" i="8"/>
  <c r="AB205" i="8" s="1"/>
  <c r="AA204" i="8"/>
  <c r="AB204" i="8" s="1"/>
  <c r="AA203" i="8"/>
  <c r="AB203" i="8" s="1"/>
  <c r="AA202" i="8"/>
  <c r="AB202" i="8" s="1"/>
  <c r="AA201" i="8"/>
  <c r="AB201" i="8" s="1"/>
  <c r="AA200" i="8"/>
  <c r="AB200" i="8" s="1"/>
  <c r="AA198" i="8"/>
  <c r="AB198" i="8" s="1"/>
  <c r="AA197" i="8"/>
  <c r="AB197" i="8" s="1"/>
  <c r="AA196" i="8"/>
  <c r="AB196" i="8" s="1"/>
  <c r="AA195" i="8"/>
  <c r="AB195" i="8" s="1"/>
  <c r="AA194" i="8"/>
  <c r="AB194" i="8" s="1"/>
  <c r="AA193" i="8"/>
  <c r="AB193" i="8" s="1"/>
  <c r="AA192" i="8"/>
  <c r="AB192" i="8" s="1"/>
  <c r="AA191" i="8"/>
  <c r="AB191" i="8" s="1"/>
  <c r="AA190" i="8"/>
  <c r="AB190" i="8" s="1"/>
  <c r="AA189" i="8"/>
  <c r="AB189" i="8" s="1"/>
  <c r="AA188" i="8"/>
  <c r="AB188" i="8" s="1"/>
  <c r="AA187" i="8"/>
  <c r="AB187" i="8" s="1"/>
  <c r="AA186" i="8"/>
  <c r="AB186" i="8" s="1"/>
  <c r="AA184" i="8"/>
  <c r="AB184" i="8" s="1"/>
  <c r="AA183" i="8"/>
  <c r="AB183" i="8" s="1"/>
  <c r="AA182" i="8"/>
  <c r="AB182" i="8" s="1"/>
  <c r="AA181" i="8"/>
  <c r="AB181" i="8" s="1"/>
  <c r="AA180" i="8"/>
  <c r="AB180" i="8" s="1"/>
  <c r="AA179" i="8"/>
  <c r="AB179" i="8" s="1"/>
  <c r="AA178" i="8"/>
  <c r="AB178" i="8" s="1"/>
  <c r="AA177" i="8"/>
  <c r="AB177" i="8" s="1"/>
  <c r="AA176" i="8"/>
  <c r="AB176" i="8" s="1"/>
  <c r="AA175" i="8"/>
  <c r="AB175" i="8" s="1"/>
  <c r="AA174" i="8"/>
  <c r="AB174" i="8" s="1"/>
  <c r="AA172" i="8"/>
  <c r="AB172" i="8" s="1"/>
  <c r="AA171" i="8"/>
  <c r="AB171" i="8" s="1"/>
  <c r="AA170" i="8"/>
  <c r="AB170" i="8" s="1"/>
  <c r="AA169" i="8"/>
  <c r="AB169" i="8" s="1"/>
  <c r="AA168" i="8"/>
  <c r="AB168" i="8" s="1"/>
  <c r="AA167" i="8"/>
  <c r="AB167" i="8" s="1"/>
  <c r="AA166" i="8"/>
  <c r="AB166" i="8" s="1"/>
  <c r="AA165" i="8"/>
  <c r="AB165" i="8" s="1"/>
  <c r="AA164" i="8"/>
  <c r="AB164" i="8" s="1"/>
  <c r="AA163" i="8"/>
  <c r="AB163" i="8" s="1"/>
  <c r="AA162" i="8"/>
  <c r="AB162" i="8" s="1"/>
  <c r="AA161" i="8"/>
  <c r="AB161" i="8" s="1"/>
  <c r="AA160" i="8"/>
  <c r="AB160" i="8" s="1"/>
  <c r="AA158" i="8"/>
  <c r="AB158" i="8" s="1"/>
  <c r="AA157" i="8"/>
  <c r="AB157" i="8" s="1"/>
  <c r="AA156" i="8"/>
  <c r="AB156" i="8" s="1"/>
  <c r="AA155" i="8"/>
  <c r="AB155" i="8" s="1"/>
  <c r="AA154" i="8"/>
  <c r="AB154" i="8" s="1"/>
  <c r="AA153" i="8"/>
  <c r="AB153" i="8" s="1"/>
  <c r="AA152" i="8"/>
  <c r="AB152" i="8" s="1"/>
  <c r="AA151" i="8"/>
  <c r="AB151" i="8" s="1"/>
  <c r="AA150" i="8"/>
  <c r="AB150" i="8" s="1"/>
  <c r="AA149" i="8"/>
  <c r="AB149" i="8" s="1"/>
  <c r="AA148" i="8"/>
  <c r="AB148" i="8" s="1"/>
  <c r="AA147" i="8"/>
  <c r="AB147" i="8" s="1"/>
  <c r="AA145" i="8"/>
  <c r="AB145" i="8" s="1"/>
  <c r="AA144" i="8"/>
  <c r="AB144" i="8" s="1"/>
  <c r="AA143" i="8"/>
  <c r="AB143" i="8" s="1"/>
  <c r="AA142" i="8"/>
  <c r="AB142" i="8" s="1"/>
  <c r="AA141" i="8"/>
  <c r="AB141" i="8" s="1"/>
  <c r="AA140" i="8"/>
  <c r="AB140" i="8" s="1"/>
  <c r="AA138" i="8"/>
  <c r="AB138" i="8" s="1"/>
  <c r="AA137" i="8"/>
  <c r="AB137" i="8" s="1"/>
  <c r="AA136" i="8"/>
  <c r="AB136" i="8" s="1"/>
  <c r="AA135" i="8"/>
  <c r="AB135" i="8" s="1"/>
  <c r="AA134" i="8"/>
  <c r="AB134" i="8" s="1"/>
  <c r="AA133" i="8"/>
  <c r="AB133" i="8" s="1"/>
  <c r="AA132" i="8"/>
  <c r="AB132" i="8" s="1"/>
  <c r="AA131" i="8"/>
  <c r="AB131" i="8" s="1"/>
  <c r="AA130" i="8"/>
  <c r="AB130" i="8" s="1"/>
  <c r="AA128" i="8"/>
  <c r="AB128" i="8" s="1"/>
  <c r="AA127" i="8"/>
  <c r="AB127" i="8" s="1"/>
  <c r="AA126" i="8"/>
  <c r="AB126" i="8" s="1"/>
  <c r="AA125" i="8"/>
  <c r="AB125" i="8" s="1"/>
  <c r="AA124" i="8"/>
  <c r="AB124" i="8" s="1"/>
  <c r="AA123" i="8"/>
  <c r="AB123" i="8" s="1"/>
  <c r="AA122" i="8"/>
  <c r="AB122" i="8" s="1"/>
  <c r="AA120" i="8"/>
  <c r="AB120" i="8" s="1"/>
  <c r="AA119" i="8"/>
  <c r="AB119" i="8" s="1"/>
  <c r="AA118" i="8"/>
  <c r="AB118" i="8" s="1"/>
  <c r="AA117" i="8"/>
  <c r="AB117" i="8" s="1"/>
  <c r="AA116" i="8"/>
  <c r="AB116" i="8" s="1"/>
  <c r="AA115" i="8"/>
  <c r="AB115" i="8" s="1"/>
  <c r="AA114" i="8"/>
  <c r="AB114" i="8" s="1"/>
  <c r="AA113" i="8"/>
  <c r="AB113" i="8" s="1"/>
  <c r="AA112" i="8"/>
  <c r="AB112" i="8" s="1"/>
  <c r="AA111" i="8"/>
  <c r="AB111" i="8" s="1"/>
  <c r="AA110" i="8"/>
  <c r="AB110" i="8" s="1"/>
  <c r="AA109" i="8"/>
  <c r="AB109" i="8" s="1"/>
  <c r="AA108" i="8"/>
  <c r="AB108" i="8" s="1"/>
  <c r="AA107" i="8"/>
  <c r="AB107" i="8" s="1"/>
  <c r="AA106" i="8"/>
  <c r="AB106" i="8" s="1"/>
  <c r="AA104" i="8"/>
  <c r="AB104" i="8" s="1"/>
  <c r="AA103" i="8"/>
  <c r="AB103" i="8" s="1"/>
  <c r="AA102" i="8"/>
  <c r="AB102" i="8" s="1"/>
  <c r="AA101" i="8"/>
  <c r="AB101" i="8" s="1"/>
  <c r="AA100" i="8"/>
  <c r="AB100" i="8" s="1"/>
  <c r="AA99" i="8"/>
  <c r="AB99" i="8" s="1"/>
  <c r="AA98" i="8"/>
  <c r="AB98" i="8" s="1"/>
  <c r="AA97" i="8"/>
  <c r="AB97" i="8" s="1"/>
  <c r="AA96" i="8"/>
  <c r="AB96" i="8" s="1"/>
  <c r="AA95" i="8"/>
  <c r="AB95" i="8" s="1"/>
  <c r="AA94" i="8"/>
  <c r="AB94" i="8" s="1"/>
  <c r="AA93" i="8"/>
  <c r="AB93" i="8" s="1"/>
  <c r="AA92" i="8"/>
  <c r="AB92" i="8" s="1"/>
  <c r="AA90" i="8"/>
  <c r="AB90" i="8" s="1"/>
  <c r="AA89" i="8"/>
  <c r="AB89" i="8" s="1"/>
  <c r="AA88" i="8"/>
  <c r="AB88" i="8" s="1"/>
  <c r="AA87" i="8"/>
  <c r="AB87" i="8" s="1"/>
  <c r="AA86" i="8"/>
  <c r="AB86" i="8" s="1"/>
  <c r="AA85" i="8"/>
  <c r="AB85" i="8" s="1"/>
  <c r="AA84" i="8"/>
  <c r="AB84" i="8" s="1"/>
  <c r="AA83" i="8"/>
  <c r="AB83" i="8" s="1"/>
  <c r="AA82" i="8"/>
  <c r="AB82" i="8" s="1"/>
  <c r="AA80" i="8"/>
  <c r="AB80" i="8" s="1"/>
  <c r="AA79" i="8"/>
  <c r="AB79" i="8" s="1"/>
  <c r="AA78" i="8"/>
  <c r="AB78" i="8" s="1"/>
  <c r="AA77" i="8"/>
  <c r="AB77" i="8" s="1"/>
  <c r="AA76" i="8"/>
  <c r="AB76" i="8" s="1"/>
  <c r="AA75" i="8"/>
  <c r="AB75" i="8" s="1"/>
  <c r="AA74" i="8"/>
  <c r="AB74" i="8" s="1"/>
  <c r="AA73" i="8"/>
  <c r="AB73" i="8" s="1"/>
  <c r="AA71" i="8"/>
  <c r="AB71" i="8" s="1"/>
  <c r="AA70" i="8"/>
  <c r="AB70" i="8" s="1"/>
  <c r="AA69" i="8"/>
  <c r="AB69" i="8" s="1"/>
  <c r="AA68" i="8"/>
  <c r="AB68" i="8" s="1"/>
  <c r="AA67" i="8"/>
  <c r="AB67" i="8" s="1"/>
  <c r="AA65" i="8"/>
  <c r="AB65" i="8" s="1"/>
  <c r="AA64" i="8"/>
  <c r="AB64" i="8" s="1"/>
  <c r="AA63" i="8"/>
  <c r="AB63" i="8" s="1"/>
  <c r="AA62" i="8"/>
  <c r="AB62" i="8" s="1"/>
  <c r="AA61" i="8"/>
  <c r="AB61" i="8" s="1"/>
  <c r="AA60" i="8"/>
  <c r="AB60" i="8" s="1"/>
  <c r="AA59" i="8"/>
  <c r="AB59" i="8" s="1"/>
  <c r="AA58" i="8"/>
  <c r="AB58" i="8" s="1"/>
  <c r="AA57" i="8"/>
  <c r="AB57" i="8" s="1"/>
  <c r="AA56" i="8"/>
  <c r="AB56" i="8" s="1"/>
  <c r="AA55" i="8"/>
  <c r="AB55" i="8" s="1"/>
  <c r="AA54" i="8"/>
  <c r="AB54" i="8" s="1"/>
  <c r="AA53" i="8"/>
  <c r="AB53" i="8" s="1"/>
  <c r="AA51" i="8"/>
  <c r="AB51" i="8" s="1"/>
  <c r="AA50" i="8"/>
  <c r="AB50" i="8" s="1"/>
  <c r="AA49" i="8"/>
  <c r="AB49" i="8" s="1"/>
  <c r="AA48" i="8"/>
  <c r="AB48" i="8" s="1"/>
  <c r="AA47" i="8"/>
  <c r="AB47" i="8" s="1"/>
  <c r="AP44" i="7"/>
  <c r="AA44" i="8" s="1"/>
  <c r="AB44" i="8" s="1"/>
  <c r="AP43" i="7"/>
  <c r="AA43" i="8" s="1"/>
  <c r="AB43" i="8" s="1"/>
  <c r="AP42" i="7"/>
  <c r="AA42" i="8" s="1"/>
  <c r="AB42" i="8" s="1"/>
  <c r="AP41" i="7"/>
  <c r="AA41" i="8" s="1"/>
  <c r="AB41" i="8" s="1"/>
  <c r="AP40" i="7"/>
  <c r="AA40" i="8" s="1"/>
  <c r="AB40" i="8" s="1"/>
  <c r="AP39" i="7"/>
  <c r="AA39" i="8" s="1"/>
  <c r="AB39" i="8" s="1"/>
  <c r="AP38" i="7"/>
  <c r="AA38" i="8" s="1"/>
  <c r="AB38" i="8" s="1"/>
  <c r="AP37" i="7"/>
  <c r="AA37" i="8" s="1"/>
  <c r="AB37" i="8" s="1"/>
  <c r="AP36" i="7"/>
  <c r="AA36" i="8" s="1"/>
  <c r="AB36" i="8" s="1"/>
  <c r="AP35" i="7"/>
  <c r="AA35" i="8" s="1"/>
  <c r="AB35" i="8" s="1"/>
  <c r="AP34" i="7"/>
  <c r="AA34" i="8" s="1"/>
  <c r="AB34" i="8" s="1"/>
  <c r="AP33" i="7"/>
  <c r="AA33" i="8" s="1"/>
  <c r="AB33" i="8" s="1"/>
  <c r="AP32" i="7"/>
  <c r="AA32" i="8" s="1"/>
  <c r="AB32" i="8" s="1"/>
  <c r="AP31" i="7"/>
  <c r="AA31" i="8" s="1"/>
  <c r="AB31" i="8" s="1"/>
  <c r="AP30" i="7"/>
  <c r="AA30" i="8" s="1"/>
  <c r="AB30" i="8" s="1"/>
  <c r="AP29" i="7"/>
  <c r="AA29" i="8" s="1"/>
  <c r="AB29" i="8" s="1"/>
  <c r="AP28" i="7"/>
  <c r="AA28" i="8" s="1"/>
  <c r="AB28" i="8" s="1"/>
  <c r="AP27" i="7"/>
  <c r="AA27" i="8" s="1"/>
  <c r="AB27" i="8" s="1"/>
  <c r="AP26" i="7"/>
  <c r="AA26" i="8" s="1"/>
  <c r="AB26" i="8" s="1"/>
  <c r="AP25" i="7"/>
  <c r="AA25" i="8" s="1"/>
  <c r="AB25" i="8" s="1"/>
  <c r="AP24" i="7"/>
  <c r="AA24" i="8" s="1"/>
  <c r="AB24" i="8" s="1"/>
  <c r="AP23" i="7"/>
  <c r="AA23" i="8" s="1"/>
  <c r="AB23" i="8" s="1"/>
  <c r="AP22" i="7"/>
  <c r="AA22" i="8" s="1"/>
  <c r="AB22" i="8" s="1"/>
  <c r="AP21" i="7"/>
  <c r="AA21" i="8" s="1"/>
  <c r="AB21" i="8" s="1"/>
  <c r="AP20" i="7"/>
  <c r="AA20" i="8" s="1"/>
  <c r="AB20" i="8" s="1"/>
  <c r="AP19" i="7"/>
  <c r="AA19" i="8" s="1"/>
  <c r="AB19" i="8" s="1"/>
  <c r="AP18" i="7"/>
  <c r="AA18" i="8" s="1"/>
  <c r="AB18" i="8" s="1"/>
  <c r="AU17" i="7" l="1"/>
  <c r="D33" i="7"/>
  <c r="U375" i="8"/>
  <c r="V375" i="8" s="1"/>
  <c r="U374" i="8"/>
  <c r="V374" i="8" s="1"/>
  <c r="U373" i="8"/>
  <c r="V373" i="8" s="1"/>
  <c r="U372" i="8"/>
  <c r="V372" i="8" s="1"/>
  <c r="U371" i="8"/>
  <c r="V371" i="8" s="1"/>
  <c r="U370" i="8"/>
  <c r="V370" i="8" s="1"/>
  <c r="U369" i="8"/>
  <c r="V369" i="8" s="1"/>
  <c r="U368" i="8"/>
  <c r="V368" i="8" s="1"/>
  <c r="U367" i="8"/>
  <c r="V367" i="8" s="1"/>
  <c r="U366" i="8"/>
  <c r="V366" i="8" s="1"/>
  <c r="U365" i="8"/>
  <c r="V365" i="8" s="1"/>
  <c r="U363" i="8"/>
  <c r="V363" i="8" s="1"/>
  <c r="U362" i="8"/>
  <c r="V362" i="8" s="1"/>
  <c r="U361" i="8"/>
  <c r="V361" i="8" s="1"/>
  <c r="U360" i="8"/>
  <c r="V360" i="8" s="1"/>
  <c r="U357" i="8"/>
  <c r="V357" i="8" s="1"/>
  <c r="U356" i="8"/>
  <c r="V356" i="8" s="1"/>
  <c r="U355" i="8"/>
  <c r="V355" i="8" s="1"/>
  <c r="U354" i="8"/>
  <c r="V354" i="8" s="1"/>
  <c r="U353" i="8"/>
  <c r="V353" i="8" s="1"/>
  <c r="U351" i="8"/>
  <c r="V351" i="8" s="1"/>
  <c r="U349" i="8"/>
  <c r="V349" i="8" s="1"/>
  <c r="U347" i="8"/>
  <c r="V347" i="8" s="1"/>
  <c r="U346" i="8"/>
  <c r="V346" i="8" s="1"/>
  <c r="U343" i="8"/>
  <c r="V343" i="8" s="1"/>
  <c r="U342" i="8"/>
  <c r="V342" i="8" s="1"/>
  <c r="U339" i="8"/>
  <c r="V339" i="8" s="1"/>
  <c r="U338" i="8"/>
  <c r="V338" i="8" s="1"/>
  <c r="U334" i="8"/>
  <c r="V334" i="8" s="1"/>
  <c r="U332" i="8"/>
  <c r="V332" i="8" s="1"/>
  <c r="U330" i="8"/>
  <c r="V330" i="8" s="1"/>
  <c r="U326" i="8"/>
  <c r="V326" i="8" s="1"/>
  <c r="U325" i="8"/>
  <c r="V325" i="8" s="1"/>
  <c r="U323" i="8"/>
  <c r="V323" i="8" s="1"/>
  <c r="U320" i="8"/>
  <c r="V320" i="8" s="1"/>
  <c r="U317" i="8"/>
  <c r="V317" i="8" s="1"/>
  <c r="U315" i="8"/>
  <c r="V315" i="8" s="1"/>
  <c r="U308" i="8"/>
  <c r="V308" i="8" s="1"/>
  <c r="U307" i="8"/>
  <c r="V307" i="8" s="1"/>
  <c r="U305" i="8"/>
  <c r="V305" i="8" s="1"/>
  <c r="U304" i="8"/>
  <c r="V304" i="8" s="1"/>
  <c r="U302" i="8"/>
  <c r="V302" i="8" s="1"/>
  <c r="U301" i="8"/>
  <c r="V301" i="8" s="1"/>
  <c r="U300" i="8"/>
  <c r="V300" i="8" s="1"/>
  <c r="U299" i="8"/>
  <c r="V299" i="8" s="1"/>
  <c r="U296" i="8"/>
  <c r="V296" i="8" s="1"/>
  <c r="U294" i="8"/>
  <c r="V294" i="8" s="1"/>
  <c r="U292" i="8"/>
  <c r="V292" i="8" s="1"/>
  <c r="U291" i="8"/>
  <c r="V291" i="8" s="1"/>
  <c r="U289" i="8"/>
  <c r="V289" i="8" s="1"/>
  <c r="U288" i="8"/>
  <c r="V288" i="8" s="1"/>
  <c r="U286" i="8"/>
  <c r="V286" i="8" s="1"/>
  <c r="U285" i="8"/>
  <c r="V285" i="8" s="1"/>
  <c r="U284" i="8"/>
  <c r="V284" i="8" s="1"/>
  <c r="U283" i="8"/>
  <c r="V283" i="8" s="1"/>
  <c r="U282" i="8"/>
  <c r="V282" i="8" s="1"/>
  <c r="U281" i="8"/>
  <c r="V281" i="8" s="1"/>
  <c r="U280" i="8"/>
  <c r="V280" i="8" s="1"/>
  <c r="U279" i="8"/>
  <c r="V279" i="8" s="1"/>
  <c r="U278" i="8"/>
  <c r="V278" i="8" s="1"/>
  <c r="U277" i="8"/>
  <c r="V277" i="8" s="1"/>
  <c r="U276" i="8"/>
  <c r="V276" i="8" s="1"/>
  <c r="U275" i="8"/>
  <c r="V275" i="8" s="1"/>
  <c r="U274" i="8"/>
  <c r="V274" i="8" s="1"/>
  <c r="U273" i="8"/>
  <c r="V273" i="8" s="1"/>
  <c r="U272" i="8"/>
  <c r="V272" i="8" s="1"/>
  <c r="U271" i="8"/>
  <c r="V271" i="8" s="1"/>
  <c r="U270" i="8"/>
  <c r="V270" i="8" s="1"/>
  <c r="U268" i="8"/>
  <c r="V268" i="8" s="1"/>
  <c r="U267" i="8"/>
  <c r="V267" i="8" s="1"/>
  <c r="U266" i="8"/>
  <c r="V266" i="8" s="1"/>
  <c r="U265" i="8"/>
  <c r="V265" i="8" s="1"/>
  <c r="U264" i="8"/>
  <c r="V264" i="8" s="1"/>
  <c r="U262" i="8"/>
  <c r="V262" i="8" s="1"/>
  <c r="U260" i="8"/>
  <c r="V260" i="8" s="1"/>
  <c r="U258" i="8"/>
  <c r="V258" i="8" s="1"/>
  <c r="U257" i="8"/>
  <c r="V257" i="8" s="1"/>
  <c r="U256" i="8"/>
  <c r="V256" i="8" s="1"/>
  <c r="U255" i="8"/>
  <c r="V255" i="8" s="1"/>
  <c r="U254" i="8"/>
  <c r="V254" i="8" s="1"/>
  <c r="U253" i="8"/>
  <c r="V253" i="8" s="1"/>
  <c r="U252" i="8"/>
  <c r="V252" i="8" s="1"/>
  <c r="U251" i="8"/>
  <c r="V251" i="8" s="1"/>
  <c r="U249" i="8"/>
  <c r="V249" i="8" s="1"/>
  <c r="U246" i="8"/>
  <c r="V246" i="8" s="1"/>
  <c r="U244" i="8"/>
  <c r="V244" i="8" s="1"/>
  <c r="U243" i="8"/>
  <c r="V243" i="8" s="1"/>
  <c r="U242" i="8"/>
  <c r="V242" i="8" s="1"/>
  <c r="U241" i="8"/>
  <c r="V241" i="8" s="1"/>
  <c r="U240" i="8"/>
  <c r="V240" i="8" s="1"/>
  <c r="U239" i="8"/>
  <c r="V239" i="8" s="1"/>
  <c r="U238" i="8"/>
  <c r="V238" i="8" s="1"/>
  <c r="U237" i="8"/>
  <c r="V237" i="8" s="1"/>
  <c r="U235" i="8"/>
  <c r="V235" i="8" s="1"/>
  <c r="U234" i="8"/>
  <c r="V234" i="8" s="1"/>
  <c r="U233" i="8"/>
  <c r="V233" i="8" s="1"/>
  <c r="U232" i="8"/>
  <c r="V232" i="8" s="1"/>
  <c r="U231" i="8"/>
  <c r="V231" i="8" s="1"/>
  <c r="U230" i="8"/>
  <c r="V230" i="8" s="1"/>
  <c r="U228" i="8"/>
  <c r="V228" i="8" s="1"/>
  <c r="U227" i="8"/>
  <c r="V227" i="8" s="1"/>
  <c r="U225" i="8"/>
  <c r="V225" i="8" s="1"/>
  <c r="U224" i="8"/>
  <c r="V224" i="8" s="1"/>
  <c r="U223" i="8"/>
  <c r="V223" i="8" s="1"/>
  <c r="U222" i="8"/>
  <c r="V222" i="8" s="1"/>
  <c r="U221" i="8"/>
  <c r="V221" i="8" s="1"/>
  <c r="U220" i="8"/>
  <c r="V220" i="8" s="1"/>
  <c r="U219" i="8"/>
  <c r="V219" i="8" s="1"/>
  <c r="U218" i="8"/>
  <c r="V218" i="8" s="1"/>
  <c r="U217" i="8"/>
  <c r="V217" i="8" s="1"/>
  <c r="U216" i="8"/>
  <c r="V216" i="8" s="1"/>
  <c r="U215" i="8"/>
  <c r="V215" i="8" s="1"/>
  <c r="U214" i="8"/>
  <c r="V214" i="8" s="1"/>
  <c r="U213" i="8"/>
  <c r="V213" i="8" s="1"/>
  <c r="U211" i="8"/>
  <c r="V211" i="8" s="1"/>
  <c r="U210" i="8"/>
  <c r="V210" i="8" s="1"/>
  <c r="U209" i="8"/>
  <c r="V209" i="8" s="1"/>
  <c r="U208" i="8"/>
  <c r="V208" i="8" s="1"/>
  <c r="U207" i="8"/>
  <c r="V207" i="8" s="1"/>
  <c r="U206" i="8"/>
  <c r="V206" i="8" s="1"/>
  <c r="U205" i="8"/>
  <c r="V205" i="8" s="1"/>
  <c r="U204" i="8"/>
  <c r="V204" i="8" s="1"/>
  <c r="U203" i="8"/>
  <c r="V203" i="8" s="1"/>
  <c r="U202" i="8"/>
  <c r="V202" i="8" s="1"/>
  <c r="U201" i="8"/>
  <c r="V201" i="8" s="1"/>
  <c r="U200" i="8"/>
  <c r="V200" i="8" s="1"/>
  <c r="U198" i="8"/>
  <c r="V198" i="8" s="1"/>
  <c r="U197" i="8"/>
  <c r="V197" i="8" s="1"/>
  <c r="U196" i="8"/>
  <c r="V196" i="8" s="1"/>
  <c r="U195" i="8"/>
  <c r="V195" i="8" s="1"/>
  <c r="U194" i="8"/>
  <c r="V194" i="8" s="1"/>
  <c r="U193" i="8"/>
  <c r="V193" i="8" s="1"/>
  <c r="U192" i="8"/>
  <c r="V192" i="8" s="1"/>
  <c r="U191" i="8"/>
  <c r="V191" i="8" s="1"/>
  <c r="U190" i="8"/>
  <c r="V190" i="8" s="1"/>
  <c r="U189" i="8"/>
  <c r="V189" i="8" s="1"/>
  <c r="U188" i="8"/>
  <c r="V188" i="8" s="1"/>
  <c r="U187" i="8"/>
  <c r="V187" i="8" s="1"/>
  <c r="U184" i="8"/>
  <c r="V184" i="8" s="1"/>
  <c r="U183" i="8"/>
  <c r="V183" i="8" s="1"/>
  <c r="U182" i="8"/>
  <c r="V182" i="8" s="1"/>
  <c r="U181" i="8"/>
  <c r="V181" i="8" s="1"/>
  <c r="U180" i="8"/>
  <c r="V180" i="8" s="1"/>
  <c r="U179" i="8"/>
  <c r="V179" i="8" s="1"/>
  <c r="U178" i="8"/>
  <c r="V178" i="8" s="1"/>
  <c r="U176" i="8"/>
  <c r="V176" i="8" s="1"/>
  <c r="U175" i="8"/>
  <c r="V175" i="8" s="1"/>
  <c r="U174" i="8"/>
  <c r="V174" i="8" s="1"/>
  <c r="U172" i="8"/>
  <c r="V172" i="8" s="1"/>
  <c r="U171" i="8"/>
  <c r="V171" i="8" s="1"/>
  <c r="U170" i="8"/>
  <c r="V170" i="8" s="1"/>
  <c r="U169" i="8"/>
  <c r="V169" i="8" s="1"/>
  <c r="U168" i="8"/>
  <c r="V168" i="8" s="1"/>
  <c r="U167" i="8"/>
  <c r="V167" i="8" s="1"/>
  <c r="U166" i="8"/>
  <c r="V166" i="8" s="1"/>
  <c r="U165" i="8"/>
  <c r="V165" i="8" s="1"/>
  <c r="U164" i="8"/>
  <c r="V164" i="8" s="1"/>
  <c r="U163" i="8"/>
  <c r="V163" i="8" s="1"/>
  <c r="U162" i="8"/>
  <c r="V162" i="8" s="1"/>
  <c r="U161" i="8"/>
  <c r="V161" i="8" s="1"/>
  <c r="U158" i="8"/>
  <c r="V158" i="8" s="1"/>
  <c r="U157" i="8"/>
  <c r="V157" i="8" s="1"/>
  <c r="U155" i="8"/>
  <c r="V155" i="8" s="1"/>
  <c r="U154" i="8"/>
  <c r="V154" i="8" s="1"/>
  <c r="U153" i="8"/>
  <c r="V153" i="8" s="1"/>
  <c r="U151" i="8"/>
  <c r="V151" i="8" s="1"/>
  <c r="U150" i="8"/>
  <c r="V150" i="8" s="1"/>
  <c r="U149" i="8"/>
  <c r="V149" i="8" s="1"/>
  <c r="U148" i="8"/>
  <c r="V148" i="8" s="1"/>
  <c r="U147" i="8"/>
  <c r="V147" i="8" s="1"/>
  <c r="U145" i="8"/>
  <c r="V145" i="8" s="1"/>
  <c r="U144" i="8"/>
  <c r="V144" i="8" s="1"/>
  <c r="U143" i="8"/>
  <c r="V143" i="8" s="1"/>
  <c r="U142" i="8"/>
  <c r="V142" i="8" s="1"/>
  <c r="U141" i="8"/>
  <c r="V141" i="8" s="1"/>
  <c r="U140" i="8"/>
  <c r="V140" i="8" s="1"/>
  <c r="U138" i="8"/>
  <c r="V138" i="8" s="1"/>
  <c r="U137" i="8"/>
  <c r="V137" i="8" s="1"/>
  <c r="U136" i="8"/>
  <c r="V136" i="8" s="1"/>
  <c r="U135" i="8"/>
  <c r="V135" i="8" s="1"/>
  <c r="U134" i="8"/>
  <c r="V134" i="8" s="1"/>
  <c r="U133" i="8"/>
  <c r="V133" i="8" s="1"/>
  <c r="U132" i="8"/>
  <c r="V132" i="8" s="1"/>
  <c r="U131" i="8"/>
  <c r="V131" i="8" s="1"/>
  <c r="U130" i="8"/>
  <c r="V130" i="8" s="1"/>
  <c r="U128" i="8"/>
  <c r="V128" i="8" s="1"/>
  <c r="U127" i="8"/>
  <c r="V127" i="8" s="1"/>
  <c r="U126" i="8"/>
  <c r="V126" i="8" s="1"/>
  <c r="U125" i="8"/>
  <c r="V125" i="8" s="1"/>
  <c r="U123" i="8"/>
  <c r="V123" i="8" s="1"/>
  <c r="U122" i="8"/>
  <c r="V122" i="8" s="1"/>
  <c r="U120" i="8"/>
  <c r="V120" i="8" s="1"/>
  <c r="U119" i="8"/>
  <c r="V119" i="8" s="1"/>
  <c r="U118" i="8"/>
  <c r="V118" i="8" s="1"/>
  <c r="U117" i="8"/>
  <c r="V117" i="8" s="1"/>
  <c r="U116" i="8"/>
  <c r="V116" i="8" s="1"/>
  <c r="U115" i="8"/>
  <c r="V115" i="8" s="1"/>
  <c r="U114" i="8"/>
  <c r="V114" i="8" s="1"/>
  <c r="U113" i="8"/>
  <c r="V113" i="8" s="1"/>
  <c r="U112" i="8"/>
  <c r="V112" i="8" s="1"/>
  <c r="U111" i="8"/>
  <c r="V111" i="8" s="1"/>
  <c r="U109" i="8"/>
  <c r="V109" i="8" s="1"/>
  <c r="U108" i="8"/>
  <c r="V108" i="8" s="1"/>
  <c r="U107" i="8"/>
  <c r="V107" i="8" s="1"/>
  <c r="U106" i="8"/>
  <c r="V106" i="8" s="1"/>
  <c r="U104" i="8"/>
  <c r="V104" i="8" s="1"/>
  <c r="U103" i="8"/>
  <c r="V103" i="8" s="1"/>
  <c r="U102" i="8"/>
  <c r="V102" i="8" s="1"/>
  <c r="U101" i="8"/>
  <c r="V101" i="8" s="1"/>
  <c r="U100" i="8"/>
  <c r="V100" i="8" s="1"/>
  <c r="U98" i="8"/>
  <c r="V98" i="8" s="1"/>
  <c r="U97" i="8"/>
  <c r="V97" i="8" s="1"/>
  <c r="U96" i="8"/>
  <c r="V96" i="8" s="1"/>
  <c r="U95" i="8"/>
  <c r="V95" i="8" s="1"/>
  <c r="U94" i="8"/>
  <c r="V94" i="8" s="1"/>
  <c r="U93" i="8"/>
  <c r="V93" i="8" s="1"/>
  <c r="U92" i="8"/>
  <c r="V92" i="8" s="1"/>
  <c r="U90" i="8"/>
  <c r="V90" i="8" s="1"/>
  <c r="U89" i="8"/>
  <c r="V89" i="8" s="1"/>
  <c r="U88" i="8"/>
  <c r="V88" i="8" s="1"/>
  <c r="U87" i="8"/>
  <c r="V87" i="8" s="1"/>
  <c r="U86" i="8"/>
  <c r="V86" i="8" s="1"/>
  <c r="U85" i="8"/>
  <c r="V85" i="8" s="1"/>
  <c r="U84" i="8"/>
  <c r="V84" i="8" s="1"/>
  <c r="U83" i="8"/>
  <c r="V83" i="8" s="1"/>
  <c r="U82" i="8"/>
  <c r="V82" i="8" s="1"/>
  <c r="U80" i="8"/>
  <c r="V80" i="8" s="1"/>
  <c r="U79" i="8"/>
  <c r="V79" i="8" s="1"/>
  <c r="U78" i="8"/>
  <c r="V78" i="8" s="1"/>
  <c r="U77" i="8"/>
  <c r="V77" i="8" s="1"/>
  <c r="U76" i="8"/>
  <c r="V76" i="8" s="1"/>
  <c r="U74" i="8"/>
  <c r="V74" i="8" s="1"/>
  <c r="U73" i="8"/>
  <c r="V73" i="8" s="1"/>
  <c r="U71" i="8"/>
  <c r="V71" i="8" s="1"/>
  <c r="U70" i="8"/>
  <c r="V70" i="8" s="1"/>
  <c r="U69" i="8"/>
  <c r="V69" i="8" s="1"/>
  <c r="U68" i="8"/>
  <c r="V68" i="8" s="1"/>
  <c r="U67" i="8"/>
  <c r="V67" i="8" s="1"/>
  <c r="U65" i="8"/>
  <c r="V65" i="8" s="1"/>
  <c r="U64" i="8"/>
  <c r="V64" i="8" s="1"/>
  <c r="U63" i="8"/>
  <c r="V63" i="8" s="1"/>
  <c r="U61" i="8"/>
  <c r="V61" i="8" s="1"/>
  <c r="U60" i="8"/>
  <c r="V60" i="8" s="1"/>
  <c r="U59" i="8"/>
  <c r="V59" i="8" s="1"/>
  <c r="U58" i="8"/>
  <c r="V58" i="8" s="1"/>
  <c r="U57" i="8"/>
  <c r="V57" i="8" s="1"/>
  <c r="U56" i="8"/>
  <c r="V56" i="8" s="1"/>
  <c r="U55" i="8"/>
  <c r="V55" i="8" s="1"/>
  <c r="U53" i="8"/>
  <c r="V53" i="8" s="1"/>
  <c r="U51" i="8"/>
  <c r="V51" i="8" s="1"/>
  <c r="U50" i="8"/>
  <c r="V50" i="8" s="1"/>
  <c r="U49" i="8"/>
  <c r="V49" i="8" s="1"/>
  <c r="U48" i="8"/>
  <c r="V48" i="8" s="1"/>
  <c r="U47" i="8"/>
  <c r="V47" i="8" s="1"/>
  <c r="R376" i="8"/>
  <c r="S376" i="8" s="1"/>
  <c r="R375" i="8"/>
  <c r="S375" i="8" s="1"/>
  <c r="R369" i="8"/>
  <c r="S369" i="8" s="1"/>
  <c r="R367" i="8"/>
  <c r="S367" i="8" s="1"/>
  <c r="R363" i="8"/>
  <c r="S363" i="8" s="1"/>
  <c r="R362" i="8"/>
  <c r="S362" i="8" s="1"/>
  <c r="R361" i="8"/>
  <c r="S361" i="8" s="1"/>
  <c r="R360" i="8"/>
  <c r="S360" i="8" s="1"/>
  <c r="R359" i="8"/>
  <c r="S359" i="8" s="1"/>
  <c r="R358" i="8"/>
  <c r="S358" i="8" s="1"/>
  <c r="R356" i="8"/>
  <c r="S356" i="8" s="1"/>
  <c r="R355" i="8"/>
  <c r="S355" i="8" s="1"/>
  <c r="R354" i="8"/>
  <c r="S354" i="8" s="1"/>
  <c r="R351" i="8"/>
  <c r="S351" i="8" s="1"/>
  <c r="R350" i="8"/>
  <c r="S350" i="8" s="1"/>
  <c r="R348" i="8"/>
  <c r="S348" i="8" s="1"/>
  <c r="R347" i="8"/>
  <c r="S347" i="8" s="1"/>
  <c r="R345" i="8"/>
  <c r="S345" i="8" s="1"/>
  <c r="R344" i="8"/>
  <c r="S344" i="8" s="1"/>
  <c r="R343" i="8"/>
  <c r="S343" i="8" s="1"/>
  <c r="R342" i="8"/>
  <c r="S342" i="8" s="1"/>
  <c r="R341" i="8"/>
  <c r="S341" i="8" s="1"/>
  <c r="R339" i="8"/>
  <c r="S339" i="8" s="1"/>
  <c r="R338" i="8"/>
  <c r="S338" i="8" s="1"/>
  <c r="R337" i="8"/>
  <c r="S337" i="8" s="1"/>
  <c r="R336" i="8"/>
  <c r="S336" i="8" s="1"/>
  <c r="R335" i="8"/>
  <c r="S335" i="8" s="1"/>
  <c r="R334" i="8"/>
  <c r="S334" i="8" s="1"/>
  <c r="R333" i="8"/>
  <c r="S333" i="8" s="1"/>
  <c r="R332" i="8"/>
  <c r="S332" i="8" s="1"/>
  <c r="R331" i="8"/>
  <c r="S331" i="8" s="1"/>
  <c r="R330" i="8"/>
  <c r="S330" i="8" s="1"/>
  <c r="R329" i="8"/>
  <c r="S329" i="8" s="1"/>
  <c r="R327" i="8"/>
  <c r="S327" i="8" s="1"/>
  <c r="R326" i="8"/>
  <c r="S326" i="8" s="1"/>
  <c r="R325" i="8"/>
  <c r="S325" i="8" s="1"/>
  <c r="R324" i="8"/>
  <c r="S324" i="8" s="1"/>
  <c r="R322" i="8"/>
  <c r="S322" i="8" s="1"/>
  <c r="R321" i="8"/>
  <c r="S321" i="8" s="1"/>
  <c r="R320" i="8"/>
  <c r="S320" i="8" s="1"/>
  <c r="R319" i="8"/>
  <c r="S319" i="8" s="1"/>
  <c r="R318" i="8"/>
  <c r="S318" i="8" s="1"/>
  <c r="R317" i="8"/>
  <c r="S317" i="8" s="1"/>
  <c r="R316" i="8"/>
  <c r="S316" i="8" s="1"/>
  <c r="R315" i="8"/>
  <c r="S315" i="8" s="1"/>
  <c r="R314" i="8"/>
  <c r="S314" i="8" s="1"/>
  <c r="R313" i="8"/>
  <c r="S313" i="8" s="1"/>
  <c r="R311" i="8"/>
  <c r="S311" i="8" s="1"/>
  <c r="R310" i="8"/>
  <c r="S310" i="8" s="1"/>
  <c r="R309" i="8"/>
  <c r="S309" i="8" s="1"/>
  <c r="R308" i="8"/>
  <c r="S308" i="8" s="1"/>
  <c r="R306" i="8"/>
  <c r="S306" i="8" s="1"/>
  <c r="R304" i="8"/>
  <c r="S304" i="8" s="1"/>
  <c r="R303" i="8"/>
  <c r="S303" i="8" s="1"/>
  <c r="R300" i="8"/>
  <c r="S300" i="8" s="1"/>
  <c r="R298" i="8"/>
  <c r="S298" i="8" s="1"/>
  <c r="R297" i="8"/>
  <c r="S297" i="8" s="1"/>
  <c r="R295" i="8"/>
  <c r="S295" i="8" s="1"/>
  <c r="R293" i="8"/>
  <c r="S293" i="8" s="1"/>
  <c r="R292" i="8"/>
  <c r="S292" i="8" s="1"/>
  <c r="R291" i="8"/>
  <c r="S291" i="8" s="1"/>
  <c r="R290" i="8"/>
  <c r="S290" i="8" s="1"/>
  <c r="R286" i="8"/>
  <c r="S286" i="8" s="1"/>
  <c r="R283" i="8"/>
  <c r="S283" i="8" s="1"/>
  <c r="R281" i="8"/>
  <c r="S281" i="8" s="1"/>
  <c r="R280" i="8"/>
  <c r="S280" i="8" s="1"/>
  <c r="R275" i="8"/>
  <c r="S275" i="8" s="1"/>
  <c r="R273" i="8"/>
  <c r="S273" i="8" s="1"/>
  <c r="R271" i="8"/>
  <c r="S271" i="8" s="1"/>
  <c r="R268" i="8"/>
  <c r="S268" i="8" s="1"/>
  <c r="R267" i="8"/>
  <c r="S267" i="8" s="1"/>
  <c r="R266" i="8"/>
  <c r="S266" i="8" s="1"/>
  <c r="R265" i="8"/>
  <c r="S265" i="8" s="1"/>
  <c r="R264" i="8"/>
  <c r="S264" i="8" s="1"/>
  <c r="R263" i="8"/>
  <c r="S263" i="8" s="1"/>
  <c r="R262" i="8"/>
  <c r="S262" i="8" s="1"/>
  <c r="R260" i="8"/>
  <c r="S260" i="8" s="1"/>
  <c r="R259" i="8"/>
  <c r="S259" i="8" s="1"/>
  <c r="R258" i="8"/>
  <c r="S258" i="8" s="1"/>
  <c r="R256" i="8"/>
  <c r="S256" i="8" s="1"/>
  <c r="R254" i="8"/>
  <c r="S254" i="8" s="1"/>
  <c r="R253" i="8"/>
  <c r="S253" i="8" s="1"/>
  <c r="R252" i="8"/>
  <c r="S252" i="8" s="1"/>
  <c r="R251" i="8"/>
  <c r="S251" i="8" s="1"/>
  <c r="R250" i="8"/>
  <c r="S250" i="8" s="1"/>
  <c r="R249" i="8"/>
  <c r="S249" i="8" s="1"/>
  <c r="R248" i="8"/>
  <c r="S248" i="8" s="1"/>
  <c r="R247" i="8"/>
  <c r="S247" i="8" s="1"/>
  <c r="R246" i="8"/>
  <c r="S246" i="8" s="1"/>
  <c r="R244" i="8"/>
  <c r="S244" i="8" s="1"/>
  <c r="R243" i="8"/>
  <c r="S243" i="8" s="1"/>
  <c r="R242" i="8"/>
  <c r="S242" i="8" s="1"/>
  <c r="R240" i="8"/>
  <c r="S240" i="8" s="1"/>
  <c r="R239" i="8"/>
  <c r="S239" i="8" s="1"/>
  <c r="R237" i="8"/>
  <c r="S237" i="8" s="1"/>
  <c r="R233" i="8"/>
  <c r="S233" i="8" s="1"/>
  <c r="R232" i="8"/>
  <c r="S232" i="8" s="1"/>
  <c r="R231" i="8"/>
  <c r="S231" i="8" s="1"/>
  <c r="R230" i="8"/>
  <c r="S230" i="8" s="1"/>
  <c r="R229" i="8"/>
  <c r="S229" i="8" s="1"/>
  <c r="R228" i="8"/>
  <c r="S228" i="8" s="1"/>
  <c r="R227" i="8"/>
  <c r="S227" i="8" s="1"/>
  <c r="R225" i="8"/>
  <c r="S225" i="8" s="1"/>
  <c r="R222" i="8"/>
  <c r="S222" i="8" s="1"/>
  <c r="R221" i="8"/>
  <c r="S221" i="8" s="1"/>
  <c r="R220" i="8"/>
  <c r="S220" i="8" s="1"/>
  <c r="R219" i="8"/>
  <c r="S219" i="8" s="1"/>
  <c r="R218" i="8"/>
  <c r="S218" i="8" s="1"/>
  <c r="R217" i="8"/>
  <c r="S217" i="8" s="1"/>
  <c r="R215" i="8"/>
  <c r="S215" i="8" s="1"/>
  <c r="R214" i="8"/>
  <c r="S214" i="8" s="1"/>
  <c r="R213" i="8"/>
  <c r="S213" i="8" s="1"/>
  <c r="R211" i="8"/>
  <c r="S211" i="8" s="1"/>
  <c r="R210" i="8"/>
  <c r="S210" i="8" s="1"/>
  <c r="R209" i="8"/>
  <c r="S209" i="8" s="1"/>
  <c r="R208" i="8"/>
  <c r="S208" i="8" s="1"/>
  <c r="R207" i="8"/>
  <c r="S207" i="8" s="1"/>
  <c r="R206" i="8"/>
  <c r="S206" i="8" s="1"/>
  <c r="R204" i="8"/>
  <c r="S204" i="8" s="1"/>
  <c r="R202" i="8"/>
  <c r="S202" i="8" s="1"/>
  <c r="R198" i="8"/>
  <c r="S198" i="8" s="1"/>
  <c r="R197" i="8"/>
  <c r="S197" i="8" s="1"/>
  <c r="R196" i="8"/>
  <c r="S196" i="8" s="1"/>
  <c r="R195" i="8"/>
  <c r="S195" i="8" s="1"/>
  <c r="R194" i="8"/>
  <c r="S194" i="8" s="1"/>
  <c r="R193" i="8"/>
  <c r="S193" i="8" s="1"/>
  <c r="R192" i="8"/>
  <c r="S192" i="8" s="1"/>
  <c r="R191" i="8"/>
  <c r="S191" i="8" s="1"/>
  <c r="R190" i="8"/>
  <c r="S190" i="8" s="1"/>
  <c r="R189" i="8"/>
  <c r="S189" i="8" s="1"/>
  <c r="R188" i="8"/>
  <c r="S188" i="8" s="1"/>
  <c r="R187" i="8"/>
  <c r="S187" i="8" s="1"/>
  <c r="R183" i="8"/>
  <c r="S183" i="8" s="1"/>
  <c r="R179" i="8"/>
  <c r="S179" i="8" s="1"/>
  <c r="R177" i="8"/>
  <c r="S177" i="8" s="1"/>
  <c r="R175" i="8"/>
  <c r="S175" i="8" s="1"/>
  <c r="R174" i="8"/>
  <c r="S174" i="8" s="1"/>
  <c r="R171" i="8"/>
  <c r="S171" i="8" s="1"/>
  <c r="R170" i="8"/>
  <c r="S170" i="8" s="1"/>
  <c r="R168" i="8"/>
  <c r="S168" i="8" s="1"/>
  <c r="R166" i="8"/>
  <c r="S166" i="8" s="1"/>
  <c r="R164" i="8"/>
  <c r="S164" i="8" s="1"/>
  <c r="R163" i="8"/>
  <c r="S163" i="8" s="1"/>
  <c r="R162" i="8"/>
  <c r="S162" i="8" s="1"/>
  <c r="R160" i="8"/>
  <c r="S160" i="8" s="1"/>
  <c r="R157" i="8"/>
  <c r="S157" i="8" s="1"/>
  <c r="R156" i="8"/>
  <c r="S156" i="8" s="1"/>
  <c r="R155" i="8"/>
  <c r="S155" i="8" s="1"/>
  <c r="R154" i="8"/>
  <c r="S154" i="8" s="1"/>
  <c r="R153" i="8"/>
  <c r="S153" i="8" s="1"/>
  <c r="R152" i="8"/>
  <c r="S152" i="8" s="1"/>
  <c r="R151" i="8"/>
  <c r="S151" i="8" s="1"/>
  <c r="R150" i="8"/>
  <c r="S150" i="8" s="1"/>
  <c r="R149" i="8"/>
  <c r="S149" i="8" s="1"/>
  <c r="R144" i="8"/>
  <c r="S144" i="8" s="1"/>
  <c r="R142" i="8"/>
  <c r="S142" i="8" s="1"/>
  <c r="R141" i="8"/>
  <c r="S141" i="8" s="1"/>
  <c r="R140" i="8"/>
  <c r="S140" i="8" s="1"/>
  <c r="R138" i="8"/>
  <c r="S138" i="8" s="1"/>
  <c r="R137" i="8"/>
  <c r="S137" i="8" s="1"/>
  <c r="R136" i="8"/>
  <c r="S136" i="8" s="1"/>
  <c r="R135" i="8"/>
  <c r="S135" i="8" s="1"/>
  <c r="R133" i="8"/>
  <c r="S133" i="8" s="1"/>
  <c r="R132" i="8"/>
  <c r="S132" i="8" s="1"/>
  <c r="R131" i="8"/>
  <c r="S131" i="8" s="1"/>
  <c r="R130" i="8"/>
  <c r="S130" i="8" s="1"/>
  <c r="R128" i="8"/>
  <c r="S128" i="8" s="1"/>
  <c r="R127" i="8"/>
  <c r="S127" i="8" s="1"/>
  <c r="R126" i="8"/>
  <c r="S126" i="8" s="1"/>
  <c r="R125" i="8"/>
  <c r="S125" i="8" s="1"/>
  <c r="R124" i="8"/>
  <c r="S124" i="8" s="1"/>
  <c r="R123" i="8"/>
  <c r="S123" i="8" s="1"/>
  <c r="R122" i="8"/>
  <c r="S122" i="8" s="1"/>
  <c r="R120" i="8"/>
  <c r="S120" i="8" s="1"/>
  <c r="R119" i="8"/>
  <c r="S119" i="8" s="1"/>
  <c r="R118" i="8"/>
  <c r="S118" i="8" s="1"/>
  <c r="R117" i="8"/>
  <c r="S117" i="8" s="1"/>
  <c r="R116" i="8"/>
  <c r="S116" i="8" s="1"/>
  <c r="R115" i="8"/>
  <c r="S115" i="8" s="1"/>
  <c r="R114" i="8"/>
  <c r="S114" i="8" s="1"/>
  <c r="R113" i="8"/>
  <c r="S113" i="8" s="1"/>
  <c r="R112" i="8"/>
  <c r="S112" i="8" s="1"/>
  <c r="R111" i="8"/>
  <c r="S111" i="8" s="1"/>
  <c r="R110" i="8"/>
  <c r="S110" i="8" s="1"/>
  <c r="R109" i="8"/>
  <c r="S109" i="8" s="1"/>
  <c r="R108" i="8"/>
  <c r="S108" i="8" s="1"/>
  <c r="R106" i="8"/>
  <c r="S106" i="8" s="1"/>
  <c r="R104" i="8"/>
  <c r="S104" i="8" s="1"/>
  <c r="R103" i="8"/>
  <c r="S103" i="8" s="1"/>
  <c r="R102" i="8"/>
  <c r="S102" i="8" s="1"/>
  <c r="R101" i="8"/>
  <c r="S101" i="8" s="1"/>
  <c r="R100" i="8"/>
  <c r="S100" i="8" s="1"/>
  <c r="R99" i="8"/>
  <c r="S99" i="8" s="1"/>
  <c r="R97" i="8"/>
  <c r="S97" i="8" s="1"/>
  <c r="R96" i="8"/>
  <c r="S96" i="8" s="1"/>
  <c r="R95" i="8"/>
  <c r="S95" i="8" s="1"/>
  <c r="R94" i="8"/>
  <c r="S94" i="8" s="1"/>
  <c r="R93" i="8"/>
  <c r="S93" i="8" s="1"/>
  <c r="R92" i="8"/>
  <c r="S92" i="8" s="1"/>
  <c r="R90" i="8"/>
  <c r="S90" i="8" s="1"/>
  <c r="R89" i="8"/>
  <c r="S89" i="8" s="1"/>
  <c r="R88" i="8"/>
  <c r="S88" i="8" s="1"/>
  <c r="R87" i="8"/>
  <c r="S87" i="8" s="1"/>
  <c r="R86" i="8"/>
  <c r="S86" i="8" s="1"/>
  <c r="R85" i="8"/>
  <c r="S85" i="8" s="1"/>
  <c r="R84" i="8"/>
  <c r="S84" i="8" s="1"/>
  <c r="R83" i="8"/>
  <c r="S83" i="8" s="1"/>
  <c r="R82" i="8"/>
  <c r="S82" i="8" s="1"/>
  <c r="R80" i="8"/>
  <c r="S80" i="8" s="1"/>
  <c r="R78" i="8"/>
  <c r="S78" i="8" s="1"/>
  <c r="R77" i="8"/>
  <c r="S77" i="8" s="1"/>
  <c r="R76" i="8"/>
  <c r="S76" i="8" s="1"/>
  <c r="R75" i="8"/>
  <c r="S75" i="8" s="1"/>
  <c r="R74" i="8"/>
  <c r="S74" i="8" s="1"/>
  <c r="R73" i="8"/>
  <c r="S73" i="8" s="1"/>
  <c r="R71" i="8"/>
  <c r="S71" i="8" s="1"/>
  <c r="R70" i="8"/>
  <c r="S70" i="8" s="1"/>
  <c r="R69" i="8"/>
  <c r="S69" i="8" s="1"/>
  <c r="R67" i="8"/>
  <c r="S67" i="8" s="1"/>
  <c r="R65" i="8"/>
  <c r="S65" i="8" s="1"/>
  <c r="R64" i="8"/>
  <c r="S64" i="8" s="1"/>
  <c r="R63" i="8"/>
  <c r="S63" i="8" s="1"/>
  <c r="R60" i="8"/>
  <c r="S60" i="8" s="1"/>
  <c r="R59" i="8"/>
  <c r="S59" i="8" s="1"/>
  <c r="R57" i="8"/>
  <c r="S57" i="8" s="1"/>
  <c r="R56" i="8"/>
  <c r="S56" i="8" s="1"/>
  <c r="R55" i="8"/>
  <c r="S55" i="8" s="1"/>
  <c r="R54" i="8"/>
  <c r="S54" i="8" s="1"/>
  <c r="R53" i="8"/>
  <c r="S53" i="8" s="1"/>
  <c r="R51" i="8"/>
  <c r="S51" i="8" s="1"/>
  <c r="R49" i="8"/>
  <c r="S49" i="8" s="1"/>
  <c r="R48" i="8"/>
  <c r="S48" i="8" s="1"/>
  <c r="Z44" i="7"/>
  <c r="U44" i="8" s="1"/>
  <c r="V44" i="8" s="1"/>
  <c r="Z43" i="7"/>
  <c r="Z42" i="7"/>
  <c r="U42" i="8" s="1"/>
  <c r="V42" i="8" s="1"/>
  <c r="Z41" i="7"/>
  <c r="U41" i="8" s="1"/>
  <c r="V41" i="8" s="1"/>
  <c r="Z40" i="7"/>
  <c r="U40" i="8" s="1"/>
  <c r="V40" i="8" s="1"/>
  <c r="Z39" i="7"/>
  <c r="U39" i="8" s="1"/>
  <c r="V39" i="8" s="1"/>
  <c r="Z38" i="7"/>
  <c r="U38" i="8" s="1"/>
  <c r="V38" i="8" s="1"/>
  <c r="Z37" i="7"/>
  <c r="U37" i="8" s="1"/>
  <c r="V37" i="8" s="1"/>
  <c r="Z36" i="7"/>
  <c r="U36" i="8" s="1"/>
  <c r="V36" i="8" s="1"/>
  <c r="Z35" i="7"/>
  <c r="U35" i="8" s="1"/>
  <c r="V35" i="8" s="1"/>
  <c r="Z34" i="7"/>
  <c r="U34" i="8" s="1"/>
  <c r="V34" i="8" s="1"/>
  <c r="Z33" i="7"/>
  <c r="U33" i="8" s="1"/>
  <c r="V33" i="8" s="1"/>
  <c r="Z32" i="7"/>
  <c r="U32" i="8" s="1"/>
  <c r="V32" i="8" s="1"/>
  <c r="Z31" i="7"/>
  <c r="U31" i="8" s="1"/>
  <c r="V31" i="8" s="1"/>
  <c r="Z30" i="7"/>
  <c r="U30" i="8" s="1"/>
  <c r="V30" i="8" s="1"/>
  <c r="Z29" i="7"/>
  <c r="U29" i="8" s="1"/>
  <c r="V29" i="8" s="1"/>
  <c r="Z28" i="7"/>
  <c r="U28" i="8" s="1"/>
  <c r="V28" i="8" s="1"/>
  <c r="Z27" i="7"/>
  <c r="Z26" i="7"/>
  <c r="U26" i="8" s="1"/>
  <c r="V26" i="8" s="1"/>
  <c r="Z25" i="7"/>
  <c r="U25" i="8" s="1"/>
  <c r="V25" i="8" s="1"/>
  <c r="Z24" i="7"/>
  <c r="U24" i="8" s="1"/>
  <c r="V24" i="8" s="1"/>
  <c r="Z23" i="7"/>
  <c r="U23" i="8" s="1"/>
  <c r="V23" i="8" s="1"/>
  <c r="Z22" i="7"/>
  <c r="U22" i="8" s="1"/>
  <c r="V22" i="8" s="1"/>
  <c r="Z21" i="7"/>
  <c r="U21" i="8" s="1"/>
  <c r="V21" i="8" s="1"/>
  <c r="Z20" i="7"/>
  <c r="U20" i="8" s="1"/>
  <c r="V20" i="8" s="1"/>
  <c r="Z19" i="7"/>
  <c r="U19" i="8" s="1"/>
  <c r="V19" i="8" s="1"/>
  <c r="Z18" i="7"/>
  <c r="U18" i="8" s="1"/>
  <c r="V18" i="8" s="1"/>
  <c r="V44" i="7"/>
  <c r="R44" i="8" s="1"/>
  <c r="S44" i="8" s="1"/>
  <c r="V43" i="7"/>
  <c r="R43" i="8" s="1"/>
  <c r="S43" i="8" s="1"/>
  <c r="V42" i="7"/>
  <c r="R42" i="8" s="1"/>
  <c r="S42" i="8" s="1"/>
  <c r="V41" i="7"/>
  <c r="R41" i="8" s="1"/>
  <c r="S41" i="8" s="1"/>
  <c r="V40" i="7"/>
  <c r="R40" i="8" s="1"/>
  <c r="S40" i="8" s="1"/>
  <c r="V39" i="7"/>
  <c r="R39" i="8" s="1"/>
  <c r="S39" i="8" s="1"/>
  <c r="V38" i="7"/>
  <c r="R38" i="8" s="1"/>
  <c r="S38" i="8" s="1"/>
  <c r="V37" i="7"/>
  <c r="R37" i="8" s="1"/>
  <c r="S37" i="8" s="1"/>
  <c r="V36" i="7"/>
  <c r="R36" i="8" s="1"/>
  <c r="S36" i="8" s="1"/>
  <c r="V35" i="7"/>
  <c r="R35" i="8" s="1"/>
  <c r="S35" i="8" s="1"/>
  <c r="V34" i="7"/>
  <c r="R34" i="8" s="1"/>
  <c r="S34" i="8" s="1"/>
  <c r="V33" i="7"/>
  <c r="R33" i="8" s="1"/>
  <c r="S33" i="8" s="1"/>
  <c r="V32" i="7"/>
  <c r="R32" i="8" s="1"/>
  <c r="S32" i="8" s="1"/>
  <c r="V31" i="7"/>
  <c r="R31" i="8" s="1"/>
  <c r="S31" i="8" s="1"/>
  <c r="V30" i="7"/>
  <c r="R30" i="8" s="1"/>
  <c r="S30" i="8" s="1"/>
  <c r="V29" i="7"/>
  <c r="R29" i="8" s="1"/>
  <c r="S29" i="8" s="1"/>
  <c r="V28" i="7"/>
  <c r="R28" i="8" s="1"/>
  <c r="S28" i="8" s="1"/>
  <c r="V27" i="7"/>
  <c r="R27" i="8" s="1"/>
  <c r="S27" i="8" s="1"/>
  <c r="V26" i="7"/>
  <c r="R26" i="8" s="1"/>
  <c r="S26" i="8" s="1"/>
  <c r="V25" i="7"/>
  <c r="R25" i="8" s="1"/>
  <c r="S25" i="8" s="1"/>
  <c r="V24" i="7"/>
  <c r="R24" i="8" s="1"/>
  <c r="S24" i="8" s="1"/>
  <c r="V23" i="7"/>
  <c r="R23" i="8" s="1"/>
  <c r="S23" i="8" s="1"/>
  <c r="V22" i="7"/>
  <c r="V21" i="7"/>
  <c r="R21" i="8" s="1"/>
  <c r="S21" i="8" s="1"/>
  <c r="V20" i="7"/>
  <c r="R20" i="8" s="1"/>
  <c r="S20" i="8" s="1"/>
  <c r="V19" i="7"/>
  <c r="R19" i="8" s="1"/>
  <c r="S19" i="8" s="1"/>
  <c r="V18" i="7"/>
  <c r="R18" i="8" s="1"/>
  <c r="S18" i="8" s="1"/>
  <c r="P44" i="7"/>
  <c r="L44" i="8" s="1"/>
  <c r="M44" i="8" s="1"/>
  <c r="P43" i="7"/>
  <c r="L43" i="8" s="1"/>
  <c r="M43" i="8" s="1"/>
  <c r="P42" i="7"/>
  <c r="L42" i="8" s="1"/>
  <c r="M42" i="8" s="1"/>
  <c r="P41" i="7"/>
  <c r="P40" i="7"/>
  <c r="L40" i="8" s="1"/>
  <c r="M40" i="8" s="1"/>
  <c r="P39" i="7"/>
  <c r="L39" i="8" s="1"/>
  <c r="M39" i="8" s="1"/>
  <c r="P38" i="7"/>
  <c r="L38" i="8" s="1"/>
  <c r="M38" i="8" s="1"/>
  <c r="P37" i="7"/>
  <c r="L37" i="8" s="1"/>
  <c r="M37" i="8" s="1"/>
  <c r="P36" i="7"/>
  <c r="L36" i="8" s="1"/>
  <c r="M36" i="8" s="1"/>
  <c r="P35" i="7"/>
  <c r="L35" i="8" s="1"/>
  <c r="M35" i="8" s="1"/>
  <c r="P34" i="7"/>
  <c r="L34" i="8" s="1"/>
  <c r="M34" i="8" s="1"/>
  <c r="P33" i="7"/>
  <c r="L33" i="8" s="1"/>
  <c r="M33" i="8" s="1"/>
  <c r="P32" i="7"/>
  <c r="L32" i="8" s="1"/>
  <c r="M32" i="8" s="1"/>
  <c r="P31" i="7"/>
  <c r="L31" i="8" s="1"/>
  <c r="M31" i="8" s="1"/>
  <c r="P30" i="7"/>
  <c r="L30" i="8" s="1"/>
  <c r="M30" i="8" s="1"/>
  <c r="P29" i="7"/>
  <c r="L29" i="8" s="1"/>
  <c r="M29" i="8" s="1"/>
  <c r="P28" i="7"/>
  <c r="L28" i="8" s="1"/>
  <c r="M28" i="8" s="1"/>
  <c r="P27" i="7"/>
  <c r="L27" i="8" s="1"/>
  <c r="M27" i="8" s="1"/>
  <c r="P26" i="7"/>
  <c r="L26" i="8" s="1"/>
  <c r="M26" i="8" s="1"/>
  <c r="P25" i="7"/>
  <c r="L25" i="8" s="1"/>
  <c r="M25" i="8" s="1"/>
  <c r="P24" i="7"/>
  <c r="L24" i="8" s="1"/>
  <c r="M24" i="8" s="1"/>
  <c r="P23" i="7"/>
  <c r="L23" i="8" s="1"/>
  <c r="M23" i="8" s="1"/>
  <c r="P22" i="7"/>
  <c r="L22" i="8" s="1"/>
  <c r="M22" i="8" s="1"/>
  <c r="P21" i="7"/>
  <c r="L21" i="8" s="1"/>
  <c r="M21" i="8" s="1"/>
  <c r="P20" i="7"/>
  <c r="L20" i="8" s="1"/>
  <c r="M20" i="8" s="1"/>
  <c r="P19" i="7"/>
  <c r="L19" i="8" s="1"/>
  <c r="M19" i="8" s="1"/>
  <c r="P18" i="7"/>
  <c r="P16" i="7"/>
  <c r="P15" i="7"/>
  <c r="L15" i="8" s="1"/>
  <c r="M15" i="8" s="1"/>
  <c r="P14" i="7"/>
  <c r="L14" i="8" s="1"/>
  <c r="M14" i="8" s="1"/>
  <c r="P13" i="7"/>
  <c r="L13" i="8" s="1"/>
  <c r="M13" i="8" s="1"/>
  <c r="P12" i="7"/>
  <c r="L12" i="8" s="1"/>
  <c r="M12" i="8" s="1"/>
  <c r="P11" i="7"/>
  <c r="L11" i="8" s="1"/>
  <c r="M11" i="8" s="1"/>
  <c r="P10" i="7"/>
  <c r="L10" i="8" s="1"/>
  <c r="M10" i="8" s="1"/>
  <c r="P9" i="7"/>
  <c r="L9" i="8" s="1"/>
  <c r="M9" i="8" s="1"/>
  <c r="P8" i="7"/>
  <c r="L8" i="8" s="1"/>
  <c r="M8" i="8" s="1"/>
  <c r="P7" i="7"/>
  <c r="L44" i="7"/>
  <c r="I44" i="8" s="1"/>
  <c r="J44" i="8" s="1"/>
  <c r="L43" i="7"/>
  <c r="I43" i="8" s="1"/>
  <c r="J43" i="8" s="1"/>
  <c r="L42" i="7"/>
  <c r="I42" i="8" s="1"/>
  <c r="J42" i="8" s="1"/>
  <c r="L41" i="7"/>
  <c r="I41" i="8" s="1"/>
  <c r="J41" i="8" s="1"/>
  <c r="L40" i="7"/>
  <c r="I40" i="8" s="1"/>
  <c r="J40" i="8" s="1"/>
  <c r="L39" i="7"/>
  <c r="I39" i="8" s="1"/>
  <c r="J39" i="8" s="1"/>
  <c r="L38" i="7"/>
  <c r="I38" i="8" s="1"/>
  <c r="J38" i="8" s="1"/>
  <c r="L37" i="7"/>
  <c r="I37" i="8" s="1"/>
  <c r="J37" i="8" s="1"/>
  <c r="L36" i="7"/>
  <c r="I36" i="8" s="1"/>
  <c r="J36" i="8" s="1"/>
  <c r="L35" i="7"/>
  <c r="I35" i="8" s="1"/>
  <c r="J35" i="8" s="1"/>
  <c r="L34" i="7"/>
  <c r="I34" i="8" s="1"/>
  <c r="J34" i="8" s="1"/>
  <c r="L33" i="7"/>
  <c r="I33" i="8" s="1"/>
  <c r="J33" i="8" s="1"/>
  <c r="L32" i="7"/>
  <c r="I32" i="8" s="1"/>
  <c r="J32" i="8" s="1"/>
  <c r="L31" i="7"/>
  <c r="I31" i="8" s="1"/>
  <c r="J31" i="8" s="1"/>
  <c r="L30" i="7"/>
  <c r="I30" i="8" s="1"/>
  <c r="J30" i="8" s="1"/>
  <c r="L29" i="7"/>
  <c r="I29" i="8" s="1"/>
  <c r="J29" i="8" s="1"/>
  <c r="L28" i="7"/>
  <c r="I28" i="8" s="1"/>
  <c r="J28" i="8" s="1"/>
  <c r="L27" i="7"/>
  <c r="I27" i="8" s="1"/>
  <c r="J27" i="8" s="1"/>
  <c r="L26" i="7"/>
  <c r="I26" i="8" s="1"/>
  <c r="J26" i="8" s="1"/>
  <c r="L25" i="7"/>
  <c r="I25" i="8" s="1"/>
  <c r="J25" i="8" s="1"/>
  <c r="L24" i="7"/>
  <c r="I24" i="8" s="1"/>
  <c r="J24" i="8" s="1"/>
  <c r="L23" i="7"/>
  <c r="I23" i="8" s="1"/>
  <c r="J23" i="8" s="1"/>
  <c r="L22" i="7"/>
  <c r="I22" i="8" s="1"/>
  <c r="J22" i="8" s="1"/>
  <c r="L21" i="7"/>
  <c r="I21" i="8" s="1"/>
  <c r="J21" i="8" s="1"/>
  <c r="L20" i="7"/>
  <c r="I20" i="8" s="1"/>
  <c r="J20" i="8" s="1"/>
  <c r="L19" i="7"/>
  <c r="I19" i="8" s="1"/>
  <c r="J19" i="8" s="1"/>
  <c r="L18" i="7"/>
  <c r="I18" i="8" s="1"/>
  <c r="J18" i="8" s="1"/>
  <c r="L16" i="7"/>
  <c r="I16" i="8" s="1"/>
  <c r="J16" i="8" s="1"/>
  <c r="L15" i="7"/>
  <c r="L14" i="7"/>
  <c r="I14" i="8" s="1"/>
  <c r="J14" i="8" s="1"/>
  <c r="L13" i="7"/>
  <c r="I13" i="8" s="1"/>
  <c r="J13" i="8" s="1"/>
  <c r="L12" i="7"/>
  <c r="I12" i="8" s="1"/>
  <c r="J12" i="8" s="1"/>
  <c r="L11" i="7"/>
  <c r="I11" i="8" s="1"/>
  <c r="J11" i="8" s="1"/>
  <c r="L10" i="7"/>
  <c r="I10" i="8" s="1"/>
  <c r="J10" i="8" s="1"/>
  <c r="L9" i="7"/>
  <c r="I9" i="8" s="1"/>
  <c r="J9" i="8" s="1"/>
  <c r="L8" i="7"/>
  <c r="I8" i="8" s="1"/>
  <c r="J8" i="8" s="1"/>
  <c r="L7" i="7"/>
  <c r="L376" i="8"/>
  <c r="M376" i="8" s="1"/>
  <c r="L374" i="8"/>
  <c r="M374" i="8" s="1"/>
  <c r="L373" i="8"/>
  <c r="M373" i="8" s="1"/>
  <c r="L372" i="8"/>
  <c r="M372" i="8" s="1"/>
  <c r="L371" i="8"/>
  <c r="M371" i="8" s="1"/>
  <c r="L370" i="8"/>
  <c r="M370" i="8" s="1"/>
  <c r="L369" i="8"/>
  <c r="M369" i="8" s="1"/>
  <c r="L368" i="8"/>
  <c r="M368" i="8" s="1"/>
  <c r="L367" i="8"/>
  <c r="M367" i="8" s="1"/>
  <c r="L366" i="8"/>
  <c r="M366" i="8" s="1"/>
  <c r="L365" i="8"/>
  <c r="M365" i="8" s="1"/>
  <c r="L363" i="8"/>
  <c r="M363" i="8" s="1"/>
  <c r="L362" i="8"/>
  <c r="M362" i="8" s="1"/>
  <c r="L361" i="8"/>
  <c r="M361" i="8" s="1"/>
  <c r="L360" i="8"/>
  <c r="M360" i="8" s="1"/>
  <c r="L359" i="8"/>
  <c r="M359" i="8" s="1"/>
  <c r="L358" i="8"/>
  <c r="M358" i="8" s="1"/>
  <c r="L357" i="8"/>
  <c r="M357" i="8" s="1"/>
  <c r="L356" i="8"/>
  <c r="M356" i="8" s="1"/>
  <c r="L355" i="8"/>
  <c r="M355" i="8" s="1"/>
  <c r="L354" i="8"/>
  <c r="M354" i="8" s="1"/>
  <c r="L353" i="8"/>
  <c r="M353" i="8" s="1"/>
  <c r="L351" i="8"/>
  <c r="M351" i="8" s="1"/>
  <c r="L350" i="8"/>
  <c r="M350" i="8" s="1"/>
  <c r="L349" i="8"/>
  <c r="M349" i="8" s="1"/>
  <c r="L348" i="8"/>
  <c r="M348" i="8" s="1"/>
  <c r="L347" i="8"/>
  <c r="M347" i="8" s="1"/>
  <c r="L346" i="8"/>
  <c r="M346" i="8" s="1"/>
  <c r="L345" i="8"/>
  <c r="M345" i="8" s="1"/>
  <c r="L344" i="8"/>
  <c r="M344" i="8" s="1"/>
  <c r="L343" i="8"/>
  <c r="M343" i="8" s="1"/>
  <c r="L342" i="8"/>
  <c r="M342" i="8" s="1"/>
  <c r="L339" i="8"/>
  <c r="M339" i="8" s="1"/>
  <c r="L338" i="8"/>
  <c r="M338" i="8" s="1"/>
  <c r="L337" i="8"/>
  <c r="M337" i="8" s="1"/>
  <c r="L336" i="8"/>
  <c r="M336" i="8" s="1"/>
  <c r="L335" i="8"/>
  <c r="M335" i="8" s="1"/>
  <c r="L334" i="8"/>
  <c r="M334" i="8" s="1"/>
  <c r="L332" i="8"/>
  <c r="M332" i="8" s="1"/>
  <c r="L331" i="8"/>
  <c r="M331" i="8" s="1"/>
  <c r="L330" i="8"/>
  <c r="M330" i="8" s="1"/>
  <c r="L329" i="8"/>
  <c r="M329" i="8" s="1"/>
  <c r="L327" i="8"/>
  <c r="M327" i="8" s="1"/>
  <c r="L326" i="8"/>
  <c r="M326" i="8" s="1"/>
  <c r="L325" i="8"/>
  <c r="M325" i="8" s="1"/>
  <c r="L324" i="8"/>
  <c r="M324" i="8" s="1"/>
  <c r="L322" i="8"/>
  <c r="M322" i="8" s="1"/>
  <c r="L321" i="8"/>
  <c r="M321" i="8" s="1"/>
  <c r="L320" i="8"/>
  <c r="M320" i="8" s="1"/>
  <c r="L319" i="8"/>
  <c r="M319" i="8" s="1"/>
  <c r="L318" i="8"/>
  <c r="M318" i="8" s="1"/>
  <c r="L317" i="8"/>
  <c r="M317" i="8" s="1"/>
  <c r="L316" i="8"/>
  <c r="M316" i="8" s="1"/>
  <c r="L315" i="8"/>
  <c r="M315" i="8" s="1"/>
  <c r="L314" i="8"/>
  <c r="M314" i="8" s="1"/>
  <c r="L313" i="8"/>
  <c r="M313" i="8" s="1"/>
  <c r="L311" i="8"/>
  <c r="M311" i="8" s="1"/>
  <c r="L310" i="8"/>
  <c r="M310" i="8" s="1"/>
  <c r="L309" i="8"/>
  <c r="M309" i="8" s="1"/>
  <c r="L308" i="8"/>
  <c r="M308" i="8" s="1"/>
  <c r="L307" i="8"/>
  <c r="M307" i="8" s="1"/>
  <c r="L306" i="8"/>
  <c r="M306" i="8" s="1"/>
  <c r="L305" i="8"/>
  <c r="M305" i="8" s="1"/>
  <c r="L304" i="8"/>
  <c r="M304" i="8" s="1"/>
  <c r="L303" i="8"/>
  <c r="M303" i="8" s="1"/>
  <c r="L302" i="8"/>
  <c r="M302" i="8" s="1"/>
  <c r="L301" i="8"/>
  <c r="M301" i="8" s="1"/>
  <c r="L300" i="8"/>
  <c r="M300" i="8" s="1"/>
  <c r="L299" i="8"/>
  <c r="M299" i="8" s="1"/>
  <c r="L298" i="8"/>
  <c r="M298" i="8" s="1"/>
  <c r="L297" i="8"/>
  <c r="M297" i="8" s="1"/>
  <c r="L296" i="8"/>
  <c r="M296" i="8" s="1"/>
  <c r="L295" i="8"/>
  <c r="M295" i="8" s="1"/>
  <c r="L294" i="8"/>
  <c r="M294" i="8" s="1"/>
  <c r="L293" i="8"/>
  <c r="M293" i="8" s="1"/>
  <c r="L292" i="8"/>
  <c r="M292" i="8" s="1"/>
  <c r="L291" i="8"/>
  <c r="M291" i="8" s="1"/>
  <c r="L290" i="8"/>
  <c r="M290" i="8" s="1"/>
  <c r="L289" i="8"/>
  <c r="M289" i="8" s="1"/>
  <c r="L288" i="8"/>
  <c r="M288" i="8" s="1"/>
  <c r="L286" i="8"/>
  <c r="M286" i="8" s="1"/>
  <c r="L285" i="8"/>
  <c r="M285" i="8" s="1"/>
  <c r="L284" i="8"/>
  <c r="M284" i="8" s="1"/>
  <c r="L283" i="8"/>
  <c r="M283" i="8" s="1"/>
  <c r="L280" i="8"/>
  <c r="M280" i="8" s="1"/>
  <c r="L279" i="8"/>
  <c r="M279" i="8" s="1"/>
  <c r="L278" i="8"/>
  <c r="M278" i="8" s="1"/>
  <c r="L277" i="8"/>
  <c r="M277" i="8" s="1"/>
  <c r="L276" i="8"/>
  <c r="M276" i="8" s="1"/>
  <c r="L275" i="8"/>
  <c r="M275" i="8" s="1"/>
  <c r="L274" i="8"/>
  <c r="M274" i="8" s="1"/>
  <c r="L273" i="8"/>
  <c r="M273" i="8" s="1"/>
  <c r="L272" i="8"/>
  <c r="M272" i="8" s="1"/>
  <c r="L271" i="8"/>
  <c r="M271" i="8" s="1"/>
  <c r="L270" i="8"/>
  <c r="M270" i="8" s="1"/>
  <c r="L268" i="8"/>
  <c r="M268" i="8" s="1"/>
  <c r="L267" i="8"/>
  <c r="M267" i="8" s="1"/>
  <c r="L266" i="8"/>
  <c r="M266" i="8" s="1"/>
  <c r="L265" i="8"/>
  <c r="M265" i="8" s="1"/>
  <c r="L263" i="8"/>
  <c r="M263" i="8" s="1"/>
  <c r="L262" i="8"/>
  <c r="M262" i="8" s="1"/>
  <c r="L260" i="8"/>
  <c r="M260" i="8" s="1"/>
  <c r="L259" i="8"/>
  <c r="M259" i="8" s="1"/>
  <c r="L258" i="8"/>
  <c r="M258" i="8" s="1"/>
  <c r="L257" i="8"/>
  <c r="M257" i="8" s="1"/>
  <c r="L256" i="8"/>
  <c r="M256" i="8" s="1"/>
  <c r="L255" i="8"/>
  <c r="M255" i="8" s="1"/>
  <c r="L254" i="8"/>
  <c r="M254" i="8" s="1"/>
  <c r="L253" i="8"/>
  <c r="M253" i="8" s="1"/>
  <c r="L252" i="8"/>
  <c r="M252" i="8" s="1"/>
  <c r="L251" i="8"/>
  <c r="M251" i="8" s="1"/>
  <c r="L250" i="8"/>
  <c r="M250" i="8" s="1"/>
  <c r="L249" i="8"/>
  <c r="M249" i="8" s="1"/>
  <c r="L248" i="8"/>
  <c r="M248" i="8" s="1"/>
  <c r="L247" i="8"/>
  <c r="M247" i="8" s="1"/>
  <c r="L246" i="8"/>
  <c r="M246" i="8" s="1"/>
  <c r="L244" i="8"/>
  <c r="M244" i="8" s="1"/>
  <c r="L243" i="8"/>
  <c r="M243" i="8" s="1"/>
  <c r="L242" i="8"/>
  <c r="M242" i="8" s="1"/>
  <c r="L241" i="8"/>
  <c r="M241" i="8" s="1"/>
  <c r="L240" i="8"/>
  <c r="M240" i="8" s="1"/>
  <c r="L239" i="8"/>
  <c r="M239" i="8" s="1"/>
  <c r="L238" i="8"/>
  <c r="M238" i="8" s="1"/>
  <c r="L237" i="8"/>
  <c r="M237" i="8" s="1"/>
  <c r="L235" i="8"/>
  <c r="M235" i="8" s="1"/>
  <c r="L234" i="8"/>
  <c r="M234" i="8" s="1"/>
  <c r="L233" i="8"/>
  <c r="M233" i="8" s="1"/>
  <c r="L232" i="8"/>
  <c r="M232" i="8" s="1"/>
  <c r="L231" i="8"/>
  <c r="M231" i="8" s="1"/>
  <c r="L230" i="8"/>
  <c r="M230" i="8" s="1"/>
  <c r="L228" i="8"/>
  <c r="M228" i="8" s="1"/>
  <c r="L227" i="8"/>
  <c r="M227" i="8" s="1"/>
  <c r="L225" i="8"/>
  <c r="M225" i="8" s="1"/>
  <c r="L224" i="8"/>
  <c r="M224" i="8" s="1"/>
  <c r="L223" i="8"/>
  <c r="M223" i="8" s="1"/>
  <c r="L222" i="8"/>
  <c r="M222" i="8" s="1"/>
  <c r="L221" i="8"/>
  <c r="M221" i="8" s="1"/>
  <c r="L219" i="8"/>
  <c r="M219" i="8" s="1"/>
  <c r="L218" i="8"/>
  <c r="M218" i="8" s="1"/>
  <c r="L217" i="8"/>
  <c r="M217" i="8" s="1"/>
  <c r="L216" i="8"/>
  <c r="M216" i="8" s="1"/>
  <c r="L215" i="8"/>
  <c r="M215" i="8" s="1"/>
  <c r="L214" i="8"/>
  <c r="M214" i="8" s="1"/>
  <c r="L213" i="8"/>
  <c r="M213" i="8" s="1"/>
  <c r="L211" i="8"/>
  <c r="M211" i="8" s="1"/>
  <c r="L210" i="8"/>
  <c r="M210" i="8" s="1"/>
  <c r="L209" i="8"/>
  <c r="M209" i="8" s="1"/>
  <c r="L208" i="8"/>
  <c r="M208" i="8" s="1"/>
  <c r="L207" i="8"/>
  <c r="M207" i="8" s="1"/>
  <c r="L206" i="8"/>
  <c r="M206" i="8" s="1"/>
  <c r="L205" i="8"/>
  <c r="M205" i="8" s="1"/>
  <c r="L204" i="8"/>
  <c r="M204" i="8" s="1"/>
  <c r="L203" i="8"/>
  <c r="M203" i="8" s="1"/>
  <c r="L202" i="8"/>
  <c r="M202" i="8" s="1"/>
  <c r="L201" i="8"/>
  <c r="M201" i="8" s="1"/>
  <c r="L200" i="8"/>
  <c r="M200" i="8" s="1"/>
  <c r="L198" i="8"/>
  <c r="M198" i="8" s="1"/>
  <c r="L197" i="8"/>
  <c r="M197" i="8" s="1"/>
  <c r="L196" i="8"/>
  <c r="M196" i="8" s="1"/>
  <c r="L195" i="8"/>
  <c r="M195" i="8" s="1"/>
  <c r="L194" i="8"/>
  <c r="M194" i="8" s="1"/>
  <c r="L193" i="8"/>
  <c r="M193" i="8" s="1"/>
  <c r="L192" i="8"/>
  <c r="M192" i="8" s="1"/>
  <c r="L191" i="8"/>
  <c r="M191" i="8" s="1"/>
  <c r="L190" i="8"/>
  <c r="M190" i="8" s="1"/>
  <c r="L189" i="8"/>
  <c r="M189" i="8" s="1"/>
  <c r="L188" i="8"/>
  <c r="M188" i="8" s="1"/>
  <c r="L187" i="8"/>
  <c r="M187" i="8" s="1"/>
  <c r="L184" i="8"/>
  <c r="M184" i="8" s="1"/>
  <c r="L183" i="8"/>
  <c r="M183" i="8" s="1"/>
  <c r="L182" i="8"/>
  <c r="M182" i="8" s="1"/>
  <c r="L181" i="8"/>
  <c r="M181" i="8" s="1"/>
  <c r="L180" i="8"/>
  <c r="M180" i="8" s="1"/>
  <c r="L179" i="8"/>
  <c r="M179" i="8" s="1"/>
  <c r="L178" i="8"/>
  <c r="M178" i="8" s="1"/>
  <c r="L177" i="8"/>
  <c r="M177" i="8" s="1"/>
  <c r="L176" i="8"/>
  <c r="M176" i="8" s="1"/>
  <c r="L175" i="8"/>
  <c r="M175" i="8" s="1"/>
  <c r="L174" i="8"/>
  <c r="M174" i="8" s="1"/>
  <c r="L172" i="8"/>
  <c r="M172" i="8" s="1"/>
  <c r="L171" i="8"/>
  <c r="M171" i="8" s="1"/>
  <c r="L170" i="8"/>
  <c r="M170" i="8" s="1"/>
  <c r="L169" i="8"/>
  <c r="M169" i="8" s="1"/>
  <c r="L168" i="8"/>
  <c r="M168" i="8" s="1"/>
  <c r="L167" i="8"/>
  <c r="M167" i="8" s="1"/>
  <c r="L166" i="8"/>
  <c r="M166" i="8" s="1"/>
  <c r="L165" i="8"/>
  <c r="M165" i="8" s="1"/>
  <c r="L164" i="8"/>
  <c r="M164" i="8" s="1"/>
  <c r="L163" i="8"/>
  <c r="M163" i="8" s="1"/>
  <c r="L162" i="8"/>
  <c r="M162" i="8" s="1"/>
  <c r="L161" i="8"/>
  <c r="M161" i="8" s="1"/>
  <c r="L160" i="8"/>
  <c r="M160" i="8" s="1"/>
  <c r="L158" i="8"/>
  <c r="M158" i="8" s="1"/>
  <c r="L157" i="8"/>
  <c r="M157" i="8" s="1"/>
  <c r="L156" i="8"/>
  <c r="M156" i="8" s="1"/>
  <c r="L155" i="8"/>
  <c r="M155" i="8" s="1"/>
  <c r="L154" i="8"/>
  <c r="M154" i="8" s="1"/>
  <c r="L153" i="8"/>
  <c r="M153" i="8" s="1"/>
  <c r="L152" i="8"/>
  <c r="M152" i="8" s="1"/>
  <c r="L151" i="8"/>
  <c r="M151" i="8" s="1"/>
  <c r="L150" i="8"/>
  <c r="M150" i="8" s="1"/>
  <c r="L149" i="8"/>
  <c r="M149" i="8" s="1"/>
  <c r="L148" i="8"/>
  <c r="M148" i="8" s="1"/>
  <c r="L147" i="8"/>
  <c r="M147" i="8" s="1"/>
  <c r="L145" i="8"/>
  <c r="M145" i="8" s="1"/>
  <c r="L144" i="8"/>
  <c r="M144" i="8" s="1"/>
  <c r="L143" i="8"/>
  <c r="M143" i="8" s="1"/>
  <c r="L142" i="8"/>
  <c r="M142" i="8" s="1"/>
  <c r="L141" i="8"/>
  <c r="M141" i="8" s="1"/>
  <c r="L140" i="8"/>
  <c r="M140" i="8" s="1"/>
  <c r="L138" i="8"/>
  <c r="M138" i="8" s="1"/>
  <c r="L137" i="8"/>
  <c r="M137" i="8" s="1"/>
  <c r="L136" i="8"/>
  <c r="M136" i="8" s="1"/>
  <c r="L135" i="8"/>
  <c r="M135" i="8" s="1"/>
  <c r="L134" i="8"/>
  <c r="M134" i="8" s="1"/>
  <c r="L133" i="8"/>
  <c r="M133" i="8" s="1"/>
  <c r="L132" i="8"/>
  <c r="M132" i="8" s="1"/>
  <c r="L131" i="8"/>
  <c r="M131" i="8" s="1"/>
  <c r="L130" i="8"/>
  <c r="M130" i="8" s="1"/>
  <c r="L128" i="8"/>
  <c r="M128" i="8" s="1"/>
  <c r="L127" i="8"/>
  <c r="M127" i="8" s="1"/>
  <c r="L126" i="8"/>
  <c r="M126" i="8" s="1"/>
  <c r="L125" i="8"/>
  <c r="M125" i="8" s="1"/>
  <c r="L123" i="8"/>
  <c r="M123" i="8" s="1"/>
  <c r="L122" i="8"/>
  <c r="M122" i="8" s="1"/>
  <c r="L120" i="8"/>
  <c r="M120" i="8" s="1"/>
  <c r="L119" i="8"/>
  <c r="M119" i="8" s="1"/>
  <c r="L118" i="8"/>
  <c r="M118" i="8" s="1"/>
  <c r="L117" i="8"/>
  <c r="M117" i="8" s="1"/>
  <c r="L115" i="8"/>
  <c r="M115" i="8" s="1"/>
  <c r="L114" i="8"/>
  <c r="M114" i="8" s="1"/>
  <c r="L113" i="8"/>
  <c r="M113" i="8" s="1"/>
  <c r="L112" i="8"/>
  <c r="M112" i="8" s="1"/>
  <c r="L111" i="8"/>
  <c r="M111" i="8" s="1"/>
  <c r="L110" i="8"/>
  <c r="M110" i="8" s="1"/>
  <c r="L109" i="8"/>
  <c r="M109" i="8" s="1"/>
  <c r="L108" i="8"/>
  <c r="M108" i="8" s="1"/>
  <c r="L106" i="8"/>
  <c r="M106" i="8" s="1"/>
  <c r="L104" i="8"/>
  <c r="M104" i="8" s="1"/>
  <c r="L103" i="8"/>
  <c r="M103" i="8" s="1"/>
  <c r="L102" i="8"/>
  <c r="M102" i="8" s="1"/>
  <c r="L101" i="8"/>
  <c r="M101" i="8" s="1"/>
  <c r="L100" i="8"/>
  <c r="M100" i="8" s="1"/>
  <c r="L99" i="8"/>
  <c r="M99" i="8" s="1"/>
  <c r="L98" i="8"/>
  <c r="M98" i="8" s="1"/>
  <c r="L97" i="8"/>
  <c r="M97" i="8" s="1"/>
  <c r="L96" i="8"/>
  <c r="M96" i="8" s="1"/>
  <c r="L95" i="8"/>
  <c r="M95" i="8" s="1"/>
  <c r="L94" i="8"/>
  <c r="M94" i="8" s="1"/>
  <c r="L93" i="8"/>
  <c r="M93" i="8" s="1"/>
  <c r="L92" i="8"/>
  <c r="M92" i="8" s="1"/>
  <c r="L90" i="8"/>
  <c r="M90" i="8" s="1"/>
  <c r="L89" i="8"/>
  <c r="M89" i="8" s="1"/>
  <c r="L88" i="8"/>
  <c r="M88" i="8" s="1"/>
  <c r="L87" i="8"/>
  <c r="M87" i="8" s="1"/>
  <c r="L86" i="8"/>
  <c r="M86" i="8" s="1"/>
  <c r="L85" i="8"/>
  <c r="M85" i="8" s="1"/>
  <c r="L84" i="8"/>
  <c r="M84" i="8" s="1"/>
  <c r="L83" i="8"/>
  <c r="M83" i="8" s="1"/>
  <c r="L82" i="8"/>
  <c r="M82" i="8" s="1"/>
  <c r="L80" i="8"/>
  <c r="M80" i="8" s="1"/>
  <c r="L79" i="8"/>
  <c r="M79" i="8" s="1"/>
  <c r="L78" i="8"/>
  <c r="M78" i="8" s="1"/>
  <c r="L77" i="8"/>
  <c r="M77" i="8" s="1"/>
  <c r="L76" i="8"/>
  <c r="M76" i="8" s="1"/>
  <c r="L75" i="8"/>
  <c r="M75" i="8" s="1"/>
  <c r="L74" i="8"/>
  <c r="M74" i="8" s="1"/>
  <c r="L73" i="8"/>
  <c r="M73" i="8" s="1"/>
  <c r="L70" i="8"/>
  <c r="M70" i="8" s="1"/>
  <c r="L69" i="8"/>
  <c r="M69" i="8" s="1"/>
  <c r="L68" i="8"/>
  <c r="M68" i="8" s="1"/>
  <c r="L67" i="8"/>
  <c r="M67" i="8" s="1"/>
  <c r="L65" i="8"/>
  <c r="M65" i="8" s="1"/>
  <c r="L64" i="8"/>
  <c r="M64" i="8" s="1"/>
  <c r="L63" i="8"/>
  <c r="M63" i="8" s="1"/>
  <c r="L61" i="8"/>
  <c r="M61" i="8" s="1"/>
  <c r="L60" i="8"/>
  <c r="M60" i="8" s="1"/>
  <c r="L59" i="8"/>
  <c r="M59" i="8" s="1"/>
  <c r="L58" i="8"/>
  <c r="M58" i="8" s="1"/>
  <c r="L57" i="8"/>
  <c r="M57" i="8" s="1"/>
  <c r="L56" i="8"/>
  <c r="M56" i="8" s="1"/>
  <c r="L55" i="8"/>
  <c r="M55" i="8" s="1"/>
  <c r="L54" i="8"/>
  <c r="M54" i="8" s="1"/>
  <c r="L53" i="8"/>
  <c r="M53" i="8" s="1"/>
  <c r="L51" i="8"/>
  <c r="M51" i="8" s="1"/>
  <c r="L50" i="8"/>
  <c r="M50" i="8" s="1"/>
  <c r="L49" i="8"/>
  <c r="M49" i="8" s="1"/>
  <c r="L48" i="8"/>
  <c r="M48" i="8" s="1"/>
  <c r="L47" i="8"/>
  <c r="M47" i="8" s="1"/>
  <c r="C351" i="8"/>
  <c r="D351" i="8" s="1"/>
  <c r="C343" i="8"/>
  <c r="D343" i="8" s="1"/>
  <c r="C264" i="8"/>
  <c r="D264" i="8" s="1"/>
  <c r="C249" i="8"/>
  <c r="D249" i="8" s="1"/>
  <c r="C247" i="8"/>
  <c r="D247" i="8" s="1"/>
  <c r="C229" i="8"/>
  <c r="D229" i="8" s="1"/>
  <c r="D44" i="7"/>
  <c r="D43" i="7"/>
  <c r="D42" i="7"/>
  <c r="D41" i="7"/>
  <c r="D40" i="7"/>
  <c r="D39" i="7"/>
  <c r="D38" i="7"/>
  <c r="D37" i="7"/>
  <c r="AR37" i="7" s="1"/>
  <c r="D36" i="7"/>
  <c r="D35" i="7"/>
  <c r="D34" i="7"/>
  <c r="D32" i="7"/>
  <c r="D31" i="7"/>
  <c r="D30" i="7"/>
  <c r="D29" i="7"/>
  <c r="AR29" i="7" s="1"/>
  <c r="D28" i="7"/>
  <c r="AR28" i="7" s="1"/>
  <c r="D27" i="7"/>
  <c r="D26" i="7"/>
  <c r="D25" i="7"/>
  <c r="D24" i="7"/>
  <c r="D23" i="7"/>
  <c r="D22" i="7"/>
  <c r="D21" i="7"/>
  <c r="AR21" i="7" s="1"/>
  <c r="D20" i="7"/>
  <c r="D19" i="7"/>
  <c r="D18" i="7"/>
  <c r="D16" i="7"/>
  <c r="D15" i="7"/>
  <c r="AR15" i="7" s="1"/>
  <c r="D14" i="7"/>
  <c r="AR14" i="7" s="1"/>
  <c r="D13" i="7"/>
  <c r="AR13" i="7" s="1"/>
  <c r="D12" i="7"/>
  <c r="AR12" i="7" s="1"/>
  <c r="D11" i="7"/>
  <c r="AR11" i="7" s="1"/>
  <c r="D10" i="7"/>
  <c r="D9" i="7"/>
  <c r="D8" i="7"/>
  <c r="D7" i="7"/>
  <c r="AR7" i="7" s="1"/>
  <c r="R50" i="8"/>
  <c r="S50" i="8" s="1"/>
  <c r="O48" i="8"/>
  <c r="P48" i="8" s="1"/>
  <c r="O49" i="8"/>
  <c r="P49" i="8" s="1"/>
  <c r="O50" i="8"/>
  <c r="P50" i="8" s="1"/>
  <c r="O51" i="8"/>
  <c r="P51" i="8" s="1"/>
  <c r="O53" i="8"/>
  <c r="P53" i="8" s="1"/>
  <c r="O54" i="8"/>
  <c r="P54" i="8" s="1"/>
  <c r="O55" i="8"/>
  <c r="P55" i="8" s="1"/>
  <c r="O56" i="8"/>
  <c r="P56" i="8" s="1"/>
  <c r="O57" i="8"/>
  <c r="P57" i="8" s="1"/>
  <c r="O58" i="8"/>
  <c r="P58" i="8" s="1"/>
  <c r="O59" i="8"/>
  <c r="P59" i="8" s="1"/>
  <c r="O60" i="8"/>
  <c r="P60" i="8" s="1"/>
  <c r="O61" i="8"/>
  <c r="P61" i="8" s="1"/>
  <c r="O62" i="8"/>
  <c r="P62" i="8" s="1"/>
  <c r="O63" i="8"/>
  <c r="P63" i="8" s="1"/>
  <c r="O64" i="8"/>
  <c r="P64" i="8" s="1"/>
  <c r="O65" i="8"/>
  <c r="P65" i="8" s="1"/>
  <c r="O67" i="8"/>
  <c r="P67" i="8" s="1"/>
  <c r="O68" i="8"/>
  <c r="P68" i="8" s="1"/>
  <c r="O69" i="8"/>
  <c r="P69" i="8" s="1"/>
  <c r="O70" i="8"/>
  <c r="P70" i="8" s="1"/>
  <c r="O71" i="8"/>
  <c r="P71" i="8" s="1"/>
  <c r="O73" i="8"/>
  <c r="P73" i="8" s="1"/>
  <c r="O74" i="8"/>
  <c r="P74" i="8" s="1"/>
  <c r="O75" i="8"/>
  <c r="P75" i="8" s="1"/>
  <c r="O76" i="8"/>
  <c r="P76" i="8" s="1"/>
  <c r="O77" i="8"/>
  <c r="P77" i="8" s="1"/>
  <c r="O78" i="8"/>
  <c r="P78" i="8" s="1"/>
  <c r="O79" i="8"/>
  <c r="P79" i="8" s="1"/>
  <c r="O80" i="8"/>
  <c r="P80" i="8" s="1"/>
  <c r="O82" i="8"/>
  <c r="P82" i="8" s="1"/>
  <c r="O83" i="8"/>
  <c r="P83" i="8" s="1"/>
  <c r="O84" i="8"/>
  <c r="P84" i="8" s="1"/>
  <c r="O85" i="8"/>
  <c r="P85" i="8" s="1"/>
  <c r="O86" i="8"/>
  <c r="P86" i="8" s="1"/>
  <c r="O87" i="8"/>
  <c r="P87" i="8" s="1"/>
  <c r="O88" i="8"/>
  <c r="P88" i="8" s="1"/>
  <c r="O89" i="8"/>
  <c r="P89" i="8" s="1"/>
  <c r="O90" i="8"/>
  <c r="P90" i="8" s="1"/>
  <c r="O92" i="8"/>
  <c r="P92" i="8" s="1"/>
  <c r="O93" i="8"/>
  <c r="P93" i="8" s="1"/>
  <c r="O94" i="8"/>
  <c r="P94" i="8" s="1"/>
  <c r="O95" i="8"/>
  <c r="P95" i="8" s="1"/>
  <c r="O96" i="8"/>
  <c r="P96" i="8" s="1"/>
  <c r="O97" i="8"/>
  <c r="P97" i="8" s="1"/>
  <c r="O98" i="8"/>
  <c r="P98" i="8" s="1"/>
  <c r="O99" i="8"/>
  <c r="P99" i="8" s="1"/>
  <c r="O100" i="8"/>
  <c r="P100" i="8" s="1"/>
  <c r="O101" i="8"/>
  <c r="P101" i="8" s="1"/>
  <c r="O102" i="8"/>
  <c r="P102" i="8" s="1"/>
  <c r="O103" i="8"/>
  <c r="P103" i="8" s="1"/>
  <c r="O104" i="8"/>
  <c r="P104" i="8" s="1"/>
  <c r="O106" i="8"/>
  <c r="P106" i="8" s="1"/>
  <c r="O107" i="8"/>
  <c r="P107" i="8" s="1"/>
  <c r="O108" i="8"/>
  <c r="P108" i="8" s="1"/>
  <c r="O109" i="8"/>
  <c r="P109" i="8" s="1"/>
  <c r="O110" i="8"/>
  <c r="P110" i="8" s="1"/>
  <c r="O111" i="8"/>
  <c r="P111" i="8" s="1"/>
  <c r="O112" i="8"/>
  <c r="P112" i="8" s="1"/>
  <c r="O113" i="8"/>
  <c r="P113" i="8" s="1"/>
  <c r="O114" i="8"/>
  <c r="P114" i="8" s="1"/>
  <c r="O115" i="8"/>
  <c r="P115" i="8" s="1"/>
  <c r="O116" i="8"/>
  <c r="P116" i="8" s="1"/>
  <c r="O117" i="8"/>
  <c r="P117" i="8" s="1"/>
  <c r="O118" i="8"/>
  <c r="P118" i="8" s="1"/>
  <c r="O119" i="8"/>
  <c r="P119" i="8" s="1"/>
  <c r="O120" i="8"/>
  <c r="P120" i="8" s="1"/>
  <c r="O122" i="8"/>
  <c r="P122" i="8" s="1"/>
  <c r="O123" i="8"/>
  <c r="P123" i="8" s="1"/>
  <c r="O124" i="8"/>
  <c r="P124" i="8" s="1"/>
  <c r="O125" i="8"/>
  <c r="P125" i="8" s="1"/>
  <c r="O126" i="8"/>
  <c r="P126" i="8" s="1"/>
  <c r="O127" i="8"/>
  <c r="P127" i="8" s="1"/>
  <c r="O128" i="8"/>
  <c r="P128" i="8" s="1"/>
  <c r="O130" i="8"/>
  <c r="P130" i="8" s="1"/>
  <c r="O131" i="8"/>
  <c r="P131" i="8" s="1"/>
  <c r="O132" i="8"/>
  <c r="P132" i="8" s="1"/>
  <c r="O133" i="8"/>
  <c r="P133" i="8" s="1"/>
  <c r="O134" i="8"/>
  <c r="P134" i="8" s="1"/>
  <c r="O135" i="8"/>
  <c r="P135" i="8" s="1"/>
  <c r="O136" i="8"/>
  <c r="P136" i="8" s="1"/>
  <c r="O137" i="8"/>
  <c r="P137" i="8" s="1"/>
  <c r="O138" i="8"/>
  <c r="P138" i="8" s="1"/>
  <c r="O140" i="8"/>
  <c r="P140" i="8" s="1"/>
  <c r="O141" i="8"/>
  <c r="P141" i="8" s="1"/>
  <c r="O142" i="8"/>
  <c r="P142" i="8" s="1"/>
  <c r="O143" i="8"/>
  <c r="P143" i="8" s="1"/>
  <c r="O144" i="8"/>
  <c r="P144" i="8" s="1"/>
  <c r="O145" i="8"/>
  <c r="P145" i="8" s="1"/>
  <c r="O147" i="8"/>
  <c r="P147" i="8" s="1"/>
  <c r="O148" i="8"/>
  <c r="P148" i="8" s="1"/>
  <c r="O149" i="8"/>
  <c r="P149" i="8" s="1"/>
  <c r="O150" i="8"/>
  <c r="P150" i="8" s="1"/>
  <c r="O151" i="8"/>
  <c r="P151" i="8" s="1"/>
  <c r="O152" i="8"/>
  <c r="P152" i="8" s="1"/>
  <c r="O153" i="8"/>
  <c r="P153" i="8" s="1"/>
  <c r="O154" i="8"/>
  <c r="P154" i="8" s="1"/>
  <c r="O155" i="8"/>
  <c r="P155" i="8" s="1"/>
  <c r="O156" i="8"/>
  <c r="P156" i="8" s="1"/>
  <c r="O157" i="8"/>
  <c r="P157" i="8" s="1"/>
  <c r="O158" i="8"/>
  <c r="P158" i="8" s="1"/>
  <c r="O160" i="8"/>
  <c r="P160" i="8" s="1"/>
  <c r="O161" i="8"/>
  <c r="P161" i="8" s="1"/>
  <c r="O162" i="8"/>
  <c r="P162" i="8" s="1"/>
  <c r="O163" i="8"/>
  <c r="P163" i="8" s="1"/>
  <c r="O164" i="8"/>
  <c r="P164" i="8" s="1"/>
  <c r="O165" i="8"/>
  <c r="P165" i="8" s="1"/>
  <c r="O166" i="8"/>
  <c r="P166" i="8" s="1"/>
  <c r="O167" i="8"/>
  <c r="P167" i="8" s="1"/>
  <c r="O168" i="8"/>
  <c r="P168" i="8" s="1"/>
  <c r="O169" i="8"/>
  <c r="P169" i="8" s="1"/>
  <c r="O170" i="8"/>
  <c r="P170" i="8" s="1"/>
  <c r="O171" i="8"/>
  <c r="P171" i="8" s="1"/>
  <c r="O172" i="8"/>
  <c r="P172" i="8" s="1"/>
  <c r="O174" i="8"/>
  <c r="P174" i="8" s="1"/>
  <c r="O175" i="8"/>
  <c r="P175" i="8" s="1"/>
  <c r="O176" i="8"/>
  <c r="P176" i="8" s="1"/>
  <c r="O177" i="8"/>
  <c r="P177" i="8" s="1"/>
  <c r="O178" i="8"/>
  <c r="P178" i="8" s="1"/>
  <c r="O179" i="8"/>
  <c r="P179" i="8" s="1"/>
  <c r="O180" i="8"/>
  <c r="P180" i="8" s="1"/>
  <c r="O181" i="8"/>
  <c r="P181" i="8" s="1"/>
  <c r="O182" i="8"/>
  <c r="P182" i="8" s="1"/>
  <c r="O183" i="8"/>
  <c r="P183" i="8" s="1"/>
  <c r="O184" i="8"/>
  <c r="P184" i="8" s="1"/>
  <c r="O186" i="8"/>
  <c r="P186" i="8" s="1"/>
  <c r="O187" i="8"/>
  <c r="P187" i="8" s="1"/>
  <c r="O188" i="8"/>
  <c r="P188" i="8" s="1"/>
  <c r="O189" i="8"/>
  <c r="P189" i="8" s="1"/>
  <c r="O190" i="8"/>
  <c r="P190" i="8" s="1"/>
  <c r="O191" i="8"/>
  <c r="P191" i="8" s="1"/>
  <c r="O192" i="8"/>
  <c r="P192" i="8" s="1"/>
  <c r="O193" i="8"/>
  <c r="P193" i="8" s="1"/>
  <c r="O194" i="8"/>
  <c r="P194" i="8" s="1"/>
  <c r="O195" i="8"/>
  <c r="P195" i="8" s="1"/>
  <c r="O196" i="8"/>
  <c r="P196" i="8" s="1"/>
  <c r="O197" i="8"/>
  <c r="P197" i="8" s="1"/>
  <c r="O198" i="8"/>
  <c r="P198" i="8" s="1"/>
  <c r="O200" i="8"/>
  <c r="P200" i="8" s="1"/>
  <c r="O201" i="8"/>
  <c r="P201" i="8" s="1"/>
  <c r="O202" i="8"/>
  <c r="P202" i="8" s="1"/>
  <c r="O203" i="8"/>
  <c r="P203" i="8" s="1"/>
  <c r="O204" i="8"/>
  <c r="P204" i="8" s="1"/>
  <c r="O205" i="8"/>
  <c r="P205" i="8" s="1"/>
  <c r="O206" i="8"/>
  <c r="P206" i="8" s="1"/>
  <c r="O207" i="8"/>
  <c r="P207" i="8" s="1"/>
  <c r="O208" i="8"/>
  <c r="P208" i="8" s="1"/>
  <c r="O209" i="8"/>
  <c r="P209" i="8" s="1"/>
  <c r="O210" i="8"/>
  <c r="P210" i="8" s="1"/>
  <c r="O211" i="8"/>
  <c r="P211" i="8" s="1"/>
  <c r="O213" i="8"/>
  <c r="P213" i="8" s="1"/>
  <c r="O214" i="8"/>
  <c r="P214" i="8" s="1"/>
  <c r="O215" i="8"/>
  <c r="P215" i="8" s="1"/>
  <c r="O216" i="8"/>
  <c r="P216" i="8" s="1"/>
  <c r="O217" i="8"/>
  <c r="P217" i="8" s="1"/>
  <c r="O218" i="8"/>
  <c r="P218" i="8" s="1"/>
  <c r="O219" i="8"/>
  <c r="P219" i="8" s="1"/>
  <c r="O220" i="8"/>
  <c r="P220" i="8" s="1"/>
  <c r="O221" i="8"/>
  <c r="P221" i="8" s="1"/>
  <c r="O222" i="8"/>
  <c r="P222" i="8" s="1"/>
  <c r="O223" i="8"/>
  <c r="P223" i="8" s="1"/>
  <c r="O224" i="8"/>
  <c r="P224" i="8" s="1"/>
  <c r="O225" i="8"/>
  <c r="P225" i="8" s="1"/>
  <c r="O227" i="8"/>
  <c r="P227" i="8" s="1"/>
  <c r="O228" i="8"/>
  <c r="P228" i="8" s="1"/>
  <c r="O229" i="8"/>
  <c r="P229" i="8" s="1"/>
  <c r="O230" i="8"/>
  <c r="P230" i="8" s="1"/>
  <c r="O231" i="8"/>
  <c r="P231" i="8" s="1"/>
  <c r="O232" i="8"/>
  <c r="P232" i="8" s="1"/>
  <c r="O233" i="8"/>
  <c r="P233" i="8" s="1"/>
  <c r="O234" i="8"/>
  <c r="P234" i="8" s="1"/>
  <c r="O235" i="8"/>
  <c r="P235" i="8" s="1"/>
  <c r="O237" i="8"/>
  <c r="P237" i="8" s="1"/>
  <c r="O238" i="8"/>
  <c r="P238" i="8" s="1"/>
  <c r="O239" i="8"/>
  <c r="P239" i="8" s="1"/>
  <c r="O240" i="8"/>
  <c r="P240" i="8" s="1"/>
  <c r="O241" i="8"/>
  <c r="P241" i="8" s="1"/>
  <c r="O242" i="8"/>
  <c r="P242" i="8" s="1"/>
  <c r="O243" i="8"/>
  <c r="P243" i="8" s="1"/>
  <c r="O244" i="8"/>
  <c r="P244" i="8" s="1"/>
  <c r="O246" i="8"/>
  <c r="P246" i="8" s="1"/>
  <c r="O247" i="8"/>
  <c r="P247" i="8" s="1"/>
  <c r="O248" i="8"/>
  <c r="P248" i="8" s="1"/>
  <c r="O249" i="8"/>
  <c r="P249" i="8" s="1"/>
  <c r="O250" i="8"/>
  <c r="P250" i="8" s="1"/>
  <c r="O251" i="8"/>
  <c r="P251" i="8" s="1"/>
  <c r="O252" i="8"/>
  <c r="P252" i="8" s="1"/>
  <c r="O253" i="8"/>
  <c r="P253" i="8" s="1"/>
  <c r="O254" i="8"/>
  <c r="P254" i="8" s="1"/>
  <c r="O255" i="8"/>
  <c r="P255" i="8" s="1"/>
  <c r="O256" i="8"/>
  <c r="P256" i="8" s="1"/>
  <c r="O257" i="8"/>
  <c r="P257" i="8" s="1"/>
  <c r="O258" i="8"/>
  <c r="P258" i="8" s="1"/>
  <c r="O259" i="8"/>
  <c r="P259" i="8" s="1"/>
  <c r="O260" i="8"/>
  <c r="P260" i="8" s="1"/>
  <c r="O262" i="8"/>
  <c r="P262" i="8" s="1"/>
  <c r="O263" i="8"/>
  <c r="P263" i="8" s="1"/>
  <c r="O264" i="8"/>
  <c r="P264" i="8" s="1"/>
  <c r="O265" i="8"/>
  <c r="P265" i="8" s="1"/>
  <c r="O266" i="8"/>
  <c r="P266" i="8" s="1"/>
  <c r="O267" i="8"/>
  <c r="P267" i="8" s="1"/>
  <c r="O268" i="8"/>
  <c r="P268" i="8" s="1"/>
  <c r="O270" i="8"/>
  <c r="P270" i="8" s="1"/>
  <c r="O271" i="8"/>
  <c r="P271" i="8" s="1"/>
  <c r="O272" i="8"/>
  <c r="P272" i="8" s="1"/>
  <c r="O273" i="8"/>
  <c r="P273" i="8" s="1"/>
  <c r="O274" i="8"/>
  <c r="P274" i="8" s="1"/>
  <c r="O275" i="8"/>
  <c r="P275" i="8" s="1"/>
  <c r="O276" i="8"/>
  <c r="P276" i="8" s="1"/>
  <c r="O277" i="8"/>
  <c r="P277" i="8" s="1"/>
  <c r="O278" i="8"/>
  <c r="P278" i="8" s="1"/>
  <c r="O279" i="8"/>
  <c r="P279" i="8" s="1"/>
  <c r="O280" i="8"/>
  <c r="P280" i="8" s="1"/>
  <c r="O281" i="8"/>
  <c r="P281" i="8" s="1"/>
  <c r="O282" i="8"/>
  <c r="P282" i="8" s="1"/>
  <c r="O283" i="8"/>
  <c r="P283" i="8" s="1"/>
  <c r="O284" i="8"/>
  <c r="P284" i="8" s="1"/>
  <c r="O285" i="8"/>
  <c r="P285" i="8" s="1"/>
  <c r="O286" i="8"/>
  <c r="P286" i="8" s="1"/>
  <c r="O288" i="8"/>
  <c r="P288" i="8" s="1"/>
  <c r="O289" i="8"/>
  <c r="P289" i="8" s="1"/>
  <c r="O290" i="8"/>
  <c r="P290" i="8" s="1"/>
  <c r="O291" i="8"/>
  <c r="P291" i="8" s="1"/>
  <c r="O292" i="8"/>
  <c r="P292" i="8" s="1"/>
  <c r="O293" i="8"/>
  <c r="P293" i="8" s="1"/>
  <c r="O294" i="8"/>
  <c r="P294" i="8" s="1"/>
  <c r="O295" i="8"/>
  <c r="P295" i="8" s="1"/>
  <c r="O296" i="8"/>
  <c r="P296" i="8" s="1"/>
  <c r="O297" i="8"/>
  <c r="P297" i="8" s="1"/>
  <c r="O298" i="8"/>
  <c r="P298" i="8" s="1"/>
  <c r="O299" i="8"/>
  <c r="P299" i="8" s="1"/>
  <c r="O300" i="8"/>
  <c r="P300" i="8" s="1"/>
  <c r="O301" i="8"/>
  <c r="P301" i="8" s="1"/>
  <c r="O302" i="8"/>
  <c r="P302" i="8" s="1"/>
  <c r="O303" i="8"/>
  <c r="P303" i="8" s="1"/>
  <c r="O304" i="8"/>
  <c r="P304" i="8" s="1"/>
  <c r="O305" i="8"/>
  <c r="P305" i="8" s="1"/>
  <c r="O306" i="8"/>
  <c r="P306" i="8" s="1"/>
  <c r="O307" i="8"/>
  <c r="P307" i="8" s="1"/>
  <c r="O308" i="8"/>
  <c r="P308" i="8" s="1"/>
  <c r="O309" i="8"/>
  <c r="P309" i="8" s="1"/>
  <c r="O310" i="8"/>
  <c r="P310" i="8" s="1"/>
  <c r="O311" i="8"/>
  <c r="P311" i="8" s="1"/>
  <c r="O313" i="8"/>
  <c r="P313" i="8" s="1"/>
  <c r="O314" i="8"/>
  <c r="P314" i="8" s="1"/>
  <c r="O315" i="8"/>
  <c r="P315" i="8" s="1"/>
  <c r="O316" i="8"/>
  <c r="P316" i="8" s="1"/>
  <c r="O317" i="8"/>
  <c r="P317" i="8" s="1"/>
  <c r="O318" i="8"/>
  <c r="P318" i="8" s="1"/>
  <c r="O319" i="8"/>
  <c r="P319" i="8" s="1"/>
  <c r="O320" i="8"/>
  <c r="P320" i="8" s="1"/>
  <c r="O321" i="8"/>
  <c r="P321" i="8" s="1"/>
  <c r="O322" i="8"/>
  <c r="P322" i="8" s="1"/>
  <c r="O323" i="8"/>
  <c r="P323" i="8" s="1"/>
  <c r="O324" i="8"/>
  <c r="P324" i="8" s="1"/>
  <c r="O325" i="8"/>
  <c r="P325" i="8" s="1"/>
  <c r="O326" i="8"/>
  <c r="P326" i="8" s="1"/>
  <c r="O327" i="8"/>
  <c r="P327" i="8" s="1"/>
  <c r="O329" i="8"/>
  <c r="P329" i="8" s="1"/>
  <c r="O330" i="8"/>
  <c r="P330" i="8" s="1"/>
  <c r="O331" i="8"/>
  <c r="P331" i="8" s="1"/>
  <c r="O332" i="8"/>
  <c r="P332" i="8" s="1"/>
  <c r="O333" i="8"/>
  <c r="P333" i="8" s="1"/>
  <c r="O334" i="8"/>
  <c r="P334" i="8" s="1"/>
  <c r="O335" i="8"/>
  <c r="P335" i="8" s="1"/>
  <c r="O336" i="8"/>
  <c r="P336" i="8" s="1"/>
  <c r="O337" i="8"/>
  <c r="P337" i="8" s="1"/>
  <c r="O338" i="8"/>
  <c r="P338" i="8" s="1"/>
  <c r="O339" i="8"/>
  <c r="P339" i="8" s="1"/>
  <c r="O341" i="8"/>
  <c r="P341" i="8" s="1"/>
  <c r="O342" i="8"/>
  <c r="P342" i="8" s="1"/>
  <c r="O343" i="8"/>
  <c r="P343" i="8" s="1"/>
  <c r="O344" i="8"/>
  <c r="P344" i="8" s="1"/>
  <c r="O345" i="8"/>
  <c r="P345" i="8" s="1"/>
  <c r="O346" i="8"/>
  <c r="P346" i="8" s="1"/>
  <c r="O347" i="8"/>
  <c r="P347" i="8" s="1"/>
  <c r="O348" i="8"/>
  <c r="P348" i="8" s="1"/>
  <c r="O349" i="8"/>
  <c r="P349" i="8" s="1"/>
  <c r="O350" i="8"/>
  <c r="P350" i="8" s="1"/>
  <c r="O351" i="8"/>
  <c r="P351" i="8" s="1"/>
  <c r="O353" i="8"/>
  <c r="P353" i="8" s="1"/>
  <c r="O354" i="8"/>
  <c r="P354" i="8" s="1"/>
  <c r="O355" i="8"/>
  <c r="P355" i="8" s="1"/>
  <c r="O356" i="8"/>
  <c r="P356" i="8" s="1"/>
  <c r="O357" i="8"/>
  <c r="P357" i="8" s="1"/>
  <c r="O358" i="8"/>
  <c r="P358" i="8" s="1"/>
  <c r="O359" i="8"/>
  <c r="P359" i="8" s="1"/>
  <c r="O360" i="8"/>
  <c r="P360" i="8" s="1"/>
  <c r="O361" i="8"/>
  <c r="P361" i="8" s="1"/>
  <c r="O362" i="8"/>
  <c r="P362" i="8" s="1"/>
  <c r="O363" i="8"/>
  <c r="P363" i="8" s="1"/>
  <c r="O365" i="8"/>
  <c r="P365" i="8" s="1"/>
  <c r="O366" i="8"/>
  <c r="P366" i="8" s="1"/>
  <c r="O367" i="8"/>
  <c r="P367" i="8" s="1"/>
  <c r="O368" i="8"/>
  <c r="P368" i="8" s="1"/>
  <c r="O369" i="8"/>
  <c r="P369" i="8" s="1"/>
  <c r="O370" i="8"/>
  <c r="P370" i="8" s="1"/>
  <c r="O371" i="8"/>
  <c r="P371" i="8" s="1"/>
  <c r="O372" i="8"/>
  <c r="P372" i="8" s="1"/>
  <c r="O373" i="8"/>
  <c r="P373" i="8" s="1"/>
  <c r="O374" i="8"/>
  <c r="P374" i="8" s="1"/>
  <c r="O375" i="8"/>
  <c r="P375" i="8" s="1"/>
  <c r="O376" i="8"/>
  <c r="P376" i="8" s="1"/>
  <c r="O47" i="8"/>
  <c r="P47" i="8" s="1"/>
  <c r="O19" i="8"/>
  <c r="P19" i="8" s="1"/>
  <c r="O20" i="8"/>
  <c r="P20" i="8" s="1"/>
  <c r="O21" i="8"/>
  <c r="P21" i="8" s="1"/>
  <c r="O22" i="8"/>
  <c r="P22" i="8" s="1"/>
  <c r="O23" i="8"/>
  <c r="P23" i="8" s="1"/>
  <c r="O24" i="8"/>
  <c r="P24" i="8" s="1"/>
  <c r="O25" i="8"/>
  <c r="P25" i="8" s="1"/>
  <c r="O26" i="8"/>
  <c r="P26" i="8" s="1"/>
  <c r="O27" i="8"/>
  <c r="P27" i="8" s="1"/>
  <c r="O28" i="8"/>
  <c r="P28" i="8" s="1"/>
  <c r="O29" i="8"/>
  <c r="P29" i="8" s="1"/>
  <c r="O30" i="8"/>
  <c r="P30" i="8" s="1"/>
  <c r="O31" i="8"/>
  <c r="P31" i="8" s="1"/>
  <c r="O32" i="8"/>
  <c r="P32" i="8" s="1"/>
  <c r="O33" i="8"/>
  <c r="P33" i="8" s="1"/>
  <c r="O34" i="8"/>
  <c r="P34" i="8" s="1"/>
  <c r="O35" i="8"/>
  <c r="P35" i="8" s="1"/>
  <c r="O36" i="8"/>
  <c r="P36" i="8" s="1"/>
  <c r="O37" i="8"/>
  <c r="P37" i="8" s="1"/>
  <c r="O38" i="8"/>
  <c r="P38" i="8" s="1"/>
  <c r="O39" i="8"/>
  <c r="P39" i="8" s="1"/>
  <c r="O40" i="8"/>
  <c r="P40" i="8" s="1"/>
  <c r="O41" i="8"/>
  <c r="P41" i="8" s="1"/>
  <c r="O42" i="8"/>
  <c r="P42" i="8" s="1"/>
  <c r="O43" i="8"/>
  <c r="P43" i="8" s="1"/>
  <c r="O44" i="8"/>
  <c r="P44" i="8" s="1"/>
  <c r="O18" i="8"/>
  <c r="P18" i="8" s="1"/>
  <c r="O8" i="8"/>
  <c r="P8" i="8" s="1"/>
  <c r="O9" i="8"/>
  <c r="P9" i="8" s="1"/>
  <c r="O10" i="8"/>
  <c r="P10" i="8" s="1"/>
  <c r="O11" i="8"/>
  <c r="P11" i="8" s="1"/>
  <c r="O12" i="8"/>
  <c r="P12" i="8" s="1"/>
  <c r="O13" i="8"/>
  <c r="P13" i="8" s="1"/>
  <c r="O14" i="8"/>
  <c r="P14" i="8" s="1"/>
  <c r="O15" i="8"/>
  <c r="P15" i="8" s="1"/>
  <c r="O16" i="8"/>
  <c r="P16" i="8" s="1"/>
  <c r="O7" i="8"/>
  <c r="P7" i="8" s="1"/>
  <c r="U54" i="8"/>
  <c r="V54" i="8" s="1"/>
  <c r="U62" i="8"/>
  <c r="V62" i="8" s="1"/>
  <c r="U99" i="8"/>
  <c r="V99" i="8" s="1"/>
  <c r="U124" i="8"/>
  <c r="V124" i="8" s="1"/>
  <c r="U152" i="8"/>
  <c r="V152" i="8" s="1"/>
  <c r="U160" i="8"/>
  <c r="V160" i="8" s="1"/>
  <c r="U177" i="8"/>
  <c r="V177" i="8" s="1"/>
  <c r="U186" i="8"/>
  <c r="V186" i="8" s="1"/>
  <c r="U229" i="8"/>
  <c r="V229" i="8" s="1"/>
  <c r="U247" i="8"/>
  <c r="V247" i="8" s="1"/>
  <c r="U248" i="8"/>
  <c r="V248" i="8" s="1"/>
  <c r="U290" i="8"/>
  <c r="V290" i="8" s="1"/>
  <c r="U298" i="8"/>
  <c r="V298" i="8" s="1"/>
  <c r="U306" i="8"/>
  <c r="V306" i="8" s="1"/>
  <c r="U333" i="8"/>
  <c r="V333" i="8" s="1"/>
  <c r="U341" i="8"/>
  <c r="V341" i="8" s="1"/>
  <c r="U358" i="8"/>
  <c r="V358" i="8" s="1"/>
  <c r="U359" i="8"/>
  <c r="V359" i="8" s="1"/>
  <c r="U376" i="8"/>
  <c r="V376" i="8" s="1"/>
  <c r="R62" i="8"/>
  <c r="S62" i="8" s="1"/>
  <c r="R98" i="8"/>
  <c r="S98" i="8" s="1"/>
  <c r="R107" i="8"/>
  <c r="S107" i="8" s="1"/>
  <c r="R186" i="8"/>
  <c r="S186" i="8" s="1"/>
  <c r="R203" i="8"/>
  <c r="S203" i="8" s="1"/>
  <c r="R205" i="8"/>
  <c r="S205" i="8" s="1"/>
  <c r="R238" i="8"/>
  <c r="S238" i="8" s="1"/>
  <c r="R255" i="8"/>
  <c r="S255" i="8" s="1"/>
  <c r="R257" i="8"/>
  <c r="S257" i="8" s="1"/>
  <c r="R323" i="8"/>
  <c r="S323" i="8" s="1"/>
  <c r="R349" i="8"/>
  <c r="S349" i="8" s="1"/>
  <c r="R368" i="8"/>
  <c r="S368" i="8" s="1"/>
  <c r="L62" i="8"/>
  <c r="M62" i="8" s="1"/>
  <c r="L71" i="8"/>
  <c r="M71" i="8" s="1"/>
  <c r="L107" i="8"/>
  <c r="M107" i="8" s="1"/>
  <c r="L116" i="8"/>
  <c r="M116" i="8" s="1"/>
  <c r="L124" i="8"/>
  <c r="M124" i="8" s="1"/>
  <c r="L186" i="8"/>
  <c r="M186" i="8" s="1"/>
  <c r="L220" i="8"/>
  <c r="M220" i="8" s="1"/>
  <c r="L229" i="8"/>
  <c r="M229" i="8" s="1"/>
  <c r="L264" i="8"/>
  <c r="M264" i="8" s="1"/>
  <c r="L281" i="8"/>
  <c r="M281" i="8" s="1"/>
  <c r="L282" i="8"/>
  <c r="M282" i="8" s="1"/>
  <c r="L323" i="8"/>
  <c r="M323" i="8" s="1"/>
  <c r="L333" i="8"/>
  <c r="M333" i="8" s="1"/>
  <c r="L341" i="8"/>
  <c r="M341" i="8" s="1"/>
  <c r="L375" i="8"/>
  <c r="M375" i="8" s="1"/>
  <c r="C89" i="8"/>
  <c r="D89" i="8" s="1"/>
  <c r="C100" i="8"/>
  <c r="D100" i="8" s="1"/>
  <c r="C109" i="8"/>
  <c r="D109" i="8" s="1"/>
  <c r="C117" i="8"/>
  <c r="D117" i="8" s="1"/>
  <c r="C124" i="8"/>
  <c r="D124" i="8" s="1"/>
  <c r="C144" i="8"/>
  <c r="D144" i="8" s="1"/>
  <c r="C169" i="8"/>
  <c r="D169" i="8" s="1"/>
  <c r="C177" i="8"/>
  <c r="D177" i="8" s="1"/>
  <c r="C196" i="8"/>
  <c r="D196" i="8" s="1"/>
  <c r="C205" i="8"/>
  <c r="D205" i="8" s="1"/>
  <c r="C220" i="8"/>
  <c r="D220" i="8" s="1"/>
  <c r="C240" i="8"/>
  <c r="D240" i="8" s="1"/>
  <c r="C266" i="8"/>
  <c r="D266" i="8" s="1"/>
  <c r="C275" i="8"/>
  <c r="D275" i="8" s="1"/>
  <c r="C283" i="8"/>
  <c r="D283" i="8" s="1"/>
  <c r="C334" i="8"/>
  <c r="D334" i="8" s="1"/>
  <c r="C369" i="8"/>
  <c r="D369" i="8" s="1"/>
  <c r="U27" i="8"/>
  <c r="V27" i="8" s="1"/>
  <c r="U43" i="8"/>
  <c r="V43" i="8" s="1"/>
  <c r="R22" i="8"/>
  <c r="S22" i="8" s="1"/>
  <c r="L41" i="8"/>
  <c r="M41" i="8" s="1"/>
  <c r="L16" i="8"/>
  <c r="M16" i="8" s="1"/>
  <c r="I15" i="8"/>
  <c r="J15" i="8" s="1"/>
  <c r="AR30" i="7" l="1"/>
  <c r="AR31" i="7"/>
  <c r="AD89" i="8"/>
  <c r="AR10" i="7"/>
  <c r="AS10" i="7" s="1"/>
  <c r="C19" i="8"/>
  <c r="D19" i="8" s="1"/>
  <c r="AD19" i="8" s="1"/>
  <c r="AR19" i="7"/>
  <c r="AS19" i="7" s="1"/>
  <c r="AR27" i="7"/>
  <c r="AS27" i="7" s="1"/>
  <c r="AR36" i="7"/>
  <c r="AR44" i="7"/>
  <c r="AR38" i="7"/>
  <c r="AR39" i="7"/>
  <c r="AR40" i="7"/>
  <c r="AS40" i="7" s="1"/>
  <c r="AR24" i="7"/>
  <c r="AS24" i="7" s="1"/>
  <c r="AR32" i="7"/>
  <c r="AS32" i="7" s="1"/>
  <c r="AR41" i="7"/>
  <c r="AS41" i="7" s="1"/>
  <c r="AR23" i="7"/>
  <c r="AR8" i="7"/>
  <c r="AR16" i="7"/>
  <c r="AR25" i="7"/>
  <c r="AR34" i="7"/>
  <c r="AR42" i="7"/>
  <c r="C33" i="8"/>
  <c r="D33" i="8" s="1"/>
  <c r="AD33" i="8" s="1"/>
  <c r="AR33" i="7"/>
  <c r="AS33" i="7" s="1"/>
  <c r="C20" i="8"/>
  <c r="D20" i="8" s="1"/>
  <c r="AR20" i="7"/>
  <c r="AR22" i="7"/>
  <c r="AR9" i="7"/>
  <c r="C18" i="8"/>
  <c r="D18" i="8" s="1"/>
  <c r="AR18" i="7"/>
  <c r="AR26" i="7"/>
  <c r="AS26" i="7" s="1"/>
  <c r="C35" i="8"/>
  <c r="D35" i="8" s="1"/>
  <c r="AD35" i="8" s="1"/>
  <c r="AR35" i="7"/>
  <c r="C43" i="8"/>
  <c r="D43" i="8" s="1"/>
  <c r="AR43" i="7"/>
  <c r="AD124" i="8"/>
  <c r="AD334" i="8"/>
  <c r="AD196" i="8"/>
  <c r="AD177" i="8"/>
  <c r="AD266" i="8"/>
  <c r="AD144" i="8"/>
  <c r="AD249" i="8"/>
  <c r="AD343" i="8"/>
  <c r="AD351" i="8"/>
  <c r="AU377" i="7"/>
  <c r="AD283" i="8"/>
  <c r="AD247" i="8"/>
  <c r="AD369" i="8"/>
  <c r="AD205" i="8"/>
  <c r="AD100" i="8"/>
  <c r="AD275" i="8"/>
  <c r="AD240" i="8"/>
  <c r="AD117" i="8"/>
  <c r="AD109" i="8"/>
  <c r="AD43" i="8"/>
  <c r="AD264" i="8"/>
  <c r="AD229" i="8"/>
  <c r="AD220" i="8"/>
  <c r="AD20" i="8"/>
  <c r="AS23" i="7"/>
  <c r="AS31" i="7"/>
  <c r="C153" i="8"/>
  <c r="D153" i="8" s="1"/>
  <c r="AD153" i="8" s="1"/>
  <c r="C83" i="8"/>
  <c r="D83" i="8" s="1"/>
  <c r="AD83" i="8" s="1"/>
  <c r="C308" i="8"/>
  <c r="D308" i="8" s="1"/>
  <c r="AD308" i="8" s="1"/>
  <c r="C231" i="8"/>
  <c r="D231" i="8" s="1"/>
  <c r="AD231" i="8" s="1"/>
  <c r="C131" i="8"/>
  <c r="D131" i="8" s="1"/>
  <c r="AD131" i="8" s="1"/>
  <c r="C292" i="8"/>
  <c r="D292" i="8" s="1"/>
  <c r="AD292" i="8" s="1"/>
  <c r="C315" i="8"/>
  <c r="D315" i="8" s="1"/>
  <c r="AD315" i="8" s="1"/>
  <c r="C256" i="8"/>
  <c r="D256" i="8" s="1"/>
  <c r="AD256" i="8" s="1"/>
  <c r="C126" i="8"/>
  <c r="D126" i="8" s="1"/>
  <c r="AD126" i="8" s="1"/>
  <c r="AS8" i="7"/>
  <c r="AS16" i="7"/>
  <c r="AS34" i="7"/>
  <c r="AS42" i="7"/>
  <c r="C306" i="8"/>
  <c r="D306" i="8" s="1"/>
  <c r="AD306" i="8" s="1"/>
  <c r="C168" i="8"/>
  <c r="D168" i="8" s="1"/>
  <c r="AD168" i="8" s="1"/>
  <c r="C349" i="8"/>
  <c r="D349" i="8" s="1"/>
  <c r="AD349" i="8" s="1"/>
  <c r="C151" i="8"/>
  <c r="D151" i="8" s="1"/>
  <c r="AD151" i="8" s="1"/>
  <c r="C98" i="8"/>
  <c r="D98" i="8" s="1"/>
  <c r="AD98" i="8" s="1"/>
  <c r="AS25" i="7"/>
  <c r="C74" i="8"/>
  <c r="D74" i="8" s="1"/>
  <c r="AD74" i="8" s="1"/>
  <c r="AS9" i="7"/>
  <c r="C26" i="8"/>
  <c r="D26" i="8" s="1"/>
  <c r="AD26" i="8" s="1"/>
  <c r="AS35" i="7"/>
  <c r="AS43" i="7"/>
  <c r="C238" i="8"/>
  <c r="D238" i="8" s="1"/>
  <c r="AD238" i="8" s="1"/>
  <c r="C358" i="8"/>
  <c r="D358" i="8" s="1"/>
  <c r="AD358" i="8" s="1"/>
  <c r="AS11" i="7"/>
  <c r="AS20" i="7"/>
  <c r="AS28" i="7"/>
  <c r="AS37" i="7"/>
  <c r="AS44" i="7"/>
  <c r="AS12" i="7"/>
  <c r="AS29" i="7"/>
  <c r="AS38" i="7"/>
  <c r="AS36" i="7"/>
  <c r="C350" i="8"/>
  <c r="D350" i="8" s="1"/>
  <c r="C99" i="8"/>
  <c r="D99" i="8" s="1"/>
  <c r="AD99" i="8" s="1"/>
  <c r="AS22" i="7"/>
  <c r="AS30" i="7"/>
  <c r="AS39" i="7"/>
  <c r="C80" i="8"/>
  <c r="D80" i="8" s="1"/>
  <c r="AD80" i="8" s="1"/>
  <c r="C367" i="8"/>
  <c r="D367" i="8" s="1"/>
  <c r="AD367" i="8" s="1"/>
  <c r="C332" i="8"/>
  <c r="D332" i="8" s="1"/>
  <c r="AD332" i="8" s="1"/>
  <c r="C281" i="8"/>
  <c r="D281" i="8" s="1"/>
  <c r="AD281" i="8" s="1"/>
  <c r="C194" i="8"/>
  <c r="D194" i="8" s="1"/>
  <c r="AD194" i="8" s="1"/>
  <c r="C107" i="8"/>
  <c r="D107" i="8" s="1"/>
  <c r="AD107" i="8" s="1"/>
  <c r="C323" i="8"/>
  <c r="D323" i="8" s="1"/>
  <c r="AD323" i="8" s="1"/>
  <c r="C186" i="8"/>
  <c r="D186" i="8" s="1"/>
  <c r="AD186" i="8" s="1"/>
  <c r="C133" i="8"/>
  <c r="D133" i="8" s="1"/>
  <c r="AD133" i="8" s="1"/>
  <c r="C54" i="8"/>
  <c r="D54" i="8" s="1"/>
  <c r="AD54" i="8" s="1"/>
  <c r="C255" i="8"/>
  <c r="D255" i="8" s="1"/>
  <c r="AD255" i="8" s="1"/>
  <c r="C160" i="8"/>
  <c r="D160" i="8" s="1"/>
  <c r="AD160" i="8" s="1"/>
  <c r="C87" i="8"/>
  <c r="D87" i="8" s="1"/>
  <c r="AD87" i="8" s="1"/>
  <c r="C375" i="8"/>
  <c r="D375" i="8" s="1"/>
  <c r="AD375" i="8" s="1"/>
  <c r="C341" i="8"/>
  <c r="D341" i="8" s="1"/>
  <c r="AD341" i="8" s="1"/>
  <c r="C290" i="8"/>
  <c r="D290" i="8" s="1"/>
  <c r="AD290" i="8" s="1"/>
  <c r="C203" i="8"/>
  <c r="D203" i="8" s="1"/>
  <c r="AD203" i="8" s="1"/>
  <c r="C115" i="8"/>
  <c r="D115" i="8" s="1"/>
  <c r="AD115" i="8" s="1"/>
  <c r="AS21" i="7"/>
  <c r="C142" i="8"/>
  <c r="D142" i="8" s="1"/>
  <c r="AD142" i="8" s="1"/>
  <c r="C298" i="8"/>
  <c r="D298" i="8" s="1"/>
  <c r="AD298" i="8" s="1"/>
  <c r="C279" i="8"/>
  <c r="D279" i="8" s="1"/>
  <c r="C244" i="8"/>
  <c r="D244" i="8" s="1"/>
  <c r="AD244" i="8" s="1"/>
  <c r="C192" i="8"/>
  <c r="D192" i="8" s="1"/>
  <c r="AD192" i="8" s="1"/>
  <c r="C175" i="8"/>
  <c r="D175" i="8" s="1"/>
  <c r="AD175" i="8" s="1"/>
  <c r="C235" i="8"/>
  <c r="D235" i="8" s="1"/>
  <c r="C288" i="8"/>
  <c r="D288" i="8" s="1"/>
  <c r="C304" i="8"/>
  <c r="D304" i="8" s="1"/>
  <c r="AD304" i="8" s="1"/>
  <c r="C162" i="8"/>
  <c r="D162" i="8" s="1"/>
  <c r="AD162" i="8" s="1"/>
  <c r="C179" i="8"/>
  <c r="D179" i="8" s="1"/>
  <c r="AD179" i="8" s="1"/>
  <c r="C214" i="8"/>
  <c r="D214" i="8" s="1"/>
  <c r="AD214" i="8" s="1"/>
  <c r="C222" i="8"/>
  <c r="D222" i="8" s="1"/>
  <c r="AD222" i="8" s="1"/>
  <c r="C300" i="8"/>
  <c r="D300" i="8" s="1"/>
  <c r="AD300" i="8" s="1"/>
  <c r="C317" i="8"/>
  <c r="D317" i="8" s="1"/>
  <c r="AD317" i="8" s="1"/>
  <c r="C325" i="8"/>
  <c r="D325" i="8" s="1"/>
  <c r="AD325" i="8" s="1"/>
  <c r="C360" i="8"/>
  <c r="D360" i="8" s="1"/>
  <c r="AD360" i="8" s="1"/>
  <c r="C273" i="8"/>
  <c r="D273" i="8" s="1"/>
  <c r="AD273" i="8" s="1"/>
  <c r="C257" i="8"/>
  <c r="D257" i="8" s="1"/>
  <c r="AD257" i="8" s="1"/>
  <c r="C211" i="8"/>
  <c r="D211" i="8" s="1"/>
  <c r="AD211" i="8" s="1"/>
  <c r="C188" i="8"/>
  <c r="D188" i="8" s="1"/>
  <c r="AD188" i="8" s="1"/>
  <c r="C170" i="8"/>
  <c r="D170" i="8" s="1"/>
  <c r="AD170" i="8" s="1"/>
  <c r="C135" i="8"/>
  <c r="D135" i="8" s="1"/>
  <c r="AD135" i="8" s="1"/>
  <c r="C92" i="8"/>
  <c r="D92" i="8" s="1"/>
  <c r="AD92" i="8" s="1"/>
  <c r="C71" i="8"/>
  <c r="D71" i="8" s="1"/>
  <c r="AD71" i="8" s="1"/>
  <c r="C62" i="8"/>
  <c r="D62" i="8" s="1"/>
  <c r="AD62" i="8" s="1"/>
  <c r="C47" i="8"/>
  <c r="D47" i="8" s="1"/>
  <c r="C104" i="8"/>
  <c r="D104" i="8" s="1"/>
  <c r="AD104" i="8" s="1"/>
  <c r="AS14" i="7"/>
  <c r="C69" i="8"/>
  <c r="D69" i="8" s="1"/>
  <c r="AD69" i="8" s="1"/>
  <c r="C347" i="8"/>
  <c r="D347" i="8" s="1"/>
  <c r="AD347" i="8" s="1"/>
  <c r="C149" i="8"/>
  <c r="D149" i="8" s="1"/>
  <c r="AD149" i="8" s="1"/>
  <c r="AS7" i="7"/>
  <c r="AV7" i="7" s="1"/>
  <c r="BF7" i="7" s="1"/>
  <c r="AS15" i="7"/>
  <c r="C41" i="8"/>
  <c r="D41" i="8" s="1"/>
  <c r="AD41" i="8" s="1"/>
  <c r="B183" i="8"/>
  <c r="C37" i="8"/>
  <c r="D37" i="8" s="1"/>
  <c r="AD37" i="8" s="1"/>
  <c r="R374" i="8"/>
  <c r="S374" i="8" s="1"/>
  <c r="R373" i="8"/>
  <c r="S373" i="8" s="1"/>
  <c r="R372" i="8"/>
  <c r="S372" i="8" s="1"/>
  <c r="R371" i="8"/>
  <c r="S371" i="8" s="1"/>
  <c r="R370" i="8"/>
  <c r="S370" i="8" s="1"/>
  <c r="R366" i="8"/>
  <c r="S366" i="8" s="1"/>
  <c r="R365" i="8"/>
  <c r="S365" i="8" s="1"/>
  <c r="R357" i="8"/>
  <c r="S357" i="8" s="1"/>
  <c r="R353" i="8"/>
  <c r="S353" i="8" s="1"/>
  <c r="U350" i="8"/>
  <c r="V350" i="8" s="1"/>
  <c r="U348" i="8"/>
  <c r="V348" i="8" s="1"/>
  <c r="U345" i="8"/>
  <c r="V345" i="8" s="1"/>
  <c r="U344" i="8"/>
  <c r="V344" i="8" s="1"/>
  <c r="R346" i="8"/>
  <c r="S346" i="8" s="1"/>
  <c r="U337" i="8"/>
  <c r="V337" i="8" s="1"/>
  <c r="U336" i="8"/>
  <c r="V336" i="8" s="1"/>
  <c r="U335" i="8"/>
  <c r="V335" i="8" s="1"/>
  <c r="U331" i="8"/>
  <c r="V331" i="8" s="1"/>
  <c r="U329" i="8"/>
  <c r="V329" i="8" s="1"/>
  <c r="U327" i="8"/>
  <c r="V327" i="8" s="1"/>
  <c r="U324" i="8"/>
  <c r="V324" i="8" s="1"/>
  <c r="U322" i="8"/>
  <c r="V322" i="8" s="1"/>
  <c r="U321" i="8"/>
  <c r="V321" i="8" s="1"/>
  <c r="U319" i="8"/>
  <c r="V319" i="8" s="1"/>
  <c r="U318" i="8"/>
  <c r="V318" i="8" s="1"/>
  <c r="U316" i="8"/>
  <c r="V316" i="8" s="1"/>
  <c r="U314" i="8"/>
  <c r="V314" i="8" s="1"/>
  <c r="U313" i="8"/>
  <c r="V313" i="8" s="1"/>
  <c r="U311" i="8"/>
  <c r="V311" i="8" s="1"/>
  <c r="U310" i="8"/>
  <c r="V310" i="8" s="1"/>
  <c r="U309" i="8"/>
  <c r="V309" i="8" s="1"/>
  <c r="U303" i="8"/>
  <c r="V303" i="8" s="1"/>
  <c r="U297" i="8"/>
  <c r="V297" i="8" s="1"/>
  <c r="U295" i="8"/>
  <c r="V295" i="8" s="1"/>
  <c r="U293" i="8"/>
  <c r="V293" i="8" s="1"/>
  <c r="R307" i="8"/>
  <c r="S307" i="8" s="1"/>
  <c r="R305" i="8"/>
  <c r="S305" i="8" s="1"/>
  <c r="R302" i="8"/>
  <c r="S302" i="8" s="1"/>
  <c r="R301" i="8"/>
  <c r="S301" i="8" s="1"/>
  <c r="R299" i="8"/>
  <c r="S299" i="8" s="1"/>
  <c r="R296" i="8"/>
  <c r="S296" i="8" s="1"/>
  <c r="R294" i="8"/>
  <c r="S294" i="8" s="1"/>
  <c r="R289" i="8"/>
  <c r="S289" i="8" s="1"/>
  <c r="R288" i="8"/>
  <c r="S288" i="8" s="1"/>
  <c r="R285" i="8"/>
  <c r="S285" i="8" s="1"/>
  <c r="R284" i="8"/>
  <c r="S284" i="8" s="1"/>
  <c r="R282" i="8"/>
  <c r="S282" i="8" s="1"/>
  <c r="R279" i="8"/>
  <c r="S279" i="8" s="1"/>
  <c r="R278" i="8"/>
  <c r="S278" i="8" s="1"/>
  <c r="R277" i="8"/>
  <c r="S277" i="8" s="1"/>
  <c r="R276" i="8"/>
  <c r="S276" i="8" s="1"/>
  <c r="R274" i="8"/>
  <c r="S274" i="8" s="1"/>
  <c r="R272" i="8"/>
  <c r="S272" i="8" s="1"/>
  <c r="R270" i="8"/>
  <c r="S270" i="8" s="1"/>
  <c r="U263" i="8"/>
  <c r="V263" i="8" s="1"/>
  <c r="U259" i="8"/>
  <c r="V259" i="8" s="1"/>
  <c r="U250" i="8"/>
  <c r="V250" i="8" s="1"/>
  <c r="R241" i="8"/>
  <c r="S241" i="8" s="1"/>
  <c r="R235" i="8"/>
  <c r="S235" i="8" s="1"/>
  <c r="R234" i="8"/>
  <c r="S234" i="8" s="1"/>
  <c r="R224" i="8"/>
  <c r="S224" i="8" s="1"/>
  <c r="R223" i="8"/>
  <c r="S223" i="8" s="1"/>
  <c r="R216" i="8"/>
  <c r="S216" i="8" s="1"/>
  <c r="R201" i="8"/>
  <c r="S201" i="8" s="1"/>
  <c r="R200" i="8"/>
  <c r="S200" i="8" s="1"/>
  <c r="R184" i="8"/>
  <c r="S184" i="8" s="1"/>
  <c r="R182" i="8"/>
  <c r="S182" i="8" s="1"/>
  <c r="R181" i="8"/>
  <c r="S181" i="8" s="1"/>
  <c r="R180" i="8"/>
  <c r="S180" i="8" s="1"/>
  <c r="R178" i="8"/>
  <c r="S178" i="8" s="1"/>
  <c r="R176" i="8"/>
  <c r="S176" i="8" s="1"/>
  <c r="R172" i="8"/>
  <c r="S172" i="8" s="1"/>
  <c r="R169" i="8"/>
  <c r="S169" i="8" s="1"/>
  <c r="AD169" i="8" s="1"/>
  <c r="R167" i="8"/>
  <c r="S167" i="8" s="1"/>
  <c r="R165" i="8"/>
  <c r="S165" i="8" s="1"/>
  <c r="R161" i="8"/>
  <c r="S161" i="8" s="1"/>
  <c r="U156" i="8"/>
  <c r="V156" i="8" s="1"/>
  <c r="R158" i="8"/>
  <c r="S158" i="8" s="1"/>
  <c r="R148" i="8"/>
  <c r="S148" i="8" s="1"/>
  <c r="R147" i="8"/>
  <c r="S147" i="8" s="1"/>
  <c r="R145" i="8"/>
  <c r="S145" i="8" s="1"/>
  <c r="R143" i="8"/>
  <c r="S143" i="8" s="1"/>
  <c r="R134" i="8"/>
  <c r="S134" i="8" s="1"/>
  <c r="U110" i="8"/>
  <c r="V110" i="8" s="1"/>
  <c r="R79" i="8"/>
  <c r="S79" i="8" s="1"/>
  <c r="U75" i="8"/>
  <c r="V75" i="8" s="1"/>
  <c r="R68" i="8"/>
  <c r="S68" i="8" s="1"/>
  <c r="R61" i="8"/>
  <c r="S61" i="8" s="1"/>
  <c r="R58" i="8"/>
  <c r="S58" i="8" s="1"/>
  <c r="C64" i="8"/>
  <c r="D64" i="8" s="1"/>
  <c r="AD64" i="8" s="1"/>
  <c r="C56" i="8"/>
  <c r="D56" i="8" s="1"/>
  <c r="AD56" i="8" s="1"/>
  <c r="C60" i="8"/>
  <c r="D60" i="8" s="1"/>
  <c r="AD60" i="8" s="1"/>
  <c r="C12" i="8"/>
  <c r="D12" i="8" s="1"/>
  <c r="AD12" i="8" s="1"/>
  <c r="C21" i="8"/>
  <c r="D21" i="8" s="1"/>
  <c r="AD21" i="8" s="1"/>
  <c r="C29" i="8"/>
  <c r="D29" i="8" s="1"/>
  <c r="AD29" i="8" s="1"/>
  <c r="C373" i="8"/>
  <c r="D373" i="8" s="1"/>
  <c r="C330" i="8"/>
  <c r="D330" i="8" s="1"/>
  <c r="AD330" i="8" s="1"/>
  <c r="C262" i="8"/>
  <c r="D262" i="8" s="1"/>
  <c r="AD262" i="8" s="1"/>
  <c r="C218" i="8"/>
  <c r="D218" i="8" s="1"/>
  <c r="AD218" i="8" s="1"/>
  <c r="C130" i="8"/>
  <c r="D130" i="8" s="1"/>
  <c r="AD130" i="8" s="1"/>
  <c r="C88" i="8"/>
  <c r="D88" i="8" s="1"/>
  <c r="AD88" i="8" s="1"/>
  <c r="AS13" i="7"/>
  <c r="C156" i="8"/>
  <c r="D156" i="8" s="1"/>
  <c r="C209" i="8"/>
  <c r="D209" i="8" s="1"/>
  <c r="AD209" i="8" s="1"/>
  <c r="C166" i="8"/>
  <c r="D166" i="8" s="1"/>
  <c r="AD166" i="8" s="1"/>
  <c r="C296" i="8"/>
  <c r="D296" i="8" s="1"/>
  <c r="C86" i="8"/>
  <c r="D86" i="8" s="1"/>
  <c r="AD86" i="8" s="1"/>
  <c r="C148" i="8"/>
  <c r="D148" i="8" s="1"/>
  <c r="C365" i="8"/>
  <c r="D365" i="8" s="1"/>
  <c r="C321" i="8"/>
  <c r="D321" i="8" s="1"/>
  <c r="C122" i="8"/>
  <c r="D122" i="8" s="1"/>
  <c r="AD122" i="8" s="1"/>
  <c r="C253" i="8"/>
  <c r="D253" i="8" s="1"/>
  <c r="AD253" i="8" s="1"/>
  <c r="C183" i="8"/>
  <c r="D183" i="8" s="1"/>
  <c r="AD183" i="8" s="1"/>
  <c r="C140" i="8"/>
  <c r="D140" i="8" s="1"/>
  <c r="AD140" i="8" s="1"/>
  <c r="C78" i="8"/>
  <c r="D78" i="8" s="1"/>
  <c r="AD78" i="8" s="1"/>
  <c r="C338" i="8"/>
  <c r="D338" i="8" s="1"/>
  <c r="AD338" i="8" s="1"/>
  <c r="C271" i="8"/>
  <c r="D271" i="8" s="1"/>
  <c r="AD271" i="8" s="1"/>
  <c r="C227" i="8"/>
  <c r="D227" i="8" s="1"/>
  <c r="AD227" i="8" s="1"/>
  <c r="C96" i="8"/>
  <c r="D96" i="8" s="1"/>
  <c r="AD96" i="8" s="1"/>
  <c r="C36" i="8"/>
  <c r="D36" i="8" s="1"/>
  <c r="AD36" i="8" s="1"/>
  <c r="C125" i="8"/>
  <c r="D125" i="8" s="1"/>
  <c r="AD125" i="8" s="1"/>
  <c r="C143" i="8"/>
  <c r="D143" i="8" s="1"/>
  <c r="AD143" i="8" s="1"/>
  <c r="C152" i="8"/>
  <c r="D152" i="8" s="1"/>
  <c r="AD152" i="8" s="1"/>
  <c r="C59" i="8"/>
  <c r="D59" i="8" s="1"/>
  <c r="AD59" i="8" s="1"/>
  <c r="C16" i="8"/>
  <c r="D16" i="8" s="1"/>
  <c r="AD16" i="8" s="1"/>
  <c r="C25" i="8"/>
  <c r="D25" i="8" s="1"/>
  <c r="AD25" i="8" s="1"/>
  <c r="C97" i="8"/>
  <c r="D97" i="8" s="1"/>
  <c r="AD97" i="8" s="1"/>
  <c r="C8" i="8"/>
  <c r="D8" i="8" s="1"/>
  <c r="AD8" i="8" s="1"/>
  <c r="C356" i="8"/>
  <c r="D356" i="8" s="1"/>
  <c r="AD356" i="8" s="1"/>
  <c r="C313" i="8"/>
  <c r="D313" i="8" s="1"/>
  <c r="C201" i="8"/>
  <c r="D201" i="8" s="1"/>
  <c r="C157" i="8"/>
  <c r="D157" i="8" s="1"/>
  <c r="AD157" i="8" s="1"/>
  <c r="C113" i="8"/>
  <c r="D113" i="8" s="1"/>
  <c r="AD113" i="8" s="1"/>
  <c r="C217" i="8"/>
  <c r="D217" i="8" s="1"/>
  <c r="AD217" i="8" s="1"/>
  <c r="C331" i="8"/>
  <c r="D331" i="8" s="1"/>
  <c r="AD331" i="8" s="1"/>
  <c r="C363" i="8"/>
  <c r="D363" i="8" s="1"/>
  <c r="AD363" i="8" s="1"/>
  <c r="C339" i="8"/>
  <c r="D339" i="8" s="1"/>
  <c r="AD339" i="8" s="1"/>
  <c r="C322" i="8"/>
  <c r="D322" i="8" s="1"/>
  <c r="C216" i="8"/>
  <c r="D216" i="8" s="1"/>
  <c r="C132" i="8"/>
  <c r="D132" i="8" s="1"/>
  <c r="AD132" i="8" s="1"/>
  <c r="C359" i="8"/>
  <c r="D359" i="8" s="1"/>
  <c r="AD359" i="8" s="1"/>
  <c r="C327" i="8"/>
  <c r="D327" i="8" s="1"/>
  <c r="C27" i="8"/>
  <c r="D27" i="8" s="1"/>
  <c r="AD27" i="8" s="1"/>
  <c r="C311" i="8"/>
  <c r="D311" i="8" s="1"/>
  <c r="C10" i="8"/>
  <c r="D10" i="8" s="1"/>
  <c r="AD10" i="8" s="1"/>
  <c r="C337" i="8"/>
  <c r="D337" i="8" s="1"/>
  <c r="C282" i="8"/>
  <c r="D282" i="8" s="1"/>
  <c r="C155" i="8"/>
  <c r="D155" i="8" s="1"/>
  <c r="AD155" i="8" s="1"/>
  <c r="C164" i="8"/>
  <c r="D164" i="8" s="1"/>
  <c r="AD164" i="8" s="1"/>
  <c r="C181" i="8"/>
  <c r="D181" i="8" s="1"/>
  <c r="AD181" i="8" s="1"/>
  <c r="C190" i="8"/>
  <c r="D190" i="8" s="1"/>
  <c r="AD190" i="8" s="1"/>
  <c r="C233" i="8"/>
  <c r="D233" i="8" s="1"/>
  <c r="AD233" i="8" s="1"/>
  <c r="C251" i="8"/>
  <c r="D251" i="8" s="1"/>
  <c r="AD251" i="8" s="1"/>
  <c r="C268" i="8"/>
  <c r="D268" i="8" s="1"/>
  <c r="AD268" i="8" s="1"/>
  <c r="C285" i="8"/>
  <c r="D285" i="8" s="1"/>
  <c r="C302" i="8"/>
  <c r="D302" i="8" s="1"/>
  <c r="C310" i="8"/>
  <c r="D310" i="8" s="1"/>
  <c r="C319" i="8"/>
  <c r="D319" i="8" s="1"/>
  <c r="C371" i="8"/>
  <c r="D371" i="8" s="1"/>
  <c r="AD371" i="8" s="1"/>
  <c r="C324" i="8"/>
  <c r="D324" i="8" s="1"/>
  <c r="C291" i="8"/>
  <c r="D291" i="8" s="1"/>
  <c r="AD291" i="8" s="1"/>
  <c r="C147" i="8"/>
  <c r="D147" i="8" s="1"/>
  <c r="C260" i="8"/>
  <c r="D260" i="8" s="1"/>
  <c r="AD260" i="8" s="1"/>
  <c r="C303" i="8"/>
  <c r="D303" i="8" s="1"/>
  <c r="C329" i="8"/>
  <c r="D329" i="8" s="1"/>
  <c r="C346" i="8"/>
  <c r="D346" i="8" s="1"/>
  <c r="C318" i="8"/>
  <c r="D318" i="8" s="1"/>
  <c r="C14" i="8"/>
  <c r="D14" i="8" s="1"/>
  <c r="AD14" i="8" s="1"/>
  <c r="C172" i="8"/>
  <c r="D172" i="8" s="1"/>
  <c r="C207" i="8"/>
  <c r="D207" i="8" s="1"/>
  <c r="AD207" i="8" s="1"/>
  <c r="C224" i="8"/>
  <c r="D224" i="8" s="1"/>
  <c r="C242" i="8"/>
  <c r="D242" i="8" s="1"/>
  <c r="AD242" i="8" s="1"/>
  <c r="C259" i="8"/>
  <c r="D259" i="8" s="1"/>
  <c r="C277" i="8"/>
  <c r="D277" i="8" s="1"/>
  <c r="C294" i="8"/>
  <c r="D294" i="8" s="1"/>
  <c r="C336" i="8"/>
  <c r="D336" i="8" s="1"/>
  <c r="C345" i="8"/>
  <c r="D345" i="8" s="1"/>
  <c r="C354" i="8"/>
  <c r="D354" i="8" s="1"/>
  <c r="AD354" i="8" s="1"/>
  <c r="C362" i="8"/>
  <c r="D362" i="8" s="1"/>
  <c r="AD362" i="8" s="1"/>
  <c r="C307" i="8"/>
  <c r="D307" i="8" s="1"/>
  <c r="C198" i="8"/>
  <c r="D198" i="8" s="1"/>
  <c r="AD198" i="8" s="1"/>
  <c r="C267" i="8"/>
  <c r="D267" i="8" s="1"/>
  <c r="AD267" i="8" s="1"/>
  <c r="C254" i="8"/>
  <c r="D254" i="8" s="1"/>
  <c r="AD254" i="8" s="1"/>
  <c r="C314" i="8"/>
  <c r="D314" i="8" s="1"/>
  <c r="C348" i="8"/>
  <c r="D348" i="8" s="1"/>
  <c r="C357" i="8"/>
  <c r="D357" i="8" s="1"/>
  <c r="C248" i="8"/>
  <c r="D248" i="8" s="1"/>
  <c r="AD248" i="8" s="1"/>
  <c r="C335" i="8"/>
  <c r="D335" i="8" s="1"/>
  <c r="C344" i="8"/>
  <c r="D344" i="8" s="1"/>
  <c r="C232" i="8"/>
  <c r="D232" i="8" s="1"/>
  <c r="AD232" i="8" s="1"/>
  <c r="C44" i="8"/>
  <c r="D44" i="8" s="1"/>
  <c r="AD44" i="8" s="1"/>
  <c r="C28" i="8"/>
  <c r="D28" i="8" s="1"/>
  <c r="AD28" i="8" s="1"/>
  <c r="C376" i="8"/>
  <c r="D376" i="8" s="1"/>
  <c r="AD376" i="8" s="1"/>
  <c r="C246" i="8"/>
  <c r="D246" i="8" s="1"/>
  <c r="AD246" i="8" s="1"/>
  <c r="C123" i="8"/>
  <c r="D123" i="8" s="1"/>
  <c r="AD123" i="8" s="1"/>
  <c r="C154" i="8"/>
  <c r="D154" i="8" s="1"/>
  <c r="AD154" i="8" s="1"/>
  <c r="C137" i="8"/>
  <c r="D137" i="8" s="1"/>
  <c r="AD137" i="8" s="1"/>
  <c r="C58" i="8"/>
  <c r="D58" i="8" s="1"/>
  <c r="C111" i="8"/>
  <c r="D111" i="8" s="1"/>
  <c r="AD111" i="8" s="1"/>
  <c r="C67" i="8"/>
  <c r="D67" i="8" s="1"/>
  <c r="AD67" i="8" s="1"/>
  <c r="C34" i="8"/>
  <c r="D34" i="8" s="1"/>
  <c r="AD34" i="8" s="1"/>
  <c r="C24" i="8"/>
  <c r="D24" i="8" s="1"/>
  <c r="AD24" i="8" s="1"/>
  <c r="C68" i="8"/>
  <c r="D68" i="8" s="1"/>
  <c r="C42" i="8"/>
  <c r="D42" i="8" s="1"/>
  <c r="AD42" i="8" s="1"/>
  <c r="C32" i="8"/>
  <c r="D32" i="8" s="1"/>
  <c r="AD32" i="8" s="1"/>
  <c r="C193" i="8"/>
  <c r="D193" i="8" s="1"/>
  <c r="AD193" i="8" s="1"/>
  <c r="C79" i="8"/>
  <c r="D79" i="8" s="1"/>
  <c r="C51" i="8"/>
  <c r="D51" i="8" s="1"/>
  <c r="AD51" i="8" s="1"/>
  <c r="C9" i="8"/>
  <c r="D9" i="8" s="1"/>
  <c r="AD9" i="8" s="1"/>
  <c r="C40" i="8"/>
  <c r="D40" i="8" s="1"/>
  <c r="AD40" i="8" s="1"/>
  <c r="C219" i="8"/>
  <c r="D219" i="8" s="1"/>
  <c r="AD219" i="8" s="1"/>
  <c r="C158" i="8"/>
  <c r="D158" i="8" s="1"/>
  <c r="C150" i="8"/>
  <c r="D150" i="8" s="1"/>
  <c r="AD150" i="8" s="1"/>
  <c r="C77" i="8"/>
  <c r="D77" i="8" s="1"/>
  <c r="AD77" i="8" s="1"/>
  <c r="C61" i="8"/>
  <c r="D61" i="8" s="1"/>
  <c r="C206" i="8"/>
  <c r="D206" i="8" s="1"/>
  <c r="AD206" i="8" s="1"/>
  <c r="C94" i="8"/>
  <c r="D94" i="8" s="1"/>
  <c r="AD94" i="8" s="1"/>
  <c r="C65" i="8"/>
  <c r="D65" i="8" s="1"/>
  <c r="AD65" i="8" s="1"/>
  <c r="C15" i="8"/>
  <c r="D15" i="8" s="1"/>
  <c r="AD15" i="8" s="1"/>
  <c r="C39" i="8"/>
  <c r="D39" i="8" s="1"/>
  <c r="AD39" i="8" s="1"/>
  <c r="C31" i="8"/>
  <c r="D31" i="8" s="1"/>
  <c r="AD31" i="8" s="1"/>
  <c r="C23" i="8"/>
  <c r="D23" i="8" s="1"/>
  <c r="AD23" i="8" s="1"/>
  <c r="C189" i="8"/>
  <c r="D189" i="8" s="1"/>
  <c r="AD189" i="8" s="1"/>
  <c r="C128" i="8"/>
  <c r="D128" i="8" s="1"/>
  <c r="AD128" i="8" s="1"/>
  <c r="C118" i="8"/>
  <c r="D118" i="8" s="1"/>
  <c r="AD118" i="8" s="1"/>
  <c r="C93" i="8"/>
  <c r="D93" i="8" s="1"/>
  <c r="AD93" i="8" s="1"/>
  <c r="C84" i="8"/>
  <c r="D84" i="8" s="1"/>
  <c r="AD84" i="8" s="1"/>
  <c r="C75" i="8"/>
  <c r="D75" i="8" s="1"/>
  <c r="C48" i="8"/>
  <c r="D48" i="8" s="1"/>
  <c r="AD48" i="8" s="1"/>
  <c r="C119" i="8"/>
  <c r="D119" i="8" s="1"/>
  <c r="AD119" i="8" s="1"/>
  <c r="C85" i="8"/>
  <c r="D85" i="8" s="1"/>
  <c r="AD85" i="8" s="1"/>
  <c r="C57" i="8"/>
  <c r="D57" i="8" s="1"/>
  <c r="AD57" i="8" s="1"/>
  <c r="C171" i="8"/>
  <c r="D171" i="8" s="1"/>
  <c r="AD171" i="8" s="1"/>
  <c r="C127" i="8"/>
  <c r="D127" i="8" s="1"/>
  <c r="AD127" i="8" s="1"/>
  <c r="C102" i="8"/>
  <c r="D102" i="8" s="1"/>
  <c r="AD102" i="8" s="1"/>
  <c r="C63" i="8"/>
  <c r="D63" i="8" s="1"/>
  <c r="AD63" i="8" s="1"/>
  <c r="C55" i="8"/>
  <c r="D55" i="8" s="1"/>
  <c r="AD55" i="8" s="1"/>
  <c r="C50" i="8"/>
  <c r="D50" i="8" s="1"/>
  <c r="AD50" i="8" s="1"/>
  <c r="C76" i="8"/>
  <c r="D76" i="8" s="1"/>
  <c r="AD76" i="8" s="1"/>
  <c r="C38" i="8"/>
  <c r="D38" i="8" s="1"/>
  <c r="AD38" i="8" s="1"/>
  <c r="C30" i="8"/>
  <c r="D30" i="8" s="1"/>
  <c r="AD30" i="8" s="1"/>
  <c r="C22" i="8"/>
  <c r="D22" i="8" s="1"/>
  <c r="AD22" i="8" s="1"/>
  <c r="C215" i="8"/>
  <c r="D215" i="8" s="1"/>
  <c r="AD215" i="8" s="1"/>
  <c r="C13" i="8"/>
  <c r="D13" i="8" s="1"/>
  <c r="AD13" i="8" s="1"/>
  <c r="C136" i="8"/>
  <c r="D136" i="8" s="1"/>
  <c r="AD136" i="8" s="1"/>
  <c r="C116" i="8"/>
  <c r="D116" i="8" s="1"/>
  <c r="AD116" i="8" s="1"/>
  <c r="C90" i="8"/>
  <c r="D90" i="8" s="1"/>
  <c r="AD90" i="8" s="1"/>
  <c r="C82" i="8"/>
  <c r="D82" i="8" s="1"/>
  <c r="AD82" i="8" s="1"/>
  <c r="C73" i="8"/>
  <c r="D73" i="8" s="1"/>
  <c r="AD73" i="8" s="1"/>
  <c r="C11" i="8"/>
  <c r="D11" i="8" s="1"/>
  <c r="AD11" i="8" s="1"/>
  <c r="C49" i="8"/>
  <c r="D49" i="8" s="1"/>
  <c r="AD49" i="8" s="1"/>
  <c r="C374" i="8"/>
  <c r="D374" i="8" s="1"/>
  <c r="C372" i="8"/>
  <c r="D372" i="8" s="1"/>
  <c r="C370" i="8"/>
  <c r="D370" i="8" s="1"/>
  <c r="C368" i="8"/>
  <c r="D368" i="8" s="1"/>
  <c r="AD368" i="8" s="1"/>
  <c r="C366" i="8"/>
  <c r="D366" i="8" s="1"/>
  <c r="C361" i="8"/>
  <c r="D361" i="8" s="1"/>
  <c r="AD361" i="8" s="1"/>
  <c r="C355" i="8"/>
  <c r="D355" i="8" s="1"/>
  <c r="AD355" i="8" s="1"/>
  <c r="C353" i="8"/>
  <c r="D353" i="8" s="1"/>
  <c r="C342" i="8"/>
  <c r="D342" i="8" s="1"/>
  <c r="AD342" i="8" s="1"/>
  <c r="C333" i="8"/>
  <c r="D333" i="8" s="1"/>
  <c r="AD333" i="8" s="1"/>
  <c r="C326" i="8"/>
  <c r="D326" i="8" s="1"/>
  <c r="AD326" i="8" s="1"/>
  <c r="C320" i="8"/>
  <c r="D320" i="8" s="1"/>
  <c r="AD320" i="8" s="1"/>
  <c r="C316" i="8"/>
  <c r="D316" i="8" s="1"/>
  <c r="AD316" i="8" s="1"/>
  <c r="C309" i="8"/>
  <c r="D309" i="8" s="1"/>
  <c r="C305" i="8"/>
  <c r="D305" i="8" s="1"/>
  <c r="C301" i="8"/>
  <c r="D301" i="8" s="1"/>
  <c r="C299" i="8"/>
  <c r="D299" i="8" s="1"/>
  <c r="C297" i="8"/>
  <c r="D297" i="8" s="1"/>
  <c r="C295" i="8"/>
  <c r="D295" i="8" s="1"/>
  <c r="C293" i="8"/>
  <c r="D293" i="8" s="1"/>
  <c r="C289" i="8"/>
  <c r="D289" i="8" s="1"/>
  <c r="C286" i="8"/>
  <c r="D286" i="8" s="1"/>
  <c r="AD286" i="8" s="1"/>
  <c r="C284" i="8"/>
  <c r="D284" i="8" s="1"/>
  <c r="C280" i="8"/>
  <c r="D280" i="8" s="1"/>
  <c r="AD280" i="8" s="1"/>
  <c r="C278" i="8"/>
  <c r="D278" i="8" s="1"/>
  <c r="C276" i="8"/>
  <c r="D276" i="8" s="1"/>
  <c r="C274" i="8"/>
  <c r="D274" i="8" s="1"/>
  <c r="AD274" i="8" s="1"/>
  <c r="C272" i="8"/>
  <c r="D272" i="8" s="1"/>
  <c r="AD272" i="8" s="1"/>
  <c r="C270" i="8"/>
  <c r="D270" i="8" s="1"/>
  <c r="C265" i="8"/>
  <c r="D265" i="8" s="1"/>
  <c r="AD265" i="8" s="1"/>
  <c r="C263" i="8"/>
  <c r="D263" i="8" s="1"/>
  <c r="C258" i="8"/>
  <c r="D258" i="8" s="1"/>
  <c r="AD258" i="8" s="1"/>
  <c r="C252" i="8"/>
  <c r="D252" i="8" s="1"/>
  <c r="AD252" i="8" s="1"/>
  <c r="C250" i="8"/>
  <c r="D250" i="8" s="1"/>
  <c r="C243" i="8"/>
  <c r="D243" i="8" s="1"/>
  <c r="AD243" i="8" s="1"/>
  <c r="C241" i="8"/>
  <c r="D241" i="8" s="1"/>
  <c r="C239" i="8"/>
  <c r="D239" i="8" s="1"/>
  <c r="AD239" i="8" s="1"/>
  <c r="C237" i="8"/>
  <c r="D237" i="8" s="1"/>
  <c r="AD237" i="8" s="1"/>
  <c r="C234" i="8"/>
  <c r="D234" i="8" s="1"/>
  <c r="C230" i="8"/>
  <c r="D230" i="8" s="1"/>
  <c r="AD230" i="8" s="1"/>
  <c r="C228" i="8"/>
  <c r="D228" i="8" s="1"/>
  <c r="AD228" i="8" s="1"/>
  <c r="C225" i="8"/>
  <c r="D225" i="8" s="1"/>
  <c r="AD225" i="8" s="1"/>
  <c r="C223" i="8"/>
  <c r="D223" i="8" s="1"/>
  <c r="C221" i="8"/>
  <c r="D221" i="8" s="1"/>
  <c r="AD221" i="8" s="1"/>
  <c r="C213" i="8"/>
  <c r="D213" i="8" s="1"/>
  <c r="AD213" i="8" s="1"/>
  <c r="C210" i="8"/>
  <c r="D210" i="8" s="1"/>
  <c r="AD210" i="8" s="1"/>
  <c r="C208" i="8"/>
  <c r="D208" i="8" s="1"/>
  <c r="AD208" i="8" s="1"/>
  <c r="C204" i="8"/>
  <c r="D204" i="8" s="1"/>
  <c r="AD204" i="8" s="1"/>
  <c r="C202" i="8"/>
  <c r="D202" i="8" s="1"/>
  <c r="AD202" i="8" s="1"/>
  <c r="C200" i="8"/>
  <c r="D200" i="8" s="1"/>
  <c r="C197" i="8"/>
  <c r="D197" i="8" s="1"/>
  <c r="AD197" i="8" s="1"/>
  <c r="C195" i="8"/>
  <c r="D195" i="8" s="1"/>
  <c r="AD195" i="8" s="1"/>
  <c r="C191" i="8"/>
  <c r="D191" i="8" s="1"/>
  <c r="AD191" i="8" s="1"/>
  <c r="C187" i="8"/>
  <c r="D187" i="8" s="1"/>
  <c r="AD187" i="8" s="1"/>
  <c r="C184" i="8"/>
  <c r="D184" i="8" s="1"/>
  <c r="AD184" i="8" s="1"/>
  <c r="C182" i="8"/>
  <c r="D182" i="8" s="1"/>
  <c r="AD182" i="8" s="1"/>
  <c r="C180" i="8"/>
  <c r="D180" i="8" s="1"/>
  <c r="C178" i="8"/>
  <c r="D178" i="8" s="1"/>
  <c r="C176" i="8"/>
  <c r="D176" i="8" s="1"/>
  <c r="C174" i="8"/>
  <c r="D174" i="8" s="1"/>
  <c r="AD174" i="8" s="1"/>
  <c r="C167" i="8"/>
  <c r="D167" i="8" s="1"/>
  <c r="C165" i="8"/>
  <c r="D165" i="8" s="1"/>
  <c r="C163" i="8"/>
  <c r="D163" i="8" s="1"/>
  <c r="AD163" i="8" s="1"/>
  <c r="C161" i="8"/>
  <c r="D161" i="8" s="1"/>
  <c r="C145" i="8"/>
  <c r="D145" i="8" s="1"/>
  <c r="C141" i="8"/>
  <c r="D141" i="8" s="1"/>
  <c r="AD141" i="8" s="1"/>
  <c r="C138" i="8"/>
  <c r="D138" i="8" s="1"/>
  <c r="AD138" i="8" s="1"/>
  <c r="C134" i="8"/>
  <c r="D134" i="8" s="1"/>
  <c r="C120" i="8"/>
  <c r="D120" i="8" s="1"/>
  <c r="AD120" i="8" s="1"/>
  <c r="C114" i="8"/>
  <c r="D114" i="8" s="1"/>
  <c r="AD114" i="8" s="1"/>
  <c r="C112" i="8"/>
  <c r="D112" i="8" s="1"/>
  <c r="AD112" i="8" s="1"/>
  <c r="C110" i="8"/>
  <c r="D110" i="8" s="1"/>
  <c r="C108" i="8"/>
  <c r="D108" i="8" s="1"/>
  <c r="AD108" i="8" s="1"/>
  <c r="C106" i="8"/>
  <c r="D106" i="8" s="1"/>
  <c r="AD106" i="8" s="1"/>
  <c r="C103" i="8"/>
  <c r="D103" i="8" s="1"/>
  <c r="AD103" i="8" s="1"/>
  <c r="C101" i="8"/>
  <c r="D101" i="8" s="1"/>
  <c r="AD101" i="8" s="1"/>
  <c r="C95" i="8"/>
  <c r="D95" i="8" s="1"/>
  <c r="AD95" i="8" s="1"/>
  <c r="C70" i="8"/>
  <c r="D70" i="8" s="1"/>
  <c r="AD70" i="8" s="1"/>
  <c r="C53" i="8"/>
  <c r="D53" i="8" s="1"/>
  <c r="AD53" i="8" s="1"/>
  <c r="R47" i="8"/>
  <c r="S47" i="8" s="1"/>
  <c r="C7" i="8"/>
  <c r="D7" i="8" s="1"/>
  <c r="I7" i="8"/>
  <c r="J7" i="8" s="1"/>
  <c r="L7" i="8"/>
  <c r="M7" i="8" s="1"/>
  <c r="AD270" i="8" l="1"/>
  <c r="AD366" i="8"/>
  <c r="AD301" i="8"/>
  <c r="AD284" i="8"/>
  <c r="AD322" i="8"/>
  <c r="AD310" i="8"/>
  <c r="AD263" i="8"/>
  <c r="AD337" i="8"/>
  <c r="AD134" i="8"/>
  <c r="AD293" i="8"/>
  <c r="AD319" i="8"/>
  <c r="AD61" i="8"/>
  <c r="AD250" i="8"/>
  <c r="AD276" i="8"/>
  <c r="AD297" i="8"/>
  <c r="AD259" i="8"/>
  <c r="AD296" i="8"/>
  <c r="AD309" i="8"/>
  <c r="AD307" i="8"/>
  <c r="AD75" i="8"/>
  <c r="AD295" i="8"/>
  <c r="AD370" i="8"/>
  <c r="AD285" i="8"/>
  <c r="AD313" i="8"/>
  <c r="AD321" i="8"/>
  <c r="AD299" i="8"/>
  <c r="AD158" i="8"/>
  <c r="AD345" i="8"/>
  <c r="AD148" i="8"/>
  <c r="AD68" i="8"/>
  <c r="AD282" i="8"/>
  <c r="AD216" i="8"/>
  <c r="AD180" i="8"/>
  <c r="AD234" i="8"/>
  <c r="AD305" i="8"/>
  <c r="AD294" i="8"/>
  <c r="AD172" i="8"/>
  <c r="AD346" i="8"/>
  <c r="AD147" i="8"/>
  <c r="AD327" i="8"/>
  <c r="AD279" i="8"/>
  <c r="AD200" i="8"/>
  <c r="AD58" i="8"/>
  <c r="AD365" i="8"/>
  <c r="AD161" i="8"/>
  <c r="AD353" i="8"/>
  <c r="AD373" i="8"/>
  <c r="AD235" i="8"/>
  <c r="AD335" i="8"/>
  <c r="AD348" i="8"/>
  <c r="AD110" i="8"/>
  <c r="AD314" i="8"/>
  <c r="AD336" i="8"/>
  <c r="AD318" i="8"/>
  <c r="AD311" i="8"/>
  <c r="AD344" i="8"/>
  <c r="AD329" i="8"/>
  <c r="AD350" i="8"/>
  <c r="AD303" i="8"/>
  <c r="AD324" i="8"/>
  <c r="AD156" i="8"/>
  <c r="AD165" i="8"/>
  <c r="AD47" i="8"/>
  <c r="AD167" i="8"/>
  <c r="AD289" i="8"/>
  <c r="AD302" i="8"/>
  <c r="AD277" i="8"/>
  <c r="AD241" i="8"/>
  <c r="AD79" i="8"/>
  <c r="AD201" i="8"/>
  <c r="AD357" i="8"/>
  <c r="AD224" i="8"/>
  <c r="AD176" i="8"/>
  <c r="AD223" i="8"/>
  <c r="AD178" i="8"/>
  <c r="AD372" i="8"/>
  <c r="AD145" i="8"/>
  <c r="AD278" i="8"/>
  <c r="AD374" i="8"/>
  <c r="AD288" i="8"/>
  <c r="AD7" i="8"/>
  <c r="B238" i="8"/>
  <c r="Z238" i="8" s="1"/>
  <c r="B249" i="8"/>
  <c r="Z249" i="8" s="1"/>
  <c r="B266" i="8"/>
  <c r="Z266" i="8" s="1"/>
  <c r="B247" i="8"/>
  <c r="AC247" i="8" s="1"/>
  <c r="B253" i="8"/>
  <c r="AC253" i="8" s="1"/>
  <c r="B240" i="8"/>
  <c r="T240" i="8" s="1"/>
  <c r="B209" i="8"/>
  <c r="AC209" i="8" s="1"/>
  <c r="B229" i="8"/>
  <c r="AC229" i="8" s="1"/>
  <c r="B186" i="8"/>
  <c r="AC186" i="8" s="1"/>
  <c r="B255" i="8"/>
  <c r="T255" i="8" s="1"/>
  <c r="B351" i="8"/>
  <c r="AC351" i="8" s="1"/>
  <c r="B347" i="8"/>
  <c r="Z347" i="8" s="1"/>
  <c r="B264" i="8"/>
  <c r="Z264" i="8" s="1"/>
  <c r="B205" i="8"/>
  <c r="W205" i="8" s="1"/>
  <c r="B343" i="8"/>
  <c r="AC343" i="8" s="1"/>
  <c r="B257" i="8"/>
  <c r="Q257" i="8" s="1"/>
  <c r="B273" i="8"/>
  <c r="T273" i="8" s="1"/>
  <c r="B211" i="8"/>
  <c r="B358" i="8"/>
  <c r="W358" i="8" s="1"/>
  <c r="Z183" i="8"/>
  <c r="AC183" i="8"/>
  <c r="B262" i="8"/>
  <c r="E262" i="8" s="1"/>
  <c r="B319" i="8"/>
  <c r="B68" i="8"/>
  <c r="B329" i="8"/>
  <c r="B194" i="8"/>
  <c r="B339" i="8"/>
  <c r="B373" i="8"/>
  <c r="B142" i="8"/>
  <c r="E142" i="8" s="1"/>
  <c r="B224" i="8"/>
  <c r="B110" i="8"/>
  <c r="B172" i="8"/>
  <c r="B201" i="8"/>
  <c r="B288" i="8"/>
  <c r="B176" i="8"/>
  <c r="B47" i="8"/>
  <c r="B133" i="8"/>
  <c r="B61" i="8"/>
  <c r="B95" i="8"/>
  <c r="B58" i="8"/>
  <c r="B180" i="8"/>
  <c r="B203" i="8"/>
  <c r="B196" i="8"/>
  <c r="B90" i="8"/>
  <c r="B219" i="8"/>
  <c r="B96" i="8"/>
  <c r="B76" i="8"/>
  <c r="B268" i="8"/>
  <c r="Q268" i="8" s="1"/>
  <c r="B313" i="8"/>
  <c r="B344" i="8"/>
  <c r="B317" i="8"/>
  <c r="B349" i="8"/>
  <c r="T349" i="8" s="1"/>
  <c r="B188" i="8"/>
  <c r="B100" i="8"/>
  <c r="B195" i="8"/>
  <c r="N195" i="8" s="1"/>
  <c r="B82" i="8"/>
  <c r="B197" i="8"/>
  <c r="B115" i="8"/>
  <c r="B210" i="8"/>
  <c r="B141" i="8"/>
  <c r="B192" i="8"/>
  <c r="B87" i="8"/>
  <c r="B191" i="8"/>
  <c r="B127" i="8"/>
  <c r="W127" i="8" s="1"/>
  <c r="B330" i="8"/>
  <c r="B237" i="8"/>
  <c r="B174" i="8"/>
  <c r="N174" i="8" s="1"/>
  <c r="B143" i="8"/>
  <c r="B356" i="8"/>
  <c r="B198" i="8"/>
  <c r="B259" i="8"/>
  <c r="B279" i="8"/>
  <c r="B325" i="8"/>
  <c r="B300" i="8"/>
  <c r="B315" i="8"/>
  <c r="B168" i="8"/>
  <c r="B111" i="8"/>
  <c r="B170" i="8"/>
  <c r="E170" i="8" s="1"/>
  <c r="B92" i="8"/>
  <c r="T92" i="8" s="1"/>
  <c r="B187" i="8"/>
  <c r="B73" i="8"/>
  <c r="B171" i="8"/>
  <c r="W171" i="8" s="1"/>
  <c r="B107" i="8"/>
  <c r="B357" i="8"/>
  <c r="B202" i="8"/>
  <c r="B123" i="8"/>
  <c r="N123" i="8" s="1"/>
  <c r="B166" i="8"/>
  <c r="B78" i="8"/>
  <c r="B354" i="8"/>
  <c r="B138" i="8"/>
  <c r="B50" i="8"/>
  <c r="B251" i="8"/>
  <c r="B164" i="8"/>
  <c r="B101" i="8"/>
  <c r="B97" i="8"/>
  <c r="B157" i="8"/>
  <c r="B301" i="8"/>
  <c r="B314" i="8"/>
  <c r="B321" i="8"/>
  <c r="B371" i="8"/>
  <c r="B283" i="8"/>
  <c r="B306" i="8"/>
  <c r="B160" i="8"/>
  <c r="B304" i="8"/>
  <c r="E304" i="8" s="1"/>
  <c r="B154" i="8"/>
  <c r="N154" i="8" s="1"/>
  <c r="B99" i="8"/>
  <c r="B158" i="8"/>
  <c r="B57" i="8"/>
  <c r="B218" i="8"/>
  <c r="N218" i="8" s="1"/>
  <c r="B271" i="8"/>
  <c r="B267" i="8"/>
  <c r="B169" i="8"/>
  <c r="B175" i="8"/>
  <c r="T175" i="8" s="1"/>
  <c r="B204" i="8"/>
  <c r="B53" i="8"/>
  <c r="B294" i="8"/>
  <c r="B208" i="8"/>
  <c r="B189" i="8"/>
  <c r="B338" i="8"/>
  <c r="B370" i="8"/>
  <c r="B83" i="8"/>
  <c r="B63" i="8"/>
  <c r="B140" i="8"/>
  <c r="B130" i="8"/>
  <c r="B323" i="8"/>
  <c r="B231" i="8"/>
  <c r="B341" i="8"/>
  <c r="B144" i="8"/>
  <c r="B74" i="8"/>
  <c r="B125" i="8"/>
  <c r="W125" i="8" s="1"/>
  <c r="B55" i="8"/>
  <c r="B89" i="8"/>
  <c r="B184" i="8"/>
  <c r="B106" i="8"/>
  <c r="T106" i="8" s="1"/>
  <c r="B131" i="8"/>
  <c r="N131" i="8" s="1"/>
  <c r="B60" i="8"/>
  <c r="N60" i="8" s="1"/>
  <c r="B345" i="8"/>
  <c r="B242" i="8"/>
  <c r="T242" i="8" s="1"/>
  <c r="B128" i="8"/>
  <c r="B163" i="8"/>
  <c r="B120" i="8"/>
  <c r="AW7" i="7"/>
  <c r="B233" i="8"/>
  <c r="B155" i="8"/>
  <c r="B333" i="8"/>
  <c r="B227" i="8"/>
  <c r="Q227" i="8" s="1"/>
  <c r="B302" i="8"/>
  <c r="B348" i="8"/>
  <c r="B365" i="8"/>
  <c r="B308" i="8"/>
  <c r="B222" i="8"/>
  <c r="B332" i="8"/>
  <c r="B290" i="8"/>
  <c r="B51" i="8"/>
  <c r="B117" i="8"/>
  <c r="B335" i="8"/>
  <c r="B206" i="8"/>
  <c r="B225" i="8"/>
  <c r="B235" i="8"/>
  <c r="B145" i="8"/>
  <c r="B153" i="8"/>
  <c r="B177" i="8"/>
  <c r="B49" i="8"/>
  <c r="W49" i="8" s="1"/>
  <c r="B109" i="8"/>
  <c r="B54" i="8"/>
  <c r="B48" i="8"/>
  <c r="B207" i="8"/>
  <c r="B77" i="8"/>
  <c r="B181" i="8"/>
  <c r="B286" i="8"/>
  <c r="B232" i="8"/>
  <c r="E232" i="8" s="1"/>
  <c r="B299" i="8"/>
  <c r="B161" i="8"/>
  <c r="B136" i="8"/>
  <c r="B193" i="8"/>
  <c r="B69" i="8"/>
  <c r="B310" i="8"/>
  <c r="B368" i="8"/>
  <c r="Q368" i="8" s="1"/>
  <c r="B134" i="8"/>
  <c r="B182" i="8"/>
  <c r="B334" i="8"/>
  <c r="B137" i="8"/>
  <c r="W137" i="8" s="1"/>
  <c r="B135" i="8"/>
  <c r="B64" i="8"/>
  <c r="B116" i="8"/>
  <c r="B93" i="8"/>
  <c r="B80" i="8"/>
  <c r="B88" i="8"/>
  <c r="E88" i="8" s="1"/>
  <c r="B223" i="8"/>
  <c r="B122" i="8"/>
  <c r="E122" i="8" s="1"/>
  <c r="B102" i="8"/>
  <c r="B118" i="8"/>
  <c r="B260" i="8"/>
  <c r="B112" i="8"/>
  <c r="E112" i="8" s="1"/>
  <c r="B265" i="8"/>
  <c r="B297" i="8"/>
  <c r="B75" i="8"/>
  <c r="B178" i="8"/>
  <c r="B270" i="8"/>
  <c r="B277" i="8"/>
  <c r="B292" i="8"/>
  <c r="B214" i="8"/>
  <c r="B179" i="8"/>
  <c r="B151" i="8"/>
  <c r="W151" i="8" s="1"/>
  <c r="B281" i="8"/>
  <c r="B213" i="8"/>
  <c r="B62" i="8"/>
  <c r="B104" i="8"/>
  <c r="B85" i="8"/>
  <c r="B67" i="8"/>
  <c r="T67" i="8" s="1"/>
  <c r="B152" i="8"/>
  <c r="B79" i="8"/>
  <c r="B200" i="8"/>
  <c r="B360" i="8"/>
  <c r="W360" i="8" s="1"/>
  <c r="B367" i="8"/>
  <c r="B124" i="8"/>
  <c r="B150" i="8"/>
  <c r="B362" i="8"/>
  <c r="T362" i="8" s="1"/>
  <c r="B346" i="8"/>
  <c r="B217" i="8"/>
  <c r="B303" i="8"/>
  <c r="B374" i="8"/>
  <c r="B162" i="8"/>
  <c r="B98" i="8"/>
  <c r="T98" i="8" s="1"/>
  <c r="B114" i="8"/>
  <c r="B244" i="8"/>
  <c r="B246" i="8"/>
  <c r="B165" i="8"/>
  <c r="B275" i="8"/>
  <c r="B298" i="8"/>
  <c r="B126" i="8"/>
  <c r="Q126" i="8" s="1"/>
  <c r="B56" i="8"/>
  <c r="B221" i="8"/>
  <c r="W221" i="8" s="1"/>
  <c r="B108" i="8"/>
  <c r="B65" i="8"/>
  <c r="B71" i="8"/>
  <c r="B254" i="8"/>
  <c r="B167" i="8"/>
  <c r="B70" i="8"/>
  <c r="B215" i="8"/>
  <c r="W215" i="8" s="1"/>
  <c r="B113" i="8"/>
  <c r="B336" i="8"/>
  <c r="B94" i="8"/>
  <c r="B84" i="8"/>
  <c r="B103" i="8"/>
  <c r="B285" i="8"/>
  <c r="B190" i="8"/>
  <c r="B119" i="8"/>
  <c r="B230" i="8"/>
  <c r="B149" i="8"/>
  <c r="B361" i="8"/>
  <c r="B296" i="8"/>
  <c r="B311" i="8"/>
  <c r="B318" i="8"/>
  <c r="B369" i="8"/>
  <c r="W369" i="8" s="1"/>
  <c r="B375" i="8"/>
  <c r="B220" i="8"/>
  <c r="AV38" i="7"/>
  <c r="BF38" i="7" s="1"/>
  <c r="AV28" i="7"/>
  <c r="BF28" i="7" s="1"/>
  <c r="AV27" i="7"/>
  <c r="BF27" i="7" s="1"/>
  <c r="AV20" i="7"/>
  <c r="BF20" i="7" s="1"/>
  <c r="AV39" i="7"/>
  <c r="BF39" i="7" s="1"/>
  <c r="AV36" i="7"/>
  <c r="BF36" i="7" s="1"/>
  <c r="AV25" i="7"/>
  <c r="BF25" i="7" s="1"/>
  <c r="AV29" i="7"/>
  <c r="BF29" i="7" s="1"/>
  <c r="AV43" i="7"/>
  <c r="BF43" i="7" s="1"/>
  <c r="AV34" i="7"/>
  <c r="BF34" i="7" s="1"/>
  <c r="AV8" i="7"/>
  <c r="BF8" i="7" s="1"/>
  <c r="AV40" i="7"/>
  <c r="BF40" i="7" s="1"/>
  <c r="AV23" i="7"/>
  <c r="BF23" i="7" s="1"/>
  <c r="AV19" i="7"/>
  <c r="BF19" i="7" s="1"/>
  <c r="AV9" i="7"/>
  <c r="BF9" i="7" s="1"/>
  <c r="AV14" i="7"/>
  <c r="BF14" i="7" s="1"/>
  <c r="AV15" i="7"/>
  <c r="BF15" i="7" s="1"/>
  <c r="AV44" i="7"/>
  <c r="BF44" i="7" s="1"/>
  <c r="AV10" i="7"/>
  <c r="BF10" i="7" s="1"/>
  <c r="AV26" i="7"/>
  <c r="BF26" i="7" s="1"/>
  <c r="AV12" i="7"/>
  <c r="BF12" i="7" s="1"/>
  <c r="AV22" i="7"/>
  <c r="BF22" i="7" s="1"/>
  <c r="AV41" i="7"/>
  <c r="BF41" i="7" s="1"/>
  <c r="AV11" i="7"/>
  <c r="BF11" i="7" s="1"/>
  <c r="AV31" i="7"/>
  <c r="BF31" i="7" s="1"/>
  <c r="AV21" i="7"/>
  <c r="BF21" i="7" s="1"/>
  <c r="AV30" i="7"/>
  <c r="BF30" i="7" s="1"/>
  <c r="AV33" i="7"/>
  <c r="BF33" i="7" s="1"/>
  <c r="AV35" i="7"/>
  <c r="BF35" i="7" s="1"/>
  <c r="AV32" i="7"/>
  <c r="BF32" i="7" s="1"/>
  <c r="AV24" i="7"/>
  <c r="BF24" i="7" s="1"/>
  <c r="AV37" i="7"/>
  <c r="BF37" i="7" s="1"/>
  <c r="AV42" i="7"/>
  <c r="BF42" i="7" s="1"/>
  <c r="AV16" i="7"/>
  <c r="BF16" i="7" s="1"/>
  <c r="AV13" i="7"/>
  <c r="BF13" i="7" s="1"/>
  <c r="Q343" i="8" l="1"/>
  <c r="E186" i="8"/>
  <c r="E238" i="8"/>
  <c r="AC266" i="8"/>
  <c r="AC238" i="8"/>
  <c r="T351" i="8"/>
  <c r="Q249" i="8"/>
  <c r="Z209" i="8"/>
  <c r="Q266" i="8"/>
  <c r="AC249" i="8"/>
  <c r="Z343" i="8"/>
  <c r="N253" i="8"/>
  <c r="Z351" i="8"/>
  <c r="AC240" i="8"/>
  <c r="W347" i="8"/>
  <c r="Z205" i="8"/>
  <c r="E264" i="8"/>
  <c r="Z186" i="8"/>
  <c r="AC347" i="8"/>
  <c r="Z253" i="8"/>
  <c r="AC264" i="8"/>
  <c r="Z229" i="8"/>
  <c r="AC205" i="8"/>
  <c r="Z240" i="8"/>
  <c r="Z255" i="8"/>
  <c r="AC255" i="8"/>
  <c r="Q229" i="8"/>
  <c r="Z247" i="8"/>
  <c r="BH378" i="7"/>
  <c r="T279" i="8"/>
  <c r="AV6" i="7"/>
  <c r="Z346" i="8"/>
  <c r="AC346" i="8"/>
  <c r="Z152" i="8"/>
  <c r="AC152" i="8"/>
  <c r="Z270" i="8"/>
  <c r="AC270" i="8"/>
  <c r="Z135" i="8"/>
  <c r="AC135" i="8"/>
  <c r="AC207" i="8"/>
  <c r="Z207" i="8"/>
  <c r="Z222" i="8"/>
  <c r="AC222" i="8"/>
  <c r="AC128" i="8"/>
  <c r="Z128" i="8"/>
  <c r="Z55" i="8"/>
  <c r="AC55" i="8"/>
  <c r="AC140" i="8"/>
  <c r="Z140" i="8"/>
  <c r="AC267" i="8"/>
  <c r="Z267" i="8"/>
  <c r="Z321" i="8"/>
  <c r="AC321" i="8"/>
  <c r="Z166" i="8"/>
  <c r="AC166" i="8"/>
  <c r="AC259" i="8"/>
  <c r="Z259" i="8"/>
  <c r="Z210" i="8"/>
  <c r="AC210" i="8"/>
  <c r="AC76" i="8"/>
  <c r="Z76" i="8"/>
  <c r="Z95" i="8"/>
  <c r="AC95" i="8"/>
  <c r="AC339" i="8"/>
  <c r="Z339" i="8"/>
  <c r="AC319" i="8"/>
  <c r="Z319" i="8"/>
  <c r="Z318" i="8"/>
  <c r="AC318" i="8"/>
  <c r="Z149" i="8"/>
  <c r="AC149" i="8"/>
  <c r="Z285" i="8"/>
  <c r="AC285" i="8"/>
  <c r="AC336" i="8"/>
  <c r="Z336" i="8"/>
  <c r="Z167" i="8"/>
  <c r="AC167" i="8"/>
  <c r="AC108" i="8"/>
  <c r="Z108" i="8"/>
  <c r="Z262" i="8"/>
  <c r="AC262" i="8"/>
  <c r="Z298" i="8"/>
  <c r="AC298" i="8"/>
  <c r="Z244" i="8"/>
  <c r="AC244" i="8"/>
  <c r="AC374" i="8"/>
  <c r="Z374" i="8"/>
  <c r="Z362" i="8"/>
  <c r="AC362" i="8"/>
  <c r="Z360" i="8"/>
  <c r="AC360" i="8"/>
  <c r="AC67" i="8"/>
  <c r="Z67" i="8"/>
  <c r="Z213" i="8"/>
  <c r="AC213" i="8"/>
  <c r="AC214" i="8"/>
  <c r="Z214" i="8"/>
  <c r="Z178" i="8"/>
  <c r="AC178" i="8"/>
  <c r="Z112" i="8"/>
  <c r="AC112" i="8"/>
  <c r="Z122" i="8"/>
  <c r="AC122" i="8"/>
  <c r="AC93" i="8"/>
  <c r="Z93" i="8"/>
  <c r="Z137" i="8"/>
  <c r="AC137" i="8"/>
  <c r="Z368" i="8"/>
  <c r="AC368" i="8"/>
  <c r="AC136" i="8"/>
  <c r="Z136" i="8"/>
  <c r="Z286" i="8"/>
  <c r="AC286" i="8"/>
  <c r="Z48" i="8"/>
  <c r="AC48" i="8"/>
  <c r="Z177" i="8"/>
  <c r="AC177" i="8"/>
  <c r="Z225" i="8"/>
  <c r="AC225" i="8"/>
  <c r="AC51" i="8"/>
  <c r="Z51" i="8"/>
  <c r="Z308" i="8"/>
  <c r="AC308" i="8"/>
  <c r="Z227" i="8"/>
  <c r="AC227" i="8"/>
  <c r="B7" i="8"/>
  <c r="E7" i="8" s="1"/>
  <c r="Z242" i="8"/>
  <c r="AC242" i="8"/>
  <c r="AC106" i="8"/>
  <c r="Z106" i="8"/>
  <c r="Z125" i="8"/>
  <c r="AC125" i="8"/>
  <c r="Z231" i="8"/>
  <c r="AC231" i="8"/>
  <c r="Z63" i="8"/>
  <c r="AC63" i="8"/>
  <c r="Z189" i="8"/>
  <c r="AC189" i="8"/>
  <c r="Z204" i="8"/>
  <c r="AC204" i="8"/>
  <c r="AC271" i="8"/>
  <c r="Z271" i="8"/>
  <c r="Z99" i="8"/>
  <c r="AC99" i="8"/>
  <c r="AC306" i="8"/>
  <c r="Z306" i="8"/>
  <c r="AC314" i="8"/>
  <c r="Z314" i="8"/>
  <c r="AC101" i="8"/>
  <c r="Z101" i="8"/>
  <c r="Z138" i="8"/>
  <c r="AC138" i="8"/>
  <c r="Z123" i="8"/>
  <c r="AC123" i="8"/>
  <c r="AC171" i="8"/>
  <c r="Z171" i="8"/>
  <c r="Z170" i="8"/>
  <c r="AC170" i="8"/>
  <c r="AC300" i="8"/>
  <c r="Z300" i="8"/>
  <c r="Z198" i="8"/>
  <c r="AC198" i="8"/>
  <c r="Z237" i="8"/>
  <c r="AC237" i="8"/>
  <c r="Z87" i="8"/>
  <c r="AC87" i="8"/>
  <c r="Z115" i="8"/>
  <c r="AC115" i="8"/>
  <c r="AC100" i="8"/>
  <c r="Z100" i="8"/>
  <c r="Z344" i="8"/>
  <c r="AC344" i="8"/>
  <c r="AC96" i="8"/>
  <c r="Z96" i="8"/>
  <c r="AC203" i="8"/>
  <c r="Z203" i="8"/>
  <c r="AC61" i="8"/>
  <c r="Z61" i="8"/>
  <c r="AC288" i="8"/>
  <c r="Z288" i="8"/>
  <c r="AC224" i="8"/>
  <c r="Z224" i="8"/>
  <c r="Z194" i="8"/>
  <c r="AC194" i="8"/>
  <c r="AC211" i="8"/>
  <c r="Z211" i="8"/>
  <c r="Z246" i="8"/>
  <c r="AC246" i="8"/>
  <c r="AC62" i="8"/>
  <c r="Z62" i="8"/>
  <c r="Z102" i="8"/>
  <c r="AC102" i="8"/>
  <c r="Z134" i="8"/>
  <c r="AC134" i="8"/>
  <c r="Z232" i="8"/>
  <c r="AC232" i="8"/>
  <c r="AC235" i="8"/>
  <c r="Z235" i="8"/>
  <c r="Z233" i="8"/>
  <c r="AC233" i="8"/>
  <c r="AC341" i="8"/>
  <c r="Z341" i="8"/>
  <c r="Z53" i="8"/>
  <c r="AC53" i="8"/>
  <c r="Z160" i="8"/>
  <c r="AC160" i="8"/>
  <c r="Z50" i="8"/>
  <c r="AC50" i="8"/>
  <c r="AC107" i="8"/>
  <c r="Z107" i="8"/>
  <c r="AC315" i="8"/>
  <c r="Z315" i="8"/>
  <c r="Z191" i="8"/>
  <c r="AC191" i="8"/>
  <c r="AC317" i="8"/>
  <c r="Z317" i="8"/>
  <c r="Z176" i="8"/>
  <c r="AC176" i="8"/>
  <c r="AC220" i="8"/>
  <c r="Z220" i="8"/>
  <c r="AC103" i="8"/>
  <c r="Z103" i="8"/>
  <c r="AC221" i="8"/>
  <c r="Z221" i="8"/>
  <c r="AC275" i="8"/>
  <c r="Z275" i="8"/>
  <c r="Z150" i="8"/>
  <c r="AC150" i="8"/>
  <c r="AC281" i="8"/>
  <c r="Z281" i="8"/>
  <c r="Z223" i="8"/>
  <c r="AC223" i="8"/>
  <c r="AC310" i="8"/>
  <c r="Z310" i="8"/>
  <c r="Z54" i="8"/>
  <c r="AC54" i="8"/>
  <c r="Z153" i="8"/>
  <c r="AC153" i="8"/>
  <c r="Z365" i="8"/>
  <c r="AC365" i="8"/>
  <c r="AC345" i="8"/>
  <c r="Z345" i="8"/>
  <c r="AC323" i="8"/>
  <c r="Z323" i="8"/>
  <c r="AC175" i="8"/>
  <c r="Z175" i="8"/>
  <c r="Z154" i="8"/>
  <c r="AC154" i="8"/>
  <c r="AC164" i="8"/>
  <c r="Z164" i="8"/>
  <c r="Z202" i="8"/>
  <c r="AC202" i="8"/>
  <c r="AC111" i="8"/>
  <c r="Z111" i="8"/>
  <c r="AC356" i="8"/>
  <c r="Z356" i="8"/>
  <c r="Z192" i="8"/>
  <c r="AC192" i="8"/>
  <c r="AC188" i="8"/>
  <c r="Z188" i="8"/>
  <c r="AC219" i="8"/>
  <c r="Z219" i="8"/>
  <c r="Z201" i="8"/>
  <c r="AC201" i="8"/>
  <c r="AC329" i="8"/>
  <c r="Z329" i="8"/>
  <c r="AC375" i="8"/>
  <c r="Z375" i="8"/>
  <c r="AC84" i="8"/>
  <c r="Z84" i="8"/>
  <c r="AC71" i="8"/>
  <c r="Z71" i="8"/>
  <c r="Z162" i="8"/>
  <c r="AC162" i="8"/>
  <c r="AC117" i="8"/>
  <c r="Z117" i="8"/>
  <c r="Z230" i="8"/>
  <c r="AC230" i="8"/>
  <c r="Z254" i="8"/>
  <c r="AC254" i="8"/>
  <c r="AC303" i="8"/>
  <c r="Z303" i="8"/>
  <c r="AC85" i="8"/>
  <c r="Z85" i="8"/>
  <c r="Z75" i="8"/>
  <c r="AC75" i="8"/>
  <c r="AC116" i="8"/>
  <c r="Z116" i="8"/>
  <c r="AC161" i="8"/>
  <c r="Z161" i="8"/>
  <c r="Z206" i="8"/>
  <c r="AC206" i="8"/>
  <c r="Z333" i="8"/>
  <c r="AC333" i="8"/>
  <c r="AC184" i="8"/>
  <c r="Z184" i="8"/>
  <c r="Z83" i="8"/>
  <c r="AC83" i="8"/>
  <c r="Z218" i="8"/>
  <c r="AC218" i="8"/>
  <c r="Z301" i="8"/>
  <c r="AC301" i="8"/>
  <c r="AC354" i="8"/>
  <c r="Z354" i="8"/>
  <c r="Z73" i="8"/>
  <c r="AC73" i="8"/>
  <c r="Z325" i="8"/>
  <c r="AC325" i="8"/>
  <c r="AC330" i="8"/>
  <c r="Z330" i="8"/>
  <c r="AC197" i="8"/>
  <c r="Z197" i="8"/>
  <c r="AC313" i="8"/>
  <c r="Z313" i="8"/>
  <c r="Z180" i="8"/>
  <c r="AC180" i="8"/>
  <c r="AC142" i="8"/>
  <c r="Z142" i="8"/>
  <c r="AC273" i="8"/>
  <c r="Z273" i="8"/>
  <c r="Z296" i="8"/>
  <c r="AC296" i="8"/>
  <c r="Z119" i="8"/>
  <c r="AC119" i="8"/>
  <c r="AC215" i="8"/>
  <c r="Z215" i="8"/>
  <c r="Z56" i="8"/>
  <c r="AC56" i="8"/>
  <c r="W219" i="8"/>
  <c r="Z165" i="8"/>
  <c r="AC165" i="8"/>
  <c r="Z98" i="8"/>
  <c r="AC98" i="8"/>
  <c r="AC217" i="8"/>
  <c r="Z217" i="8"/>
  <c r="Z124" i="8"/>
  <c r="AC124" i="8"/>
  <c r="Z79" i="8"/>
  <c r="AC79" i="8"/>
  <c r="Z104" i="8"/>
  <c r="AC104" i="8"/>
  <c r="Z151" i="8"/>
  <c r="AC151" i="8"/>
  <c r="Z277" i="8"/>
  <c r="AC277" i="8"/>
  <c r="AC297" i="8"/>
  <c r="Z297" i="8"/>
  <c r="AC118" i="8"/>
  <c r="Z118" i="8"/>
  <c r="Z88" i="8"/>
  <c r="AC88" i="8"/>
  <c r="AC64" i="8"/>
  <c r="Z64" i="8"/>
  <c r="Z182" i="8"/>
  <c r="AC182" i="8"/>
  <c r="AC69" i="8"/>
  <c r="Z69" i="8"/>
  <c r="AC299" i="8"/>
  <c r="Z299" i="8"/>
  <c r="AC77" i="8"/>
  <c r="Z77" i="8"/>
  <c r="AC109" i="8"/>
  <c r="Z109" i="8"/>
  <c r="Z145" i="8"/>
  <c r="AC145" i="8"/>
  <c r="AC335" i="8"/>
  <c r="Z335" i="8"/>
  <c r="AC332" i="8"/>
  <c r="Z332" i="8"/>
  <c r="AC348" i="8"/>
  <c r="Z348" i="8"/>
  <c r="AC155" i="8"/>
  <c r="Z155" i="8"/>
  <c r="AC163" i="8"/>
  <c r="Z163" i="8"/>
  <c r="AC60" i="8"/>
  <c r="Z60" i="8"/>
  <c r="AC89" i="8"/>
  <c r="Z89" i="8"/>
  <c r="Z144" i="8"/>
  <c r="AC144" i="8"/>
  <c r="Z130" i="8"/>
  <c r="AC130" i="8"/>
  <c r="AC370" i="8"/>
  <c r="Z370" i="8"/>
  <c r="AC294" i="8"/>
  <c r="Z294" i="8"/>
  <c r="AC169" i="8"/>
  <c r="Z169" i="8"/>
  <c r="Z57" i="8"/>
  <c r="AC57" i="8"/>
  <c r="AC304" i="8"/>
  <c r="Z304" i="8"/>
  <c r="AC371" i="8"/>
  <c r="Z371" i="8"/>
  <c r="Z157" i="8"/>
  <c r="AC157" i="8"/>
  <c r="AC251" i="8"/>
  <c r="Z251" i="8"/>
  <c r="AC78" i="8"/>
  <c r="Z78" i="8"/>
  <c r="Z357" i="8"/>
  <c r="AC357" i="8"/>
  <c r="AC187" i="8"/>
  <c r="Z187" i="8"/>
  <c r="Z168" i="8"/>
  <c r="AC168" i="8"/>
  <c r="AC279" i="8"/>
  <c r="Z279" i="8"/>
  <c r="AC143" i="8"/>
  <c r="Z143" i="8"/>
  <c r="AC127" i="8"/>
  <c r="Z127" i="8"/>
  <c r="Z141" i="8"/>
  <c r="AC141" i="8"/>
  <c r="Z82" i="8"/>
  <c r="AC82" i="8"/>
  <c r="Z349" i="8"/>
  <c r="AC349" i="8"/>
  <c r="Z268" i="8"/>
  <c r="AC268" i="8"/>
  <c r="Z90" i="8"/>
  <c r="AC90" i="8"/>
  <c r="Z58" i="8"/>
  <c r="AC58" i="8"/>
  <c r="Z47" i="8"/>
  <c r="AC47" i="8"/>
  <c r="AC172" i="8"/>
  <c r="Z172" i="8"/>
  <c r="Z373" i="8"/>
  <c r="AC373" i="8"/>
  <c r="AC68" i="8"/>
  <c r="Z68" i="8"/>
  <c r="Z358" i="8"/>
  <c r="AC358" i="8"/>
  <c r="Z257" i="8"/>
  <c r="AC257" i="8"/>
  <c r="AC367" i="8"/>
  <c r="Z367" i="8"/>
  <c r="AC179" i="8"/>
  <c r="Z179" i="8"/>
  <c r="AC265" i="8"/>
  <c r="Z265" i="8"/>
  <c r="AC80" i="8"/>
  <c r="Z80" i="8"/>
  <c r="AC193" i="8"/>
  <c r="Z193" i="8"/>
  <c r="AC49" i="8"/>
  <c r="Z49" i="8"/>
  <c r="Z302" i="8"/>
  <c r="AC302" i="8"/>
  <c r="Z131" i="8"/>
  <c r="AC131" i="8"/>
  <c r="AC338" i="8"/>
  <c r="Z338" i="8"/>
  <c r="Z158" i="8"/>
  <c r="AC158" i="8"/>
  <c r="Z97" i="8"/>
  <c r="AC97" i="8"/>
  <c r="AC92" i="8"/>
  <c r="Z92" i="8"/>
  <c r="Z174" i="8"/>
  <c r="AC174" i="8"/>
  <c r="Z195" i="8"/>
  <c r="AC195" i="8"/>
  <c r="AC196" i="8"/>
  <c r="Z196" i="8"/>
  <c r="Z110" i="8"/>
  <c r="AC110" i="8"/>
  <c r="AC311" i="8"/>
  <c r="Z311" i="8"/>
  <c r="AC113" i="8"/>
  <c r="Z113" i="8"/>
  <c r="BI7" i="7"/>
  <c r="BJ7" i="7" s="1"/>
  <c r="AC114" i="8"/>
  <c r="Z114" i="8"/>
  <c r="AC200" i="8"/>
  <c r="Z200" i="8"/>
  <c r="Z292" i="8"/>
  <c r="AC292" i="8"/>
  <c r="Z260" i="8"/>
  <c r="AC260" i="8"/>
  <c r="Z334" i="8"/>
  <c r="AC334" i="8"/>
  <c r="AC181" i="8"/>
  <c r="Z181" i="8"/>
  <c r="AC290" i="8"/>
  <c r="Z290" i="8"/>
  <c r="AC120" i="8"/>
  <c r="Z120" i="8"/>
  <c r="Z74" i="8"/>
  <c r="AC74" i="8"/>
  <c r="AC208" i="8"/>
  <c r="Z208" i="8"/>
  <c r="AC283" i="8"/>
  <c r="Z283" i="8"/>
  <c r="Z133" i="8"/>
  <c r="AC133" i="8"/>
  <c r="Z369" i="8"/>
  <c r="AC369" i="8"/>
  <c r="AC361" i="8"/>
  <c r="Z361" i="8"/>
  <c r="AC190" i="8"/>
  <c r="Z190" i="8"/>
  <c r="Z94" i="8"/>
  <c r="AC94" i="8"/>
  <c r="AC70" i="8"/>
  <c r="Z70" i="8"/>
  <c r="Z65" i="8"/>
  <c r="AC65" i="8"/>
  <c r="AC126" i="8"/>
  <c r="Z126" i="8"/>
  <c r="E294" i="8"/>
  <c r="T266" i="8"/>
  <c r="E215" i="8"/>
  <c r="N266" i="8"/>
  <c r="Q329" i="8"/>
  <c r="N296" i="8"/>
  <c r="E371" i="8"/>
  <c r="Q130" i="8"/>
  <c r="W244" i="8"/>
  <c r="E99" i="8"/>
  <c r="W93" i="8"/>
  <c r="W169" i="8"/>
  <c r="Q103" i="8"/>
  <c r="Q150" i="8"/>
  <c r="E177" i="8"/>
  <c r="W214" i="8"/>
  <c r="W286" i="8"/>
  <c r="N77" i="8"/>
  <c r="E113" i="8"/>
  <c r="E330" i="8"/>
  <c r="T188" i="8"/>
  <c r="Q203" i="8"/>
  <c r="W254" i="8"/>
  <c r="E78" i="8"/>
  <c r="W354" i="8"/>
  <c r="Q335" i="8"/>
  <c r="T333" i="8"/>
  <c r="W277" i="8"/>
  <c r="N251" i="8"/>
  <c r="W225" i="8"/>
  <c r="N213" i="8"/>
  <c r="Q181" i="8"/>
  <c r="E138" i="8"/>
  <c r="T65" i="8"/>
  <c r="N64" i="8"/>
  <c r="Q55" i="8"/>
  <c r="E58" i="8"/>
  <c r="Q56" i="8"/>
  <c r="Q259" i="8"/>
  <c r="T374" i="8"/>
  <c r="E178" i="8"/>
  <c r="Q79" i="8"/>
  <c r="Q319" i="8"/>
  <c r="Q54" i="8"/>
  <c r="T119" i="8"/>
  <c r="E290" i="8"/>
  <c r="T157" i="8"/>
  <c r="W302" i="8"/>
  <c r="W73" i="8"/>
  <c r="T201" i="8"/>
  <c r="Q176" i="8"/>
  <c r="N149" i="8"/>
  <c r="E141" i="8"/>
  <c r="N301" i="8"/>
  <c r="E166" i="8"/>
  <c r="E223" i="8"/>
  <c r="W51" i="8"/>
  <c r="T164" i="8"/>
  <c r="E222" i="8"/>
  <c r="Q114" i="8"/>
  <c r="T285" i="8"/>
  <c r="Q339" i="8"/>
  <c r="W332" i="8"/>
  <c r="N90" i="8"/>
  <c r="T57" i="8"/>
  <c r="T124" i="8"/>
  <c r="Q308" i="8"/>
  <c r="E288" i="8"/>
  <c r="T267" i="8"/>
  <c r="T140" i="8"/>
  <c r="Q70" i="8"/>
  <c r="N100" i="8"/>
  <c r="Q220" i="8"/>
  <c r="Q237" i="8"/>
  <c r="T160" i="8"/>
  <c r="W338" i="8"/>
  <c r="T82" i="8"/>
  <c r="T50" i="8"/>
  <c r="T206" i="8"/>
  <c r="E283" i="8"/>
  <c r="E76" i="8"/>
  <c r="W110" i="8"/>
  <c r="Q233" i="8"/>
  <c r="W133" i="8"/>
  <c r="N235" i="8"/>
  <c r="E158" i="8"/>
  <c r="W84" i="8"/>
  <c r="W313" i="8"/>
  <c r="E134" i="8"/>
  <c r="W95" i="8"/>
  <c r="E207" i="8"/>
  <c r="N198" i="8"/>
  <c r="Q168" i="8"/>
  <c r="Q136" i="8"/>
  <c r="E87" i="8"/>
  <c r="W321" i="8"/>
  <c r="E208" i="8"/>
  <c r="B295" i="8"/>
  <c r="BI32" i="7"/>
  <c r="BJ32" i="7" s="1"/>
  <c r="AW32" i="7"/>
  <c r="B32" i="8" s="1"/>
  <c r="B372" i="8"/>
  <c r="Q372" i="8" s="1"/>
  <c r="BI39" i="7"/>
  <c r="BJ39" i="7" s="1"/>
  <c r="AW39" i="7"/>
  <c r="B39" i="8" s="1"/>
  <c r="W266" i="8"/>
  <c r="N246" i="8"/>
  <c r="BI35" i="7"/>
  <c r="BJ35" i="7" s="1"/>
  <c r="AW35" i="7"/>
  <c r="B35" i="8" s="1"/>
  <c r="B305" i="8"/>
  <c r="BI12" i="7"/>
  <c r="BJ12" i="7" s="1"/>
  <c r="AW12" i="7"/>
  <c r="B12" i="8" s="1"/>
  <c r="Z12" i="8" s="1"/>
  <c r="B148" i="8"/>
  <c r="B359" i="8"/>
  <c r="BI8" i="7"/>
  <c r="BJ8" i="7" s="1"/>
  <c r="AW8" i="7"/>
  <c r="B8" i="8" s="1"/>
  <c r="Z8" i="8" s="1"/>
  <c r="BI20" i="7"/>
  <c r="BJ20" i="7" s="1"/>
  <c r="AW20" i="7"/>
  <c r="B20" i="8" s="1"/>
  <c r="Q20" i="8" s="1"/>
  <c r="E266" i="8"/>
  <c r="Q194" i="8"/>
  <c r="W179" i="8"/>
  <c r="N299" i="8"/>
  <c r="E281" i="8"/>
  <c r="W346" i="8"/>
  <c r="N334" i="8"/>
  <c r="W101" i="8"/>
  <c r="Q145" i="8"/>
  <c r="Q356" i="8"/>
  <c r="E311" i="8"/>
  <c r="T189" i="8"/>
  <c r="BI13" i="7"/>
  <c r="BJ13" i="7" s="1"/>
  <c r="AW13" i="7"/>
  <c r="B13" i="8" s="1"/>
  <c r="Z13" i="8" s="1"/>
  <c r="B289" i="8"/>
  <c r="E289" i="8" s="1"/>
  <c r="B241" i="8"/>
  <c r="B239" i="8"/>
  <c r="N62" i="8"/>
  <c r="BI31" i="7"/>
  <c r="BJ31" i="7" s="1"/>
  <c r="AW31" i="7"/>
  <c r="B31" i="8" s="1"/>
  <c r="B355" i="8"/>
  <c r="B322" i="8"/>
  <c r="BI44" i="7"/>
  <c r="BJ44" i="7" s="1"/>
  <c r="AW44" i="7"/>
  <c r="B44" i="8" s="1"/>
  <c r="B132" i="8"/>
  <c r="BI34" i="7"/>
  <c r="BJ34" i="7" s="1"/>
  <c r="AW34" i="7"/>
  <c r="B34" i="8" s="1"/>
  <c r="BI27" i="7"/>
  <c r="BJ27" i="7" s="1"/>
  <c r="AW27" i="7"/>
  <c r="B27" i="8" s="1"/>
  <c r="Q215" i="8"/>
  <c r="W210" i="8"/>
  <c r="W375" i="8"/>
  <c r="T202" i="8"/>
  <c r="W336" i="8"/>
  <c r="N165" i="8"/>
  <c r="T230" i="8"/>
  <c r="E298" i="8"/>
  <c r="N128" i="8"/>
  <c r="E318" i="8"/>
  <c r="N315" i="8"/>
  <c r="W161" i="8"/>
  <c r="W118" i="8"/>
  <c r="W197" i="8"/>
  <c r="Q300" i="8"/>
  <c r="N200" i="8"/>
  <c r="Q192" i="8"/>
  <c r="T303" i="8"/>
  <c r="Q317" i="8"/>
  <c r="Q167" i="8"/>
  <c r="Q96" i="8"/>
  <c r="T191" i="8"/>
  <c r="B256" i="8"/>
  <c r="T256" i="8" s="1"/>
  <c r="B276" i="8"/>
  <c r="B274" i="8"/>
  <c r="BI33" i="7"/>
  <c r="BJ33" i="7" s="1"/>
  <c r="AW33" i="7"/>
  <c r="B33" i="8" s="1"/>
  <c r="BI11" i="7"/>
  <c r="BJ11" i="7" s="1"/>
  <c r="AW11" i="7"/>
  <c r="B11" i="8" s="1"/>
  <c r="Z11" i="8" s="1"/>
  <c r="AW26" i="7"/>
  <c r="B26" i="8" s="1"/>
  <c r="B248" i="8"/>
  <c r="T248" i="8" s="1"/>
  <c r="B337" i="8"/>
  <c r="BI14" i="7"/>
  <c r="BJ14" i="7" s="1"/>
  <c r="AW14" i="7"/>
  <c r="B14" i="8" s="1"/>
  <c r="Z14" i="8" s="1"/>
  <c r="E184" i="8"/>
  <c r="BI28" i="7"/>
  <c r="BJ28" i="7" s="1"/>
  <c r="AW28" i="7"/>
  <c r="B28" i="8" s="1"/>
  <c r="N28" i="8" s="1"/>
  <c r="N365" i="8"/>
  <c r="B291" i="8"/>
  <c r="B243" i="8"/>
  <c r="T243" i="8" s="1"/>
  <c r="E367" i="8"/>
  <c r="B324" i="8"/>
  <c r="AW30" i="7"/>
  <c r="B30" i="8" s="1"/>
  <c r="B282" i="8"/>
  <c r="N282" i="8" s="1"/>
  <c r="BI43" i="7"/>
  <c r="BJ43" i="7" s="1"/>
  <c r="AW43" i="7"/>
  <c r="B43" i="8" s="1"/>
  <c r="W193" i="8"/>
  <c r="E75" i="8"/>
  <c r="E61" i="8"/>
  <c r="BI42" i="7"/>
  <c r="BJ42" i="7" s="1"/>
  <c r="AW42" i="7"/>
  <c r="B42" i="8" s="1"/>
  <c r="BI24" i="7"/>
  <c r="BJ24" i="7" s="1"/>
  <c r="AW24" i="7"/>
  <c r="B24" i="8" s="1"/>
  <c r="B216" i="8"/>
  <c r="B342" i="8"/>
  <c r="B156" i="8"/>
  <c r="BI41" i="7"/>
  <c r="BJ41" i="7" s="1"/>
  <c r="AW41" i="7"/>
  <c r="B41" i="8" s="1"/>
  <c r="Q41" i="8" s="1"/>
  <c r="B284" i="8"/>
  <c r="B316" i="8"/>
  <c r="BI15" i="7"/>
  <c r="BJ15" i="7" s="1"/>
  <c r="AW15" i="7"/>
  <c r="B15" i="8" s="1"/>
  <c r="Z15" i="8" s="1"/>
  <c r="BI19" i="7"/>
  <c r="BJ19" i="7" s="1"/>
  <c r="AW19" i="7"/>
  <c r="B19" i="8" s="1"/>
  <c r="BI29" i="7"/>
  <c r="BJ29" i="7" s="1"/>
  <c r="AW29" i="7"/>
  <c r="B29" i="8" s="1"/>
  <c r="B59" i="8"/>
  <c r="B147" i="8"/>
  <c r="N370" i="8"/>
  <c r="B252" i="8"/>
  <c r="BI21" i="7"/>
  <c r="BJ21" i="7" s="1"/>
  <c r="AW21" i="7"/>
  <c r="B21" i="8" s="1"/>
  <c r="B307" i="8"/>
  <c r="B250" i="8"/>
  <c r="T250" i="8" s="1"/>
  <c r="BI9" i="7"/>
  <c r="BJ9" i="7" s="1"/>
  <c r="AW9" i="7"/>
  <c r="B9" i="8" s="1"/>
  <c r="Z9" i="8" s="1"/>
  <c r="T74" i="8"/>
  <c r="Q270" i="8"/>
  <c r="W231" i="8"/>
  <c r="E310" i="8"/>
  <c r="W348" i="8"/>
  <c r="Q361" i="8"/>
  <c r="W80" i="8"/>
  <c r="N357" i="8"/>
  <c r="N162" i="8"/>
  <c r="T271" i="8"/>
  <c r="E204" i="8"/>
  <c r="T325" i="8"/>
  <c r="N108" i="8"/>
  <c r="BI37" i="7"/>
  <c r="BJ37" i="7" s="1"/>
  <c r="AW37" i="7"/>
  <c r="B37" i="8" s="1"/>
  <c r="Q37" i="8" s="1"/>
  <c r="B280" i="8"/>
  <c r="B376" i="8"/>
  <c r="B353" i="8"/>
  <c r="B258" i="8"/>
  <c r="B326" i="8"/>
  <c r="B350" i="8"/>
  <c r="B86" i="8"/>
  <c r="W86" i="8" s="1"/>
  <c r="B234" i="8"/>
  <c r="BI25" i="7"/>
  <c r="BJ25" i="7" s="1"/>
  <c r="AW25" i="7"/>
  <c r="B25" i="8" s="1"/>
  <c r="B263" i="8"/>
  <c r="BI22" i="7"/>
  <c r="BJ22" i="7" s="1"/>
  <c r="AW22" i="7"/>
  <c r="B22" i="8" s="1"/>
  <c r="E22" i="8" s="1"/>
  <c r="BI40" i="7"/>
  <c r="BJ40" i="7" s="1"/>
  <c r="AW40" i="7"/>
  <c r="B40" i="8" s="1"/>
  <c r="E102" i="8"/>
  <c r="B272" i="8"/>
  <c r="BI16" i="7"/>
  <c r="BJ16" i="7" s="1"/>
  <c r="AW16" i="7"/>
  <c r="B16" i="8" s="1"/>
  <c r="Z16" i="8" s="1"/>
  <c r="B309" i="8"/>
  <c r="B363" i="8"/>
  <c r="BI38" i="7"/>
  <c r="BJ38" i="7" s="1"/>
  <c r="AW38" i="7"/>
  <c r="B38" i="8" s="1"/>
  <c r="E345" i="8"/>
  <c r="Q292" i="8"/>
  <c r="W260" i="8"/>
  <c r="E224" i="8"/>
  <c r="W314" i="8"/>
  <c r="N306" i="8"/>
  <c r="W344" i="8"/>
  <c r="E109" i="8"/>
  <c r="W143" i="8"/>
  <c r="W135" i="8"/>
  <c r="N265" i="8"/>
  <c r="W155" i="8"/>
  <c r="E152" i="8"/>
  <c r="B320" i="8"/>
  <c r="B278" i="8"/>
  <c r="B331" i="8"/>
  <c r="E331" i="8" s="1"/>
  <c r="B228" i="8"/>
  <c r="B366" i="8"/>
  <c r="B327" i="8"/>
  <c r="BI10" i="7"/>
  <c r="BJ10" i="7" s="1"/>
  <c r="AW10" i="7"/>
  <c r="B10" i="8" s="1"/>
  <c r="Z10" i="8" s="1"/>
  <c r="B293" i="8"/>
  <c r="BI23" i="7"/>
  <c r="BJ23" i="7" s="1"/>
  <c r="AW23" i="7"/>
  <c r="B23" i="8" s="1"/>
  <c r="AW36" i="7"/>
  <c r="B36" i="8" s="1"/>
  <c r="T297" i="8"/>
  <c r="Q373" i="8"/>
  <c r="T215" i="8"/>
  <c r="N215" i="8"/>
  <c r="E154" i="8"/>
  <c r="W154" i="8"/>
  <c r="T154" i="8"/>
  <c r="Q154" i="8"/>
  <c r="T304" i="8"/>
  <c r="E257" i="8"/>
  <c r="W257" i="8"/>
  <c r="T343" i="8"/>
  <c r="W174" i="8"/>
  <c r="T257" i="8"/>
  <c r="W373" i="8"/>
  <c r="W304" i="8"/>
  <c r="W67" i="8"/>
  <c r="N257" i="8"/>
  <c r="Q232" i="8"/>
  <c r="T174" i="8"/>
  <c r="N232" i="8"/>
  <c r="Q174" i="8"/>
  <c r="E174" i="8"/>
  <c r="T232" i="8"/>
  <c r="W79" i="8"/>
  <c r="W232" i="8"/>
  <c r="E79" i="8"/>
  <c r="Q67" i="8"/>
  <c r="E343" i="8"/>
  <c r="N67" i="8"/>
  <c r="E67" i="8"/>
  <c r="W343" i="8"/>
  <c r="N343" i="8"/>
  <c r="T373" i="8"/>
  <c r="N304" i="8"/>
  <c r="Q304" i="8"/>
  <c r="Q349" i="8"/>
  <c r="N373" i="8"/>
  <c r="N249" i="8"/>
  <c r="N171" i="8"/>
  <c r="T79" i="8"/>
  <c r="Q171" i="8"/>
  <c r="T171" i="8"/>
  <c r="N79" i="8"/>
  <c r="T347" i="8"/>
  <c r="N347" i="8"/>
  <c r="E347" i="8"/>
  <c r="T369" i="8"/>
  <c r="T370" i="8"/>
  <c r="E218" i="8"/>
  <c r="N122" i="8"/>
  <c r="W186" i="8"/>
  <c r="Q360" i="8"/>
  <c r="N360" i="8"/>
  <c r="W351" i="8"/>
  <c r="T360" i="8"/>
  <c r="W253" i="8"/>
  <c r="E253" i="8"/>
  <c r="Q218" i="8"/>
  <c r="Q151" i="8"/>
  <c r="N151" i="8"/>
  <c r="W296" i="8"/>
  <c r="T137" i="8"/>
  <c r="T125" i="8"/>
  <c r="E296" i="8"/>
  <c r="N186" i="8"/>
  <c r="E171" i="8"/>
  <c r="T218" i="8"/>
  <c r="T151" i="8"/>
  <c r="W218" i="8"/>
  <c r="Q143" i="8"/>
  <c r="Q137" i="8"/>
  <c r="Q106" i="8"/>
  <c r="W242" i="8"/>
  <c r="T131" i="8"/>
  <c r="N137" i="8"/>
  <c r="E137" i="8"/>
  <c r="E242" i="8"/>
  <c r="Q93" i="8"/>
  <c r="T229" i="8"/>
  <c r="T88" i="8"/>
  <c r="E360" i="8"/>
  <c r="T358" i="8"/>
  <c r="Q253" i="8"/>
  <c r="E221" i="8"/>
  <c r="Q131" i="8"/>
  <c r="T227" i="8"/>
  <c r="N227" i="8"/>
  <c r="N127" i="8"/>
  <c r="N106" i="8"/>
  <c r="E126" i="8"/>
  <c r="W195" i="8"/>
  <c r="Q219" i="8"/>
  <c r="E368" i="8"/>
  <c r="T143" i="8"/>
  <c r="E358" i="8"/>
  <c r="Q296" i="8"/>
  <c r="E329" i="8"/>
  <c r="W88" i="8"/>
  <c r="N349" i="8"/>
  <c r="Q262" i="8"/>
  <c r="Q221" i="8"/>
  <c r="Q88" i="8"/>
  <c r="N221" i="8"/>
  <c r="E195" i="8"/>
  <c r="E349" i="8"/>
  <c r="Q351" i="8"/>
  <c r="T195" i="8"/>
  <c r="W112" i="8"/>
  <c r="W229" i="8"/>
  <c r="T262" i="8"/>
  <c r="W329" i="8"/>
  <c r="Q127" i="8"/>
  <c r="T253" i="8"/>
  <c r="N262" i="8"/>
  <c r="E229" i="8"/>
  <c r="N279" i="8"/>
  <c r="Q347" i="8"/>
  <c r="W262" i="8"/>
  <c r="T126" i="8"/>
  <c r="T329" i="8"/>
  <c r="Q358" i="8"/>
  <c r="W370" i="8"/>
  <c r="W123" i="8"/>
  <c r="T296" i="8"/>
  <c r="N143" i="8"/>
  <c r="E49" i="8"/>
  <c r="N329" i="8"/>
  <c r="W227" i="8"/>
  <c r="T259" i="8"/>
  <c r="Q195" i="8"/>
  <c r="W349" i="8"/>
  <c r="W259" i="8"/>
  <c r="Q255" i="8"/>
  <c r="Q122" i="8"/>
  <c r="T89" i="8"/>
  <c r="Q89" i="8"/>
  <c r="E89" i="8"/>
  <c r="E259" i="8"/>
  <c r="Q240" i="8"/>
  <c r="T122" i="8"/>
  <c r="N229" i="8"/>
  <c r="N240" i="8"/>
  <c r="E373" i="8"/>
  <c r="W240" i="8"/>
  <c r="W122" i="8"/>
  <c r="Q125" i="8"/>
  <c r="N89" i="8"/>
  <c r="E60" i="8"/>
  <c r="Q60" i="8"/>
  <c r="T60" i="8"/>
  <c r="W89" i="8"/>
  <c r="Q369" i="8"/>
  <c r="E369" i="8"/>
  <c r="E370" i="8"/>
  <c r="Q370" i="8"/>
  <c r="E240" i="8"/>
  <c r="Q112" i="8"/>
  <c r="T78" i="8"/>
  <c r="Q123" i="8"/>
  <c r="E123" i="8"/>
  <c r="N182" i="8"/>
  <c r="T182" i="8"/>
  <c r="N112" i="8"/>
  <c r="Q279" i="8"/>
  <c r="W182" i="8"/>
  <c r="T112" i="8"/>
  <c r="T123" i="8"/>
  <c r="N358" i="8"/>
  <c r="E205" i="8"/>
  <c r="E227" i="8"/>
  <c r="E151" i="8"/>
  <c r="W178" i="8"/>
  <c r="W144" i="8"/>
  <c r="N144" i="8"/>
  <c r="W209" i="8"/>
  <c r="Q209" i="8"/>
  <c r="E209" i="8"/>
  <c r="T144" i="8"/>
  <c r="Q211" i="8"/>
  <c r="W211" i="8"/>
  <c r="W362" i="8"/>
  <c r="E362" i="8"/>
  <c r="Q362" i="8"/>
  <c r="W297" i="8"/>
  <c r="E297" i="8"/>
  <c r="W153" i="8"/>
  <c r="Q153" i="8"/>
  <c r="Q144" i="8"/>
  <c r="Q183" i="8"/>
  <c r="W183" i="8"/>
  <c r="T209" i="8"/>
  <c r="N209" i="8"/>
  <c r="E144" i="8"/>
  <c r="E341" i="8"/>
  <c r="W341" i="8"/>
  <c r="Q190" i="8"/>
  <c r="T190" i="8"/>
  <c r="T247" i="8"/>
  <c r="E247" i="8"/>
  <c r="E323" i="8"/>
  <c r="N323" i="8"/>
  <c r="T323" i="8"/>
  <c r="W249" i="8"/>
  <c r="E249" i="8"/>
  <c r="T249" i="8"/>
  <c r="E183" i="8"/>
  <c r="Q323" i="8"/>
  <c r="T172" i="8"/>
  <c r="Q172" i="8"/>
  <c r="E268" i="8"/>
  <c r="W268" i="8"/>
  <c r="W323" i="8"/>
  <c r="N297" i="8"/>
  <c r="N368" i="8"/>
  <c r="T368" i="8"/>
  <c r="W368" i="8"/>
  <c r="N125" i="8"/>
  <c r="E125" i="8"/>
  <c r="N369" i="8"/>
  <c r="N264" i="8"/>
  <c r="N126" i="8"/>
  <c r="Q205" i="8"/>
  <c r="E106" i="8"/>
  <c r="T221" i="8"/>
  <c r="T211" i="8"/>
  <c r="N219" i="8"/>
  <c r="E211" i="8"/>
  <c r="E127" i="8"/>
  <c r="E351" i="8"/>
  <c r="E279" i="8"/>
  <c r="W131" i="8"/>
  <c r="Q264" i="8"/>
  <c r="E190" i="8"/>
  <c r="N88" i="8"/>
  <c r="N362" i="8"/>
  <c r="W126" i="8"/>
  <c r="Q92" i="8"/>
  <c r="Q341" i="8"/>
  <c r="T186" i="8"/>
  <c r="W106" i="8"/>
  <c r="Q186" i="8"/>
  <c r="W92" i="8"/>
  <c r="T183" i="8"/>
  <c r="T127" i="8"/>
  <c r="T205" i="8"/>
  <c r="N211" i="8"/>
  <c r="N351" i="8"/>
  <c r="N190" i="8"/>
  <c r="Q297" i="8"/>
  <c r="T219" i="8"/>
  <c r="N205" i="8"/>
  <c r="E219" i="8"/>
  <c r="E143" i="8"/>
  <c r="N268" i="8"/>
  <c r="W190" i="8"/>
  <c r="E374" i="8"/>
  <c r="Q182" i="8"/>
  <c r="Q374" i="8"/>
  <c r="T153" i="8"/>
  <c r="E182" i="8"/>
  <c r="T341" i="8"/>
  <c r="T268" i="8"/>
  <c r="W98" i="8"/>
  <c r="Q98" i="8"/>
  <c r="W374" i="8"/>
  <c r="N153" i="8"/>
  <c r="N247" i="8"/>
  <c r="N242" i="8"/>
  <c r="N178" i="8"/>
  <c r="N341" i="8"/>
  <c r="T178" i="8"/>
  <c r="T264" i="8"/>
  <c r="W247" i="8"/>
  <c r="Q247" i="8"/>
  <c r="N374" i="8"/>
  <c r="N238" i="8"/>
  <c r="W279" i="8"/>
  <c r="Q178" i="8"/>
  <c r="W264" i="8"/>
  <c r="Q242" i="8"/>
  <c r="E153" i="8"/>
  <c r="W273" i="8"/>
  <c r="N371" i="8"/>
  <c r="W175" i="8"/>
  <c r="T49" i="8"/>
  <c r="N175" i="8"/>
  <c r="W371" i="8"/>
  <c r="Q238" i="8"/>
  <c r="Q49" i="8"/>
  <c r="W60" i="8"/>
  <c r="E92" i="8"/>
  <c r="W294" i="8"/>
  <c r="N273" i="8"/>
  <c r="N259" i="8"/>
  <c r="N170" i="8"/>
  <c r="E131" i="8"/>
  <c r="N92" i="8"/>
  <c r="N142" i="8"/>
  <c r="E175" i="8"/>
  <c r="W170" i="8"/>
  <c r="T371" i="8"/>
  <c r="Q273" i="8"/>
  <c r="T238" i="8"/>
  <c r="W142" i="8"/>
  <c r="E255" i="8"/>
  <c r="Q294" i="8"/>
  <c r="E273" i="8"/>
  <c r="W255" i="8"/>
  <c r="N49" i="8"/>
  <c r="Q175" i="8"/>
  <c r="N294" i="8"/>
  <c r="N172" i="8"/>
  <c r="N98" i="8"/>
  <c r="T170" i="8"/>
  <c r="Q371" i="8"/>
  <c r="W238" i="8"/>
  <c r="T142" i="8"/>
  <c r="E172" i="8"/>
  <c r="N255" i="8"/>
  <c r="Q170" i="8"/>
  <c r="W172" i="8"/>
  <c r="Q142" i="8"/>
  <c r="T294" i="8"/>
  <c r="N183" i="8"/>
  <c r="E98" i="8"/>
  <c r="BJ6" i="7" l="1"/>
  <c r="K11" i="8"/>
  <c r="K10" i="8"/>
  <c r="BF6" i="7"/>
  <c r="Z366" i="8"/>
  <c r="AC366" i="8"/>
  <c r="Z280" i="8"/>
  <c r="AC280" i="8"/>
  <c r="Z252" i="8"/>
  <c r="AC252" i="8"/>
  <c r="Z43" i="8"/>
  <c r="AC43" i="8"/>
  <c r="AC239" i="8"/>
  <c r="Z239" i="8"/>
  <c r="AC359" i="8"/>
  <c r="Z359" i="8"/>
  <c r="AC35" i="8"/>
  <c r="Z35" i="8"/>
  <c r="Z32" i="8"/>
  <c r="AC32" i="8"/>
  <c r="N7" i="8"/>
  <c r="Z293" i="8"/>
  <c r="AC293" i="8"/>
  <c r="Z228" i="8"/>
  <c r="AC228" i="8"/>
  <c r="Z40" i="8"/>
  <c r="AC40" i="8"/>
  <c r="Z234" i="8"/>
  <c r="AC234" i="8"/>
  <c r="AC258" i="8"/>
  <c r="Z258" i="8"/>
  <c r="AC37" i="8"/>
  <c r="Z37" i="8"/>
  <c r="AC19" i="8"/>
  <c r="Z19" i="8"/>
  <c r="Z41" i="8"/>
  <c r="AC41" i="8"/>
  <c r="Z24" i="8"/>
  <c r="AC24" i="8"/>
  <c r="AC243" i="8"/>
  <c r="Z243" i="8"/>
  <c r="Z256" i="8"/>
  <c r="AC256" i="8"/>
  <c r="AC27" i="8"/>
  <c r="Z27" i="8"/>
  <c r="AC322" i="8"/>
  <c r="Z322" i="8"/>
  <c r="Z21" i="8"/>
  <c r="AC21" i="8"/>
  <c r="AC324" i="8"/>
  <c r="Z324" i="8"/>
  <c r="Z372" i="8"/>
  <c r="AC372" i="8"/>
  <c r="Z320" i="8"/>
  <c r="AC320" i="8"/>
  <c r="AC309" i="8"/>
  <c r="Z309" i="8"/>
  <c r="AC295" i="8"/>
  <c r="Z295" i="8"/>
  <c r="Q7" i="8"/>
  <c r="T35" i="8"/>
  <c r="Z331" i="8"/>
  <c r="AC331" i="8"/>
  <c r="Z22" i="8"/>
  <c r="AC22" i="8"/>
  <c r="Z86" i="8"/>
  <c r="AC86" i="8"/>
  <c r="Z353" i="8"/>
  <c r="AC353" i="8"/>
  <c r="AC147" i="8"/>
  <c r="Z147" i="8"/>
  <c r="Z156" i="8"/>
  <c r="AC156" i="8"/>
  <c r="Z42" i="8"/>
  <c r="AC42" i="8"/>
  <c r="AC291" i="8"/>
  <c r="Z291" i="8"/>
  <c r="Z337" i="8"/>
  <c r="AC337" i="8"/>
  <c r="Z33" i="8"/>
  <c r="AC33" i="8"/>
  <c r="Z34" i="8"/>
  <c r="AC34" i="8"/>
  <c r="AC355" i="8"/>
  <c r="Z355" i="8"/>
  <c r="Z272" i="8"/>
  <c r="AC272" i="8"/>
  <c r="Z28" i="8"/>
  <c r="AC28" i="8"/>
  <c r="AC23" i="8"/>
  <c r="Z23" i="8"/>
  <c r="Z326" i="8"/>
  <c r="AC326" i="8"/>
  <c r="AC284" i="8"/>
  <c r="Z284" i="8"/>
  <c r="Z276" i="8"/>
  <c r="AC276" i="8"/>
  <c r="K7" i="8"/>
  <c r="Z250" i="8"/>
  <c r="AC250" i="8"/>
  <c r="AC148" i="8"/>
  <c r="Z148" i="8"/>
  <c r="B45" i="8"/>
  <c r="AC307" i="8"/>
  <c r="Z307" i="8"/>
  <c r="AC30" i="8"/>
  <c r="Z30" i="8"/>
  <c r="Z289" i="8"/>
  <c r="AC289" i="8"/>
  <c r="AC20" i="8"/>
  <c r="Z20" i="8"/>
  <c r="AC39" i="8"/>
  <c r="Z39" i="8"/>
  <c r="Z38" i="8"/>
  <c r="AC38" i="8"/>
  <c r="Z305" i="8"/>
  <c r="AC305" i="8"/>
  <c r="B6" i="8"/>
  <c r="Z7" i="8"/>
  <c r="Z6" i="8" s="1"/>
  <c r="Z25" i="8"/>
  <c r="AC25" i="8"/>
  <c r="Z29" i="8"/>
  <c r="AC29" i="8"/>
  <c r="AC216" i="8"/>
  <c r="Z216" i="8"/>
  <c r="Z26" i="8"/>
  <c r="AC26" i="8"/>
  <c r="Z44" i="8"/>
  <c r="AC44" i="8"/>
  <c r="AC363" i="8"/>
  <c r="Z363" i="8"/>
  <c r="Z282" i="8"/>
  <c r="AC282" i="8"/>
  <c r="AC241" i="8"/>
  <c r="Z241" i="8"/>
  <c r="E44" i="8"/>
  <c r="Z36" i="8"/>
  <c r="AC36" i="8"/>
  <c r="AC327" i="8"/>
  <c r="Z327" i="8"/>
  <c r="AC278" i="8"/>
  <c r="Z278" i="8"/>
  <c r="AC263" i="8"/>
  <c r="Z263" i="8"/>
  <c r="Z350" i="8"/>
  <c r="AC350" i="8"/>
  <c r="Z376" i="8"/>
  <c r="AC376" i="8"/>
  <c r="AC59" i="8"/>
  <c r="Z59" i="8"/>
  <c r="Z316" i="8"/>
  <c r="AC316" i="8"/>
  <c r="Z342" i="8"/>
  <c r="AC342" i="8"/>
  <c r="Z248" i="8"/>
  <c r="AC248" i="8"/>
  <c r="AC274" i="8"/>
  <c r="Z274" i="8"/>
  <c r="AC132" i="8"/>
  <c r="Z132" i="8"/>
  <c r="AC31" i="8"/>
  <c r="Z31" i="8"/>
  <c r="N354" i="8"/>
  <c r="T113" i="8"/>
  <c r="N55" i="8"/>
  <c r="E354" i="8"/>
  <c r="T109" i="8"/>
  <c r="N109" i="8"/>
  <c r="N168" i="8"/>
  <c r="Q285" i="8"/>
  <c r="T73" i="8"/>
  <c r="Q310" i="8"/>
  <c r="E244" i="8"/>
  <c r="Q286" i="8"/>
  <c r="E51" i="8"/>
  <c r="W283" i="8"/>
  <c r="Q244" i="8"/>
  <c r="Q354" i="8"/>
  <c r="N220" i="8"/>
  <c r="Q188" i="8"/>
  <c r="W108" i="8"/>
  <c r="E348" i="8"/>
  <c r="T77" i="8"/>
  <c r="N286" i="8"/>
  <c r="Q189" i="8"/>
  <c r="N56" i="8"/>
  <c r="N93" i="8"/>
  <c r="N113" i="8"/>
  <c r="E93" i="8"/>
  <c r="T290" i="8"/>
  <c r="T220" i="8"/>
  <c r="T244" i="8"/>
  <c r="T319" i="8"/>
  <c r="T299" i="8"/>
  <c r="W113" i="8"/>
  <c r="N367" i="8"/>
  <c r="N203" i="8"/>
  <c r="Q113" i="8"/>
  <c r="W181" i="8"/>
  <c r="N181" i="8"/>
  <c r="T130" i="8"/>
  <c r="E321" i="8"/>
  <c r="E181" i="8"/>
  <c r="E130" i="8"/>
  <c r="E100" i="8"/>
  <c r="Q169" i="8"/>
  <c r="N78" i="8"/>
  <c r="W130" i="8"/>
  <c r="N130" i="8"/>
  <c r="T330" i="8"/>
  <c r="Q223" i="8"/>
  <c r="Q357" i="8"/>
  <c r="T55" i="8"/>
  <c r="W78" i="8"/>
  <c r="T302" i="8"/>
  <c r="T90" i="8"/>
  <c r="T181" i="8"/>
  <c r="E169" i="8"/>
  <c r="T70" i="8"/>
  <c r="N214" i="8"/>
  <c r="T313" i="8"/>
  <c r="E214" i="8"/>
  <c r="Q214" i="8"/>
  <c r="N292" i="8"/>
  <c r="N99" i="8"/>
  <c r="N325" i="8"/>
  <c r="Q208" i="8"/>
  <c r="E220" i="8"/>
  <c r="N51" i="8"/>
  <c r="T197" i="8"/>
  <c r="W158" i="8"/>
  <c r="E77" i="8"/>
  <c r="N244" i="8"/>
  <c r="W220" i="8"/>
  <c r="E285" i="8"/>
  <c r="E193" i="8"/>
  <c r="T128" i="8"/>
  <c r="W203" i="8"/>
  <c r="Q78" i="8"/>
  <c r="T286" i="8"/>
  <c r="E286" i="8"/>
  <c r="Q77" i="8"/>
  <c r="T214" i="8"/>
  <c r="T283" i="8"/>
  <c r="N283" i="8"/>
  <c r="E103" i="8"/>
  <c r="Q321" i="8"/>
  <c r="E306" i="8"/>
  <c r="E118" i="8"/>
  <c r="Q99" i="8"/>
  <c r="T150" i="8"/>
  <c r="T95" i="8"/>
  <c r="T108" i="8"/>
  <c r="N73" i="8"/>
  <c r="T354" i="8"/>
  <c r="N310" i="8"/>
  <c r="Q158" i="8"/>
  <c r="E335" i="8"/>
  <c r="W99" i="8"/>
  <c r="T99" i="8"/>
  <c r="N150" i="8"/>
  <c r="N345" i="8"/>
  <c r="W77" i="8"/>
  <c r="N375" i="8"/>
  <c r="W132" i="8"/>
  <c r="E136" i="8"/>
  <c r="W267" i="8"/>
  <c r="Q119" i="8"/>
  <c r="T177" i="8"/>
  <c r="Q254" i="8"/>
  <c r="W357" i="8"/>
  <c r="T141" i="8"/>
  <c r="T363" i="8"/>
  <c r="N58" i="8"/>
  <c r="T357" i="8"/>
  <c r="N169" i="8"/>
  <c r="T93" i="8"/>
  <c r="N254" i="8"/>
  <c r="T168" i="8"/>
  <c r="E168" i="8"/>
  <c r="T103" i="8"/>
  <c r="W285" i="8"/>
  <c r="E82" i="8"/>
  <c r="Q330" i="8"/>
  <c r="E332" i="8"/>
  <c r="W55" i="8"/>
  <c r="W206" i="8"/>
  <c r="N188" i="8"/>
  <c r="W308" i="8"/>
  <c r="W359" i="8"/>
  <c r="N216" i="8"/>
  <c r="Q234" i="8"/>
  <c r="W119" i="8"/>
  <c r="T375" i="8"/>
  <c r="T162" i="8"/>
  <c r="T203" i="8"/>
  <c r="W103" i="8"/>
  <c r="Q276" i="8"/>
  <c r="Q177" i="8"/>
  <c r="N103" i="8"/>
  <c r="E251" i="8"/>
  <c r="Q84" i="8"/>
  <c r="N102" i="8"/>
  <c r="W188" i="8"/>
  <c r="N267" i="8"/>
  <c r="N285" i="8"/>
  <c r="E74" i="8"/>
  <c r="W157" i="8"/>
  <c r="N177" i="8"/>
  <c r="E203" i="8"/>
  <c r="Q82" i="8"/>
  <c r="Q193" i="8"/>
  <c r="T254" i="8"/>
  <c r="T193" i="8"/>
  <c r="T169" i="8"/>
  <c r="E160" i="8"/>
  <c r="T235" i="8"/>
  <c r="Q281" i="8"/>
  <c r="E150" i="8"/>
  <c r="W150" i="8"/>
  <c r="E206" i="8"/>
  <c r="Q62" i="8"/>
  <c r="E267" i="8"/>
  <c r="N258" i="8"/>
  <c r="E119" i="8"/>
  <c r="N50" i="8"/>
  <c r="E274" i="8"/>
  <c r="W168" i="8"/>
  <c r="Q318" i="8"/>
  <c r="N82" i="8"/>
  <c r="W330" i="8"/>
  <c r="W177" i="8"/>
  <c r="Q251" i="8"/>
  <c r="N193" i="8"/>
  <c r="E254" i="8"/>
  <c r="W160" i="8"/>
  <c r="N330" i="8"/>
  <c r="E188" i="8"/>
  <c r="Q267" i="8"/>
  <c r="E26" i="8"/>
  <c r="BI26" i="7"/>
  <c r="BJ26" i="7" s="1"/>
  <c r="Q27" i="8"/>
  <c r="E8" i="8"/>
  <c r="W40" i="8"/>
  <c r="K21" i="8"/>
  <c r="E24" i="8"/>
  <c r="E29" i="8"/>
  <c r="T36" i="8"/>
  <c r="BI36" i="7"/>
  <c r="BJ36" i="7" s="1"/>
  <c r="Q30" i="8"/>
  <c r="BI30" i="7"/>
  <c r="BJ30" i="7" s="1"/>
  <c r="Q353" i="8"/>
  <c r="T335" i="8"/>
  <c r="W335" i="8"/>
  <c r="N335" i="8"/>
  <c r="N333" i="8"/>
  <c r="W333" i="8"/>
  <c r="Q333" i="8"/>
  <c r="E333" i="8"/>
  <c r="T300" i="8"/>
  <c r="W293" i="8"/>
  <c r="Q290" i="8"/>
  <c r="N277" i="8"/>
  <c r="T277" i="8"/>
  <c r="E277" i="8"/>
  <c r="Q277" i="8"/>
  <c r="W251" i="8"/>
  <c r="T251" i="8"/>
  <c r="Q252" i="8"/>
  <c r="T239" i="8"/>
  <c r="E233" i="8"/>
  <c r="Q225" i="8"/>
  <c r="E225" i="8"/>
  <c r="T225" i="8"/>
  <c r="N225" i="8"/>
  <c r="W213" i="8"/>
  <c r="E213" i="8"/>
  <c r="T213" i="8"/>
  <c r="Q213" i="8"/>
  <c r="T210" i="8"/>
  <c r="Q197" i="8"/>
  <c r="N192" i="8"/>
  <c r="Q184" i="8"/>
  <c r="N140" i="8"/>
  <c r="T138" i="8"/>
  <c r="Q138" i="8"/>
  <c r="N138" i="8"/>
  <c r="W138" i="8"/>
  <c r="W134" i="8"/>
  <c r="N70" i="8"/>
  <c r="N65" i="8"/>
  <c r="E65" i="8"/>
  <c r="W65" i="8"/>
  <c r="Q65" i="8"/>
  <c r="T64" i="8"/>
  <c r="E64" i="8"/>
  <c r="Q64" i="8"/>
  <c r="W64" i="8"/>
  <c r="W58" i="8"/>
  <c r="E56" i="8"/>
  <c r="Q57" i="8"/>
  <c r="T58" i="8"/>
  <c r="Q58" i="8"/>
  <c r="T56" i="8"/>
  <c r="E55" i="8"/>
  <c r="W56" i="8"/>
  <c r="T149" i="8"/>
  <c r="N179" i="8"/>
  <c r="N332" i="8"/>
  <c r="E375" i="8"/>
  <c r="N87" i="8"/>
  <c r="E157" i="8"/>
  <c r="Q157" i="8"/>
  <c r="E162" i="8"/>
  <c r="W222" i="8"/>
  <c r="W318" i="8"/>
  <c r="T87" i="8"/>
  <c r="E357" i="8"/>
  <c r="T145" i="8"/>
  <c r="E189" i="8"/>
  <c r="W87" i="8"/>
  <c r="Q235" i="8"/>
  <c r="N141" i="8"/>
  <c r="W292" i="8"/>
  <c r="N206" i="8"/>
  <c r="T166" i="8"/>
  <c r="N311" i="8"/>
  <c r="E198" i="8"/>
  <c r="W75" i="8"/>
  <c r="E133" i="8"/>
  <c r="T332" i="8"/>
  <c r="T344" i="8"/>
  <c r="E80" i="8"/>
  <c r="N74" i="8"/>
  <c r="N339" i="8"/>
  <c r="E230" i="8"/>
  <c r="T318" i="8"/>
  <c r="N318" i="8"/>
  <c r="T346" i="8"/>
  <c r="Q303" i="8"/>
  <c r="W303" i="8"/>
  <c r="W235" i="8"/>
  <c r="E303" i="8"/>
  <c r="Q348" i="8"/>
  <c r="E356" i="8"/>
  <c r="Q166" i="8"/>
  <c r="T301" i="8"/>
  <c r="E70" i="8"/>
  <c r="Q224" i="8"/>
  <c r="N233" i="8"/>
  <c r="W114" i="8"/>
  <c r="N155" i="8"/>
  <c r="Q346" i="8"/>
  <c r="Q200" i="8"/>
  <c r="E300" i="8"/>
  <c r="Q206" i="8"/>
  <c r="W191" i="8"/>
  <c r="Q375" i="8"/>
  <c r="N157" i="8"/>
  <c r="W176" i="8"/>
  <c r="E155" i="8"/>
  <c r="Q75" i="8"/>
  <c r="N346" i="8"/>
  <c r="T298" i="8"/>
  <c r="T194" i="8"/>
  <c r="N319" i="8"/>
  <c r="N84" i="8"/>
  <c r="E191" i="8"/>
  <c r="T54" i="8"/>
  <c r="T179" i="8"/>
  <c r="E114" i="8"/>
  <c r="T246" i="8"/>
  <c r="W298" i="8"/>
  <c r="N176" i="8"/>
  <c r="N114" i="8"/>
  <c r="Q160" i="8"/>
  <c r="E308" i="8"/>
  <c r="N300" i="8"/>
  <c r="W54" i="8"/>
  <c r="Q135" i="8"/>
  <c r="Q179" i="8"/>
  <c r="N356" i="8"/>
  <c r="W311" i="8"/>
  <c r="W149" i="8"/>
  <c r="W246" i="8"/>
  <c r="W198" i="8"/>
  <c r="N302" i="8"/>
  <c r="T222" i="8"/>
  <c r="N222" i="8"/>
  <c r="Q124" i="8"/>
  <c r="N344" i="8"/>
  <c r="N230" i="8"/>
  <c r="W100" i="8"/>
  <c r="E54" i="8"/>
  <c r="E84" i="8"/>
  <c r="W288" i="8"/>
  <c r="N313" i="8"/>
  <c r="W356" i="8"/>
  <c r="E325" i="8"/>
  <c r="T308" i="8"/>
  <c r="N308" i="8"/>
  <c r="Q283" i="8"/>
  <c r="T321" i="8"/>
  <c r="W166" i="8"/>
  <c r="Q191" i="8"/>
  <c r="T223" i="8"/>
  <c r="E179" i="8"/>
  <c r="Q298" i="8"/>
  <c r="E338" i="8"/>
  <c r="Q338" i="8"/>
  <c r="Q265" i="8"/>
  <c r="E135" i="8"/>
  <c r="N321" i="8"/>
  <c r="W310" i="8"/>
  <c r="E200" i="8"/>
  <c r="Q222" i="8"/>
  <c r="N338" i="8"/>
  <c r="N160" i="8"/>
  <c r="T311" i="8"/>
  <c r="N194" i="8"/>
  <c r="T292" i="8"/>
  <c r="Q149" i="8"/>
  <c r="Q100" i="8"/>
  <c r="N288" i="8"/>
  <c r="Q311" i="8"/>
  <c r="Q230" i="8"/>
  <c r="W207" i="8"/>
  <c r="E246" i="8"/>
  <c r="E302" i="8"/>
  <c r="T310" i="8"/>
  <c r="W233" i="8"/>
  <c r="T306" i="8"/>
  <c r="E194" i="8"/>
  <c r="Q90" i="8"/>
  <c r="T100" i="8"/>
  <c r="Q288" i="8"/>
  <c r="Q207" i="8"/>
  <c r="T207" i="8"/>
  <c r="E292" i="8"/>
  <c r="T176" i="8"/>
  <c r="T84" i="8"/>
  <c r="W270" i="8"/>
  <c r="N166" i="8"/>
  <c r="N223" i="8"/>
  <c r="E149" i="8"/>
  <c r="T133" i="8"/>
  <c r="T198" i="8"/>
  <c r="Q198" i="8"/>
  <c r="N260" i="8"/>
  <c r="T114" i="8"/>
  <c r="Q246" i="8"/>
  <c r="N197" i="8"/>
  <c r="T338" i="8"/>
  <c r="W194" i="8"/>
  <c r="N207" i="8"/>
  <c r="T233" i="8"/>
  <c r="N133" i="8"/>
  <c r="E237" i="8"/>
  <c r="W202" i="8"/>
  <c r="E201" i="8"/>
  <c r="N135" i="8"/>
  <c r="T135" i="8"/>
  <c r="W162" i="8"/>
  <c r="Q95" i="8"/>
  <c r="W319" i="8"/>
  <c r="E90" i="8"/>
  <c r="W300" i="8"/>
  <c r="Q325" i="8"/>
  <c r="Q332" i="8"/>
  <c r="T288" i="8"/>
  <c r="Q87" i="8"/>
  <c r="N54" i="8"/>
  <c r="W334" i="8"/>
  <c r="E334" i="8"/>
  <c r="W70" i="8"/>
  <c r="N124" i="8"/>
  <c r="E344" i="8"/>
  <c r="Q73" i="8"/>
  <c r="W339" i="8"/>
  <c r="E165" i="8"/>
  <c r="Q201" i="8"/>
  <c r="N237" i="8"/>
  <c r="E339" i="8"/>
  <c r="E128" i="8"/>
  <c r="T118" i="8"/>
  <c r="W128" i="8"/>
  <c r="W136" i="8"/>
  <c r="Q128" i="8"/>
  <c r="E73" i="8"/>
  <c r="Q260" i="8"/>
  <c r="N76" i="8"/>
  <c r="T265" i="8"/>
  <c r="E145" i="8"/>
  <c r="T281" i="8"/>
  <c r="Q367" i="8"/>
  <c r="W192" i="8"/>
  <c r="T204" i="8"/>
  <c r="W204" i="8"/>
  <c r="W62" i="8"/>
  <c r="W184" i="8"/>
  <c r="T62" i="8"/>
  <c r="Q110" i="8"/>
  <c r="Q210" i="8"/>
  <c r="T348" i="8"/>
  <c r="N348" i="8"/>
  <c r="Q306" i="8"/>
  <c r="T165" i="8"/>
  <c r="Q109" i="8"/>
  <c r="T51" i="8"/>
  <c r="W109" i="8"/>
  <c r="Q302" i="8"/>
  <c r="N202" i="8"/>
  <c r="N298" i="8"/>
  <c r="Q133" i="8"/>
  <c r="E176" i="8"/>
  <c r="N270" i="8"/>
  <c r="Q118" i="8"/>
  <c r="N361" i="8"/>
  <c r="T136" i="8"/>
  <c r="E197" i="8"/>
  <c r="E260" i="8"/>
  <c r="W90" i="8"/>
  <c r="W230" i="8"/>
  <c r="W82" i="8"/>
  <c r="W141" i="8"/>
  <c r="W265" i="8"/>
  <c r="E235" i="8"/>
  <c r="Q141" i="8"/>
  <c r="N281" i="8"/>
  <c r="N290" i="8"/>
  <c r="T356" i="8"/>
  <c r="E319" i="8"/>
  <c r="Q204" i="8"/>
  <c r="Q313" i="8"/>
  <c r="E301" i="8"/>
  <c r="N134" i="8"/>
  <c r="E96" i="8"/>
  <c r="E313" i="8"/>
  <c r="Q376" i="8"/>
  <c r="Q263" i="8"/>
  <c r="Q148" i="8"/>
  <c r="N208" i="8"/>
  <c r="Q322" i="8"/>
  <c r="E62" i="8"/>
  <c r="T184" i="8"/>
  <c r="E147" i="8"/>
  <c r="N110" i="8"/>
  <c r="W278" i="8"/>
  <c r="N119" i="8"/>
  <c r="E140" i="8"/>
  <c r="W223" i="8"/>
  <c r="W165" i="8"/>
  <c r="W201" i="8"/>
  <c r="N33" i="8"/>
  <c r="N80" i="8"/>
  <c r="Q80" i="8"/>
  <c r="W306" i="8"/>
  <c r="N210" i="8"/>
  <c r="N57" i="8"/>
  <c r="N136" i="8"/>
  <c r="T158" i="8"/>
  <c r="W145" i="8"/>
  <c r="W281" i="8"/>
  <c r="T367" i="8"/>
  <c r="W50" i="8"/>
  <c r="W367" i="8"/>
  <c r="N118" i="8"/>
  <c r="Q134" i="8"/>
  <c r="E305" i="8"/>
  <c r="T208" i="8"/>
  <c r="W301" i="8"/>
  <c r="T295" i="8"/>
  <c r="Q320" i="8"/>
  <c r="T284" i="8"/>
  <c r="N204" i="8"/>
  <c r="N164" i="8"/>
  <c r="E210" i="8"/>
  <c r="Q51" i="8"/>
  <c r="Q344" i="8"/>
  <c r="N158" i="8"/>
  <c r="E95" i="8"/>
  <c r="W124" i="8"/>
  <c r="W57" i="8"/>
  <c r="T76" i="8"/>
  <c r="Q76" i="8"/>
  <c r="E192" i="8"/>
  <c r="T134" i="8"/>
  <c r="Q301" i="8"/>
  <c r="W96" i="8"/>
  <c r="W208" i="8"/>
  <c r="W140" i="8"/>
  <c r="E110" i="8"/>
  <c r="E365" i="8"/>
  <c r="T110" i="8"/>
  <c r="W164" i="8"/>
  <c r="T80" i="8"/>
  <c r="T339" i="8"/>
  <c r="Q165" i="8"/>
  <c r="W237" i="8"/>
  <c r="T237" i="8"/>
  <c r="N201" i="8"/>
  <c r="Q164" i="8"/>
  <c r="N95" i="8"/>
  <c r="E124" i="8"/>
  <c r="E57" i="8"/>
  <c r="N101" i="8"/>
  <c r="N145" i="8"/>
  <c r="W76" i="8"/>
  <c r="W290" i="8"/>
  <c r="E164" i="8"/>
  <c r="Q50" i="8"/>
  <c r="T192" i="8"/>
  <c r="E50" i="8"/>
  <c r="N96" i="8"/>
  <c r="N184" i="8"/>
  <c r="E337" i="8"/>
  <c r="W291" i="8"/>
  <c r="Q140" i="8"/>
  <c r="N156" i="8"/>
  <c r="W271" i="8"/>
  <c r="N152" i="8"/>
  <c r="Q365" i="8"/>
  <c r="W224" i="8"/>
  <c r="E36" i="8"/>
  <c r="E202" i="8"/>
  <c r="Q202" i="8"/>
  <c r="E336" i="8"/>
  <c r="T231" i="8"/>
  <c r="W361" i="8"/>
  <c r="N271" i="8"/>
  <c r="Q345" i="8"/>
  <c r="T200" i="8"/>
  <c r="Q152" i="8"/>
  <c r="E317" i="8"/>
  <c r="Q61" i="8"/>
  <c r="E161" i="8"/>
  <c r="T61" i="8"/>
  <c r="N59" i="8"/>
  <c r="T307" i="8"/>
  <c r="W342" i="8"/>
  <c r="K25" i="8"/>
  <c r="E280" i="8"/>
  <c r="T365" i="8"/>
  <c r="N224" i="8"/>
  <c r="Q162" i="8"/>
  <c r="W74" i="8"/>
  <c r="E271" i="8"/>
  <c r="T361" i="8"/>
  <c r="Q271" i="8"/>
  <c r="Q315" i="8"/>
  <c r="T260" i="8"/>
  <c r="W325" i="8"/>
  <c r="Q74" i="8"/>
  <c r="N317" i="8"/>
  <c r="W102" i="8"/>
  <c r="E108" i="8"/>
  <c r="Q108" i="8"/>
  <c r="T96" i="8"/>
  <c r="K16" i="8"/>
  <c r="N23" i="8"/>
  <c r="T31" i="8"/>
  <c r="N191" i="8"/>
  <c r="Q241" i="8"/>
  <c r="Q39" i="8"/>
  <c r="N350" i="8"/>
  <c r="W365" i="8"/>
  <c r="W152" i="8"/>
  <c r="T152" i="8"/>
  <c r="E20" i="8"/>
  <c r="T224" i="8"/>
  <c r="W61" i="8"/>
  <c r="T334" i="8"/>
  <c r="E361" i="8"/>
  <c r="T270" i="8"/>
  <c r="T101" i="8"/>
  <c r="T315" i="8"/>
  <c r="N161" i="8"/>
  <c r="Q334" i="8"/>
  <c r="E228" i="8"/>
  <c r="Q355" i="8"/>
  <c r="E270" i="8"/>
  <c r="T275" i="8"/>
  <c r="Q275" i="8"/>
  <c r="N275" i="8"/>
  <c r="E275" i="8"/>
  <c r="W275" i="8"/>
  <c r="Q101" i="8"/>
  <c r="Q231" i="8"/>
  <c r="Q161" i="8"/>
  <c r="T155" i="8"/>
  <c r="W315" i="8"/>
  <c r="N314" i="8"/>
  <c r="W167" i="8"/>
  <c r="N12" i="8"/>
  <c r="N231" i="8"/>
  <c r="E299" i="8"/>
  <c r="E314" i="8"/>
  <c r="T314" i="8"/>
  <c r="Q299" i="8"/>
  <c r="Q336" i="8"/>
  <c r="E101" i="8"/>
  <c r="E315" i="8"/>
  <c r="E265" i="8"/>
  <c r="N303" i="8"/>
  <c r="W200" i="8"/>
  <c r="N189" i="8"/>
  <c r="T75" i="8"/>
  <c r="W299" i="8"/>
  <c r="Q314" i="8"/>
  <c r="N336" i="8"/>
  <c r="Q102" i="8"/>
  <c r="E167" i="8"/>
  <c r="N75" i="8"/>
  <c r="E346" i="8"/>
  <c r="K9" i="8"/>
  <c r="K38" i="8"/>
  <c r="N34" i="8"/>
  <c r="W309" i="8"/>
  <c r="N366" i="8"/>
  <c r="W345" i="8"/>
  <c r="T336" i="8"/>
  <c r="T317" i="8"/>
  <c r="E231" i="8"/>
  <c r="Q155" i="8"/>
  <c r="W189" i="8"/>
  <c r="T161" i="8"/>
  <c r="W317" i="8"/>
  <c r="N167" i="8"/>
  <c r="T345" i="8"/>
  <c r="T102" i="8"/>
  <c r="T167" i="8"/>
  <c r="N61" i="8"/>
  <c r="E316" i="8"/>
  <c r="N327" i="8"/>
  <c r="N43" i="8"/>
  <c r="Q324" i="8"/>
  <c r="N272" i="8"/>
  <c r="W326" i="8"/>
  <c r="N331" i="8"/>
  <c r="T331" i="8"/>
  <c r="N22" i="8"/>
  <c r="T20" i="8"/>
  <c r="Q331" i="8"/>
  <c r="W331" i="8"/>
  <c r="E41" i="8"/>
  <c r="T22" i="8"/>
  <c r="E10" i="8"/>
  <c r="E282" i="8"/>
  <c r="T289" i="8"/>
  <c r="T282" i="8"/>
  <c r="Q22" i="8"/>
  <c r="Q256" i="8"/>
  <c r="E256" i="8"/>
  <c r="W243" i="8"/>
  <c r="Q282" i="8"/>
  <c r="Q44" i="8"/>
  <c r="N44" i="8"/>
  <c r="N132" i="8"/>
  <c r="N256" i="8"/>
  <c r="Q10" i="8"/>
  <c r="W256" i="8"/>
  <c r="W282" i="8"/>
  <c r="N10" i="8"/>
  <c r="W20" i="8"/>
  <c r="T41" i="8"/>
  <c r="W22" i="8"/>
  <c r="W41" i="8"/>
  <c r="N41" i="8"/>
  <c r="K22" i="8"/>
  <c r="T44" i="8"/>
  <c r="K41" i="8"/>
  <c r="K44" i="8"/>
  <c r="Q248" i="8"/>
  <c r="Q11" i="8"/>
  <c r="E372" i="8"/>
  <c r="E11" i="8"/>
  <c r="W44" i="8"/>
  <c r="W372" i="8"/>
  <c r="Q86" i="8"/>
  <c r="N372" i="8"/>
  <c r="N20" i="8"/>
  <c r="K20" i="8"/>
  <c r="N11" i="8"/>
  <c r="T372" i="8"/>
  <c r="E248" i="8"/>
  <c r="Q289" i="8"/>
  <c r="N289" i="8"/>
  <c r="E28" i="8"/>
  <c r="N363" i="8"/>
  <c r="N248" i="8"/>
  <c r="W248" i="8"/>
  <c r="Q243" i="8"/>
  <c r="N243" i="8"/>
  <c r="W289" i="8"/>
  <c r="N250" i="8"/>
  <c r="E250" i="8"/>
  <c r="T37" i="8"/>
  <c r="Q250" i="8"/>
  <c r="W250" i="8"/>
  <c r="E243" i="8"/>
  <c r="N86" i="8"/>
  <c r="N35" i="8"/>
  <c r="W28" i="8"/>
  <c r="E35" i="8"/>
  <c r="T28" i="8"/>
  <c r="E47" i="8"/>
  <c r="Q47" i="8"/>
  <c r="T47" i="8"/>
  <c r="N47" i="8"/>
  <c r="W47" i="8"/>
  <c r="W196" i="8"/>
  <c r="T196" i="8"/>
  <c r="E196" i="8"/>
  <c r="N196" i="8"/>
  <c r="Q196" i="8"/>
  <c r="N32" i="8"/>
  <c r="Q32" i="8"/>
  <c r="E32" i="8"/>
  <c r="T32" i="8"/>
  <c r="W32" i="8"/>
  <c r="K32" i="8"/>
  <c r="E180" i="8"/>
  <c r="Q180" i="8"/>
  <c r="T180" i="8"/>
  <c r="W180" i="8"/>
  <c r="N180" i="8"/>
  <c r="W94" i="8"/>
  <c r="N94" i="8"/>
  <c r="T94" i="8"/>
  <c r="E94" i="8"/>
  <c r="Q94" i="8"/>
  <c r="T115" i="8"/>
  <c r="N115" i="8"/>
  <c r="W115" i="8"/>
  <c r="E115" i="8"/>
  <c r="Q115" i="8"/>
  <c r="T53" i="8"/>
  <c r="Q53" i="8"/>
  <c r="E53" i="8"/>
  <c r="N53" i="8"/>
  <c r="W53" i="8"/>
  <c r="E37" i="8"/>
  <c r="Q85" i="8"/>
  <c r="E85" i="8"/>
  <c r="T85" i="8"/>
  <c r="W85" i="8"/>
  <c r="N85" i="8"/>
  <c r="T117" i="8"/>
  <c r="E117" i="8"/>
  <c r="N117" i="8"/>
  <c r="Q117" i="8"/>
  <c r="W117" i="8"/>
  <c r="N116" i="8"/>
  <c r="T116" i="8"/>
  <c r="Q116" i="8"/>
  <c r="E116" i="8"/>
  <c r="W116" i="8"/>
  <c r="Q120" i="8"/>
  <c r="T120" i="8"/>
  <c r="E120" i="8"/>
  <c r="W120" i="8"/>
  <c r="N120" i="8"/>
  <c r="K35" i="8"/>
  <c r="W97" i="8"/>
  <c r="Q97" i="8"/>
  <c r="E97" i="8"/>
  <c r="N97" i="8"/>
  <c r="T97" i="8"/>
  <c r="N107" i="8"/>
  <c r="W107" i="8"/>
  <c r="E107" i="8"/>
  <c r="Q107" i="8"/>
  <c r="T107" i="8"/>
  <c r="Q83" i="8"/>
  <c r="W83" i="8"/>
  <c r="E83" i="8"/>
  <c r="N83" i="8"/>
  <c r="T83" i="8"/>
  <c r="N104" i="8"/>
  <c r="Q104" i="8"/>
  <c r="T104" i="8"/>
  <c r="E104" i="8"/>
  <c r="W104" i="8"/>
  <c r="T71" i="8"/>
  <c r="N71" i="8"/>
  <c r="Q71" i="8"/>
  <c r="W71" i="8"/>
  <c r="E71" i="8"/>
  <c r="W63" i="8"/>
  <c r="N63" i="8"/>
  <c r="E63" i="8"/>
  <c r="Q63" i="8"/>
  <c r="T63" i="8"/>
  <c r="Q48" i="8"/>
  <c r="E48" i="8"/>
  <c r="T48" i="8"/>
  <c r="W48" i="8"/>
  <c r="N48" i="8"/>
  <c r="N37" i="8"/>
  <c r="W35" i="8"/>
  <c r="Q35" i="8"/>
  <c r="Q28" i="8"/>
  <c r="E86" i="8"/>
  <c r="E13" i="8"/>
  <c r="N13" i="8"/>
  <c r="K13" i="8"/>
  <c r="Q13" i="8"/>
  <c r="Q68" i="8"/>
  <c r="W68" i="8"/>
  <c r="T68" i="8"/>
  <c r="N68" i="8"/>
  <c r="E68" i="8"/>
  <c r="N111" i="8"/>
  <c r="W111" i="8"/>
  <c r="Q111" i="8"/>
  <c r="T111" i="8"/>
  <c r="E111" i="8"/>
  <c r="Q187" i="8"/>
  <c r="E187" i="8"/>
  <c r="N187" i="8"/>
  <c r="T187" i="8"/>
  <c r="W187" i="8"/>
  <c r="Q29" i="8"/>
  <c r="N29" i="8"/>
  <c r="E163" i="8"/>
  <c r="N163" i="8"/>
  <c r="W163" i="8"/>
  <c r="T163" i="8"/>
  <c r="Q163" i="8"/>
  <c r="T86" i="8"/>
  <c r="W37" i="8"/>
  <c r="K37" i="8"/>
  <c r="K28" i="8"/>
  <c r="Q14" i="8"/>
  <c r="E14" i="8"/>
  <c r="N14" i="8"/>
  <c r="K14" i="8"/>
  <c r="T217" i="8"/>
  <c r="E217" i="8"/>
  <c r="N217" i="8"/>
  <c r="W217" i="8"/>
  <c r="Q217" i="8"/>
  <c r="E69" i="8"/>
  <c r="Q69" i="8"/>
  <c r="N69" i="8"/>
  <c r="T69" i="8"/>
  <c r="W69" i="8"/>
  <c r="L18" i="8"/>
  <c r="M18" i="8" s="1"/>
  <c r="AD18" i="8" s="1"/>
  <c r="Z45" i="8" l="1"/>
  <c r="AC45" i="8"/>
  <c r="T26" i="8"/>
  <c r="E258" i="8"/>
  <c r="T258" i="8"/>
  <c r="N252" i="8"/>
  <c r="N36" i="8"/>
  <c r="Q36" i="8"/>
  <c r="N293" i="8"/>
  <c r="N21" i="8"/>
  <c r="E216" i="8"/>
  <c r="Q26" i="8"/>
  <c r="K29" i="8"/>
  <c r="N241" i="8"/>
  <c r="K40" i="8"/>
  <c r="W36" i="8"/>
  <c r="E23" i="8"/>
  <c r="K26" i="8"/>
  <c r="W241" i="8"/>
  <c r="E234" i="8"/>
  <c r="Q258" i="8"/>
  <c r="K36" i="8"/>
  <c r="N26" i="8"/>
  <c r="E241" i="8"/>
  <c r="E363" i="8"/>
  <c r="Q363" i="8"/>
  <c r="N359" i="8"/>
  <c r="T276" i="8"/>
  <c r="T30" i="8"/>
  <c r="T24" i="8"/>
  <c r="E276" i="8"/>
  <c r="N276" i="8"/>
  <c r="Q239" i="8"/>
  <c r="E359" i="8"/>
  <c r="N148" i="8"/>
  <c r="W43" i="8"/>
  <c r="T21" i="8"/>
  <c r="W239" i="8"/>
  <c r="W252" i="8"/>
  <c r="Q359" i="8"/>
  <c r="N40" i="8"/>
  <c r="E239" i="8"/>
  <c r="W26" i="8"/>
  <c r="Q132" i="8"/>
  <c r="W276" i="8"/>
  <c r="E132" i="8"/>
  <c r="T132" i="8"/>
  <c r="Q24" i="8"/>
  <c r="Q293" i="8"/>
  <c r="W363" i="8"/>
  <c r="T359" i="8"/>
  <c r="T148" i="8"/>
  <c r="N31" i="8"/>
  <c r="E293" i="8"/>
  <c r="T293" i="8"/>
  <c r="N8" i="8"/>
  <c r="Q8" i="8"/>
  <c r="W27" i="8"/>
  <c r="T29" i="8"/>
  <c r="K8" i="8"/>
  <c r="N16" i="8"/>
  <c r="W29" i="8"/>
  <c r="W216" i="8"/>
  <c r="K27" i="8"/>
  <c r="N30" i="8"/>
  <c r="Q216" i="8"/>
  <c r="T216" i="8"/>
  <c r="W30" i="8"/>
  <c r="E148" i="8"/>
  <c r="W156" i="8"/>
  <c r="W274" i="8"/>
  <c r="W234" i="8"/>
  <c r="T234" i="8"/>
  <c r="T274" i="8"/>
  <c r="E376" i="8"/>
  <c r="T156" i="8"/>
  <c r="N234" i="8"/>
  <c r="W258" i="8"/>
  <c r="N278" i="8"/>
  <c r="N376" i="8"/>
  <c r="N274" i="8"/>
  <c r="Q274" i="8"/>
  <c r="N316" i="8"/>
  <c r="W21" i="8"/>
  <c r="E27" i="8"/>
  <c r="K24" i="8"/>
  <c r="T40" i="8"/>
  <c r="Q40" i="8"/>
  <c r="K30" i="8"/>
  <c r="Q9" i="8"/>
  <c r="W24" i="8"/>
  <c r="E21" i="8"/>
  <c r="E30" i="8"/>
  <c r="T27" i="8"/>
  <c r="N24" i="8"/>
  <c r="T23" i="8"/>
  <c r="Q21" i="8"/>
  <c r="E40" i="8"/>
  <c r="N27" i="8"/>
  <c r="E353" i="8"/>
  <c r="T353" i="8"/>
  <c r="N353" i="8"/>
  <c r="W353" i="8"/>
  <c r="Q327" i="8"/>
  <c r="E278" i="8"/>
  <c r="T252" i="8"/>
  <c r="E252" i="8"/>
  <c r="T241" i="8"/>
  <c r="N239" i="8"/>
  <c r="N324" i="8"/>
  <c r="Q305" i="8"/>
  <c r="E307" i="8"/>
  <c r="N305" i="8"/>
  <c r="T327" i="8"/>
  <c r="Q326" i="8"/>
  <c r="E156" i="8"/>
  <c r="N307" i="8"/>
  <c r="Q38" i="8"/>
  <c r="T263" i="8"/>
  <c r="K23" i="8"/>
  <c r="Q337" i="8"/>
  <c r="W147" i="8"/>
  <c r="E59" i="8"/>
  <c r="Q23" i="8"/>
  <c r="Q31" i="8"/>
  <c r="W305" i="8"/>
  <c r="T147" i="8"/>
  <c r="E33" i="8"/>
  <c r="W31" i="8"/>
  <c r="T305" i="8"/>
  <c r="K33" i="8"/>
  <c r="W23" i="8"/>
  <c r="W307" i="8"/>
  <c r="K43" i="8"/>
  <c r="N337" i="8"/>
  <c r="N295" i="8"/>
  <c r="Q156" i="8"/>
  <c r="N355" i="8"/>
  <c r="Q366" i="8"/>
  <c r="W263" i="8"/>
  <c r="T280" i="8"/>
  <c r="Q147" i="8"/>
  <c r="N263" i="8"/>
  <c r="Q33" i="8"/>
  <c r="N280" i="8"/>
  <c r="N284" i="8"/>
  <c r="E295" i="8"/>
  <c r="W284" i="8"/>
  <c r="Q16" i="8"/>
  <c r="Q342" i="8"/>
  <c r="Q350" i="8"/>
  <c r="T272" i="8"/>
  <c r="T39" i="8"/>
  <c r="W272" i="8"/>
  <c r="Q272" i="8"/>
  <c r="Q278" i="8"/>
  <c r="Q284" i="8"/>
  <c r="E284" i="8"/>
  <c r="E327" i="8"/>
  <c r="E263" i="8"/>
  <c r="T337" i="8"/>
  <c r="E39" i="8"/>
  <c r="E291" i="8"/>
  <c r="W366" i="8"/>
  <c r="E366" i="8"/>
  <c r="T320" i="8"/>
  <c r="W320" i="8"/>
  <c r="Q316" i="8"/>
  <c r="T376" i="8"/>
  <c r="N291" i="8"/>
  <c r="Q291" i="8"/>
  <c r="Q307" i="8"/>
  <c r="N9" i="8"/>
  <c r="E9" i="8"/>
  <c r="T316" i="8"/>
  <c r="T322" i="8"/>
  <c r="N147" i="8"/>
  <c r="E31" i="8"/>
  <c r="W295" i="8"/>
  <c r="W33" i="8"/>
  <c r="Q280" i="8"/>
  <c r="N25" i="8"/>
  <c r="T278" i="8"/>
  <c r="T291" i="8"/>
  <c r="E309" i="8"/>
  <c r="Q12" i="8"/>
  <c r="W376" i="8"/>
  <c r="E342" i="8"/>
  <c r="Q228" i="8"/>
  <c r="N342" i="8"/>
  <c r="W337" i="8"/>
  <c r="N322" i="8"/>
  <c r="K31" i="8"/>
  <c r="W327" i="8"/>
  <c r="T33" i="8"/>
  <c r="W148" i="8"/>
  <c r="Q295" i="8"/>
  <c r="N309" i="8"/>
  <c r="E12" i="8"/>
  <c r="W39" i="8"/>
  <c r="E320" i="8"/>
  <c r="K12" i="8"/>
  <c r="W316" i="8"/>
  <c r="N228" i="8"/>
  <c r="W322" i="8"/>
  <c r="T309" i="8"/>
  <c r="N320" i="8"/>
  <c r="T228" i="8"/>
  <c r="E322" i="8"/>
  <c r="K39" i="8"/>
  <c r="Q309" i="8"/>
  <c r="T25" i="8"/>
  <c r="K34" i="8"/>
  <c r="Q34" i="8"/>
  <c r="T38" i="8"/>
  <c r="E16" i="8"/>
  <c r="N38" i="8"/>
  <c r="W228" i="8"/>
  <c r="E43" i="8"/>
  <c r="Q25" i="8"/>
  <c r="W355" i="8"/>
  <c r="E355" i="8"/>
  <c r="W34" i="8"/>
  <c r="T326" i="8"/>
  <c r="T366" i="8"/>
  <c r="T342" i="8"/>
  <c r="N39" i="8"/>
  <c r="Q43" i="8"/>
  <c r="E272" i="8"/>
  <c r="W280" i="8"/>
  <c r="E25" i="8"/>
  <c r="W25" i="8"/>
  <c r="T19" i="8"/>
  <c r="E19" i="8"/>
  <c r="K19" i="8"/>
  <c r="Q19" i="8"/>
  <c r="N19" i="8"/>
  <c r="W19" i="8"/>
  <c r="W38" i="8"/>
  <c r="W350" i="8"/>
  <c r="E42" i="8"/>
  <c r="W42" i="8"/>
  <c r="Q42" i="8"/>
  <c r="K42" i="8"/>
  <c r="T42" i="8"/>
  <c r="N42" i="8"/>
  <c r="E38" i="8"/>
  <c r="T350" i="8"/>
  <c r="Q59" i="8"/>
  <c r="W59" i="8"/>
  <c r="T34" i="8"/>
  <c r="T59" i="8"/>
  <c r="E324" i="8"/>
  <c r="T43" i="8"/>
  <c r="T324" i="8"/>
  <c r="W324" i="8"/>
  <c r="E350" i="8"/>
  <c r="T355" i="8"/>
  <c r="E326" i="8"/>
  <c r="N326" i="8"/>
  <c r="E34" i="8"/>
  <c r="E15" i="8"/>
  <c r="Q15" i="8"/>
  <c r="N15" i="8"/>
  <c r="K15" i="8"/>
  <c r="AS18" i="7"/>
  <c r="K6" i="8" l="1"/>
  <c r="E6" i="8"/>
  <c r="N6" i="8"/>
  <c r="E45" i="8"/>
  <c r="W45" i="8"/>
  <c r="N45" i="8"/>
  <c r="T45" i="8"/>
  <c r="Q45" i="8"/>
  <c r="Q377" i="8" s="1"/>
  <c r="AV18" i="7"/>
  <c r="BF18" i="7" s="1"/>
  <c r="AV17" i="7" l="1"/>
  <c r="AV377" i="7" s="1"/>
  <c r="AS377" i="7" s="1"/>
  <c r="AW18" i="7"/>
  <c r="AW377" i="7" s="1"/>
  <c r="B18" i="8" l="1"/>
  <c r="K18" i="8" s="1"/>
  <c r="K17" i="8" s="1"/>
  <c r="K377" i="8" s="1"/>
  <c r="BI18" i="7"/>
  <c r="BJ18" i="7" s="1"/>
  <c r="BJ17" i="7" s="1"/>
  <c r="BJ377" i="7" s="1"/>
  <c r="BF17" i="7"/>
  <c r="BF377" i="7" l="1"/>
  <c r="BF378" i="7"/>
  <c r="Q18" i="8"/>
  <c r="N18" i="8"/>
  <c r="N17" i="8" s="1"/>
  <c r="N377" i="8" s="1"/>
  <c r="W18" i="8"/>
  <c r="W17" i="8" s="1"/>
  <c r="W377" i="8" s="1"/>
  <c r="E18" i="8"/>
  <c r="E17" i="8" s="1"/>
  <c r="E377" i="8" s="1"/>
  <c r="B17" i="8"/>
  <c r="B377" i="8" s="1"/>
  <c r="Z18" i="8"/>
  <c r="Z17" i="8" s="1"/>
  <c r="Z377" i="8" s="1"/>
  <c r="AC18" i="8"/>
  <c r="AC17" i="8" s="1"/>
  <c r="AC377" i="8" s="1"/>
  <c r="T18" i="8"/>
  <c r="T17" i="8" s="1"/>
  <c r="T377" i="8" s="1"/>
</calcChain>
</file>

<file path=xl/sharedStrings.xml><?xml version="1.0" encoding="utf-8"?>
<sst xmlns="http://schemas.openxmlformats.org/spreadsheetml/2006/main" count="8928" uniqueCount="437">
  <si>
    <t>Алексеевский</t>
  </si>
  <si>
    <t>Красноярский</t>
  </si>
  <si>
    <t>Хворостянский</t>
  </si>
  <si>
    <t>Шенталинский</t>
  </si>
  <si>
    <t>Городские округа</t>
  </si>
  <si>
    <t>Самара</t>
  </si>
  <si>
    <t>Тольятти</t>
  </si>
  <si>
    <t>Сызрань</t>
  </si>
  <si>
    <t>Новокуйбышевск</t>
  </si>
  <si>
    <t>Чапаевск</t>
  </si>
  <si>
    <t>Отрадный</t>
  </si>
  <si>
    <t>Жигулевск</t>
  </si>
  <si>
    <t>Октябрьск</t>
  </si>
  <si>
    <t>Кинель</t>
  </si>
  <si>
    <t>Похвистнево</t>
  </si>
  <si>
    <t>Наименование муниципального образования</t>
  </si>
  <si>
    <t>Вес</t>
  </si>
  <si>
    <t>Темп роста среднемесячной номинальной заработной платы (по крупным и средним организациям)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</si>
  <si>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нематериальных активов</t>
  </si>
  <si>
    <t>Отсутствие просроченной кредиторской задолженности местного бюджета (консолидированного бюджета муниципального района)</t>
  </si>
  <si>
    <t>Объем закупок молока во всех категориях хозяйств</t>
  </si>
  <si>
    <t>Объем закупок скота и птицы во всех категориях хозяйств</t>
  </si>
  <si>
    <t>Муниципальные районы</t>
  </si>
  <si>
    <t>Безенчукский</t>
  </si>
  <si>
    <t>Богатовский</t>
  </si>
  <si>
    <t>Большеглушицкий</t>
  </si>
  <si>
    <t>Большечерниговский</t>
  </si>
  <si>
    <t>Борский</t>
  </si>
  <si>
    <t>Волжский</t>
  </si>
  <si>
    <t>Елховский</t>
  </si>
  <si>
    <t>Исаклинский</t>
  </si>
  <si>
    <t>Камышлинский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</si>
  <si>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</si>
  <si>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</si>
  <si>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</si>
  <si>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</si>
  <si>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</si>
  <si>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</si>
  <si>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</si>
  <si>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</si>
  <si>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</si>
  <si>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</si>
  <si>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</si>
  <si>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</si>
  <si>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Челно-Вершинский</t>
  </si>
  <si>
    <t>Шигонский</t>
  </si>
  <si>
    <t>Городские и сельские поселения</t>
  </si>
  <si>
    <t xml:space="preserve">Муниципальный район Алексеевский </t>
  </si>
  <si>
    <t>Сельское поселение Авангард</t>
  </si>
  <si>
    <t>Сельское поселение Алексеевка</t>
  </si>
  <si>
    <t>Сельское поселение Гавриловка</t>
  </si>
  <si>
    <t>Сельское поселение Герасимовка</t>
  </si>
  <si>
    <t>Сельское поселение Летниково</t>
  </si>
  <si>
    <t xml:space="preserve">Муниципальный район Безенчукский </t>
  </si>
  <si>
    <t>Городское поселение Безенчук</t>
  </si>
  <si>
    <t>Сельское поселение Васильевка</t>
  </si>
  <si>
    <t>Сельское поселение Екатериновка</t>
  </si>
  <si>
    <t>Сельское поселение Звезда</t>
  </si>
  <si>
    <t>Сельское поселение Купино</t>
  </si>
  <si>
    <t>Сельское поселение Макарьевка</t>
  </si>
  <si>
    <t>Сельское поселение Натальино</t>
  </si>
  <si>
    <t>Сельское поселение Ольгино</t>
  </si>
  <si>
    <t>Городское поселение Осинки</t>
  </si>
  <si>
    <t>Сельское поселение Переволоки</t>
  </si>
  <si>
    <t>Сельское поселение Песочное</t>
  </si>
  <si>
    <t>Сельское поселение Преполовенка</t>
  </si>
  <si>
    <t>Сельское поселение Прибой</t>
  </si>
  <si>
    <t xml:space="preserve">Муниципальный район Богатовский </t>
  </si>
  <si>
    <t>Сельское поселение Арзамасцевка</t>
  </si>
  <si>
    <t>Сельское поселение Богатое</t>
  </si>
  <si>
    <t>Сельское поселение Виловатое</t>
  </si>
  <si>
    <t>Сельское поселение Максимовка</t>
  </si>
  <si>
    <t>Сельское поселение Печинено</t>
  </si>
  <si>
    <t xml:space="preserve">Муниципальный район Большеглушицкий </t>
  </si>
  <si>
    <t>Сельское поселение Александровка</t>
  </si>
  <si>
    <t>Сельское поселение Большая Глушица</t>
  </si>
  <si>
    <t>Сельское поселение Большая Дергуновка</t>
  </si>
  <si>
    <t>Сельское поселение Малая Глушица</t>
  </si>
  <si>
    <t>Сельское поселение Мокша</t>
  </si>
  <si>
    <t>Сельское поселение Новопавловка</t>
  </si>
  <si>
    <t>Сельское поселение Фрунзенское</t>
  </si>
  <si>
    <t>Сельское поселение Южное</t>
  </si>
  <si>
    <t xml:space="preserve">Муниципальный район Большечерниговский </t>
  </si>
  <si>
    <t>Сельское поселение Августовка</t>
  </si>
  <si>
    <t>Сельское поселение Большая Черниговка</t>
  </si>
  <si>
    <t>Сельское поселение Восточный</t>
  </si>
  <si>
    <t>Сельское поселение Глушицкий</t>
  </si>
  <si>
    <t>Сельское поселение Краснооктябрьский</t>
  </si>
  <si>
    <t>Сельское поселение Пензено</t>
  </si>
  <si>
    <t>Сельское поселение Петровский</t>
  </si>
  <si>
    <t>Сельское поселение Поляков</t>
  </si>
  <si>
    <t>Сельское поселение Украинка</t>
  </si>
  <si>
    <t xml:space="preserve">Муниципальный район Борский </t>
  </si>
  <si>
    <t>Сельское поселение Большое Алдаркино</t>
  </si>
  <si>
    <t>Сельское поселение Борское</t>
  </si>
  <si>
    <t>Сельское поселение Гвардейцы</t>
  </si>
  <si>
    <t>Сельское поселение Долматовка</t>
  </si>
  <si>
    <t>Сельское поселение Заплавное</t>
  </si>
  <si>
    <t>Сельское поселение Коноваловка</t>
  </si>
  <si>
    <t>Сельское поселение Новоборское</t>
  </si>
  <si>
    <t>Сельское поселение Новый Кутулук</t>
  </si>
  <si>
    <t>Сельское поселение Петровка</t>
  </si>
  <si>
    <t>Сельское поселение Подгорное</t>
  </si>
  <si>
    <t>Сельское поселение Подсолнечное</t>
  </si>
  <si>
    <t>Сельское поселение Таволжанка</t>
  </si>
  <si>
    <t>Сельское поселение Усманка</t>
  </si>
  <si>
    <t xml:space="preserve">Муниципальный район Волжский </t>
  </si>
  <si>
    <t>Сельское поселение Верхняя Подстепновка</t>
  </si>
  <si>
    <t>Сельское поселение Воскресенка</t>
  </si>
  <si>
    <t>Сельское поселение Дубовый Умет</t>
  </si>
  <si>
    <t>Сельское поселение Курумоч</t>
  </si>
  <si>
    <t>Сельское поселение Лопатино</t>
  </si>
  <si>
    <t>Городское поселение Петра Дубрава</t>
  </si>
  <si>
    <t>Сельское поселение Подъем-Михайловка</t>
  </si>
  <si>
    <t>Сельское поселение Просвет</t>
  </si>
  <si>
    <t>Сельское поселение Рождествено</t>
  </si>
  <si>
    <t>Городское поселение Рощинский</t>
  </si>
  <si>
    <t>Городское поселение Смышляевка</t>
  </si>
  <si>
    <t>Сельское поселение Спиридоновка</t>
  </si>
  <si>
    <t>Сельское поселение Сухая Вязовка</t>
  </si>
  <si>
    <t>Сельское поселение Черновский</t>
  </si>
  <si>
    <t>Сельское поселение Черноречье</t>
  </si>
  <si>
    <t xml:space="preserve">Муниципальный район Елховский </t>
  </si>
  <si>
    <t>Сельское поселение Березовка</t>
  </si>
  <si>
    <t>Сельское поселение Елховка</t>
  </si>
  <si>
    <t>Сельское поселение Красное Поселение</t>
  </si>
  <si>
    <t>Сельское поселение Красные Дома</t>
  </si>
  <si>
    <t>Сельское поселение Никитинка</t>
  </si>
  <si>
    <t>Сельское поселение Сухие Аврали</t>
  </si>
  <si>
    <t>Сельское поселение Теплый Стан</t>
  </si>
  <si>
    <t xml:space="preserve">Муниципальный район Исаклинский </t>
  </si>
  <si>
    <t>Сельское поселение Большое Микушкино</t>
  </si>
  <si>
    <t>Сельское поселение Два Ключа</t>
  </si>
  <si>
    <t>Сельское поселение Исаклы</t>
  </si>
  <si>
    <t>Сельское поселение Ключи</t>
  </si>
  <si>
    <t>Сельское поселение Мордово-Аделяково</t>
  </si>
  <si>
    <t>Сельское поселение Мордово-Ишуткино</t>
  </si>
  <si>
    <t>Сельское поселение Новое Ганькино</t>
  </si>
  <si>
    <t>Сельское поселение Новое Якушкино</t>
  </si>
  <si>
    <t>Сельское поселение Старое Вечканово</t>
  </si>
  <si>
    <t xml:space="preserve">Муниципальный район Камышлинский </t>
  </si>
  <si>
    <t>Сельское поселение Байтуган</t>
  </si>
  <si>
    <t>Сельское поселение Балыкла</t>
  </si>
  <si>
    <t>Сельское поселение Ермаково</t>
  </si>
  <si>
    <t>Сельское поселение Камышла</t>
  </si>
  <si>
    <t>Сельское поселение Новое Усманово</t>
  </si>
  <si>
    <t>Сельское поселение Старое Усманово</t>
  </si>
  <si>
    <t xml:space="preserve">Муниципальный район Кинельский </t>
  </si>
  <si>
    <t>Сельское поселение Алакаевка</t>
  </si>
  <si>
    <t>Сельское поселение Бобровка</t>
  </si>
  <si>
    <t>Сельское поселение Богдановка</t>
  </si>
  <si>
    <t>Сельское поселение Георгиевка</t>
  </si>
  <si>
    <t>Сельское поселение Домашка</t>
  </si>
  <si>
    <t>Сельское поселение Кинельский</t>
  </si>
  <si>
    <t>Сельское поселение Комсомольский</t>
  </si>
  <si>
    <t>Сельское поселение Красносамарское</t>
  </si>
  <si>
    <t>Сельское поселение Малая Малышевка</t>
  </si>
  <si>
    <t>Сельское поселение Новый Сарбай</t>
  </si>
  <si>
    <t>Сельское поселение Сколково</t>
  </si>
  <si>
    <t>Сельское поселение Чубовка</t>
  </si>
  <si>
    <t xml:space="preserve">Муниципальный район Кинель-Черкасский </t>
  </si>
  <si>
    <t>Сельское поселение Березняки</t>
  </si>
  <si>
    <t>Сельское поселение Ерзовка</t>
  </si>
  <si>
    <t>Сельское поселение Кабановка</t>
  </si>
  <si>
    <t>Сельское поселение Кинель-Черкассы</t>
  </si>
  <si>
    <t>Сельское поселение Красная Горка</t>
  </si>
  <si>
    <t>Сельское поселение Кротовка</t>
  </si>
  <si>
    <t>Сельское поселение Муханово</t>
  </si>
  <si>
    <t>Сельское поселение Новые Ключи</t>
  </si>
  <si>
    <t>Сельское поселение Садгород</t>
  </si>
  <si>
    <t>Сельское поселение Тимашево</t>
  </si>
  <si>
    <t>Сельское поселение Черновка</t>
  </si>
  <si>
    <t xml:space="preserve">Муниципальный район Клявлинский </t>
  </si>
  <si>
    <t>Сельское поселение Борискино-Игар</t>
  </si>
  <si>
    <t>Сельское поселение станция Клявлино</t>
  </si>
  <si>
    <t>Сельское поселение Назаровка</t>
  </si>
  <si>
    <t>Сельское поселение Новые Сосны</t>
  </si>
  <si>
    <t>Сельское поселение Русское Добрино</t>
  </si>
  <si>
    <t>Сельское поселение Старое Семенкино</t>
  </si>
  <si>
    <t>Сельское поселение Старые Сосны</t>
  </si>
  <si>
    <t>Сельское поселение Старый Байтермиш</t>
  </si>
  <si>
    <t>Сельское поселение Старый Маклауш</t>
  </si>
  <si>
    <t>Сельское поселение Усакла</t>
  </si>
  <si>
    <t>Сельское поселение Черный Ключ</t>
  </si>
  <si>
    <t xml:space="preserve">Муниципальный район Кошкинский </t>
  </si>
  <si>
    <t>Сельское поселение Большая Константиновка</t>
  </si>
  <si>
    <t>Сельское поселение Большая Романовка</t>
  </si>
  <si>
    <t>Сельское поселение Большое Ермаково</t>
  </si>
  <si>
    <t>Сельское поселение Кошки</t>
  </si>
  <si>
    <t>Сельское поселение Надеждино</t>
  </si>
  <si>
    <t>Сельское поселение Нижняя Быковка</t>
  </si>
  <si>
    <t>Сельское поселение Новая Кармала</t>
  </si>
  <si>
    <t>Сельское поселение Орловка</t>
  </si>
  <si>
    <t>Сельское поселение Русская Васильевка</t>
  </si>
  <si>
    <t>Сельское поселение Старое Максимкино</t>
  </si>
  <si>
    <t>Сельское поселение Степная Шентала</t>
  </si>
  <si>
    <t>Сельское поселение Четыровка</t>
  </si>
  <si>
    <t>Сельское поселение Шпановка</t>
  </si>
  <si>
    <t xml:space="preserve">Муниципальный район Красноармейский </t>
  </si>
  <si>
    <t>Сельское поселение Алексеевский</t>
  </si>
  <si>
    <t>Сельское поселение Андросовка</t>
  </si>
  <si>
    <t>Сельское поселение Волчанка</t>
  </si>
  <si>
    <t>Сельское поселение Гражданский</t>
  </si>
  <si>
    <t>Сельское поселение Кировский</t>
  </si>
  <si>
    <t>Сельское поселение Колывань</t>
  </si>
  <si>
    <t>Сельское поселение Красноармейское</t>
  </si>
  <si>
    <t>Сельское поселение Криволучье-Ивановка</t>
  </si>
  <si>
    <t>Сельское поселение Куйбышевский</t>
  </si>
  <si>
    <t>Сельское поселение Ленинский</t>
  </si>
  <si>
    <t>Сельское поселение Павловка</t>
  </si>
  <si>
    <t>Сельское поселение Чапаевский</t>
  </si>
  <si>
    <t xml:space="preserve">Муниципальный район Красноярский </t>
  </si>
  <si>
    <t>Сельское поселение Большая Каменка</t>
  </si>
  <si>
    <t>Сельское поселение Большая Раковка</t>
  </si>
  <si>
    <t>Городское поселение Волжский</t>
  </si>
  <si>
    <t>Сельское поселение Коммунарский</t>
  </si>
  <si>
    <t>Сельское поселение Красный Яр</t>
  </si>
  <si>
    <t>Городское поселение Мирный</t>
  </si>
  <si>
    <t>Городское поселение Новосемейкино</t>
  </si>
  <si>
    <t>Сельское поселение Новый Буян</t>
  </si>
  <si>
    <t>Сельское поселение Светлое Поле</t>
  </si>
  <si>
    <t>Сельское поселение Старая Бинарадка</t>
  </si>
  <si>
    <t>Сельское поселение Хилково</t>
  </si>
  <si>
    <t>Сельское поселение Хорошенькое</t>
  </si>
  <si>
    <t>Сельское поселение Шилан</t>
  </si>
  <si>
    <t xml:space="preserve">Муниципальный район Нефтегорский </t>
  </si>
  <si>
    <t>Сельское поселение Бариновка</t>
  </si>
  <si>
    <t>Сельское поселение Дмитриевка</t>
  </si>
  <si>
    <t>Сельское поселение Зуевка</t>
  </si>
  <si>
    <t>Сельское поселение Кулешовка</t>
  </si>
  <si>
    <t>Городское поселение Нефтегорск</t>
  </si>
  <si>
    <t>Сельское поселение Покровка</t>
  </si>
  <si>
    <t>Сельское поселение Семеновка</t>
  </si>
  <si>
    <t>Сельское поселение Утевка</t>
  </si>
  <si>
    <t xml:space="preserve">Муниципальный район Пестравский </t>
  </si>
  <si>
    <t>Сельское поселение Высокое</t>
  </si>
  <si>
    <t>Сельское поселение Красная Поляна</t>
  </si>
  <si>
    <t>Сельское поселение Майское</t>
  </si>
  <si>
    <t>Сельское поселение Марьевка</t>
  </si>
  <si>
    <t>Сельское поселение Михайло-Овсянка</t>
  </si>
  <si>
    <t>Сельское поселение Мосты</t>
  </si>
  <si>
    <t>Сельское поселение Падовка</t>
  </si>
  <si>
    <t>Сельское поселение Пестравка</t>
  </si>
  <si>
    <t xml:space="preserve">Муниципальный район Похвистневский </t>
  </si>
  <si>
    <t>Сельское поселение Алькино</t>
  </si>
  <si>
    <t>Сельское поселение Большой Толкай</t>
  </si>
  <si>
    <t>Сельское поселение Красные Ключи</t>
  </si>
  <si>
    <t>Сельское поселение Кротково</t>
  </si>
  <si>
    <t>Сельское поселение Малое Ибряйкино</t>
  </si>
  <si>
    <t>Сельское поселение Малый Толкай</t>
  </si>
  <si>
    <t>Сельское поселение Мочалеевка</t>
  </si>
  <si>
    <t>Сельское поселение Новое Мансуркино</t>
  </si>
  <si>
    <t>Сельское поселение Подбельск</t>
  </si>
  <si>
    <t>Сельское поселение Рысайкино</t>
  </si>
  <si>
    <t>Сельское поселение Савруха</t>
  </si>
  <si>
    <t>Сельское поселение Среднее Аверкино</t>
  </si>
  <si>
    <t>Сельское поселение Староганькино</t>
  </si>
  <si>
    <t>Сельское поселение Старопохвистнево</t>
  </si>
  <si>
    <t>Сельское поселение Старый Аманак</t>
  </si>
  <si>
    <t xml:space="preserve">Муниципальный район Приволжский </t>
  </si>
  <si>
    <t>Сельское поселение Давыдовка</t>
  </si>
  <si>
    <t>Сельское поселение Заволжье</t>
  </si>
  <si>
    <t>Сельское поселение Ильмень</t>
  </si>
  <si>
    <t>Сельское поселение Новоспасский</t>
  </si>
  <si>
    <t>Сельское поселение Обшаровка</t>
  </si>
  <si>
    <t>Сельское поселение Приволжье</t>
  </si>
  <si>
    <t>Сельское поселение Спасское</t>
  </si>
  <si>
    <t xml:space="preserve">Муниципальный район Сергиевский </t>
  </si>
  <si>
    <t>Сельское поселение Антоновка</t>
  </si>
  <si>
    <t>Сельское поселение Верхняя Орлянка</t>
  </si>
  <si>
    <t>Сельское поселение Воротнее</t>
  </si>
  <si>
    <t>Сельское поселение Елшанка</t>
  </si>
  <si>
    <t>Сельское поселение Захаркино</t>
  </si>
  <si>
    <t>Сельское поселение Калиновка</t>
  </si>
  <si>
    <t>Сельское поселение Кандабулак</t>
  </si>
  <si>
    <t>Сельское поселение Кармало-Аделяково</t>
  </si>
  <si>
    <t>Сельское поселение Красносельское</t>
  </si>
  <si>
    <t>Сельское поселение Кутузовский</t>
  </si>
  <si>
    <t>Сельское поселение Липовка</t>
  </si>
  <si>
    <t>Сельское поселение Светлодольск</t>
  </si>
  <si>
    <t>Сельское поселение  Сергиевск</t>
  </si>
  <si>
    <t>Сельское поселение Серноводск</t>
  </si>
  <si>
    <t>Сельское поселение Сургут</t>
  </si>
  <si>
    <t>Городское поселение Суходол</t>
  </si>
  <si>
    <t xml:space="preserve">Муниципальный район Ставропольский </t>
  </si>
  <si>
    <t>Сельское поселение Бахилово</t>
  </si>
  <si>
    <t>Сельское поселение Большая Рязань</t>
  </si>
  <si>
    <t>Сельское поселение Верхнее Санчелеево</t>
  </si>
  <si>
    <t>Сельское поселение Верхние Белозерки</t>
  </si>
  <si>
    <t>Сельское поселение Выселки</t>
  </si>
  <si>
    <t>Сельское поселение Жигули</t>
  </si>
  <si>
    <t>Сельское поселение Кирилловка</t>
  </si>
  <si>
    <t>Сельское поселение Луначарский</t>
  </si>
  <si>
    <t>Сельское поселение Мусорка</t>
  </si>
  <si>
    <t>Сельское поселение Нижнее Санчелеево</t>
  </si>
  <si>
    <t>Сельское поселение Новая Бинарадка</t>
  </si>
  <si>
    <t>Сельское поселение Осиновка</t>
  </si>
  <si>
    <t>Сельское поселение Пискалы</t>
  </si>
  <si>
    <t>Сельское поселение Подстепки</t>
  </si>
  <si>
    <t>Сельское поселение Приморский</t>
  </si>
  <si>
    <t>Сельское поселение Севрюкаево</t>
  </si>
  <si>
    <t>Сельское поселение Сосновый Солонец</t>
  </si>
  <si>
    <t>Сельское поселение Ташелка</t>
  </si>
  <si>
    <t>Сельское поселение Тимофеевка</t>
  </si>
  <si>
    <t>Сельское поселение Узюково</t>
  </si>
  <si>
    <t>Сельское поселение Хрящевка</t>
  </si>
  <si>
    <t>Сельское поселение Ягодное</t>
  </si>
  <si>
    <t xml:space="preserve">Муниципальный район Сызранский </t>
  </si>
  <si>
    <t>Городское поселение Балашейка</t>
  </si>
  <si>
    <t>Сельское поселение Варламово</t>
  </si>
  <si>
    <t>Сельское поселение Волжское</t>
  </si>
  <si>
    <t>Сельское поселение Жемковка</t>
  </si>
  <si>
    <t>Сельское поселение Заборовка</t>
  </si>
  <si>
    <t>Сельское поселение Ивашевка</t>
  </si>
  <si>
    <t>Городское поселение Междуреченск</t>
  </si>
  <si>
    <t>Сельское поселение Новая Рачейка</t>
  </si>
  <si>
    <t>Сельское поселение Новозаборовский</t>
  </si>
  <si>
    <t>Сельское поселение Печерское</t>
  </si>
  <si>
    <t>Сельское поселение Рамено</t>
  </si>
  <si>
    <t>Сельское поселение Старая Рачейка</t>
  </si>
  <si>
    <t>Сельское поселение Троицкое</t>
  </si>
  <si>
    <t>Сельское поселение Усинское</t>
  </si>
  <si>
    <t>Сельское поселение Чекалино</t>
  </si>
  <si>
    <t xml:space="preserve">Муниципальный район Хворостянский </t>
  </si>
  <si>
    <t>Сельское поселение Абашево</t>
  </si>
  <si>
    <t>Сельское поселение Владимировка</t>
  </si>
  <si>
    <t>Сельское поселение Масленниково</t>
  </si>
  <si>
    <t>Сельское поселение Новокуровка</t>
  </si>
  <si>
    <t>Сельское поселение Новотулка</t>
  </si>
  <si>
    <t>Сельское поселение Прогресс</t>
  </si>
  <si>
    <t>Сельское поселение Романовка</t>
  </si>
  <si>
    <t>Сельское поселение Соловьево</t>
  </si>
  <si>
    <t>Сельское поселение Студенцы</t>
  </si>
  <si>
    <t>Сельское поселение Хворостянка</t>
  </si>
  <si>
    <t xml:space="preserve">Муниципальный район Челно-Вершинский </t>
  </si>
  <si>
    <t>Сельское поселение Девлезеркино</t>
  </si>
  <si>
    <t>Сельское поселение Каменный Брод</t>
  </si>
  <si>
    <t>Сельское поселение Краснояриха</t>
  </si>
  <si>
    <t>Сельское поселение Красный Строитель</t>
  </si>
  <si>
    <t>Сельское поселение Новое Аделяково</t>
  </si>
  <si>
    <t>Сельское поселение Озерки</t>
  </si>
  <si>
    <t>Сельское поселение Сиделькино</t>
  </si>
  <si>
    <t>Сельское поселение Токмакла</t>
  </si>
  <si>
    <t>Сельское поселение Челно-Вершины</t>
  </si>
  <si>
    <t>Сельское поселение Чувашское Урметьево</t>
  </si>
  <si>
    <t>Сельское поселение Эштебенькино</t>
  </si>
  <si>
    <t xml:space="preserve">Муниципальный район Шенталинский </t>
  </si>
  <si>
    <t>Сельское поселение Артюшкино</t>
  </si>
  <si>
    <t>Сельское поселение Денискино</t>
  </si>
  <si>
    <t>Сельское поселение Каменка</t>
  </si>
  <si>
    <t>Сельское поселение Канаш</t>
  </si>
  <si>
    <t>Сельское поселение Новый Кувак</t>
  </si>
  <si>
    <t>Сельское поселение Салейкино</t>
  </si>
  <si>
    <t>Сельское поселение Старая Шентала</t>
  </si>
  <si>
    <t>Сельское поселение Туарма</t>
  </si>
  <si>
    <t>Сельское поселение Четырла</t>
  </si>
  <si>
    <t>Сельское поселение Шентала</t>
  </si>
  <si>
    <t xml:space="preserve">Муниципальный район Шигонский </t>
  </si>
  <si>
    <t>Сельское поселение Береговой</t>
  </si>
  <si>
    <t>Сельское поселение Бичевная</t>
  </si>
  <si>
    <t>Сельское поселение Волжский Утес</t>
  </si>
  <si>
    <t>Сельское поселение Малячкино</t>
  </si>
  <si>
    <t>Сельское поселение Муранка</t>
  </si>
  <si>
    <t>Сельское поселение Новодевичье</t>
  </si>
  <si>
    <t>Сельское поселение Пионерский</t>
  </si>
  <si>
    <t>Сельское поселение Подвалье</t>
  </si>
  <si>
    <t>Сельское поселение Суринск</t>
  </si>
  <si>
    <t>Сельское поселение Тайдаково</t>
  </si>
  <si>
    <t>Сельское поселение Усолье</t>
  </si>
  <si>
    <t>Сельское поселение Шигоны</t>
  </si>
  <si>
    <t>х</t>
  </si>
  <si>
    <t>Прогнозное значение</t>
  </si>
  <si>
    <t>Фактически сложившийся уровень</t>
  </si>
  <si>
    <t>x</t>
  </si>
  <si>
    <t xml:space="preserve"> +/- по итогам отчётного периода</t>
  </si>
  <si>
    <t>Отклонение от прогноза</t>
  </si>
  <si>
    <t>Вес влияния на результат</t>
  </si>
  <si>
    <t>Общая сумма весов влияния</t>
  </si>
  <si>
    <t>X</t>
  </si>
  <si>
    <t>Промежуточная сводная оценка выполнения социально-экономических показателей</t>
  </si>
  <si>
    <t>Итоговая сводная оценка выполнения социально-экономических показателей</t>
  </si>
  <si>
    <t>Отклонение от планируемого распределения</t>
  </si>
  <si>
    <t>ИТОГО</t>
  </si>
  <si>
    <t>Н/Д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</si>
  <si>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</t>
  </si>
  <si>
    <t>Уровень зарегистрированной безработицы относительно населения в трудоспособном возрасте (на конец периода)</t>
  </si>
  <si>
    <t>Годовое значение</t>
  </si>
  <si>
    <t>Исполнение
(4)=(3)/(2)</t>
  </si>
  <si>
    <t>Исполнение
(8)=(7)/(6)</t>
  </si>
  <si>
    <t>Исполнение
(12)=(10)/(11)</t>
  </si>
  <si>
    <t>Исполнение
(16)=(15)/(14)</t>
  </si>
  <si>
    <t>Распределение субсидий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</t>
  </si>
  <si>
    <t>Исполнение</t>
  </si>
  <si>
    <t>Отсутствие просро-ченной кредиторской задолженности местного бюджета (консоли-дированного бюджета муниципального района)</t>
  </si>
  <si>
    <t>Исполнение
(22)=(21)/(20)</t>
  </si>
  <si>
    <t>Исполнение
(26)=(25)/(24)</t>
  </si>
  <si>
    <t>Объем закупок скота и птицы во всех категориях хозяйств (тонн)</t>
  </si>
  <si>
    <t>Объем закупок молока во всех категориях хозяйств (тонн)</t>
  </si>
  <si>
    <t>Объем поступления в местный бюджет (консолидированный бюджет муниципального района) собственных доходов, за исключением безвозмездных поступлений и доходов от продажи материальных и нематериальных активов (тыс.рублей)</t>
  </si>
  <si>
    <t>Уровень зарегистрированной безработицы относительно населения в трудоспособном возрасте (на конец периода) (%)</t>
  </si>
  <si>
    <t>Темп роста среднемесячной номинальной заработной платы (по крупным и средним организациям) (%)</t>
  </si>
  <si>
    <t>Объем отгруженных товаров собственного производства, выполнения работ и услуг собственными силами по видам экономической деятельности "Обрабатывающие производства", "Производство и распределение электроэнергии, газа и воды" (тыс.рублей)</t>
  </si>
  <si>
    <t>-</t>
  </si>
  <si>
    <t>Распределение за отчётный период с учетом корректировки</t>
  </si>
  <si>
    <t>Объем внебюджетных инвестиций в основной капитал</t>
  </si>
  <si>
    <t xml:space="preserve">Оборот розничной торговли </t>
  </si>
  <si>
    <t>Доля реализованной на территории муниципального образования алкогольной продукции, произведенной на территории Самарской области, в общем объеме алкогольной продукции, реализованной на территории муниципального образования, в натуральном выражении</t>
  </si>
  <si>
    <t>Поголовье коров</t>
  </si>
  <si>
    <t>Раннее предоставленные субсидии</t>
  </si>
  <si>
    <t>За январь</t>
  </si>
  <si>
    <t>За февраль</t>
  </si>
  <si>
    <t>План распределения за период</t>
  </si>
  <si>
    <t>Распределение за отчетный период</t>
  </si>
  <si>
    <t>+</t>
  </si>
  <si>
    <t>Нарушен норматив формирования расходов на содержание органов местного самоуправления</t>
  </si>
  <si>
    <t>Нарушение норматива</t>
  </si>
  <si>
    <t xml:space="preserve"> + / -
(5)=(2)*(4)/(30)</t>
  </si>
  <si>
    <t xml:space="preserve"> + / -
(5)=(2)*(7)/(30)</t>
  </si>
  <si>
    <t xml:space="preserve"> + / -
(5)=(2)*(10)/(30)</t>
  </si>
  <si>
    <t xml:space="preserve"> + / -
(5)=(2)*(13)/(30)</t>
  </si>
  <si>
    <t xml:space="preserve"> + / -
(5)=(2)*(16)/(30)</t>
  </si>
  <si>
    <t xml:space="preserve"> + / -
(5)=(2)*(19)/(30)</t>
  </si>
  <si>
    <t xml:space="preserve"> + / -
(5)=(2)*(22)/(30)</t>
  </si>
  <si>
    <t xml:space="preserve"> + / -
(5)=(2)*(25)/(30)</t>
  </si>
  <si>
    <t xml:space="preserve"> + / -
(5)=(2)*(28)/(30)</t>
  </si>
  <si>
    <t>Сумма положительных значений распределения за отчётный период за вычетом предоставленных субсидий за январь-февраль</t>
  </si>
  <si>
    <t>Сумма субсидий, неполученных в следствие нарушения норматива расходов на содержание органов местного самоуправления</t>
  </si>
  <si>
    <t>Факторный анализ влияния отдельных показателей на итоговое распределение за I квартал</t>
  </si>
  <si>
    <t>За март</t>
  </si>
  <si>
    <t>За апрель</t>
  </si>
  <si>
    <t>За май</t>
  </si>
  <si>
    <t>За июнь</t>
  </si>
  <si>
    <t>За июль</t>
  </si>
  <si>
    <t>За август</t>
  </si>
  <si>
    <t>Корректировка распределения с учетом использования показателей темпа роста среднемесячной номинальной заработной платы в расчете за август 2013 года</t>
  </si>
  <si>
    <t>За 9 месяцев 2013 года</t>
  </si>
  <si>
    <t>Распределение за отчётный период за вычетом предоставленных субсидий за январь-август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</si>
</sst>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р_._-;\-* #,##0.00_р_._-;_-* &quot;-&quot;??_р_._-;_-@_-"/>
    <numFmt numFmtId="164" formatCode="_-* #,##0_р_._-;\-* #,##0_р_._-;_-* &quot;-&quot;??_р_._-;_-@_-"/>
    <numFmt numFmtId="165" formatCode="#,##0.0"/>
    <numFmt numFmtId="166" formatCode="#,##0_ ;[Red]\-#,##0\ "/>
    <numFmt numFmtId="167" formatCode="#,##0.000_ ;[Red]\-#,##0.000\ "/>
    <numFmt numFmtId="168" formatCode="0.0"/>
    <numFmt numFmtId="169" formatCode="0.000"/>
    <numFmt numFmtId="170" formatCode="0.00_ ;[Red]\-0.00\ "/>
    <numFmt numFmtId="171" formatCode="#,##0.0_ ;[Red]\-#,##0.0\ "/>
    <numFmt numFmtId="172" formatCode="#,##0.000"/>
  </numFmts>
  <fonts count="25" x14ac:knownFonts="1">
    <font>
      <sz val="10"/>
      <name val="Arial Cyr"/>
      <charset val="204"/>
    </font>
    <font>
      <sz val="10"/>
      <name val="Arial Cyr"/>
      <charset val="204"/>
    </font>
    <font>
      <sz val="9"/>
      <name val="Arial Narrow"/>
      <family val="2"/>
      <charset val="204"/>
    </font>
    <font>
      <sz val="10"/>
      <name val="Arial Narrow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i/>
      <sz val="8"/>
      <color indexed="23"/>
      <name val="Arial Cyr"/>
      <charset val="204"/>
    </font>
    <font>
      <sz val="10"/>
      <color indexed="62"/>
      <name val="Arial Cyr"/>
      <charset val="204"/>
    </font>
    <font>
      <sz val="10"/>
      <name val="Arial"/>
      <family val="2"/>
      <charset val="204"/>
    </font>
    <font>
      <sz val="8.5"/>
      <name val="Arial Narrow"/>
      <family val="2"/>
      <charset val="204"/>
    </font>
    <font>
      <sz val="8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3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darkDown">
        <fgColor indexed="10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15"/>
      </patternFill>
    </fill>
    <fill>
      <patternFill patternType="solid">
        <fgColor indexed="13"/>
      </patternFill>
    </fill>
    <fill>
      <patternFill patternType="solid">
        <f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6">
    <xf numFmtId="0" fontId="0" fillId="0" borderId="0"/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4" borderId="1" applyNumberFormat="0">
      <alignment horizontal="right" vertical="top"/>
    </xf>
    <xf numFmtId="49" fontId="4" fillId="2" borderId="1">
      <alignment horizontal="left" vertical="top"/>
    </xf>
    <xf numFmtId="49" fontId="7" fillId="0" borderId="1">
      <alignment horizontal="left" vertical="top"/>
    </xf>
    <xf numFmtId="0" fontId="4" fillId="5" borderId="1">
      <alignment horizontal="left" vertical="top" wrapText="1"/>
    </xf>
    <xf numFmtId="0" fontId="7" fillId="0" borderId="1">
      <alignment horizontal="left" vertical="top" wrapText="1"/>
    </xf>
    <xf numFmtId="0" fontId="4" fillId="6" borderId="1">
      <alignment horizontal="left" vertical="top" wrapText="1"/>
    </xf>
    <xf numFmtId="0" fontId="4" fillId="7" borderId="1">
      <alignment horizontal="left" vertical="top" wrapText="1"/>
    </xf>
    <xf numFmtId="0" fontId="4" fillId="8" borderId="1">
      <alignment horizontal="left" vertical="top" wrapText="1"/>
    </xf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8" fillId="0" borderId="0">
      <alignment horizontal="left" vertical="top"/>
    </xf>
    <xf numFmtId="0" fontId="13" fillId="0" borderId="0"/>
    <xf numFmtId="0" fontId="4" fillId="0" borderId="0">
      <alignment vertical="center" wrapText="1"/>
    </xf>
    <xf numFmtId="0" fontId="4" fillId="0" borderId="0">
      <alignment vertical="center" wrapText="1"/>
    </xf>
    <xf numFmtId="0" fontId="6" fillId="0" borderId="0">
      <alignment vertical="top" wrapText="1"/>
    </xf>
    <xf numFmtId="0" fontId="5" fillId="0" borderId="0">
      <alignment vertical="top" wrapText="1"/>
    </xf>
    <xf numFmtId="0" fontId="5" fillId="0" borderId="0">
      <alignment vertical="top" wrapText="1"/>
    </xf>
    <xf numFmtId="0" fontId="5" fillId="0" borderId="0"/>
    <xf numFmtId="0" fontId="4" fillId="0" borderId="0">
      <alignment vertical="center" wrapText="1"/>
    </xf>
    <xf numFmtId="0" fontId="5" fillId="0" borderId="0"/>
    <xf numFmtId="0" fontId="10" fillId="0" borderId="0"/>
    <xf numFmtId="0" fontId="13" fillId="0" borderId="0"/>
    <xf numFmtId="0" fontId="1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4" fillId="5" borderId="2" applyNumberFormat="0">
      <alignment horizontal="right" vertical="top"/>
    </xf>
    <xf numFmtId="0" fontId="4" fillId="6" borderId="2" applyNumberFormat="0">
      <alignment horizontal="right" vertical="top"/>
    </xf>
    <xf numFmtId="0" fontId="4" fillId="0" borderId="1" applyNumberFormat="0">
      <alignment horizontal="right" vertical="top"/>
    </xf>
    <xf numFmtId="0" fontId="4" fillId="0" borderId="1" applyNumberFormat="0">
      <alignment horizontal="right" vertical="top"/>
    </xf>
    <xf numFmtId="0" fontId="4" fillId="7" borderId="2" applyNumberFormat="0">
      <alignment horizontal="right" vertical="top"/>
    </xf>
    <xf numFmtId="0" fontId="4" fillId="0" borderId="1" applyNumberFormat="0">
      <alignment horizontal="right" vertical="top"/>
    </xf>
    <xf numFmtId="49" fontId="9" fillId="3" borderId="1">
      <alignment horizontal="left" vertical="top" wrapText="1"/>
    </xf>
    <xf numFmtId="49" fontId="4" fillId="0" borderId="1">
      <alignment horizontal="left" vertical="top" wrapText="1"/>
    </xf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9" borderId="1">
      <alignment horizontal="left" vertical="top" wrapText="1"/>
    </xf>
    <xf numFmtId="0" fontId="4" fillId="0" borderId="1">
      <alignment horizontal="left" vertical="top" wrapText="1"/>
    </xf>
    <xf numFmtId="0" fontId="15" fillId="0" borderId="0"/>
  </cellStyleXfs>
  <cellXfs count="192">
    <xf numFmtId="0" fontId="0" fillId="0" borderId="0" xfId="0"/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4" fontId="16" fillId="0" borderId="3" xfId="0" applyNumberFormat="1" applyFont="1" applyFill="1" applyBorder="1" applyAlignment="1">
      <alignment horizontal="center" vertical="center"/>
    </xf>
    <xf numFmtId="3" fontId="16" fillId="0" borderId="3" xfId="0" applyNumberFormat="1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vertical="center"/>
    </xf>
    <xf numFmtId="4" fontId="18" fillId="12" borderId="3" xfId="0" applyNumberFormat="1" applyFont="1" applyFill="1" applyBorder="1" applyAlignment="1">
      <alignment horizontal="center" vertical="center"/>
    </xf>
    <xf numFmtId="3" fontId="18" fillId="12" borderId="3" xfId="0" applyNumberFormat="1" applyFont="1" applyFill="1" applyBorder="1" applyAlignment="1">
      <alignment horizontal="center" vertical="center"/>
    </xf>
    <xf numFmtId="0" fontId="16" fillId="12" borderId="3" xfId="0" applyFont="1" applyFill="1" applyBorder="1" applyAlignment="1">
      <alignment vertical="center"/>
    </xf>
    <xf numFmtId="4" fontId="16" fillId="0" borderId="0" xfId="0" applyNumberFormat="1" applyFont="1" applyFill="1" applyBorder="1" applyAlignment="1">
      <alignment horizontal="center" vertical="center"/>
    </xf>
    <xf numFmtId="164" fontId="16" fillId="0" borderId="0" xfId="38" applyNumberFormat="1" applyFont="1" applyFill="1" applyBorder="1" applyAlignment="1">
      <alignment horizontal="left" vertical="center" wrapText="1"/>
    </xf>
    <xf numFmtId="0" fontId="17" fillId="0" borderId="3" xfId="45" applyFont="1" applyFill="1" applyBorder="1" applyAlignment="1">
      <alignment horizontal="center" vertical="top" wrapText="1"/>
    </xf>
    <xf numFmtId="0" fontId="17" fillId="0" borderId="3" xfId="45" applyFont="1" applyBorder="1" applyAlignment="1">
      <alignment vertical="top" wrapText="1"/>
    </xf>
    <xf numFmtId="0" fontId="17" fillId="0" borderId="3" xfId="0" applyFont="1" applyFill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7" fillId="12" borderId="3" xfId="45" applyFont="1" applyFill="1" applyBorder="1" applyAlignment="1">
      <alignment vertical="top" wrapText="1"/>
    </xf>
    <xf numFmtId="0" fontId="17" fillId="12" borderId="3" xfId="45" applyFont="1" applyFill="1" applyBorder="1" applyAlignment="1">
      <alignment horizontal="center" vertical="top" wrapText="1"/>
    </xf>
    <xf numFmtId="0" fontId="17" fillId="12" borderId="3" xfId="0" applyFont="1" applyFill="1" applyBorder="1" applyAlignment="1">
      <alignment vertical="top" wrapText="1"/>
    </xf>
    <xf numFmtId="167" fontId="16" fillId="0" borderId="3" xfId="0" applyNumberFormat="1" applyFont="1" applyFill="1" applyBorder="1" applyAlignment="1">
      <alignment vertical="center"/>
    </xf>
    <xf numFmtId="165" fontId="16" fillId="0" borderId="3" xfId="0" applyNumberFormat="1" applyFont="1" applyFill="1" applyBorder="1" applyAlignment="1">
      <alignment vertical="center"/>
    </xf>
    <xf numFmtId="1" fontId="16" fillId="0" borderId="3" xfId="0" applyNumberFormat="1" applyFont="1" applyFill="1" applyBorder="1" applyAlignment="1">
      <alignment horizontal="center" vertical="center"/>
    </xf>
    <xf numFmtId="1" fontId="18" fillId="12" borderId="3" xfId="0" applyNumberFormat="1" applyFont="1" applyFill="1" applyBorder="1" applyAlignment="1">
      <alignment horizontal="center" vertical="center"/>
    </xf>
    <xf numFmtId="0" fontId="17" fillId="12" borderId="4" xfId="45" applyFont="1" applyFill="1" applyBorder="1" applyAlignment="1">
      <alignment horizontal="left" vertical="top" wrapText="1"/>
    </xf>
    <xf numFmtId="0" fontId="17" fillId="0" borderId="4" xfId="45" applyFont="1" applyBorder="1" applyAlignment="1">
      <alignment vertical="top" wrapText="1"/>
    </xf>
    <xf numFmtId="4" fontId="0" fillId="0" borderId="3" xfId="0" applyNumberFormat="1" applyBorder="1"/>
    <xf numFmtId="3" fontId="0" fillId="0" borderId="3" xfId="0" applyNumberFormat="1" applyBorder="1"/>
    <xf numFmtId="165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8" fontId="0" fillId="0" borderId="3" xfId="0" applyNumberFormat="1" applyBorder="1"/>
    <xf numFmtId="169" fontId="0" fillId="0" borderId="3" xfId="0" applyNumberFormat="1" applyBorder="1"/>
    <xf numFmtId="0" fontId="0" fillId="0" borderId="3" xfId="0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166" fontId="16" fillId="0" borderId="3" xfId="0" applyNumberFormat="1" applyFont="1" applyFill="1" applyBorder="1" applyAlignment="1">
      <alignment vertical="center"/>
    </xf>
    <xf numFmtId="0" fontId="16" fillId="14" borderId="3" xfId="0" applyFont="1" applyFill="1" applyBorder="1" applyAlignment="1">
      <alignment vertical="top" wrapText="1"/>
    </xf>
    <xf numFmtId="165" fontId="16" fillId="0" borderId="3" xfId="0" applyNumberFormat="1" applyFont="1" applyFill="1" applyBorder="1" applyAlignment="1">
      <alignment horizontal="right" vertical="center"/>
    </xf>
    <xf numFmtId="165" fontId="18" fillId="12" borderId="3" xfId="0" applyNumberFormat="1" applyFont="1" applyFill="1" applyBorder="1" applyAlignment="1">
      <alignment horizontal="right" vertical="center"/>
    </xf>
    <xf numFmtId="168" fontId="0" fillId="15" borderId="3" xfId="0" applyNumberFormat="1" applyFill="1" applyBorder="1"/>
    <xf numFmtId="0" fontId="19" fillId="13" borderId="3" xfId="0" applyFont="1" applyFill="1" applyBorder="1" applyAlignment="1">
      <alignment vertical="center"/>
    </xf>
    <xf numFmtId="165" fontId="19" fillId="13" borderId="3" xfId="0" applyNumberFormat="1" applyFont="1" applyFill="1" applyBorder="1" applyAlignment="1">
      <alignment vertical="center"/>
    </xf>
    <xf numFmtId="168" fontId="0" fillId="0" borderId="3" xfId="0" applyNumberFormat="1" applyFill="1" applyBorder="1"/>
    <xf numFmtId="0" fontId="0" fillId="0" borderId="0" xfId="0" applyFill="1"/>
    <xf numFmtId="165" fontId="0" fillId="0" borderId="3" xfId="0" applyNumberFormat="1" applyFill="1" applyBorder="1"/>
    <xf numFmtId="4" fontId="0" fillId="0" borderId="3" xfId="0" applyNumberFormat="1" applyFill="1" applyBorder="1"/>
    <xf numFmtId="169" fontId="0" fillId="0" borderId="3" xfId="0" applyNumberFormat="1" applyFill="1" applyBorder="1"/>
    <xf numFmtId="3" fontId="0" fillId="0" borderId="3" xfId="0" applyNumberFormat="1" applyFill="1" applyBorder="1"/>
    <xf numFmtId="4" fontId="0" fillId="0" borderId="3" xfId="0" applyNumberFormat="1" applyBorder="1" applyAlignment="1">
      <alignment horizontal="center" vertical="center"/>
    </xf>
    <xf numFmtId="0" fontId="2" fillId="11" borderId="21" xfId="0" applyFont="1" applyFill="1" applyBorder="1" applyAlignment="1">
      <alignment horizontal="center" vertical="center" wrapText="1"/>
    </xf>
    <xf numFmtId="0" fontId="2" fillId="11" borderId="22" xfId="0" applyFont="1" applyFill="1" applyBorder="1" applyAlignment="1">
      <alignment horizontal="center" vertical="center" wrapText="1"/>
    </xf>
    <xf numFmtId="0" fontId="2" fillId="11" borderId="23" xfId="0" applyFont="1" applyFill="1" applyBorder="1" applyAlignment="1">
      <alignment horizontal="center" vertical="center" wrapText="1"/>
    </xf>
    <xf numFmtId="0" fontId="17" fillId="12" borderId="12" xfId="45" applyFont="1" applyFill="1" applyBorder="1" applyAlignment="1">
      <alignment horizontal="left" vertical="top" wrapText="1"/>
    </xf>
    <xf numFmtId="3" fontId="18" fillId="12" borderId="12" xfId="0" applyNumberFormat="1" applyFont="1" applyFill="1" applyBorder="1" applyAlignment="1">
      <alignment horizontal="center" vertical="center" wrapText="1"/>
    </xf>
    <xf numFmtId="4" fontId="18" fillId="12" borderId="12" xfId="0" applyNumberFormat="1" applyFont="1" applyFill="1" applyBorder="1" applyAlignment="1">
      <alignment horizontal="center" vertical="center" wrapText="1"/>
    </xf>
    <xf numFmtId="165" fontId="18" fillId="12" borderId="12" xfId="0" applyNumberFormat="1" applyFont="1" applyFill="1" applyBorder="1" applyAlignment="1">
      <alignment horizontal="center" vertical="center" wrapText="1"/>
    </xf>
    <xf numFmtId="0" fontId="18" fillId="12" borderId="12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16" borderId="25" xfId="0" applyFont="1" applyFill="1" applyBorder="1" applyAlignment="1">
      <alignment horizontal="center" vertical="center" wrapText="1"/>
    </xf>
    <xf numFmtId="0" fontId="21" fillId="16" borderId="26" xfId="0" applyFont="1" applyFill="1" applyBorder="1" applyAlignment="1">
      <alignment horizontal="center" vertical="center" wrapText="1"/>
    </xf>
    <xf numFmtId="0" fontId="21" fillId="16" borderId="27" xfId="0" applyFont="1" applyFill="1" applyBorder="1" applyAlignment="1">
      <alignment horizontal="center" vertical="center" wrapText="1"/>
    </xf>
    <xf numFmtId="0" fontId="3" fillId="16" borderId="18" xfId="0" applyFont="1" applyFill="1" applyBorder="1" applyAlignment="1">
      <alignment horizontal="center" vertical="center" wrapText="1"/>
    </xf>
    <xf numFmtId="0" fontId="0" fillId="16" borderId="12" xfId="0" applyNumberFormat="1" applyFont="1" applyFill="1" applyBorder="1" applyAlignment="1">
      <alignment horizontal="center" vertical="center" wrapText="1"/>
    </xf>
    <xf numFmtId="0" fontId="0" fillId="16" borderId="3" xfId="0" applyFont="1" applyFill="1" applyBorder="1" applyAlignment="1">
      <alignment horizontal="center" vertical="center" wrapText="1"/>
    </xf>
    <xf numFmtId="0" fontId="3" fillId="16" borderId="3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16" fillId="0" borderId="3" xfId="0" applyNumberFormat="1" applyFont="1" applyFill="1" applyBorder="1" applyAlignment="1">
      <alignment horizontal="right" vertical="center"/>
    </xf>
    <xf numFmtId="0" fontId="21" fillId="16" borderId="30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2" fontId="16" fillId="0" borderId="32" xfId="0" applyNumberFormat="1" applyFont="1" applyFill="1" applyBorder="1" applyAlignment="1">
      <alignment vertical="center"/>
    </xf>
    <xf numFmtId="0" fontId="21" fillId="16" borderId="33" xfId="0" applyFont="1" applyFill="1" applyBorder="1" applyAlignment="1">
      <alignment horizontal="center" vertical="center" wrapText="1"/>
    </xf>
    <xf numFmtId="0" fontId="2" fillId="19" borderId="21" xfId="0" applyFont="1" applyFill="1" applyBorder="1" applyAlignment="1">
      <alignment horizontal="center" vertical="center" wrapText="1"/>
    </xf>
    <xf numFmtId="0" fontId="2" fillId="19" borderId="22" xfId="0" applyFont="1" applyFill="1" applyBorder="1" applyAlignment="1">
      <alignment horizontal="center" vertical="center" wrapText="1"/>
    </xf>
    <xf numFmtId="0" fontId="2" fillId="19" borderId="23" xfId="0" applyFont="1" applyFill="1" applyBorder="1" applyAlignment="1">
      <alignment horizontal="center" vertical="center" wrapText="1"/>
    </xf>
    <xf numFmtId="0" fontId="3" fillId="18" borderId="29" xfId="0" applyFont="1" applyFill="1" applyBorder="1" applyAlignment="1">
      <alignment horizontal="center" vertical="center" wrapText="1"/>
    </xf>
    <xf numFmtId="0" fontId="3" fillId="18" borderId="28" xfId="0" applyFont="1" applyFill="1" applyBorder="1" applyAlignment="1">
      <alignment horizontal="center" vertical="center" wrapText="1"/>
    </xf>
    <xf numFmtId="170" fontId="16" fillId="0" borderId="3" xfId="0" applyNumberFormat="1" applyFont="1" applyFill="1" applyBorder="1" applyAlignment="1">
      <alignment vertical="center"/>
    </xf>
    <xf numFmtId="0" fontId="16" fillId="0" borderId="37" xfId="0" applyFont="1" applyFill="1" applyBorder="1" applyAlignment="1">
      <alignment vertical="center"/>
    </xf>
    <xf numFmtId="171" fontId="16" fillId="0" borderId="3" xfId="0" applyNumberFormat="1" applyFont="1" applyFill="1" applyBorder="1" applyAlignment="1">
      <alignment vertical="center"/>
    </xf>
    <xf numFmtId="4" fontId="16" fillId="0" borderId="38" xfId="0" applyNumberFormat="1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vertical="center"/>
    </xf>
    <xf numFmtId="0" fontId="18" fillId="12" borderId="39" xfId="0" applyFont="1" applyFill="1" applyBorder="1" applyAlignment="1">
      <alignment vertical="center"/>
    </xf>
    <xf numFmtId="165" fontId="16" fillId="0" borderId="11" xfId="0" applyNumberFormat="1" applyFont="1" applyFill="1" applyBorder="1" applyAlignment="1">
      <alignment vertical="center"/>
    </xf>
    <xf numFmtId="0" fontId="16" fillId="0" borderId="12" xfId="0" applyFont="1" applyFill="1" applyBorder="1" applyAlignment="1">
      <alignment vertical="center"/>
    </xf>
    <xf numFmtId="170" fontId="16" fillId="0" borderId="12" xfId="0" applyNumberFormat="1" applyFont="1" applyFill="1" applyBorder="1" applyAlignment="1">
      <alignment vertical="center"/>
    </xf>
    <xf numFmtId="0" fontId="16" fillId="0" borderId="41" xfId="0" applyFont="1" applyFill="1" applyBorder="1" applyAlignment="1">
      <alignment vertical="center"/>
    </xf>
    <xf numFmtId="0" fontId="16" fillId="12" borderId="3" xfId="0" applyFont="1" applyFill="1" applyBorder="1" applyAlignment="1">
      <alignment vertical="center" wrapText="1"/>
    </xf>
    <xf numFmtId="0" fontId="16" fillId="0" borderId="11" xfId="0" applyFont="1" applyBorder="1" applyAlignment="1">
      <alignment vertical="top" wrapText="1"/>
    </xf>
    <xf numFmtId="165" fontId="16" fillId="0" borderId="11" xfId="0" applyNumberFormat="1" applyFont="1" applyFill="1" applyBorder="1" applyAlignment="1">
      <alignment horizontal="right" vertical="center"/>
    </xf>
    <xf numFmtId="4" fontId="16" fillId="0" borderId="11" xfId="0" applyNumberFormat="1" applyFont="1" applyFill="1" applyBorder="1" applyAlignment="1">
      <alignment horizontal="center" vertical="center"/>
    </xf>
    <xf numFmtId="0" fontId="17" fillId="0" borderId="11" xfId="45" applyFont="1" applyFill="1" applyBorder="1" applyAlignment="1">
      <alignment horizontal="center" vertical="top" wrapText="1"/>
    </xf>
    <xf numFmtId="3" fontId="16" fillId="0" borderId="11" xfId="0" applyNumberFormat="1" applyFont="1" applyFill="1" applyBorder="1" applyAlignment="1">
      <alignment horizontal="center" vertical="center"/>
    </xf>
    <xf numFmtId="1" fontId="16" fillId="0" borderId="11" xfId="0" applyNumberFormat="1" applyFont="1" applyFill="1" applyBorder="1" applyAlignment="1">
      <alignment horizontal="center" vertical="center"/>
    </xf>
    <xf numFmtId="167" fontId="16" fillId="0" borderId="11" xfId="0" applyNumberFormat="1" applyFont="1" applyFill="1" applyBorder="1" applyAlignment="1">
      <alignment vertical="center"/>
    </xf>
    <xf numFmtId="166" fontId="16" fillId="0" borderId="11" xfId="0" applyNumberFormat="1" applyFont="1" applyFill="1" applyBorder="1" applyAlignment="1">
      <alignment vertical="center"/>
    </xf>
    <xf numFmtId="171" fontId="16" fillId="0" borderId="11" xfId="0" applyNumberFormat="1" applyFont="1" applyFill="1" applyBorder="1" applyAlignment="1">
      <alignment vertical="center"/>
    </xf>
    <xf numFmtId="0" fontId="16" fillId="0" borderId="42" xfId="0" applyFont="1" applyFill="1" applyBorder="1" applyAlignment="1">
      <alignment vertical="center"/>
    </xf>
    <xf numFmtId="0" fontId="3" fillId="13" borderId="3" xfId="0" applyFont="1" applyFill="1" applyBorder="1" applyAlignment="1">
      <alignment vertical="center"/>
    </xf>
    <xf numFmtId="4" fontId="22" fillId="0" borderId="38" xfId="0" applyNumberFormat="1" applyFont="1" applyFill="1" applyBorder="1" applyAlignment="1">
      <alignment horizontal="center" vertical="center"/>
    </xf>
    <xf numFmtId="0" fontId="18" fillId="12" borderId="40" xfId="0" applyFont="1" applyFill="1" applyBorder="1" applyAlignment="1">
      <alignment vertical="center"/>
    </xf>
    <xf numFmtId="2" fontId="16" fillId="0" borderId="16" xfId="0" applyNumberFormat="1" applyFont="1" applyFill="1" applyBorder="1" applyAlignment="1">
      <alignment vertical="center"/>
    </xf>
    <xf numFmtId="0" fontId="16" fillId="0" borderId="16" xfId="0" applyFont="1" applyFill="1" applyBorder="1" applyAlignment="1">
      <alignment vertical="center"/>
    </xf>
    <xf numFmtId="0" fontId="16" fillId="0" borderId="14" xfId="0" applyFont="1" applyFill="1" applyBorder="1" applyAlignment="1">
      <alignment vertical="center"/>
    </xf>
    <xf numFmtId="0" fontId="16" fillId="0" borderId="40" xfId="0" applyFont="1" applyFill="1" applyBorder="1" applyAlignment="1">
      <alignment vertical="center"/>
    </xf>
    <xf numFmtId="4" fontId="16" fillId="0" borderId="16" xfId="0" applyNumberFormat="1" applyFont="1" applyFill="1" applyBorder="1" applyAlignment="1">
      <alignment horizontal="center" vertical="center"/>
    </xf>
    <xf numFmtId="165" fontId="16" fillId="0" borderId="12" xfId="0" applyNumberFormat="1" applyFont="1" applyFill="1" applyBorder="1" applyAlignment="1">
      <alignment horizontal="right" vertical="center"/>
    </xf>
    <xf numFmtId="170" fontId="16" fillId="0" borderId="17" xfId="0" applyNumberFormat="1" applyFont="1" applyFill="1" applyBorder="1" applyAlignment="1">
      <alignment horizontal="center" vertical="center"/>
    </xf>
    <xf numFmtId="170" fontId="16" fillId="0" borderId="15" xfId="0" applyNumberFormat="1" applyFont="1" applyFill="1" applyBorder="1" applyAlignment="1">
      <alignment horizontal="center" vertical="center"/>
    </xf>
    <xf numFmtId="170" fontId="16" fillId="12" borderId="3" xfId="0" applyNumberFormat="1" applyFont="1" applyFill="1" applyBorder="1" applyAlignment="1">
      <alignment horizontal="center" vertical="center"/>
    </xf>
    <xf numFmtId="170" fontId="22" fillId="0" borderId="40" xfId="0" applyNumberFormat="1" applyFont="1" applyFill="1" applyBorder="1" applyAlignment="1">
      <alignment horizontal="center" vertical="center"/>
    </xf>
    <xf numFmtId="0" fontId="22" fillId="0" borderId="38" xfId="0" applyFont="1" applyFill="1" applyBorder="1" applyAlignment="1">
      <alignment horizontal="center" vertical="center"/>
    </xf>
    <xf numFmtId="0" fontId="22" fillId="0" borderId="42" xfId="0" applyFont="1" applyFill="1" applyBorder="1" applyAlignment="1">
      <alignment horizontal="center" vertical="center"/>
    </xf>
    <xf numFmtId="0" fontId="2" fillId="11" borderId="3" xfId="0" applyFont="1" applyFill="1" applyBorder="1" applyAlignment="1">
      <alignment horizontal="center" vertical="center" wrapText="1"/>
    </xf>
    <xf numFmtId="172" fontId="0" fillId="0" borderId="3" xfId="0" applyNumberFormat="1" applyBorder="1"/>
    <xf numFmtId="172" fontId="0" fillId="0" borderId="3" xfId="0" applyNumberFormat="1" applyFill="1" applyBorder="1"/>
    <xf numFmtId="0" fontId="3" fillId="16" borderId="44" xfId="0" applyFont="1" applyFill="1" applyBorder="1" applyAlignment="1">
      <alignment horizontal="center" vertical="center" wrapText="1"/>
    </xf>
    <xf numFmtId="0" fontId="17" fillId="0" borderId="4" xfId="45" applyFont="1" applyFill="1" applyBorder="1" applyAlignment="1">
      <alignment horizontal="center" vertical="top" wrapText="1"/>
    </xf>
    <xf numFmtId="168" fontId="0" fillId="15" borderId="4" xfId="0" applyNumberFormat="1" applyFill="1" applyBorder="1"/>
    <xf numFmtId="168" fontId="0" fillId="0" borderId="4" xfId="0" applyNumberFormat="1" applyFill="1" applyBorder="1"/>
    <xf numFmtId="0" fontId="0" fillId="16" borderId="11" xfId="0" applyFont="1" applyFill="1" applyBorder="1" applyAlignment="1">
      <alignment horizontal="center" vertical="center" wrapText="1"/>
    </xf>
    <xf numFmtId="0" fontId="17" fillId="12" borderId="3" xfId="45" applyFont="1" applyFill="1" applyBorder="1" applyAlignment="1">
      <alignment horizontal="left" vertical="top" wrapText="1"/>
    </xf>
    <xf numFmtId="0" fontId="0" fillId="12" borderId="3" xfId="0" applyFill="1" applyBorder="1"/>
    <xf numFmtId="0" fontId="0" fillId="0" borderId="3" xfId="0" applyFill="1" applyBorder="1"/>
    <xf numFmtId="0" fontId="0" fillId="12" borderId="3" xfId="0" applyFill="1" applyBorder="1" applyAlignment="1">
      <alignment horizontal="center" vertical="center"/>
    </xf>
    <xf numFmtId="0" fontId="23" fillId="22" borderId="3" xfId="0" applyFont="1" applyFill="1" applyBorder="1" applyAlignment="1">
      <alignment horizontal="center" vertical="center" wrapText="1"/>
    </xf>
    <xf numFmtId="170" fontId="19" fillId="22" borderId="3" xfId="0" applyNumberFormat="1" applyFont="1" applyFill="1" applyBorder="1" applyAlignment="1">
      <alignment horizontal="center" vertical="center"/>
    </xf>
    <xf numFmtId="165" fontId="19" fillId="21" borderId="3" xfId="0" applyNumberFormat="1" applyFont="1" applyFill="1" applyBorder="1" applyAlignment="1">
      <alignment horizontal="center" vertical="center"/>
    </xf>
    <xf numFmtId="165" fontId="18" fillId="12" borderId="12" xfId="0" applyNumberFormat="1" applyFont="1" applyFill="1" applyBorder="1" applyAlignment="1">
      <alignment vertical="center"/>
    </xf>
    <xf numFmtId="166" fontId="18" fillId="12" borderId="3" xfId="0" applyNumberFormat="1" applyFont="1" applyFill="1" applyBorder="1" applyAlignment="1">
      <alignment vertical="center"/>
    </xf>
    <xf numFmtId="10" fontId="18" fillId="12" borderId="3" xfId="0" applyNumberFormat="1" applyFont="1" applyFill="1" applyBorder="1" applyAlignment="1">
      <alignment vertical="center"/>
    </xf>
    <xf numFmtId="10" fontId="18" fillId="12" borderId="12" xfId="0" applyNumberFormat="1" applyFont="1" applyFill="1" applyBorder="1" applyAlignment="1">
      <alignment vertical="center"/>
    </xf>
    <xf numFmtId="0" fontId="24" fillId="12" borderId="12" xfId="45" applyFont="1" applyFill="1" applyBorder="1" applyAlignment="1">
      <alignment horizontal="center" vertical="top" wrapText="1"/>
    </xf>
    <xf numFmtId="0" fontId="24" fillId="12" borderId="3" xfId="45" applyFont="1" applyFill="1" applyBorder="1" applyAlignment="1">
      <alignment horizontal="center" vertical="top" wrapText="1"/>
    </xf>
    <xf numFmtId="0" fontId="18" fillId="12" borderId="3" xfId="0" applyFont="1" applyFill="1" applyBorder="1" applyAlignment="1">
      <alignment vertical="center"/>
    </xf>
    <xf numFmtId="170" fontId="18" fillId="12" borderId="17" xfId="0" applyNumberFormat="1" applyFont="1" applyFill="1" applyBorder="1" applyAlignment="1">
      <alignment horizontal="center" vertical="center"/>
    </xf>
    <xf numFmtId="0" fontId="18" fillId="12" borderId="16" xfId="0" applyFont="1" applyFill="1" applyBorder="1" applyAlignment="1">
      <alignment vertical="center"/>
    </xf>
    <xf numFmtId="168" fontId="17" fillId="12" borderId="4" xfId="45" applyNumberFormat="1" applyFont="1" applyFill="1" applyBorder="1" applyAlignment="1">
      <alignment horizontal="center" vertical="center" wrapText="1"/>
    </xf>
    <xf numFmtId="0" fontId="17" fillId="12" borderId="4" xfId="45" applyFont="1" applyFill="1" applyBorder="1" applyAlignment="1">
      <alignment horizontal="center" vertical="center" wrapText="1"/>
    </xf>
    <xf numFmtId="168" fontId="0" fillId="14" borderId="3" xfId="0" applyNumberFormat="1" applyFill="1" applyBorder="1"/>
    <xf numFmtId="0" fontId="0" fillId="14" borderId="3" xfId="0" applyFill="1" applyBorder="1"/>
    <xf numFmtId="4" fontId="19" fillId="13" borderId="3" xfId="0" applyNumberFormat="1" applyFont="1" applyFill="1" applyBorder="1" applyAlignment="1">
      <alignment vertical="center"/>
    </xf>
    <xf numFmtId="0" fontId="23" fillId="21" borderId="17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4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/>
    </xf>
    <xf numFmtId="0" fontId="3" fillId="17" borderId="9" xfId="0" applyFont="1" applyFill="1" applyBorder="1" applyAlignment="1">
      <alignment horizontal="center" vertical="center" wrapText="1"/>
    </xf>
    <xf numFmtId="0" fontId="3" fillId="17" borderId="19" xfId="0" applyFont="1" applyFill="1" applyBorder="1" applyAlignment="1">
      <alignment horizontal="center" vertical="center" wrapText="1"/>
    </xf>
    <xf numFmtId="0" fontId="3" fillId="18" borderId="5" xfId="0" applyFont="1" applyFill="1" applyBorder="1" applyAlignment="1">
      <alignment horizontal="center" vertical="center" wrapText="1"/>
    </xf>
    <xf numFmtId="0" fontId="3" fillId="18" borderId="20" xfId="0" applyFont="1" applyFill="1" applyBorder="1" applyAlignment="1">
      <alignment horizontal="center" vertical="center" wrapText="1"/>
    </xf>
    <xf numFmtId="0" fontId="3" fillId="18" borderId="34" xfId="0" applyFont="1" applyFill="1" applyBorder="1" applyAlignment="1">
      <alignment horizontal="center" vertical="center" wrapText="1"/>
    </xf>
    <xf numFmtId="0" fontId="3" fillId="18" borderId="35" xfId="0" applyFont="1" applyFill="1" applyBorder="1" applyAlignment="1">
      <alignment horizontal="center" vertical="center" wrapText="1"/>
    </xf>
    <xf numFmtId="0" fontId="2" fillId="11" borderId="5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12" fillId="11" borderId="6" xfId="0" applyFont="1" applyFill="1" applyBorder="1" applyAlignment="1">
      <alignment horizontal="center" vertical="center" wrapText="1"/>
    </xf>
    <xf numFmtId="0" fontId="12" fillId="11" borderId="7" xfId="0" applyFont="1" applyFill="1" applyBorder="1" applyAlignment="1">
      <alignment horizontal="center" vertical="center" wrapText="1"/>
    </xf>
    <xf numFmtId="0" fontId="2" fillId="11" borderId="6" xfId="0" applyFont="1" applyFill="1" applyBorder="1" applyAlignment="1">
      <alignment horizontal="center" vertical="center" wrapText="1"/>
    </xf>
    <xf numFmtId="0" fontId="2" fillId="11" borderId="7" xfId="0" applyFont="1" applyFill="1" applyBorder="1" applyAlignment="1">
      <alignment horizontal="center" vertical="center" wrapText="1"/>
    </xf>
    <xf numFmtId="0" fontId="11" fillId="11" borderId="6" xfId="0" applyFont="1" applyFill="1" applyBorder="1" applyAlignment="1">
      <alignment horizontal="center" vertical="center" wrapText="1"/>
    </xf>
    <xf numFmtId="0" fontId="11" fillId="11" borderId="7" xfId="0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0" fontId="2" fillId="19" borderId="7" xfId="0" applyFont="1" applyFill="1" applyBorder="1" applyAlignment="1">
      <alignment horizontal="center" vertical="center" wrapText="1"/>
    </xf>
    <xf numFmtId="0" fontId="23" fillId="21" borderId="4" xfId="0" applyFont="1" applyFill="1" applyBorder="1" applyAlignment="1">
      <alignment horizontal="center" vertical="center" wrapText="1"/>
    </xf>
    <xf numFmtId="0" fontId="23" fillId="21" borderId="16" xfId="0" applyFont="1" applyFill="1" applyBorder="1" applyAlignment="1">
      <alignment horizontal="center" vertical="center" wrapText="1"/>
    </xf>
    <xf numFmtId="0" fontId="23" fillId="21" borderId="17" xfId="0" applyFont="1" applyFill="1" applyBorder="1" applyAlignment="1">
      <alignment horizontal="center" vertical="center" wrapText="1"/>
    </xf>
    <xf numFmtId="0" fontId="3" fillId="18" borderId="29" xfId="0" applyFont="1" applyFill="1" applyBorder="1" applyAlignment="1">
      <alignment horizontal="center" vertical="center" wrapText="1"/>
    </xf>
    <xf numFmtId="0" fontId="3" fillId="18" borderId="28" xfId="0" applyFont="1" applyFill="1" applyBorder="1" applyAlignment="1">
      <alignment horizontal="center" vertical="center" wrapText="1"/>
    </xf>
    <xf numFmtId="0" fontId="3" fillId="18" borderId="9" xfId="0" applyFont="1" applyFill="1" applyBorder="1" applyAlignment="1">
      <alignment horizontal="center" vertical="center" wrapText="1"/>
    </xf>
    <xf numFmtId="0" fontId="3" fillId="18" borderId="36" xfId="0" applyFont="1" applyFill="1" applyBorder="1" applyAlignment="1">
      <alignment horizontal="center" vertical="center" wrapText="1"/>
    </xf>
    <xf numFmtId="0" fontId="3" fillId="18" borderId="19" xfId="0" applyFont="1" applyFill="1" applyBorder="1" applyAlignment="1">
      <alignment horizontal="center" vertical="center" wrapText="1"/>
    </xf>
    <xf numFmtId="0" fontId="3" fillId="18" borderId="8" xfId="0" applyFont="1" applyFill="1" applyBorder="1" applyAlignment="1">
      <alignment horizontal="center" vertical="center" wrapText="1"/>
    </xf>
    <xf numFmtId="0" fontId="3" fillId="18" borderId="24" xfId="0" applyFont="1" applyFill="1" applyBorder="1" applyAlignment="1">
      <alignment horizontal="center" vertical="center" wrapText="1"/>
    </xf>
    <xf numFmtId="0" fontId="3" fillId="13" borderId="9" xfId="0" applyFont="1" applyFill="1" applyBorder="1" applyAlignment="1">
      <alignment horizontal="center" vertical="center" wrapText="1"/>
    </xf>
    <xf numFmtId="0" fontId="3" fillId="13" borderId="19" xfId="0" applyFont="1" applyFill="1" applyBorder="1" applyAlignment="1">
      <alignment horizontal="center" vertical="center" wrapText="1"/>
    </xf>
    <xf numFmtId="0" fontId="3" fillId="18" borderId="25" xfId="0" applyFont="1" applyFill="1" applyBorder="1" applyAlignment="1">
      <alignment horizontal="center" vertical="center" wrapText="1"/>
    </xf>
    <xf numFmtId="0" fontId="3" fillId="18" borderId="45" xfId="0" applyFont="1" applyFill="1" applyBorder="1" applyAlignment="1">
      <alignment horizontal="center" vertical="center" wrapText="1"/>
    </xf>
    <xf numFmtId="0" fontId="3" fillId="18" borderId="46" xfId="0" applyFont="1" applyFill="1" applyBorder="1" applyAlignment="1">
      <alignment horizontal="center" vertical="center" wrapText="1"/>
    </xf>
    <xf numFmtId="0" fontId="0" fillId="20" borderId="43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0" fillId="17" borderId="11" xfId="0" applyNumberFormat="1" applyFill="1" applyBorder="1" applyAlignment="1">
      <alignment horizontal="center" vertical="center" wrapText="1"/>
    </xf>
    <xf numFmtId="0" fontId="0" fillId="17" borderId="12" xfId="0" applyNumberFormat="1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center" vertical="center" wrapText="1"/>
    </xf>
    <xf numFmtId="0" fontId="11" fillId="11" borderId="3" xfId="0" applyFont="1" applyFill="1" applyBorder="1" applyAlignment="1">
      <alignment horizontal="center" vertical="center" wrapText="1"/>
    </xf>
    <xf numFmtId="0" fontId="12" fillId="11" borderId="3" xfId="0" applyFont="1" applyFill="1" applyBorder="1" applyAlignment="1">
      <alignment horizontal="center" vertical="center" wrapText="1"/>
    </xf>
    <xf numFmtId="0" fontId="2" fillId="11" borderId="13" xfId="0" applyFont="1" applyFill="1" applyBorder="1" applyAlignment="1">
      <alignment horizontal="center" vertical="center" wrapText="1"/>
    </xf>
    <xf numFmtId="0" fontId="2" fillId="11" borderId="14" xfId="0" applyFont="1" applyFill="1" applyBorder="1" applyAlignment="1">
      <alignment horizontal="center" vertical="center" wrapText="1"/>
    </xf>
    <xf numFmtId="0" fontId="2" fillId="11" borderId="15" xfId="0" applyFont="1" applyFill="1" applyBorder="1" applyAlignment="1">
      <alignment horizontal="center" vertical="center" wrapText="1"/>
    </xf>
    <xf numFmtId="0" fontId="2" fillId="11" borderId="4" xfId="0" applyFont="1" applyFill="1" applyBorder="1" applyAlignment="1">
      <alignment horizontal="center" vertical="center" wrapText="1"/>
    </xf>
    <xf numFmtId="0" fontId="2" fillId="11" borderId="16" xfId="0" applyFont="1" applyFill="1" applyBorder="1" applyAlignment="1">
      <alignment horizontal="center" vertical="center" wrapText="1"/>
    </xf>
    <xf numFmtId="0" fontId="2" fillId="11" borderId="17" xfId="0" applyFont="1" applyFill="1" applyBorder="1" applyAlignment="1">
      <alignment horizontal="center" vertical="center" wrapText="1"/>
    </xf>
  </cellXfs>
  <cellStyles count="46">
    <cellStyle name="Данные (редактируемые)" xfId="1"/>
    <cellStyle name="Данные (только для чтения)" xfId="2"/>
    <cellStyle name="Данные для удаления" xfId="3"/>
    <cellStyle name="Заголовки полей" xfId="4"/>
    <cellStyle name="Заголовки полей [печать]" xfId="5"/>
    <cellStyle name="Заголовок меры" xfId="6"/>
    <cellStyle name="Заголовок показателя [печать]" xfId="7"/>
    <cellStyle name="Заголовок показателя константы" xfId="8"/>
    <cellStyle name="Заголовок результата расчета" xfId="9"/>
    <cellStyle name="Заголовок свободного показателя" xfId="10"/>
    <cellStyle name="Значение фильтра" xfId="11"/>
    <cellStyle name="Значение фильтра [печать]" xfId="12"/>
    <cellStyle name="Информация о задаче" xfId="13"/>
    <cellStyle name="Обычный" xfId="0" builtinId="0"/>
    <cellStyle name="Обычный 10" xfId="14"/>
    <cellStyle name="Обычный 2" xfId="15"/>
    <cellStyle name="Обычный 2 2" xfId="16"/>
    <cellStyle name="Обычный 2 3" xfId="17"/>
    <cellStyle name="Обычный 2 3 2" xfId="18"/>
    <cellStyle name="Обычный 2 3_доходы поселений" xfId="19"/>
    <cellStyle name="Обычный 2 4" xfId="20"/>
    <cellStyle name="Обычный 2_доходы поселений" xfId="21"/>
    <cellStyle name="Обычный 3" xfId="22"/>
    <cellStyle name="Обычный 3 2" xfId="23"/>
    <cellStyle name="Обычный 4" xfId="24"/>
    <cellStyle name="Обычный 5" xfId="25"/>
    <cellStyle name="Обычный 6" xfId="26"/>
    <cellStyle name="Обычный 7" xfId="27"/>
    <cellStyle name="Обычный 8" xfId="28"/>
    <cellStyle name="Обычный 9" xfId="29"/>
    <cellStyle name="Обычный_Показатели для дотаций_для_мисьма_в_министерства" xfId="45"/>
    <cellStyle name="Отдельная ячейка" xfId="30"/>
    <cellStyle name="Отдельная ячейка - константа" xfId="31"/>
    <cellStyle name="Отдельная ячейка - константа [печать]" xfId="32"/>
    <cellStyle name="Отдельная ячейка [печать]" xfId="33"/>
    <cellStyle name="Отдельная ячейка-результат" xfId="34"/>
    <cellStyle name="Отдельная ячейка-результат [печать]" xfId="35"/>
    <cellStyle name="Свойства элементов измерения" xfId="36"/>
    <cellStyle name="Свойства элементов измерения [печать]" xfId="37"/>
    <cellStyle name="Финансовый" xfId="38" builtinId="3"/>
    <cellStyle name="Финансовый 2" xfId="39"/>
    <cellStyle name="Финансовый 2 2" xfId="40"/>
    <cellStyle name="Финансовый 2 2 2" xfId="41"/>
    <cellStyle name="Финансовый 3" xfId="42"/>
    <cellStyle name="Элементы осей" xfId="43"/>
    <cellStyle name="Элементы осей [печать]" xfId="44"/>
  </cellStyles>
  <dxfs count="18"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ont>
        <condense val="0"/>
        <extend val="0"/>
        <color rgb="FF9C0006"/>
      </font>
    </dxf>
    <dxf>
      <font>
        <color rgb="FF008A3E"/>
      </font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59996337778862885"/>
        </patternFill>
      </fill>
    </dxf>
    <dxf>
      <fill>
        <patternFill>
          <bgColor theme="6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7979"/>
      <rgbColor rgb="0000FF00"/>
      <rgbColor rgb="000000FF"/>
      <rgbColor rgb="00FFFF8F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FFFF"/>
      <rgbColor rgb="00D9FFD9"/>
      <rgbColor rgb="00FFFFCD"/>
      <rgbColor rgb="0099CCFF"/>
      <rgbColor rgb="00FFE5F2"/>
      <rgbColor rgb="00EAD5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9999"/>
      <color rgb="FFCCFF99"/>
      <color rgb="FF008A3E"/>
      <color rgb="FFFFFFCC"/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2"/>
  </sheetPr>
  <dimension ref="A1:HR378"/>
  <sheetViews>
    <sheetView tabSelected="1" view="pageBreakPreview" zoomScale="70" zoomScaleNormal="70" zoomScaleSheetLayoutView="70" workbookViewId="0">
      <pane xSplit="1" ySplit="5" topLeftCell="B6" activePane="bottomRight" state="frozen"/>
      <selection pane="topRight" activeCell="B1" sqref="B1"/>
      <selection pane="bottomLeft" activeCell="A8" sqref="A8"/>
      <selection pane="bottomRight" activeCell="O6" sqref="O6"/>
    </sheetView>
  </sheetViews>
  <sheetFormatPr defaultColWidth="9.140625" defaultRowHeight="12.75" x14ac:dyDescent="0.2"/>
  <cols>
    <col min="1" max="1" width="47.42578125" style="1" customWidth="1"/>
    <col min="2" max="2" width="19.28515625" style="1" customWidth="1"/>
    <col min="3" max="3" width="19.5703125" style="1" customWidth="1"/>
    <col min="4" max="4" width="10" style="1" customWidth="1"/>
    <col min="5" max="5" width="6.42578125" style="1" customWidth="1"/>
    <col min="6" max="6" width="9.140625" style="1" customWidth="1"/>
    <col min="7" max="7" width="10.42578125" style="1" customWidth="1"/>
    <col min="8" max="8" width="9.42578125" style="1" customWidth="1"/>
    <col min="9" max="9" width="5.85546875" style="1" customWidth="1"/>
    <col min="10" max="10" width="8.85546875" style="1" customWidth="1"/>
    <col min="11" max="11" width="11.85546875" style="1" customWidth="1"/>
    <col min="12" max="12" width="9.7109375" style="1" customWidth="1"/>
    <col min="13" max="13" width="6" style="1" customWidth="1"/>
    <col min="14" max="14" width="14.42578125" style="1" customWidth="1"/>
    <col min="15" max="15" width="15.42578125" style="1" customWidth="1"/>
    <col min="16" max="16" width="11.28515625" style="1" customWidth="1"/>
    <col min="17" max="17" width="7.42578125" style="1" customWidth="1"/>
    <col min="18" max="18" width="10" style="1" customWidth="1"/>
    <col min="19" max="19" width="7.85546875" style="1" customWidth="1"/>
    <col min="20" max="20" width="11.5703125" style="1" customWidth="1"/>
    <col min="21" max="21" width="10.7109375" style="1" customWidth="1"/>
    <col min="22" max="22" width="9.7109375" style="1" customWidth="1"/>
    <col min="23" max="23" width="7.140625" style="1" customWidth="1"/>
    <col min="24" max="24" width="11" style="1" customWidth="1"/>
    <col min="25" max="25" width="11.28515625" style="1" customWidth="1"/>
    <col min="26" max="26" width="10.5703125" style="1" customWidth="1"/>
    <col min="27" max="27" width="8.42578125" style="1" customWidth="1"/>
    <col min="28" max="28" width="9.140625" style="1" customWidth="1"/>
    <col min="29" max="29" width="11.28515625" style="1" customWidth="1"/>
    <col min="30" max="30" width="10.5703125" style="1" customWidth="1"/>
    <col min="31" max="31" width="8.42578125" style="1" customWidth="1"/>
    <col min="32" max="32" width="9.140625" style="1" customWidth="1"/>
    <col min="33" max="33" width="11.28515625" style="1" customWidth="1"/>
    <col min="34" max="34" width="10.5703125" style="1" customWidth="1"/>
    <col min="35" max="35" width="8.42578125" style="1" customWidth="1"/>
    <col min="36" max="36" width="9.140625" style="1" customWidth="1"/>
    <col min="37" max="37" width="11.28515625" style="1" customWidth="1"/>
    <col min="38" max="38" width="10.5703125" style="1" customWidth="1"/>
    <col min="39" max="39" width="8.42578125" style="1" customWidth="1"/>
    <col min="40" max="40" width="11.42578125" style="1" customWidth="1"/>
    <col min="41" max="41" width="11.28515625" style="1" customWidth="1"/>
    <col min="42" max="42" width="10.5703125" style="1" customWidth="1"/>
    <col min="43" max="43" width="8.42578125" style="1" customWidth="1"/>
    <col min="44" max="45" width="12.7109375" style="1" customWidth="1"/>
    <col min="46" max="46" width="14.5703125" style="1" customWidth="1"/>
    <col min="47" max="47" width="15.5703125" style="1" customWidth="1"/>
    <col min="48" max="48" width="17.42578125" style="1" customWidth="1"/>
    <col min="49" max="57" width="13.5703125" style="1" customWidth="1"/>
    <col min="58" max="58" width="14.7109375" style="1" customWidth="1"/>
    <col min="59" max="59" width="21.42578125" style="1" customWidth="1"/>
    <col min="60" max="60" width="16.7109375" style="1" customWidth="1"/>
    <col min="61" max="61" width="16.7109375" style="1" hidden="1" customWidth="1"/>
    <col min="62" max="62" width="16.42578125" style="1" customWidth="1"/>
    <col min="63" max="16384" width="9.140625" style="1"/>
  </cols>
  <sheetData>
    <row r="1" spans="1:62" ht="21.75" customHeight="1" x14ac:dyDescent="0.2">
      <c r="A1" s="146" t="s">
        <v>391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 t="s">
        <v>391</v>
      </c>
      <c r="AG1" s="146"/>
      <c r="AH1" s="146"/>
      <c r="AI1" s="146"/>
      <c r="AJ1" s="146"/>
      <c r="AK1" s="146"/>
      <c r="AL1" s="146"/>
      <c r="AM1" s="146"/>
      <c r="AN1" s="146"/>
      <c r="AO1" s="146"/>
      <c r="AP1" s="146"/>
      <c r="AQ1" s="146"/>
      <c r="AR1" s="146"/>
      <c r="AS1" s="146"/>
      <c r="AT1" s="146"/>
      <c r="AU1" s="146"/>
      <c r="AV1" s="146"/>
      <c r="AW1" s="146"/>
      <c r="AX1" s="146"/>
      <c r="AY1" s="146"/>
      <c r="AZ1" s="146"/>
      <c r="BA1" s="146"/>
      <c r="BB1" s="146"/>
      <c r="BC1" s="146"/>
      <c r="BD1" s="146"/>
      <c r="BE1" s="146"/>
      <c r="BF1" s="146"/>
      <c r="BG1" s="146"/>
      <c r="BH1" s="146"/>
      <c r="BI1" s="146"/>
      <c r="BJ1" s="146"/>
    </row>
    <row r="2" spans="1:62" ht="13.5" thickBot="1" x14ac:dyDescent="0.25">
      <c r="A2" s="65" t="s">
        <v>435</v>
      </c>
    </row>
    <row r="3" spans="1:62" ht="82.5" customHeight="1" thickBot="1" x14ac:dyDescent="0.25">
      <c r="A3" s="149" t="s">
        <v>15</v>
      </c>
      <c r="B3" s="157" t="s">
        <v>401</v>
      </c>
      <c r="C3" s="158"/>
      <c r="D3" s="158"/>
      <c r="E3" s="158"/>
      <c r="F3" s="155" t="s">
        <v>400</v>
      </c>
      <c r="G3" s="156"/>
      <c r="H3" s="156"/>
      <c r="I3" s="156"/>
      <c r="J3" s="157" t="s">
        <v>399</v>
      </c>
      <c r="K3" s="158"/>
      <c r="L3" s="158"/>
      <c r="M3" s="158"/>
      <c r="N3" s="159" t="s">
        <v>398</v>
      </c>
      <c r="O3" s="160"/>
      <c r="P3" s="160"/>
      <c r="Q3" s="160"/>
      <c r="R3" s="153" t="s">
        <v>393</v>
      </c>
      <c r="S3" s="154"/>
      <c r="T3" s="157" t="s">
        <v>397</v>
      </c>
      <c r="U3" s="158"/>
      <c r="V3" s="158"/>
      <c r="W3" s="158"/>
      <c r="X3" s="157" t="s">
        <v>396</v>
      </c>
      <c r="Y3" s="158"/>
      <c r="Z3" s="158"/>
      <c r="AA3" s="158"/>
      <c r="AB3" s="161" t="s">
        <v>404</v>
      </c>
      <c r="AC3" s="162"/>
      <c r="AD3" s="162"/>
      <c r="AE3" s="162"/>
      <c r="AF3" s="161" t="s">
        <v>405</v>
      </c>
      <c r="AG3" s="162"/>
      <c r="AH3" s="162"/>
      <c r="AI3" s="162"/>
      <c r="AJ3" s="161" t="s">
        <v>406</v>
      </c>
      <c r="AK3" s="162"/>
      <c r="AL3" s="162"/>
      <c r="AM3" s="162"/>
      <c r="AN3" s="161" t="s">
        <v>407</v>
      </c>
      <c r="AO3" s="162"/>
      <c r="AP3" s="162"/>
      <c r="AQ3" s="162"/>
      <c r="AR3" s="147" t="s">
        <v>379</v>
      </c>
      <c r="AS3" s="147" t="s">
        <v>380</v>
      </c>
      <c r="AT3" s="173" t="s">
        <v>386</v>
      </c>
      <c r="AU3" s="149" t="s">
        <v>411</v>
      </c>
      <c r="AV3" s="171" t="s">
        <v>412</v>
      </c>
      <c r="AW3" s="166" t="s">
        <v>381</v>
      </c>
      <c r="AX3" s="175" t="s">
        <v>408</v>
      </c>
      <c r="AY3" s="176"/>
      <c r="AZ3" s="176"/>
      <c r="BA3" s="176"/>
      <c r="BB3" s="176"/>
      <c r="BC3" s="176"/>
      <c r="BD3" s="176"/>
      <c r="BE3" s="177"/>
      <c r="BF3" s="151" t="s">
        <v>436</v>
      </c>
      <c r="BG3" s="168" t="s">
        <v>414</v>
      </c>
      <c r="BH3" s="166" t="s">
        <v>434</v>
      </c>
      <c r="BI3" s="76"/>
      <c r="BJ3" s="168" t="s">
        <v>403</v>
      </c>
    </row>
    <row r="4" spans="1:62" ht="164.25" customHeight="1" thickBot="1" x14ac:dyDescent="0.25">
      <c r="A4" s="150"/>
      <c r="B4" s="49" t="s">
        <v>371</v>
      </c>
      <c r="C4" s="50" t="s">
        <v>372</v>
      </c>
      <c r="D4" s="51" t="s">
        <v>387</v>
      </c>
      <c r="E4" s="50" t="s">
        <v>16</v>
      </c>
      <c r="F4" s="49" t="s">
        <v>371</v>
      </c>
      <c r="G4" s="50" t="s">
        <v>372</v>
      </c>
      <c r="H4" s="51" t="s">
        <v>388</v>
      </c>
      <c r="I4" s="50" t="s">
        <v>16</v>
      </c>
      <c r="J4" s="49" t="s">
        <v>371</v>
      </c>
      <c r="K4" s="50" t="s">
        <v>372</v>
      </c>
      <c r="L4" s="51" t="s">
        <v>389</v>
      </c>
      <c r="M4" s="50" t="s">
        <v>16</v>
      </c>
      <c r="N4" s="49" t="s">
        <v>371</v>
      </c>
      <c r="O4" s="50" t="s">
        <v>372</v>
      </c>
      <c r="P4" s="51" t="s">
        <v>390</v>
      </c>
      <c r="Q4" s="50" t="s">
        <v>16</v>
      </c>
      <c r="R4" s="51" t="s">
        <v>392</v>
      </c>
      <c r="S4" s="50" t="s">
        <v>16</v>
      </c>
      <c r="T4" s="49" t="s">
        <v>371</v>
      </c>
      <c r="U4" s="50" t="s">
        <v>372</v>
      </c>
      <c r="V4" s="51" t="s">
        <v>394</v>
      </c>
      <c r="W4" s="50" t="s">
        <v>16</v>
      </c>
      <c r="X4" s="49" t="s">
        <v>371</v>
      </c>
      <c r="Y4" s="50" t="s">
        <v>372</v>
      </c>
      <c r="Z4" s="51" t="s">
        <v>395</v>
      </c>
      <c r="AA4" s="50" t="s">
        <v>16</v>
      </c>
      <c r="AB4" s="73" t="s">
        <v>371</v>
      </c>
      <c r="AC4" s="74" t="s">
        <v>372</v>
      </c>
      <c r="AD4" s="75" t="s">
        <v>395</v>
      </c>
      <c r="AE4" s="74" t="s">
        <v>16</v>
      </c>
      <c r="AF4" s="73" t="s">
        <v>371</v>
      </c>
      <c r="AG4" s="74" t="s">
        <v>372</v>
      </c>
      <c r="AH4" s="75" t="s">
        <v>395</v>
      </c>
      <c r="AI4" s="74" t="s">
        <v>16</v>
      </c>
      <c r="AJ4" s="73" t="s">
        <v>371</v>
      </c>
      <c r="AK4" s="74" t="s">
        <v>372</v>
      </c>
      <c r="AL4" s="75" t="s">
        <v>395</v>
      </c>
      <c r="AM4" s="74" t="s">
        <v>16</v>
      </c>
      <c r="AN4" s="73" t="s">
        <v>371</v>
      </c>
      <c r="AO4" s="74" t="s">
        <v>372</v>
      </c>
      <c r="AP4" s="75" t="s">
        <v>395</v>
      </c>
      <c r="AQ4" s="74" t="s">
        <v>16</v>
      </c>
      <c r="AR4" s="148"/>
      <c r="AS4" s="148"/>
      <c r="AT4" s="174"/>
      <c r="AU4" s="150"/>
      <c r="AV4" s="172"/>
      <c r="AW4" s="167"/>
      <c r="AX4" s="144" t="s">
        <v>409</v>
      </c>
      <c r="AY4" s="144" t="s">
        <v>410</v>
      </c>
      <c r="AZ4" s="145" t="s">
        <v>428</v>
      </c>
      <c r="BA4" s="145" t="s">
        <v>429</v>
      </c>
      <c r="BB4" s="145" t="s">
        <v>430</v>
      </c>
      <c r="BC4" s="145" t="s">
        <v>431</v>
      </c>
      <c r="BD4" s="145" t="s">
        <v>432</v>
      </c>
      <c r="BE4" s="145" t="s">
        <v>433</v>
      </c>
      <c r="BF4" s="152"/>
      <c r="BG4" s="170"/>
      <c r="BH4" s="167"/>
      <c r="BI4" s="77"/>
      <c r="BJ4" s="169"/>
    </row>
    <row r="5" spans="1:62" s="57" customFormat="1" ht="13.9" customHeight="1" thickBot="1" x14ac:dyDescent="0.25">
      <c r="A5" s="58">
        <v>1</v>
      </c>
      <c r="B5" s="59">
        <v>2</v>
      </c>
      <c r="C5" s="60">
        <v>3</v>
      </c>
      <c r="D5" s="60">
        <v>4</v>
      </c>
      <c r="E5" s="60">
        <v>5</v>
      </c>
      <c r="F5" s="59">
        <v>6</v>
      </c>
      <c r="G5" s="60">
        <v>7</v>
      </c>
      <c r="H5" s="60">
        <v>8</v>
      </c>
      <c r="I5" s="60">
        <v>9</v>
      </c>
      <c r="J5" s="59">
        <v>10</v>
      </c>
      <c r="K5" s="60">
        <v>11</v>
      </c>
      <c r="L5" s="60">
        <v>12</v>
      </c>
      <c r="M5" s="60">
        <v>13</v>
      </c>
      <c r="N5" s="59">
        <v>14</v>
      </c>
      <c r="O5" s="60">
        <v>15</v>
      </c>
      <c r="P5" s="60">
        <v>16</v>
      </c>
      <c r="Q5" s="60">
        <v>17</v>
      </c>
      <c r="R5" s="60">
        <v>18</v>
      </c>
      <c r="S5" s="60">
        <v>19</v>
      </c>
      <c r="T5" s="59">
        <v>20</v>
      </c>
      <c r="U5" s="60">
        <v>21</v>
      </c>
      <c r="V5" s="60">
        <v>22</v>
      </c>
      <c r="W5" s="60">
        <v>23</v>
      </c>
      <c r="X5" s="59">
        <v>24</v>
      </c>
      <c r="Y5" s="60">
        <v>25</v>
      </c>
      <c r="Z5" s="60">
        <v>26</v>
      </c>
      <c r="AA5" s="60">
        <v>27</v>
      </c>
      <c r="AB5" s="59">
        <v>28</v>
      </c>
      <c r="AC5" s="60">
        <v>29</v>
      </c>
      <c r="AD5" s="60">
        <v>30</v>
      </c>
      <c r="AE5" s="60">
        <v>31</v>
      </c>
      <c r="AF5" s="59">
        <v>32</v>
      </c>
      <c r="AG5" s="60">
        <v>33</v>
      </c>
      <c r="AH5" s="60">
        <v>34</v>
      </c>
      <c r="AI5" s="60">
        <v>35</v>
      </c>
      <c r="AJ5" s="59">
        <v>36</v>
      </c>
      <c r="AK5" s="60">
        <v>37</v>
      </c>
      <c r="AL5" s="60">
        <v>38</v>
      </c>
      <c r="AM5" s="60">
        <v>39</v>
      </c>
      <c r="AN5" s="59">
        <v>40</v>
      </c>
      <c r="AO5" s="60">
        <v>41</v>
      </c>
      <c r="AP5" s="60">
        <v>42</v>
      </c>
      <c r="AQ5" s="60">
        <v>43</v>
      </c>
      <c r="AR5" s="59">
        <v>44</v>
      </c>
      <c r="AS5" s="60">
        <v>45</v>
      </c>
      <c r="AT5" s="60"/>
      <c r="AU5" s="67">
        <v>46</v>
      </c>
      <c r="AV5" s="72">
        <v>47</v>
      </c>
      <c r="AW5" s="72">
        <v>48</v>
      </c>
      <c r="AX5" s="59">
        <v>49</v>
      </c>
      <c r="AY5" s="72">
        <v>50</v>
      </c>
      <c r="AZ5" s="72"/>
      <c r="BA5" s="72"/>
      <c r="BB5" s="72"/>
      <c r="BC5" s="72"/>
      <c r="BD5" s="72"/>
      <c r="BE5" s="72"/>
      <c r="BF5" s="59">
        <v>51</v>
      </c>
      <c r="BG5" s="58">
        <v>52</v>
      </c>
      <c r="BH5" s="69">
        <v>53</v>
      </c>
      <c r="BI5" s="69"/>
      <c r="BJ5" s="70">
        <v>54</v>
      </c>
    </row>
    <row r="6" spans="1:62" s="3" customFormat="1" ht="15.75" x14ac:dyDescent="0.2">
      <c r="A6" s="52" t="s">
        <v>4</v>
      </c>
      <c r="B6" s="129">
        <f>SUM(B7:B16)</f>
        <v>556878706.20000005</v>
      </c>
      <c r="C6" s="129">
        <f>SUM(C7:C16)</f>
        <v>553466861.5999999</v>
      </c>
      <c r="D6" s="8">
        <f>C6/B6</f>
        <v>0.99387327157240091</v>
      </c>
      <c r="E6" s="133"/>
      <c r="F6" s="53"/>
      <c r="G6" s="54"/>
      <c r="H6" s="54"/>
      <c r="I6" s="133"/>
      <c r="J6" s="53"/>
      <c r="K6" s="53"/>
      <c r="L6" s="53"/>
      <c r="M6" s="133"/>
      <c r="N6" s="129">
        <f>SUM(N7:N16)</f>
        <v>17951938.699999999</v>
      </c>
      <c r="O6" s="129">
        <f>SUM(O7:O16)</f>
        <v>17666730.5</v>
      </c>
      <c r="P6" s="8">
        <f>O6/N6</f>
        <v>0.98411267970740124</v>
      </c>
      <c r="Q6" s="133"/>
      <c r="R6" s="54"/>
      <c r="S6" s="133"/>
      <c r="T6" s="53"/>
      <c r="U6" s="53"/>
      <c r="V6" s="53"/>
      <c r="W6" s="133"/>
      <c r="X6" s="53"/>
      <c r="Y6" s="55"/>
      <c r="Z6" s="55"/>
      <c r="AA6" s="133"/>
      <c r="AB6" s="53"/>
      <c r="AC6" s="55"/>
      <c r="AD6" s="55"/>
      <c r="AE6" s="133"/>
      <c r="AF6" s="53"/>
      <c r="AG6" s="55"/>
      <c r="AH6" s="55"/>
      <c r="AI6" s="133"/>
      <c r="AJ6" s="53"/>
      <c r="AK6" s="55"/>
      <c r="AL6" s="55"/>
      <c r="AM6" s="133"/>
      <c r="AN6" s="53"/>
      <c r="AO6" s="55"/>
      <c r="AP6" s="55"/>
      <c r="AQ6" s="133"/>
      <c r="AR6" s="56"/>
      <c r="AS6" s="132"/>
      <c r="AT6" s="129">
        <f>SUM(AT7:AT16)</f>
        <v>1423867</v>
      </c>
      <c r="AU6" s="129">
        <f>SUM(AU7:AU16)</f>
        <v>1164982.0909090913</v>
      </c>
      <c r="AV6" s="129">
        <f>SUM(AV7:AV16)</f>
        <v>1199292.9000000001</v>
      </c>
      <c r="AW6" s="56"/>
      <c r="AX6" s="129">
        <f t="shared" ref="AX6:BF6" si="0">SUM(AX7:AX16)</f>
        <v>144698.80000000002</v>
      </c>
      <c r="AY6" s="129">
        <f t="shared" si="0"/>
        <v>136703.00000000003</v>
      </c>
      <c r="AZ6" s="129">
        <f t="shared" si="0"/>
        <v>115575.19999999998</v>
      </c>
      <c r="BA6" s="129">
        <f t="shared" si="0"/>
        <v>153278.30000000005</v>
      </c>
      <c r="BB6" s="129">
        <f t="shared" si="0"/>
        <v>125016.79999999997</v>
      </c>
      <c r="BC6" s="129">
        <f t="shared" si="0"/>
        <v>133257.09999999998</v>
      </c>
      <c r="BD6" s="129">
        <f t="shared" si="0"/>
        <v>136796.30000000002</v>
      </c>
      <c r="BE6" s="129">
        <f t="shared" si="0"/>
        <v>128464.59999999998</v>
      </c>
      <c r="BF6" s="129">
        <f t="shared" si="0"/>
        <v>125502.80000000005</v>
      </c>
      <c r="BG6" s="83"/>
      <c r="BH6" s="129">
        <f t="shared" ref="BH6:BJ6" si="1">SUM(BH7:BH16)</f>
        <v>907.300000000002</v>
      </c>
      <c r="BI6" s="101"/>
      <c r="BJ6" s="129">
        <f t="shared" si="1"/>
        <v>132141.80000000005</v>
      </c>
    </row>
    <row r="7" spans="1:62" s="2" customFormat="1" ht="15" customHeight="1" x14ac:dyDescent="0.2">
      <c r="A7" s="14" t="s">
        <v>5</v>
      </c>
      <c r="B7" s="37">
        <v>168747848.19999999</v>
      </c>
      <c r="C7" s="37">
        <v>158044278</v>
      </c>
      <c r="D7" s="4">
        <f>IF((E7=0),0,IF(B7=0,1,IF(C7&lt;0,0,C7/B7)))</f>
        <v>0.9365706270380757</v>
      </c>
      <c r="E7" s="13">
        <v>15</v>
      </c>
      <c r="F7" s="5" t="s">
        <v>383</v>
      </c>
      <c r="G7" s="5" t="s">
        <v>383</v>
      </c>
      <c r="H7" s="5" t="s">
        <v>383</v>
      </c>
      <c r="I7" s="13">
        <v>10</v>
      </c>
      <c r="J7" s="37">
        <v>0.4</v>
      </c>
      <c r="K7" s="37">
        <v>0.4</v>
      </c>
      <c r="L7" s="4">
        <f>IF((M7=0),0,IF(J7=0,1,IF(K7&lt;0,0,J7/K7)))</f>
        <v>1</v>
      </c>
      <c r="M7" s="13">
        <v>5</v>
      </c>
      <c r="N7" s="37">
        <v>10284143.6</v>
      </c>
      <c r="O7" s="37">
        <v>9961480.8000000007</v>
      </c>
      <c r="P7" s="4">
        <f>IF((Q7=0),0,IF(N7=0,1,IF(O7&lt;0,0,O7/N7)))</f>
        <v>0.96862521445149807</v>
      </c>
      <c r="Q7" s="13">
        <v>20</v>
      </c>
      <c r="R7" s="5">
        <v>1</v>
      </c>
      <c r="S7" s="13">
        <v>15</v>
      </c>
      <c r="T7" s="13" t="s">
        <v>370</v>
      </c>
      <c r="U7" s="13" t="s">
        <v>370</v>
      </c>
      <c r="V7" s="13" t="s">
        <v>370</v>
      </c>
      <c r="W7" s="13" t="s">
        <v>370</v>
      </c>
      <c r="X7" s="13" t="s">
        <v>370</v>
      </c>
      <c r="Y7" s="13" t="s">
        <v>370</v>
      </c>
      <c r="Z7" s="13" t="s">
        <v>370</v>
      </c>
      <c r="AA7" s="13" t="s">
        <v>370</v>
      </c>
      <c r="AB7" s="5" t="s">
        <v>383</v>
      </c>
      <c r="AC7" s="5" t="s">
        <v>383</v>
      </c>
      <c r="AD7" s="5" t="s">
        <v>383</v>
      </c>
      <c r="AE7" s="13">
        <v>15</v>
      </c>
      <c r="AF7" s="5" t="s">
        <v>383</v>
      </c>
      <c r="AG7" s="5" t="s">
        <v>383</v>
      </c>
      <c r="AH7" s="5" t="s">
        <v>383</v>
      </c>
      <c r="AI7" s="13">
        <v>20</v>
      </c>
      <c r="AJ7" s="5" t="s">
        <v>383</v>
      </c>
      <c r="AK7" s="5" t="s">
        <v>383</v>
      </c>
      <c r="AL7" s="5" t="s">
        <v>383</v>
      </c>
      <c r="AM7" s="13">
        <v>10</v>
      </c>
      <c r="AN7" s="13" t="s">
        <v>370</v>
      </c>
      <c r="AO7" s="13" t="s">
        <v>370</v>
      </c>
      <c r="AP7" s="13" t="s">
        <v>370</v>
      </c>
      <c r="AQ7" s="13" t="s">
        <v>370</v>
      </c>
      <c r="AR7" s="20">
        <f>((D7*E7)+(L7*M7)+(P7*Q7)+R7*S7)/(E7+M7+Q7+S7)</f>
        <v>0.9712920671745654</v>
      </c>
      <c r="AS7" s="20">
        <f t="shared" ref="AS7:AS16" si="2">IF(AR7&gt;1.2,IF((AR7-1.2)*0.1+1.2&gt;1.3,1.3,(AR7-1.2)*0.1+1.2),AR7)</f>
        <v>0.9712920671745654</v>
      </c>
      <c r="AT7" s="21">
        <v>442209</v>
      </c>
      <c r="AU7" s="21">
        <f>AT7/11*9</f>
        <v>361807.36363636365</v>
      </c>
      <c r="AV7" s="21">
        <f>ROUND(AS7*AU7,1)</f>
        <v>351420.6</v>
      </c>
      <c r="AW7" s="80">
        <f>AV7-AU7</f>
        <v>-10386.76363636367</v>
      </c>
      <c r="AX7" s="21">
        <v>35950.1</v>
      </c>
      <c r="AY7" s="21">
        <v>32596.9</v>
      </c>
      <c r="AZ7" s="21">
        <v>49149.899999999994</v>
      </c>
      <c r="BA7" s="21">
        <v>41656.200000000004</v>
      </c>
      <c r="BB7" s="21">
        <v>37061.299999999996</v>
      </c>
      <c r="BC7" s="21">
        <v>42511.800000000017</v>
      </c>
      <c r="BD7" s="21">
        <v>27696.799999999996</v>
      </c>
      <c r="BE7" s="21">
        <v>38474.899999999994</v>
      </c>
      <c r="BF7" s="78">
        <f>AV7-AX7-AY7-AZ7-BA7-BB7-BC7-BD7-BE7</f>
        <v>46322.699999999983</v>
      </c>
      <c r="BG7" s="108"/>
      <c r="BH7" s="71">
        <v>540.40000000000146</v>
      </c>
      <c r="BI7" s="102">
        <f>BF7+BH7</f>
        <v>46863.099999999984</v>
      </c>
      <c r="BJ7" s="37">
        <f>IF(OR((BI7&lt;0),BG7="+"),0,IF((AX7+AY7+BI7)&gt;AT7,(AT7-AX7-AY7),BI7))</f>
        <v>46863.099999999984</v>
      </c>
    </row>
    <row r="8" spans="1:62" s="2" customFormat="1" ht="15" customHeight="1" x14ac:dyDescent="0.2">
      <c r="A8" s="14" t="s">
        <v>6</v>
      </c>
      <c r="B8" s="37">
        <v>271624225</v>
      </c>
      <c r="C8" s="37">
        <v>268136123</v>
      </c>
      <c r="D8" s="4">
        <f t="shared" ref="D8:D44" si="3">IF((E8=0),0,IF(B8=0,1,IF(C8&lt;0,0,C8/B8)))</f>
        <v>0.98715835452452738</v>
      </c>
      <c r="E8" s="13">
        <v>20</v>
      </c>
      <c r="F8" s="5" t="s">
        <v>383</v>
      </c>
      <c r="G8" s="5" t="s">
        <v>383</v>
      </c>
      <c r="H8" s="5" t="s">
        <v>383</v>
      </c>
      <c r="I8" s="13">
        <v>10</v>
      </c>
      <c r="J8" s="37">
        <v>0.7</v>
      </c>
      <c r="K8" s="37">
        <v>0.6</v>
      </c>
      <c r="L8" s="4">
        <f t="shared" ref="L8:L44" si="4">IF((M8=0),0,IF(J8=0,1,IF(K8&lt;0,0,J8/K8)))</f>
        <v>1.1666666666666667</v>
      </c>
      <c r="M8" s="13">
        <v>15</v>
      </c>
      <c r="N8" s="37">
        <v>4794406</v>
      </c>
      <c r="O8" s="37">
        <v>4774541.0999999996</v>
      </c>
      <c r="P8" s="4">
        <f t="shared" ref="P8:P44" si="5">IF((Q8=0),0,IF(N8=0,1,IF(O8&lt;0,0,O8/N8)))</f>
        <v>0.99585665043803129</v>
      </c>
      <c r="Q8" s="13">
        <v>20</v>
      </c>
      <c r="R8" s="5">
        <v>1</v>
      </c>
      <c r="S8" s="13">
        <v>15</v>
      </c>
      <c r="T8" s="13" t="s">
        <v>370</v>
      </c>
      <c r="U8" s="13" t="s">
        <v>370</v>
      </c>
      <c r="V8" s="13" t="s">
        <v>370</v>
      </c>
      <c r="W8" s="13" t="s">
        <v>370</v>
      </c>
      <c r="X8" s="13" t="s">
        <v>370</v>
      </c>
      <c r="Y8" s="13" t="s">
        <v>370</v>
      </c>
      <c r="Z8" s="13" t="s">
        <v>370</v>
      </c>
      <c r="AA8" s="13" t="s">
        <v>370</v>
      </c>
      <c r="AB8" s="5" t="s">
        <v>383</v>
      </c>
      <c r="AC8" s="5" t="s">
        <v>383</v>
      </c>
      <c r="AD8" s="5" t="s">
        <v>383</v>
      </c>
      <c r="AE8" s="13">
        <v>15</v>
      </c>
      <c r="AF8" s="5" t="s">
        <v>383</v>
      </c>
      <c r="AG8" s="5" t="s">
        <v>383</v>
      </c>
      <c r="AH8" s="5" t="s">
        <v>383</v>
      </c>
      <c r="AI8" s="13">
        <v>20</v>
      </c>
      <c r="AJ8" s="5" t="s">
        <v>383</v>
      </c>
      <c r="AK8" s="5" t="s">
        <v>383</v>
      </c>
      <c r="AL8" s="5" t="s">
        <v>383</v>
      </c>
      <c r="AM8" s="13">
        <v>10</v>
      </c>
      <c r="AN8" s="13" t="s">
        <v>370</v>
      </c>
      <c r="AO8" s="13" t="s">
        <v>370</v>
      </c>
      <c r="AP8" s="13" t="s">
        <v>370</v>
      </c>
      <c r="AQ8" s="13" t="s">
        <v>370</v>
      </c>
      <c r="AR8" s="20">
        <f t="shared" ref="AR8:AR16" si="6">((D8*E8)+(L8*M8)+(P8*Q8)+R8*S8)/(E8+M8+Q8+S8)</f>
        <v>1.0308614299893024</v>
      </c>
      <c r="AS8" s="20">
        <f t="shared" si="2"/>
        <v>1.0308614299893024</v>
      </c>
      <c r="AT8" s="7">
        <v>404860</v>
      </c>
      <c r="AU8" s="21">
        <f t="shared" ref="AU8:AU44" si="7">AT8/11*9</f>
        <v>331249.09090909088</v>
      </c>
      <c r="AV8" s="21">
        <f t="shared" ref="AV8:AV44" si="8">ROUND(AS8*AU8,1)</f>
        <v>341471.9</v>
      </c>
      <c r="AW8" s="80">
        <f t="shared" ref="AW8:AW44" si="9">AV8-AU8</f>
        <v>10222.809090909141</v>
      </c>
      <c r="AX8" s="21">
        <v>47122.5</v>
      </c>
      <c r="AY8" s="21">
        <v>42989.8</v>
      </c>
      <c r="AZ8" s="21">
        <v>28153.4</v>
      </c>
      <c r="BA8" s="21">
        <v>40230.600000000006</v>
      </c>
      <c r="BB8" s="21">
        <v>33837.999999999993</v>
      </c>
      <c r="BC8" s="21">
        <v>35460.099999999977</v>
      </c>
      <c r="BD8" s="21">
        <v>25229.500000000015</v>
      </c>
      <c r="BE8" s="21">
        <v>38096.599999999991</v>
      </c>
      <c r="BF8" s="78">
        <f t="shared" ref="BF8:BF44" si="10">AV8-AX8-AY8-AZ8-BA8-BB8-BC8-BD8-BE8</f>
        <v>50351.400000000052</v>
      </c>
      <c r="BG8" s="108"/>
      <c r="BH8" s="71">
        <v>186.40000000000146</v>
      </c>
      <c r="BI8" s="102">
        <f t="shared" ref="BI8:BI16" si="11">BF8+BH8</f>
        <v>50537.800000000054</v>
      </c>
      <c r="BJ8" s="37">
        <f t="shared" ref="BJ8:BJ44" si="12">IF(OR((BI8&lt;0),BG8="+"),0,IF((AX8+AY8+BI8)&gt;AT8,(AT8-AX8-AY8),BI8))</f>
        <v>50537.800000000054</v>
      </c>
    </row>
    <row r="9" spans="1:62" s="2" customFormat="1" ht="15" customHeight="1" x14ac:dyDescent="0.2">
      <c r="A9" s="14" t="s">
        <v>7</v>
      </c>
      <c r="B9" s="37">
        <v>31568346</v>
      </c>
      <c r="C9" s="37">
        <v>31621255</v>
      </c>
      <c r="D9" s="4">
        <f t="shared" si="3"/>
        <v>1.0016760143214345</v>
      </c>
      <c r="E9" s="13">
        <v>20</v>
      </c>
      <c r="F9" s="5" t="s">
        <v>383</v>
      </c>
      <c r="G9" s="5" t="s">
        <v>383</v>
      </c>
      <c r="H9" s="5" t="s">
        <v>383</v>
      </c>
      <c r="I9" s="13">
        <v>10</v>
      </c>
      <c r="J9" s="37">
        <v>0.6</v>
      </c>
      <c r="K9" s="37">
        <v>0.4</v>
      </c>
      <c r="L9" s="4">
        <f t="shared" si="4"/>
        <v>1.4999999999999998</v>
      </c>
      <c r="M9" s="13">
        <v>5</v>
      </c>
      <c r="N9" s="37">
        <v>934901.4</v>
      </c>
      <c r="O9" s="37">
        <v>892225</v>
      </c>
      <c r="P9" s="4">
        <f t="shared" si="5"/>
        <v>0.95435197765240265</v>
      </c>
      <c r="Q9" s="13">
        <v>20</v>
      </c>
      <c r="R9" s="5">
        <v>1</v>
      </c>
      <c r="S9" s="13">
        <v>15</v>
      </c>
      <c r="T9" s="13" t="s">
        <v>370</v>
      </c>
      <c r="U9" s="13" t="s">
        <v>370</v>
      </c>
      <c r="V9" s="13" t="s">
        <v>370</v>
      </c>
      <c r="W9" s="13" t="s">
        <v>370</v>
      </c>
      <c r="X9" s="13" t="s">
        <v>370</v>
      </c>
      <c r="Y9" s="13" t="s">
        <v>370</v>
      </c>
      <c r="Z9" s="13" t="s">
        <v>370</v>
      </c>
      <c r="AA9" s="13" t="s">
        <v>370</v>
      </c>
      <c r="AB9" s="5" t="s">
        <v>383</v>
      </c>
      <c r="AC9" s="5" t="s">
        <v>383</v>
      </c>
      <c r="AD9" s="5" t="s">
        <v>383</v>
      </c>
      <c r="AE9" s="13">
        <v>15</v>
      </c>
      <c r="AF9" s="5" t="s">
        <v>383</v>
      </c>
      <c r="AG9" s="5" t="s">
        <v>383</v>
      </c>
      <c r="AH9" s="5" t="s">
        <v>383</v>
      </c>
      <c r="AI9" s="13">
        <v>15</v>
      </c>
      <c r="AJ9" s="5" t="s">
        <v>383</v>
      </c>
      <c r="AK9" s="5" t="s">
        <v>383</v>
      </c>
      <c r="AL9" s="5" t="s">
        <v>383</v>
      </c>
      <c r="AM9" s="13">
        <v>10</v>
      </c>
      <c r="AN9" s="13" t="s">
        <v>370</v>
      </c>
      <c r="AO9" s="13" t="s">
        <v>370</v>
      </c>
      <c r="AP9" s="13" t="s">
        <v>370</v>
      </c>
      <c r="AQ9" s="13" t="s">
        <v>370</v>
      </c>
      <c r="AR9" s="20">
        <f t="shared" si="6"/>
        <v>1.0270093306579458</v>
      </c>
      <c r="AS9" s="20">
        <f t="shared" si="2"/>
        <v>1.0270093306579458</v>
      </c>
      <c r="AT9" s="7">
        <v>114735</v>
      </c>
      <c r="AU9" s="21">
        <f t="shared" si="7"/>
        <v>93874.090909090912</v>
      </c>
      <c r="AV9" s="21">
        <f t="shared" si="8"/>
        <v>96409.600000000006</v>
      </c>
      <c r="AW9" s="80">
        <f t="shared" si="9"/>
        <v>2535.5090909090941</v>
      </c>
      <c r="AX9" s="21">
        <v>12012.3</v>
      </c>
      <c r="AY9" s="21">
        <v>11739.7</v>
      </c>
      <c r="AZ9" s="21">
        <v>7872.4</v>
      </c>
      <c r="BA9" s="21">
        <v>15445.300000000003</v>
      </c>
      <c r="BB9" s="21">
        <v>11252.199999999999</v>
      </c>
      <c r="BC9" s="21">
        <v>5241.9000000000015</v>
      </c>
      <c r="BD9" s="21">
        <v>17831.8</v>
      </c>
      <c r="BE9" s="21">
        <v>6872.1999999999989</v>
      </c>
      <c r="BF9" s="78">
        <f t="shared" si="10"/>
        <v>8141.8000000000047</v>
      </c>
      <c r="BG9" s="108"/>
      <c r="BH9" s="71">
        <v>255.89999999999964</v>
      </c>
      <c r="BI9" s="102">
        <f t="shared" si="11"/>
        <v>8397.7000000000044</v>
      </c>
      <c r="BJ9" s="37">
        <f t="shared" si="12"/>
        <v>8397.7000000000044</v>
      </c>
    </row>
    <row r="10" spans="1:62" s="2" customFormat="1" ht="15" customHeight="1" x14ac:dyDescent="0.2">
      <c r="A10" s="14" t="s">
        <v>8</v>
      </c>
      <c r="B10" s="37">
        <v>44495499</v>
      </c>
      <c r="C10" s="37">
        <v>52851088</v>
      </c>
      <c r="D10" s="4">
        <f t="shared" si="3"/>
        <v>1.1877850386620004</v>
      </c>
      <c r="E10" s="13">
        <v>20</v>
      </c>
      <c r="F10" s="5" t="s">
        <v>383</v>
      </c>
      <c r="G10" s="5" t="s">
        <v>383</v>
      </c>
      <c r="H10" s="5" t="s">
        <v>383</v>
      </c>
      <c r="I10" s="13">
        <v>10</v>
      </c>
      <c r="J10" s="37">
        <v>0.9</v>
      </c>
      <c r="K10" s="37">
        <v>0.6</v>
      </c>
      <c r="L10" s="4">
        <f t="shared" si="4"/>
        <v>1.5</v>
      </c>
      <c r="M10" s="13">
        <v>10</v>
      </c>
      <c r="N10" s="37">
        <v>798702.2</v>
      </c>
      <c r="O10" s="37">
        <v>822253.9</v>
      </c>
      <c r="P10" s="4">
        <f t="shared" si="5"/>
        <v>1.029487461033662</v>
      </c>
      <c r="Q10" s="13">
        <v>20</v>
      </c>
      <c r="R10" s="5">
        <v>1</v>
      </c>
      <c r="S10" s="13">
        <v>15</v>
      </c>
      <c r="T10" s="13" t="s">
        <v>370</v>
      </c>
      <c r="U10" s="13" t="s">
        <v>370</v>
      </c>
      <c r="V10" s="13" t="s">
        <v>370</v>
      </c>
      <c r="W10" s="13" t="s">
        <v>370</v>
      </c>
      <c r="X10" s="13" t="s">
        <v>370</v>
      </c>
      <c r="Y10" s="13" t="s">
        <v>370</v>
      </c>
      <c r="Z10" s="13" t="s">
        <v>370</v>
      </c>
      <c r="AA10" s="13" t="s">
        <v>370</v>
      </c>
      <c r="AB10" s="5" t="s">
        <v>383</v>
      </c>
      <c r="AC10" s="5" t="s">
        <v>383</v>
      </c>
      <c r="AD10" s="5" t="s">
        <v>383</v>
      </c>
      <c r="AE10" s="13">
        <v>15</v>
      </c>
      <c r="AF10" s="5" t="s">
        <v>383</v>
      </c>
      <c r="AG10" s="5" t="s">
        <v>383</v>
      </c>
      <c r="AH10" s="5" t="s">
        <v>383</v>
      </c>
      <c r="AI10" s="13">
        <v>15</v>
      </c>
      <c r="AJ10" s="5" t="s">
        <v>383</v>
      </c>
      <c r="AK10" s="5" t="s">
        <v>383</v>
      </c>
      <c r="AL10" s="5" t="s">
        <v>383</v>
      </c>
      <c r="AM10" s="13">
        <v>10</v>
      </c>
      <c r="AN10" s="13" t="s">
        <v>370</v>
      </c>
      <c r="AO10" s="13" t="s">
        <v>370</v>
      </c>
      <c r="AP10" s="13" t="s">
        <v>370</v>
      </c>
      <c r="AQ10" s="13" t="s">
        <v>370</v>
      </c>
      <c r="AR10" s="20">
        <f t="shared" si="6"/>
        <v>1.1437761537525115</v>
      </c>
      <c r="AS10" s="20">
        <f t="shared" si="2"/>
        <v>1.1437761537525115</v>
      </c>
      <c r="AT10" s="7">
        <v>36944</v>
      </c>
      <c r="AU10" s="21">
        <f t="shared" si="7"/>
        <v>30226.909090909092</v>
      </c>
      <c r="AV10" s="21">
        <f t="shared" si="8"/>
        <v>34572.800000000003</v>
      </c>
      <c r="AW10" s="80">
        <f t="shared" si="9"/>
        <v>4345.890909090911</v>
      </c>
      <c r="AX10" s="21">
        <v>5484.7</v>
      </c>
      <c r="AY10" s="21">
        <v>4839.2000000000007</v>
      </c>
      <c r="AZ10" s="21">
        <v>81.299999999998363</v>
      </c>
      <c r="BA10" s="21">
        <v>5927.7000000000007</v>
      </c>
      <c r="BB10" s="21">
        <v>3324.3</v>
      </c>
      <c r="BC10" s="21">
        <v>2574.2999999999975</v>
      </c>
      <c r="BD10" s="21">
        <v>5431.1</v>
      </c>
      <c r="BE10" s="21">
        <v>3755.5000000000023</v>
      </c>
      <c r="BF10" s="78">
        <f t="shared" si="10"/>
        <v>3154.7000000000021</v>
      </c>
      <c r="BG10" s="108"/>
      <c r="BH10" s="71">
        <v>-9.3000000000001819</v>
      </c>
      <c r="BI10" s="102">
        <f t="shared" si="11"/>
        <v>3145.4000000000019</v>
      </c>
      <c r="BJ10" s="37">
        <f t="shared" si="12"/>
        <v>3145.4000000000019</v>
      </c>
    </row>
    <row r="11" spans="1:62" s="2" customFormat="1" ht="15" customHeight="1" x14ac:dyDescent="0.2">
      <c r="A11" s="14" t="s">
        <v>9</v>
      </c>
      <c r="B11" s="37">
        <v>3241272</v>
      </c>
      <c r="C11" s="37">
        <v>3533658</v>
      </c>
      <c r="D11" s="4">
        <f t="shared" si="3"/>
        <v>1.0902071779227414</v>
      </c>
      <c r="E11" s="13">
        <v>20</v>
      </c>
      <c r="F11" s="5" t="s">
        <v>383</v>
      </c>
      <c r="G11" s="5" t="s">
        <v>383</v>
      </c>
      <c r="H11" s="5" t="s">
        <v>383</v>
      </c>
      <c r="I11" s="13">
        <v>10</v>
      </c>
      <c r="J11" s="37">
        <v>1.3</v>
      </c>
      <c r="K11" s="37">
        <v>1.2</v>
      </c>
      <c r="L11" s="4">
        <f t="shared" si="4"/>
        <v>1.0833333333333335</v>
      </c>
      <c r="M11" s="13">
        <v>10</v>
      </c>
      <c r="N11" s="37">
        <v>190214.1</v>
      </c>
      <c r="O11" s="37">
        <v>309595.8</v>
      </c>
      <c r="P11" s="4">
        <f t="shared" si="5"/>
        <v>1.6276175110047046</v>
      </c>
      <c r="Q11" s="13">
        <v>20</v>
      </c>
      <c r="R11" s="5">
        <v>1</v>
      </c>
      <c r="S11" s="13">
        <v>15</v>
      </c>
      <c r="T11" s="13" t="s">
        <v>370</v>
      </c>
      <c r="U11" s="13" t="s">
        <v>370</v>
      </c>
      <c r="V11" s="13" t="s">
        <v>370</v>
      </c>
      <c r="W11" s="13" t="s">
        <v>370</v>
      </c>
      <c r="X11" s="13" t="s">
        <v>370</v>
      </c>
      <c r="Y11" s="13" t="s">
        <v>370</v>
      </c>
      <c r="Z11" s="13" t="s">
        <v>370</v>
      </c>
      <c r="AA11" s="13" t="s">
        <v>370</v>
      </c>
      <c r="AB11" s="5" t="s">
        <v>383</v>
      </c>
      <c r="AC11" s="5" t="s">
        <v>383</v>
      </c>
      <c r="AD11" s="5" t="s">
        <v>383</v>
      </c>
      <c r="AE11" s="13">
        <v>15</v>
      </c>
      <c r="AF11" s="5" t="s">
        <v>383</v>
      </c>
      <c r="AG11" s="5" t="s">
        <v>383</v>
      </c>
      <c r="AH11" s="5" t="s">
        <v>383</v>
      </c>
      <c r="AI11" s="13">
        <v>15</v>
      </c>
      <c r="AJ11" s="5" t="s">
        <v>383</v>
      </c>
      <c r="AK11" s="5" t="s">
        <v>383</v>
      </c>
      <c r="AL11" s="5" t="s">
        <v>383</v>
      </c>
      <c r="AM11" s="13">
        <v>10</v>
      </c>
      <c r="AN11" s="13" t="s">
        <v>370</v>
      </c>
      <c r="AO11" s="13" t="s">
        <v>370</v>
      </c>
      <c r="AP11" s="13" t="s">
        <v>370</v>
      </c>
      <c r="AQ11" s="13" t="s">
        <v>370</v>
      </c>
      <c r="AR11" s="20">
        <f t="shared" si="6"/>
        <v>1.2336896478751116</v>
      </c>
      <c r="AS11" s="20">
        <f t="shared" si="2"/>
        <v>1.2033689647875112</v>
      </c>
      <c r="AT11" s="7">
        <v>112435</v>
      </c>
      <c r="AU11" s="21">
        <f t="shared" si="7"/>
        <v>91992.272727272721</v>
      </c>
      <c r="AV11" s="21">
        <f t="shared" si="8"/>
        <v>110700.6</v>
      </c>
      <c r="AW11" s="80">
        <f t="shared" si="9"/>
        <v>18708.327272727285</v>
      </c>
      <c r="AX11" s="21">
        <v>11207.9</v>
      </c>
      <c r="AY11" s="21">
        <v>12670.1</v>
      </c>
      <c r="AZ11" s="21">
        <v>5413.3000000000029</v>
      </c>
      <c r="BA11" s="21">
        <v>17543.699999999993</v>
      </c>
      <c r="BB11" s="21">
        <v>10732.300000000001</v>
      </c>
      <c r="BC11" s="21">
        <v>15714.400000000001</v>
      </c>
      <c r="BD11" s="21">
        <v>13126.700000000008</v>
      </c>
      <c r="BE11" s="21">
        <v>10693.999999999995</v>
      </c>
      <c r="BF11" s="78">
        <f t="shared" si="10"/>
        <v>13598.199999999999</v>
      </c>
      <c r="BG11" s="108"/>
      <c r="BH11" s="71">
        <v>-78.600000000000364</v>
      </c>
      <c r="BI11" s="102">
        <f t="shared" si="11"/>
        <v>13519.599999999999</v>
      </c>
      <c r="BJ11" s="37">
        <f t="shared" si="12"/>
        <v>13519.599999999999</v>
      </c>
    </row>
    <row r="12" spans="1:62" s="2" customFormat="1" ht="15" customHeight="1" x14ac:dyDescent="0.2">
      <c r="A12" s="14" t="s">
        <v>10</v>
      </c>
      <c r="B12" s="37">
        <v>16289290</v>
      </c>
      <c r="C12" s="37">
        <v>17117151.800000001</v>
      </c>
      <c r="D12" s="4">
        <f t="shared" si="3"/>
        <v>1.0508224606474561</v>
      </c>
      <c r="E12" s="13">
        <v>20</v>
      </c>
      <c r="F12" s="5" t="s">
        <v>383</v>
      </c>
      <c r="G12" s="5" t="s">
        <v>383</v>
      </c>
      <c r="H12" s="5" t="s">
        <v>383</v>
      </c>
      <c r="I12" s="13">
        <v>10</v>
      </c>
      <c r="J12" s="37">
        <v>1.6</v>
      </c>
      <c r="K12" s="37">
        <v>1.2</v>
      </c>
      <c r="L12" s="4">
        <f t="shared" si="4"/>
        <v>1.3333333333333335</v>
      </c>
      <c r="M12" s="13">
        <v>15</v>
      </c>
      <c r="N12" s="37">
        <v>265035</v>
      </c>
      <c r="O12" s="37">
        <v>237880.5</v>
      </c>
      <c r="P12" s="4">
        <f t="shared" si="5"/>
        <v>0.89754372064067012</v>
      </c>
      <c r="Q12" s="13">
        <v>20</v>
      </c>
      <c r="R12" s="5">
        <v>1</v>
      </c>
      <c r="S12" s="13">
        <v>15</v>
      </c>
      <c r="T12" s="13" t="s">
        <v>370</v>
      </c>
      <c r="U12" s="13" t="s">
        <v>370</v>
      </c>
      <c r="V12" s="13" t="s">
        <v>370</v>
      </c>
      <c r="W12" s="13" t="s">
        <v>370</v>
      </c>
      <c r="X12" s="13" t="s">
        <v>370</v>
      </c>
      <c r="Y12" s="13" t="s">
        <v>370</v>
      </c>
      <c r="Z12" s="13" t="s">
        <v>370</v>
      </c>
      <c r="AA12" s="13" t="s">
        <v>370</v>
      </c>
      <c r="AB12" s="5" t="s">
        <v>383</v>
      </c>
      <c r="AC12" s="5" t="s">
        <v>383</v>
      </c>
      <c r="AD12" s="5" t="s">
        <v>383</v>
      </c>
      <c r="AE12" s="13">
        <v>15</v>
      </c>
      <c r="AF12" s="5" t="s">
        <v>383</v>
      </c>
      <c r="AG12" s="5" t="s">
        <v>383</v>
      </c>
      <c r="AH12" s="5" t="s">
        <v>383</v>
      </c>
      <c r="AI12" s="13">
        <v>10</v>
      </c>
      <c r="AJ12" s="5" t="s">
        <v>383</v>
      </c>
      <c r="AK12" s="5" t="s">
        <v>383</v>
      </c>
      <c r="AL12" s="5" t="s">
        <v>383</v>
      </c>
      <c r="AM12" s="13">
        <v>10</v>
      </c>
      <c r="AN12" s="13" t="s">
        <v>370</v>
      </c>
      <c r="AO12" s="13" t="s">
        <v>370</v>
      </c>
      <c r="AP12" s="13" t="s">
        <v>370</v>
      </c>
      <c r="AQ12" s="13" t="s">
        <v>370</v>
      </c>
      <c r="AR12" s="20">
        <f t="shared" si="6"/>
        <v>1.0566760517966076</v>
      </c>
      <c r="AS12" s="20">
        <f t="shared" si="2"/>
        <v>1.0566760517966076</v>
      </c>
      <c r="AT12" s="7">
        <v>38975</v>
      </c>
      <c r="AU12" s="21">
        <f t="shared" si="7"/>
        <v>31888.63636363636</v>
      </c>
      <c r="AV12" s="21">
        <f t="shared" si="8"/>
        <v>33696</v>
      </c>
      <c r="AW12" s="80">
        <f t="shared" si="9"/>
        <v>1807.3636363636397</v>
      </c>
      <c r="AX12" s="21">
        <v>4147.3</v>
      </c>
      <c r="AY12" s="21">
        <v>4112.8999999999996</v>
      </c>
      <c r="AZ12" s="21">
        <v>2592.7000000000007</v>
      </c>
      <c r="BA12" s="21">
        <v>5677.1000000000022</v>
      </c>
      <c r="BB12" s="21">
        <v>3580.3999999999996</v>
      </c>
      <c r="BC12" s="21">
        <v>1495.5</v>
      </c>
      <c r="BD12" s="21">
        <v>7581.2</v>
      </c>
      <c r="BE12" s="21">
        <v>3484.9</v>
      </c>
      <c r="BF12" s="78">
        <f t="shared" si="10"/>
        <v>1024.0000000000005</v>
      </c>
      <c r="BG12" s="108"/>
      <c r="BH12" s="71">
        <v>54.300000000000182</v>
      </c>
      <c r="BI12" s="102">
        <f t="shared" si="11"/>
        <v>1078.3000000000006</v>
      </c>
      <c r="BJ12" s="37">
        <f t="shared" si="12"/>
        <v>1078.3000000000006</v>
      </c>
    </row>
    <row r="13" spans="1:62" s="2" customFormat="1" ht="15" customHeight="1" x14ac:dyDescent="0.2">
      <c r="A13" s="14" t="s">
        <v>11</v>
      </c>
      <c r="B13" s="37">
        <v>17348169</v>
      </c>
      <c r="C13" s="37">
        <v>18361647</v>
      </c>
      <c r="D13" s="4">
        <f t="shared" si="3"/>
        <v>1.0584198828129932</v>
      </c>
      <c r="E13" s="13">
        <v>20</v>
      </c>
      <c r="F13" s="5" t="s">
        <v>383</v>
      </c>
      <c r="G13" s="5" t="s">
        <v>383</v>
      </c>
      <c r="H13" s="5" t="s">
        <v>383</v>
      </c>
      <c r="I13" s="13">
        <v>10</v>
      </c>
      <c r="J13" s="37">
        <v>1.1000000000000001</v>
      </c>
      <c r="K13" s="37">
        <v>1.1000000000000001</v>
      </c>
      <c r="L13" s="4">
        <f t="shared" si="4"/>
        <v>1</v>
      </c>
      <c r="M13" s="13">
        <v>10</v>
      </c>
      <c r="N13" s="37">
        <v>233247.2</v>
      </c>
      <c r="O13" s="37">
        <v>243478.39999999999</v>
      </c>
      <c r="P13" s="4">
        <f t="shared" si="5"/>
        <v>1.0438641921532177</v>
      </c>
      <c r="Q13" s="13">
        <v>20</v>
      </c>
      <c r="R13" s="5">
        <v>1</v>
      </c>
      <c r="S13" s="13">
        <v>15</v>
      </c>
      <c r="T13" s="13" t="s">
        <v>370</v>
      </c>
      <c r="U13" s="13" t="s">
        <v>370</v>
      </c>
      <c r="V13" s="13" t="s">
        <v>370</v>
      </c>
      <c r="W13" s="13" t="s">
        <v>370</v>
      </c>
      <c r="X13" s="13" t="s">
        <v>370</v>
      </c>
      <c r="Y13" s="13" t="s">
        <v>370</v>
      </c>
      <c r="Z13" s="13" t="s">
        <v>370</v>
      </c>
      <c r="AA13" s="13" t="s">
        <v>370</v>
      </c>
      <c r="AB13" s="5" t="s">
        <v>383</v>
      </c>
      <c r="AC13" s="5" t="s">
        <v>383</v>
      </c>
      <c r="AD13" s="5" t="s">
        <v>383</v>
      </c>
      <c r="AE13" s="13">
        <v>15</v>
      </c>
      <c r="AF13" s="5" t="s">
        <v>383</v>
      </c>
      <c r="AG13" s="5" t="s">
        <v>383</v>
      </c>
      <c r="AH13" s="5" t="s">
        <v>383</v>
      </c>
      <c r="AI13" s="13">
        <v>15</v>
      </c>
      <c r="AJ13" s="5" t="s">
        <v>383</v>
      </c>
      <c r="AK13" s="5" t="s">
        <v>383</v>
      </c>
      <c r="AL13" s="5" t="s">
        <v>383</v>
      </c>
      <c r="AM13" s="13">
        <v>10</v>
      </c>
      <c r="AN13" s="13" t="s">
        <v>370</v>
      </c>
      <c r="AO13" s="13" t="s">
        <v>370</v>
      </c>
      <c r="AP13" s="13" t="s">
        <v>370</v>
      </c>
      <c r="AQ13" s="13" t="s">
        <v>370</v>
      </c>
      <c r="AR13" s="20">
        <f t="shared" si="6"/>
        <v>1.0314720230665264</v>
      </c>
      <c r="AS13" s="20">
        <f t="shared" si="2"/>
        <v>1.0314720230665264</v>
      </c>
      <c r="AT13" s="7">
        <v>92744</v>
      </c>
      <c r="AU13" s="21">
        <f t="shared" si="7"/>
        <v>75881.454545454559</v>
      </c>
      <c r="AV13" s="21">
        <f t="shared" si="8"/>
        <v>78269.600000000006</v>
      </c>
      <c r="AW13" s="80">
        <f t="shared" si="9"/>
        <v>2388.1454545454471</v>
      </c>
      <c r="AX13" s="21">
        <v>9503.7999999999993</v>
      </c>
      <c r="AY13" s="21">
        <v>9991.3000000000011</v>
      </c>
      <c r="AZ13" s="21">
        <v>6476.6999999999971</v>
      </c>
      <c r="BA13" s="21">
        <v>9297.0000000000036</v>
      </c>
      <c r="BB13" s="21">
        <v>8097.4999999999982</v>
      </c>
      <c r="BC13" s="21">
        <v>9620.5999999999913</v>
      </c>
      <c r="BD13" s="21">
        <v>7554.9</v>
      </c>
      <c r="BE13" s="21">
        <v>9423.4999999999964</v>
      </c>
      <c r="BF13" s="78">
        <f t="shared" si="10"/>
        <v>8304.3000000000138</v>
      </c>
      <c r="BG13" s="108"/>
      <c r="BH13" s="71">
        <v>30.5</v>
      </c>
      <c r="BI13" s="102">
        <f t="shared" si="11"/>
        <v>8334.8000000000138</v>
      </c>
      <c r="BJ13" s="37">
        <f t="shared" si="12"/>
        <v>8334.8000000000138</v>
      </c>
    </row>
    <row r="14" spans="1:62" s="2" customFormat="1" ht="15" customHeight="1" x14ac:dyDescent="0.2">
      <c r="A14" s="14" t="s">
        <v>12</v>
      </c>
      <c r="B14" s="37">
        <v>467726</v>
      </c>
      <c r="C14" s="37">
        <v>422539.7</v>
      </c>
      <c r="D14" s="4">
        <f t="shared" si="3"/>
        <v>0.90339151554542618</v>
      </c>
      <c r="E14" s="13">
        <v>20</v>
      </c>
      <c r="F14" s="5" t="s">
        <v>383</v>
      </c>
      <c r="G14" s="5" t="s">
        <v>383</v>
      </c>
      <c r="H14" s="5" t="s">
        <v>383</v>
      </c>
      <c r="I14" s="13">
        <v>10</v>
      </c>
      <c r="J14" s="37">
        <v>1.6</v>
      </c>
      <c r="K14" s="37">
        <v>1.5</v>
      </c>
      <c r="L14" s="4">
        <f t="shared" si="4"/>
        <v>1.0666666666666667</v>
      </c>
      <c r="M14" s="13">
        <v>15</v>
      </c>
      <c r="N14" s="37">
        <v>85068.6</v>
      </c>
      <c r="O14" s="37">
        <v>85600.2</v>
      </c>
      <c r="P14" s="4">
        <f t="shared" si="5"/>
        <v>1.0062490742765249</v>
      </c>
      <c r="Q14" s="13">
        <v>20</v>
      </c>
      <c r="R14" s="5">
        <v>1</v>
      </c>
      <c r="S14" s="13">
        <v>15</v>
      </c>
      <c r="T14" s="13" t="s">
        <v>370</v>
      </c>
      <c r="U14" s="13" t="s">
        <v>370</v>
      </c>
      <c r="V14" s="13" t="s">
        <v>370</v>
      </c>
      <c r="W14" s="13" t="s">
        <v>370</v>
      </c>
      <c r="X14" s="13" t="s">
        <v>370</v>
      </c>
      <c r="Y14" s="13" t="s">
        <v>370</v>
      </c>
      <c r="Z14" s="13" t="s">
        <v>370</v>
      </c>
      <c r="AA14" s="13" t="s">
        <v>370</v>
      </c>
      <c r="AB14" s="5" t="s">
        <v>383</v>
      </c>
      <c r="AC14" s="5" t="s">
        <v>383</v>
      </c>
      <c r="AD14" s="5" t="s">
        <v>383</v>
      </c>
      <c r="AE14" s="13">
        <v>15</v>
      </c>
      <c r="AF14" s="5" t="s">
        <v>383</v>
      </c>
      <c r="AG14" s="5" t="s">
        <v>383</v>
      </c>
      <c r="AH14" s="5" t="s">
        <v>383</v>
      </c>
      <c r="AI14" s="13">
        <v>10</v>
      </c>
      <c r="AJ14" s="5" t="s">
        <v>383</v>
      </c>
      <c r="AK14" s="5" t="s">
        <v>383</v>
      </c>
      <c r="AL14" s="5" t="s">
        <v>383</v>
      </c>
      <c r="AM14" s="13">
        <v>10</v>
      </c>
      <c r="AN14" s="13" t="s">
        <v>370</v>
      </c>
      <c r="AO14" s="13" t="s">
        <v>370</v>
      </c>
      <c r="AP14" s="13" t="s">
        <v>370</v>
      </c>
      <c r="AQ14" s="13" t="s">
        <v>370</v>
      </c>
      <c r="AR14" s="20">
        <f t="shared" si="6"/>
        <v>0.98846873994912876</v>
      </c>
      <c r="AS14" s="20">
        <f t="shared" si="2"/>
        <v>0.98846873994912876</v>
      </c>
      <c r="AT14" s="7">
        <v>57497</v>
      </c>
      <c r="AU14" s="21">
        <f t="shared" si="7"/>
        <v>47043</v>
      </c>
      <c r="AV14" s="21">
        <f t="shared" si="8"/>
        <v>46500.5</v>
      </c>
      <c r="AW14" s="80">
        <f t="shared" si="9"/>
        <v>-542.5</v>
      </c>
      <c r="AX14" s="21">
        <v>6625.6</v>
      </c>
      <c r="AY14" s="21">
        <v>5351.5999999999995</v>
      </c>
      <c r="AZ14" s="21">
        <v>4552.8000000000011</v>
      </c>
      <c r="BA14" s="21">
        <v>5444.7999999999975</v>
      </c>
      <c r="BB14" s="21">
        <v>4495.8999999999996</v>
      </c>
      <c r="BC14" s="21">
        <v>4576.5999999999985</v>
      </c>
      <c r="BD14" s="21">
        <v>12585.700000000003</v>
      </c>
      <c r="BE14" s="21">
        <v>5017.3000000000011</v>
      </c>
      <c r="BF14" s="78">
        <f t="shared" si="10"/>
        <v>-2149.7999999999993</v>
      </c>
      <c r="BG14" s="108"/>
      <c r="BH14" s="71">
        <v>18.399999999999636</v>
      </c>
      <c r="BI14" s="102">
        <f t="shared" si="11"/>
        <v>-2131.3999999999996</v>
      </c>
      <c r="BJ14" s="37">
        <f t="shared" si="12"/>
        <v>0</v>
      </c>
    </row>
    <row r="15" spans="1:62" s="2" customFormat="1" ht="15" customHeight="1" x14ac:dyDescent="0.2">
      <c r="A15" s="14" t="s">
        <v>13</v>
      </c>
      <c r="B15" s="37">
        <v>2491449</v>
      </c>
      <c r="C15" s="37">
        <v>2701330.8</v>
      </c>
      <c r="D15" s="4">
        <f t="shared" si="3"/>
        <v>1.0842408574287492</v>
      </c>
      <c r="E15" s="13">
        <v>20</v>
      </c>
      <c r="F15" s="5" t="s">
        <v>383</v>
      </c>
      <c r="G15" s="5" t="s">
        <v>383</v>
      </c>
      <c r="H15" s="5" t="s">
        <v>383</v>
      </c>
      <c r="I15" s="13">
        <v>10</v>
      </c>
      <c r="J15" s="37">
        <v>1.2</v>
      </c>
      <c r="K15" s="37">
        <v>0.9</v>
      </c>
      <c r="L15" s="4">
        <f t="shared" si="4"/>
        <v>1.3333333333333333</v>
      </c>
      <c r="M15" s="13">
        <v>10</v>
      </c>
      <c r="N15" s="37">
        <v>243691.2</v>
      </c>
      <c r="O15" s="37">
        <v>219221.6</v>
      </c>
      <c r="P15" s="4">
        <f t="shared" si="5"/>
        <v>0.89958767489347169</v>
      </c>
      <c r="Q15" s="13">
        <v>20</v>
      </c>
      <c r="R15" s="5">
        <v>1</v>
      </c>
      <c r="S15" s="13">
        <v>15</v>
      </c>
      <c r="T15" s="13" t="s">
        <v>370</v>
      </c>
      <c r="U15" s="13" t="s">
        <v>370</v>
      </c>
      <c r="V15" s="13" t="s">
        <v>370</v>
      </c>
      <c r="W15" s="13" t="s">
        <v>370</v>
      </c>
      <c r="X15" s="13" t="s">
        <v>370</v>
      </c>
      <c r="Y15" s="13" t="s">
        <v>370</v>
      </c>
      <c r="Z15" s="13" t="s">
        <v>370</v>
      </c>
      <c r="AA15" s="13" t="s">
        <v>370</v>
      </c>
      <c r="AB15" s="5" t="s">
        <v>383</v>
      </c>
      <c r="AC15" s="5" t="s">
        <v>383</v>
      </c>
      <c r="AD15" s="5" t="s">
        <v>383</v>
      </c>
      <c r="AE15" s="13">
        <v>15</v>
      </c>
      <c r="AF15" s="5" t="s">
        <v>383</v>
      </c>
      <c r="AG15" s="5" t="s">
        <v>383</v>
      </c>
      <c r="AH15" s="5" t="s">
        <v>383</v>
      </c>
      <c r="AI15" s="13">
        <v>10</v>
      </c>
      <c r="AJ15" s="5" t="s">
        <v>383</v>
      </c>
      <c r="AK15" s="5" t="s">
        <v>383</v>
      </c>
      <c r="AL15" s="5" t="s">
        <v>383</v>
      </c>
      <c r="AM15" s="13">
        <v>10</v>
      </c>
      <c r="AN15" s="13" t="s">
        <v>370</v>
      </c>
      <c r="AO15" s="13" t="s">
        <v>370</v>
      </c>
      <c r="AP15" s="13" t="s">
        <v>370</v>
      </c>
      <c r="AQ15" s="13" t="s">
        <v>370</v>
      </c>
      <c r="AR15" s="20">
        <f t="shared" si="6"/>
        <v>1.0463062150735041</v>
      </c>
      <c r="AS15" s="20">
        <f t="shared" si="2"/>
        <v>1.0463062150735041</v>
      </c>
      <c r="AT15" s="7">
        <v>73438</v>
      </c>
      <c r="AU15" s="21">
        <f t="shared" si="7"/>
        <v>60085.63636363636</v>
      </c>
      <c r="AV15" s="21">
        <f t="shared" si="8"/>
        <v>62868</v>
      </c>
      <c r="AW15" s="80">
        <f t="shared" si="9"/>
        <v>2782.3636363636397</v>
      </c>
      <c r="AX15" s="21">
        <v>7822.7</v>
      </c>
      <c r="AY15" s="21">
        <v>7459.8</v>
      </c>
      <c r="AZ15" s="21">
        <v>5788.9999999999991</v>
      </c>
      <c r="BA15" s="21">
        <v>7221.7</v>
      </c>
      <c r="BB15" s="21">
        <v>7051.9000000000005</v>
      </c>
      <c r="BC15" s="21">
        <v>8716.4000000000015</v>
      </c>
      <c r="BD15" s="21">
        <v>11495.599999999999</v>
      </c>
      <c r="BE15" s="21">
        <v>6992.0999999999958</v>
      </c>
      <c r="BF15" s="78">
        <f t="shared" si="10"/>
        <v>318.80000000000564</v>
      </c>
      <c r="BG15" s="108"/>
      <c r="BH15" s="71">
        <v>-53.699999999999818</v>
      </c>
      <c r="BI15" s="102">
        <f t="shared" si="11"/>
        <v>265.10000000000582</v>
      </c>
      <c r="BJ15" s="37">
        <f t="shared" si="12"/>
        <v>265.10000000000582</v>
      </c>
    </row>
    <row r="16" spans="1:62" s="2" customFormat="1" ht="15" customHeight="1" x14ac:dyDescent="0.2">
      <c r="A16" s="14" t="s">
        <v>14</v>
      </c>
      <c r="B16" s="37">
        <v>604882</v>
      </c>
      <c r="C16" s="37">
        <v>677790.3</v>
      </c>
      <c r="D16" s="4">
        <f t="shared" si="3"/>
        <v>1.1205330957112296</v>
      </c>
      <c r="E16" s="13">
        <v>20</v>
      </c>
      <c r="F16" s="5" t="s">
        <v>383</v>
      </c>
      <c r="G16" s="5" t="s">
        <v>383</v>
      </c>
      <c r="H16" s="5" t="s">
        <v>383</v>
      </c>
      <c r="I16" s="13">
        <v>10</v>
      </c>
      <c r="J16" s="37">
        <v>1.3</v>
      </c>
      <c r="K16" s="37">
        <v>1.1000000000000001</v>
      </c>
      <c r="L16" s="4">
        <f t="shared" si="4"/>
        <v>1.1818181818181817</v>
      </c>
      <c r="M16" s="13">
        <v>10</v>
      </c>
      <c r="N16" s="37">
        <v>122529.4</v>
      </c>
      <c r="O16" s="37">
        <v>120453.2</v>
      </c>
      <c r="P16" s="4">
        <f t="shared" si="5"/>
        <v>0.98305549525256797</v>
      </c>
      <c r="Q16" s="13">
        <v>20</v>
      </c>
      <c r="R16" s="5">
        <v>1</v>
      </c>
      <c r="S16" s="13">
        <v>15</v>
      </c>
      <c r="T16" s="13" t="s">
        <v>370</v>
      </c>
      <c r="U16" s="13" t="s">
        <v>370</v>
      </c>
      <c r="V16" s="13" t="s">
        <v>370</v>
      </c>
      <c r="W16" s="13" t="s">
        <v>370</v>
      </c>
      <c r="X16" s="13" t="s">
        <v>370</v>
      </c>
      <c r="Y16" s="13" t="s">
        <v>370</v>
      </c>
      <c r="Z16" s="13" t="s">
        <v>370</v>
      </c>
      <c r="AA16" s="13" t="s">
        <v>370</v>
      </c>
      <c r="AB16" s="5" t="s">
        <v>383</v>
      </c>
      <c r="AC16" s="5" t="s">
        <v>383</v>
      </c>
      <c r="AD16" s="5" t="s">
        <v>383</v>
      </c>
      <c r="AE16" s="13">
        <v>15</v>
      </c>
      <c r="AF16" s="5" t="s">
        <v>383</v>
      </c>
      <c r="AG16" s="5" t="s">
        <v>383</v>
      </c>
      <c r="AH16" s="5" t="s">
        <v>383</v>
      </c>
      <c r="AI16" s="13">
        <v>10</v>
      </c>
      <c r="AJ16" s="5" t="s">
        <v>383</v>
      </c>
      <c r="AK16" s="5" t="s">
        <v>383</v>
      </c>
      <c r="AL16" s="5" t="s">
        <v>383</v>
      </c>
      <c r="AM16" s="13">
        <v>10</v>
      </c>
      <c r="AN16" s="13" t="s">
        <v>370</v>
      </c>
      <c r="AO16" s="13" t="s">
        <v>370</v>
      </c>
      <c r="AP16" s="13" t="s">
        <v>370</v>
      </c>
      <c r="AQ16" s="13" t="s">
        <v>370</v>
      </c>
      <c r="AR16" s="20">
        <f t="shared" si="6"/>
        <v>1.0598454405762734</v>
      </c>
      <c r="AS16" s="20">
        <f t="shared" si="2"/>
        <v>1.0598454405762734</v>
      </c>
      <c r="AT16" s="7">
        <v>50030</v>
      </c>
      <c r="AU16" s="21">
        <f t="shared" si="7"/>
        <v>40933.63636363636</v>
      </c>
      <c r="AV16" s="21">
        <f t="shared" si="8"/>
        <v>43383.3</v>
      </c>
      <c r="AW16" s="80">
        <f t="shared" si="9"/>
        <v>2449.6636363636426</v>
      </c>
      <c r="AX16" s="21">
        <v>4821.8999999999996</v>
      </c>
      <c r="AY16" s="21">
        <v>4951.7000000000007</v>
      </c>
      <c r="AZ16" s="21">
        <v>5493.7000000000007</v>
      </c>
      <c r="BA16" s="21">
        <v>4834.1999999999989</v>
      </c>
      <c r="BB16" s="21">
        <v>5583</v>
      </c>
      <c r="BC16" s="21">
        <v>7345.5</v>
      </c>
      <c r="BD16" s="21">
        <v>8263.0000000000036</v>
      </c>
      <c r="BE16" s="21">
        <v>5653.6</v>
      </c>
      <c r="BF16" s="78">
        <f t="shared" si="10"/>
        <v>-3563.3000000000084</v>
      </c>
      <c r="BG16" s="108"/>
      <c r="BH16" s="71">
        <v>-37</v>
      </c>
      <c r="BI16" s="102">
        <f t="shared" si="11"/>
        <v>-3600.3000000000084</v>
      </c>
      <c r="BJ16" s="37">
        <f t="shared" si="12"/>
        <v>0</v>
      </c>
    </row>
    <row r="17" spans="1:62" s="2" customFormat="1" ht="15.75" x14ac:dyDescent="0.2">
      <c r="A17" s="17" t="s">
        <v>22</v>
      </c>
      <c r="B17" s="130">
        <f>SUM(B18:B44)</f>
        <v>46250247.300000004</v>
      </c>
      <c r="C17" s="130">
        <f>SUM(C18:C44)</f>
        <v>50397355.899999999</v>
      </c>
      <c r="D17" s="8">
        <f>C17/B17</f>
        <v>1.0896667335225252</v>
      </c>
      <c r="E17" s="134"/>
      <c r="F17" s="9"/>
      <c r="G17" s="8"/>
      <c r="H17" s="8"/>
      <c r="I17" s="134"/>
      <c r="J17" s="38"/>
      <c r="K17" s="38"/>
      <c r="L17" s="9"/>
      <c r="M17" s="134"/>
      <c r="N17" s="130">
        <f>SUM(N18:N44)</f>
        <v>2991536.4</v>
      </c>
      <c r="O17" s="130">
        <f>SUM(O18:O44)</f>
        <v>2752238.1</v>
      </c>
      <c r="P17" s="8">
        <f>O17/N17</f>
        <v>0.9200082272106066</v>
      </c>
      <c r="Q17" s="134"/>
      <c r="R17" s="8"/>
      <c r="S17" s="134"/>
      <c r="T17" s="130">
        <f>SUM(T18:T44)</f>
        <v>118367.54299999999</v>
      </c>
      <c r="U17" s="130">
        <f>SUM(U18:U44)</f>
        <v>125964.99999999999</v>
      </c>
      <c r="V17" s="8">
        <f>U17/T17</f>
        <v>1.0641853062709936</v>
      </c>
      <c r="W17" s="134"/>
      <c r="X17" s="130">
        <f>SUM(X18:X44)</f>
        <v>41749.746000000006</v>
      </c>
      <c r="Y17" s="130">
        <f>SUM(Y18:Y44)</f>
        <v>47873.3</v>
      </c>
      <c r="Z17" s="8">
        <f>Y17/X17</f>
        <v>1.1466728444288019</v>
      </c>
      <c r="AA17" s="134"/>
      <c r="AB17" s="9"/>
      <c r="AC17" s="8"/>
      <c r="AD17" s="8"/>
      <c r="AE17" s="134"/>
      <c r="AF17" s="9"/>
      <c r="AG17" s="8"/>
      <c r="AH17" s="8"/>
      <c r="AI17" s="134"/>
      <c r="AJ17" s="9"/>
      <c r="AK17" s="8"/>
      <c r="AL17" s="8"/>
      <c r="AM17" s="134"/>
      <c r="AN17" s="130">
        <f>SUM(AN18:AN44)</f>
        <v>104734</v>
      </c>
      <c r="AO17" s="130">
        <f>SUM(AO18:AO44)</f>
        <v>106122</v>
      </c>
      <c r="AP17" s="8">
        <f>AO17/AN17</f>
        <v>1.013252620925392</v>
      </c>
      <c r="AQ17" s="134"/>
      <c r="AR17" s="135"/>
      <c r="AS17" s="131"/>
      <c r="AT17" s="130">
        <v>874150</v>
      </c>
      <c r="AU17" s="130">
        <f>SUM(AU18:AU44)</f>
        <v>715213.63636363635</v>
      </c>
      <c r="AV17" s="130">
        <f>SUM(AV18:AV44)</f>
        <v>769101.1</v>
      </c>
      <c r="AW17" s="135"/>
      <c r="AX17" s="130">
        <f t="shared" ref="AX17:BF17" si="13">SUM(AX18:AX44)</f>
        <v>62900.80000000001</v>
      </c>
      <c r="AY17" s="130">
        <f t="shared" si="13"/>
        <v>61334.9</v>
      </c>
      <c r="AZ17" s="130">
        <v>119005.5</v>
      </c>
      <c r="BA17" s="130">
        <f t="shared" si="13"/>
        <v>109615.90000000002</v>
      </c>
      <c r="BB17" s="130">
        <f t="shared" si="13"/>
        <v>86703.000000000015</v>
      </c>
      <c r="BC17" s="130">
        <f t="shared" si="13"/>
        <v>73386.2</v>
      </c>
      <c r="BD17" s="130">
        <f t="shared" si="13"/>
        <v>88685.200000000012</v>
      </c>
      <c r="BE17" s="130">
        <f t="shared" si="13"/>
        <v>87512.7</v>
      </c>
      <c r="BF17" s="130">
        <f t="shared" si="13"/>
        <v>79956.899999999994</v>
      </c>
      <c r="BG17" s="136"/>
      <c r="BH17" s="130">
        <f t="shared" ref="BH17:BJ17" si="14">SUM(BH18:BH44)</f>
        <v>-2934.9999999999986</v>
      </c>
      <c r="BI17" s="137"/>
      <c r="BJ17" s="130">
        <f t="shared" si="14"/>
        <v>83681.199999999968</v>
      </c>
    </row>
    <row r="18" spans="1:62" s="2" customFormat="1" ht="15" customHeight="1" x14ac:dyDescent="0.2">
      <c r="A18" s="15" t="s">
        <v>0</v>
      </c>
      <c r="B18" s="37">
        <v>35219</v>
      </c>
      <c r="C18" s="37">
        <v>46184.1</v>
      </c>
      <c r="D18" s="4">
        <f t="shared" si="3"/>
        <v>1.3113404696328685</v>
      </c>
      <c r="E18" s="13">
        <v>10</v>
      </c>
      <c r="F18" s="5" t="s">
        <v>383</v>
      </c>
      <c r="G18" s="5" t="s">
        <v>383</v>
      </c>
      <c r="H18" s="5" t="s">
        <v>383</v>
      </c>
      <c r="I18" s="13">
        <v>5</v>
      </c>
      <c r="J18" s="37">
        <v>2.5</v>
      </c>
      <c r="K18" s="37">
        <v>1.6</v>
      </c>
      <c r="L18" s="4">
        <f t="shared" si="4"/>
        <v>1.5625</v>
      </c>
      <c r="M18" s="13">
        <v>15</v>
      </c>
      <c r="N18" s="37">
        <v>37424.9</v>
      </c>
      <c r="O18" s="37">
        <v>32773.199999999997</v>
      </c>
      <c r="P18" s="4">
        <f t="shared" si="5"/>
        <v>0.87570574670874191</v>
      </c>
      <c r="Q18" s="13">
        <v>20</v>
      </c>
      <c r="R18" s="6">
        <v>1</v>
      </c>
      <c r="S18" s="13">
        <v>15</v>
      </c>
      <c r="T18" s="37">
        <v>1452</v>
      </c>
      <c r="U18" s="37">
        <v>1095.5999999999999</v>
      </c>
      <c r="V18" s="4">
        <f t="shared" ref="V18:V44" si="15">IF((W18=0),0,IF(T18=0,1,IF(U18&lt;0,0,U18/T18)))</f>
        <v>0.75454545454545452</v>
      </c>
      <c r="W18" s="13">
        <v>20</v>
      </c>
      <c r="X18" s="37">
        <v>205.2</v>
      </c>
      <c r="Y18" s="37">
        <v>218.9</v>
      </c>
      <c r="Z18" s="4">
        <f t="shared" ref="Z18:Z44" si="16">IF((AA18=0),0,IF(X18=0,1,IF(Y18&lt;0,0,Y18/X18)))</f>
        <v>1.0667641325536064</v>
      </c>
      <c r="AA18" s="13">
        <v>15</v>
      </c>
      <c r="AB18" s="5" t="s">
        <v>383</v>
      </c>
      <c r="AC18" s="5" t="s">
        <v>383</v>
      </c>
      <c r="AD18" s="5" t="s">
        <v>383</v>
      </c>
      <c r="AE18" s="13">
        <v>5</v>
      </c>
      <c r="AF18" s="5" t="s">
        <v>383</v>
      </c>
      <c r="AG18" s="5" t="s">
        <v>383</v>
      </c>
      <c r="AH18" s="5" t="s">
        <v>383</v>
      </c>
      <c r="AI18" s="13">
        <v>5</v>
      </c>
      <c r="AJ18" s="5" t="s">
        <v>383</v>
      </c>
      <c r="AK18" s="5" t="s">
        <v>383</v>
      </c>
      <c r="AL18" s="5" t="s">
        <v>383</v>
      </c>
      <c r="AM18" s="13">
        <v>15</v>
      </c>
      <c r="AN18" s="13">
        <v>3385</v>
      </c>
      <c r="AO18" s="13">
        <v>3773</v>
      </c>
      <c r="AP18" s="4">
        <f t="shared" ref="AP18:AP44" si="17">IF((AQ18=0),0,IF(AN18=0,1,IF(AO18&lt;0,0,AO18/AN18)))</f>
        <v>1.1146233382570163</v>
      </c>
      <c r="AQ18" s="13">
        <v>20</v>
      </c>
      <c r="AR18" s="20">
        <f>((D18*E18)+(L18*M18)+(P18*Q18)+(R18*S18)+(V18*W18)+(Z18*AA18)+(AP18*AQ18))/(E18+M18+Q18+S18+W18+AA18+AQ18)</f>
        <v>1.0647813693465829</v>
      </c>
      <c r="AS18" s="20">
        <f t="shared" ref="AS18:AS44" si="18">IF(AR18&gt;1.2,IF((AR18-1.2)*0.1+1.2&gt;1.3,1.3,(AR18-1.2)*0.1+1.2),AR18)</f>
        <v>1.0647813693465829</v>
      </c>
      <c r="AT18" s="35">
        <v>25333</v>
      </c>
      <c r="AU18" s="21">
        <f t="shared" si="7"/>
        <v>20727</v>
      </c>
      <c r="AV18" s="21">
        <f t="shared" si="8"/>
        <v>22069.7</v>
      </c>
      <c r="AW18" s="80">
        <f t="shared" si="9"/>
        <v>1342.7000000000007</v>
      </c>
      <c r="AX18" s="21">
        <v>1916.4</v>
      </c>
      <c r="AY18" s="21">
        <v>2280</v>
      </c>
      <c r="AZ18" s="21">
        <v>3498.4</v>
      </c>
      <c r="BA18" s="21">
        <v>3366.0000000000005</v>
      </c>
      <c r="BB18" s="21">
        <v>2509.7999999999997</v>
      </c>
      <c r="BC18" s="21">
        <v>907.70000000000073</v>
      </c>
      <c r="BD18" s="21">
        <v>1129.8999999999992</v>
      </c>
      <c r="BE18" s="21">
        <v>2060.3999999999996</v>
      </c>
      <c r="BF18" s="78">
        <f t="shared" si="10"/>
        <v>4401.1000000000004</v>
      </c>
      <c r="BG18" s="108"/>
      <c r="BH18" s="68">
        <v>207.30000000000018</v>
      </c>
      <c r="BI18" s="102">
        <f>BF18+BH18</f>
        <v>4608.4000000000005</v>
      </c>
      <c r="BJ18" s="37">
        <f t="shared" si="12"/>
        <v>4608.4000000000005</v>
      </c>
    </row>
    <row r="19" spans="1:62" s="2" customFormat="1" ht="15" customHeight="1" x14ac:dyDescent="0.2">
      <c r="A19" s="15" t="s">
        <v>23</v>
      </c>
      <c r="B19" s="37">
        <v>4038923</v>
      </c>
      <c r="C19" s="37">
        <v>3542872.3</v>
      </c>
      <c r="D19" s="4">
        <f t="shared" si="3"/>
        <v>0.87718243204933588</v>
      </c>
      <c r="E19" s="13">
        <v>10</v>
      </c>
      <c r="F19" s="5" t="s">
        <v>383</v>
      </c>
      <c r="G19" s="5" t="s">
        <v>383</v>
      </c>
      <c r="H19" s="5" t="s">
        <v>383</v>
      </c>
      <c r="I19" s="13">
        <v>5</v>
      </c>
      <c r="J19" s="37">
        <v>1.3</v>
      </c>
      <c r="K19" s="37">
        <v>1.2</v>
      </c>
      <c r="L19" s="4">
        <f t="shared" si="4"/>
        <v>1.0833333333333335</v>
      </c>
      <c r="M19" s="13">
        <v>5</v>
      </c>
      <c r="N19" s="37">
        <v>138348</v>
      </c>
      <c r="O19" s="37">
        <v>144197</v>
      </c>
      <c r="P19" s="4">
        <f t="shared" si="5"/>
        <v>1.0422774452829098</v>
      </c>
      <c r="Q19" s="13">
        <v>20</v>
      </c>
      <c r="R19" s="6">
        <v>1</v>
      </c>
      <c r="S19" s="13">
        <v>15</v>
      </c>
      <c r="T19" s="37">
        <v>8144.8</v>
      </c>
      <c r="U19" s="37">
        <v>8234.7000000000007</v>
      </c>
      <c r="V19" s="4">
        <f t="shared" si="15"/>
        <v>1.0110377173165701</v>
      </c>
      <c r="W19" s="13">
        <v>20</v>
      </c>
      <c r="X19" s="37">
        <v>524.20000000000005</v>
      </c>
      <c r="Y19" s="37">
        <v>541.1</v>
      </c>
      <c r="Z19" s="4">
        <f t="shared" si="16"/>
        <v>1.0322396032048835</v>
      </c>
      <c r="AA19" s="13">
        <v>10</v>
      </c>
      <c r="AB19" s="5" t="s">
        <v>383</v>
      </c>
      <c r="AC19" s="5" t="s">
        <v>383</v>
      </c>
      <c r="AD19" s="5" t="s">
        <v>383</v>
      </c>
      <c r="AE19" s="13">
        <v>5</v>
      </c>
      <c r="AF19" s="5" t="s">
        <v>383</v>
      </c>
      <c r="AG19" s="5" t="s">
        <v>383</v>
      </c>
      <c r="AH19" s="5" t="s">
        <v>383</v>
      </c>
      <c r="AI19" s="13">
        <v>5</v>
      </c>
      <c r="AJ19" s="5" t="s">
        <v>383</v>
      </c>
      <c r="AK19" s="5" t="s">
        <v>383</v>
      </c>
      <c r="AL19" s="5" t="s">
        <v>383</v>
      </c>
      <c r="AM19" s="13">
        <v>15</v>
      </c>
      <c r="AN19" s="13">
        <v>4510</v>
      </c>
      <c r="AO19" s="13">
        <v>4668</v>
      </c>
      <c r="AP19" s="4">
        <f t="shared" si="17"/>
        <v>1.0350332594235032</v>
      </c>
      <c r="AQ19" s="13">
        <v>20</v>
      </c>
      <c r="AR19" s="20">
        <f t="shared" ref="AR19:AR44" si="19">((D19*E19)+(L19*M19)+(P19*Q19)+(R19*S19)+(V19*W19)+(Z19*AA19)+(AP19*AQ19))/(E19+M19+Q19+S19+W19+AA19+AQ19)</f>
        <v>1.0127785545966852</v>
      </c>
      <c r="AS19" s="20">
        <f t="shared" si="18"/>
        <v>1.0127785545966852</v>
      </c>
      <c r="AT19" s="35">
        <v>37817</v>
      </c>
      <c r="AU19" s="21">
        <f t="shared" si="7"/>
        <v>30941.18181818182</v>
      </c>
      <c r="AV19" s="21">
        <f t="shared" si="8"/>
        <v>31336.6</v>
      </c>
      <c r="AW19" s="80">
        <f t="shared" si="9"/>
        <v>395.41818181817871</v>
      </c>
      <c r="AX19" s="21">
        <v>3090.4</v>
      </c>
      <c r="AY19" s="21">
        <v>3599</v>
      </c>
      <c r="AZ19" s="21">
        <v>4715.7000000000007</v>
      </c>
      <c r="BA19" s="21">
        <v>4170.2999999999993</v>
      </c>
      <c r="BB19" s="21">
        <v>3372.7000000000003</v>
      </c>
      <c r="BC19" s="21">
        <v>2429.5</v>
      </c>
      <c r="BD19" s="21">
        <v>2028.9999999999973</v>
      </c>
      <c r="BE19" s="21">
        <v>3409.6000000000026</v>
      </c>
      <c r="BF19" s="78">
        <f t="shared" si="10"/>
        <v>4520.399999999996</v>
      </c>
      <c r="BG19" s="108"/>
      <c r="BH19" s="68">
        <v>-174.59999999999991</v>
      </c>
      <c r="BI19" s="102">
        <f t="shared" ref="BI19:BI26" si="20">BF19+BH19</f>
        <v>4345.7999999999956</v>
      </c>
      <c r="BJ19" s="37">
        <f t="shared" si="12"/>
        <v>4345.7999999999956</v>
      </c>
    </row>
    <row r="20" spans="1:62" s="2" customFormat="1" ht="15" customHeight="1" x14ac:dyDescent="0.2">
      <c r="A20" s="15" t="s">
        <v>24</v>
      </c>
      <c r="B20" s="37">
        <v>199143</v>
      </c>
      <c r="C20" s="37">
        <v>1142862.5</v>
      </c>
      <c r="D20" s="4">
        <f t="shared" si="3"/>
        <v>5.7389037023646328</v>
      </c>
      <c r="E20" s="13">
        <v>10</v>
      </c>
      <c r="F20" s="5" t="s">
        <v>383</v>
      </c>
      <c r="G20" s="5" t="s">
        <v>383</v>
      </c>
      <c r="H20" s="5" t="s">
        <v>383</v>
      </c>
      <c r="I20" s="13">
        <v>5</v>
      </c>
      <c r="J20" s="37">
        <v>2.6</v>
      </c>
      <c r="K20" s="37">
        <v>1.8</v>
      </c>
      <c r="L20" s="4">
        <f t="shared" si="4"/>
        <v>1.4444444444444444</v>
      </c>
      <c r="M20" s="13">
        <v>10</v>
      </c>
      <c r="N20" s="37">
        <v>46161</v>
      </c>
      <c r="O20" s="37">
        <v>43318.1</v>
      </c>
      <c r="P20" s="4">
        <f t="shared" si="5"/>
        <v>0.93841337925954804</v>
      </c>
      <c r="Q20" s="13">
        <v>20</v>
      </c>
      <c r="R20" s="6">
        <v>1</v>
      </c>
      <c r="S20" s="13">
        <v>15</v>
      </c>
      <c r="T20" s="37">
        <v>4516.3999999999996</v>
      </c>
      <c r="U20" s="37">
        <v>6134.8</v>
      </c>
      <c r="V20" s="4">
        <f t="shared" si="15"/>
        <v>1.3583384996900187</v>
      </c>
      <c r="W20" s="13">
        <v>20</v>
      </c>
      <c r="X20" s="37">
        <v>2230.3000000000002</v>
      </c>
      <c r="Y20" s="37">
        <v>2281.9</v>
      </c>
      <c r="Z20" s="4">
        <f t="shared" si="16"/>
        <v>1.0231359009998655</v>
      </c>
      <c r="AA20" s="13">
        <v>20</v>
      </c>
      <c r="AB20" s="5" t="s">
        <v>383</v>
      </c>
      <c r="AC20" s="5" t="s">
        <v>383</v>
      </c>
      <c r="AD20" s="5" t="s">
        <v>383</v>
      </c>
      <c r="AE20" s="13">
        <v>10</v>
      </c>
      <c r="AF20" s="5" t="s">
        <v>383</v>
      </c>
      <c r="AG20" s="5" t="s">
        <v>383</v>
      </c>
      <c r="AH20" s="5" t="s">
        <v>383</v>
      </c>
      <c r="AI20" s="13">
        <v>5</v>
      </c>
      <c r="AJ20" s="5" t="s">
        <v>383</v>
      </c>
      <c r="AK20" s="5" t="s">
        <v>383</v>
      </c>
      <c r="AL20" s="5" t="s">
        <v>383</v>
      </c>
      <c r="AM20" s="13">
        <v>15</v>
      </c>
      <c r="AN20" s="13">
        <v>2646</v>
      </c>
      <c r="AO20" s="13">
        <v>2608</v>
      </c>
      <c r="AP20" s="4">
        <f t="shared" si="17"/>
        <v>0.98563869992441422</v>
      </c>
      <c r="AQ20" s="13">
        <v>20</v>
      </c>
      <c r="AR20" s="20">
        <f t="shared" si="19"/>
        <v>1.5038609657875452</v>
      </c>
      <c r="AS20" s="20">
        <f t="shared" si="18"/>
        <v>1.2303860965787545</v>
      </c>
      <c r="AT20" s="35">
        <v>21895</v>
      </c>
      <c r="AU20" s="21">
        <f t="shared" si="7"/>
        <v>17914.090909090908</v>
      </c>
      <c r="AV20" s="21">
        <f t="shared" si="8"/>
        <v>22041.200000000001</v>
      </c>
      <c r="AW20" s="80">
        <f t="shared" si="9"/>
        <v>4127.1090909090926</v>
      </c>
      <c r="AX20" s="21">
        <v>1294.5</v>
      </c>
      <c r="AY20" s="21">
        <v>1466.5</v>
      </c>
      <c r="AZ20" s="21">
        <v>3822.6000000000004</v>
      </c>
      <c r="BA20" s="21">
        <v>2959.9</v>
      </c>
      <c r="BB20" s="21">
        <v>2442.4</v>
      </c>
      <c r="BC20" s="21">
        <v>2060.2000000000007</v>
      </c>
      <c r="BD20" s="21">
        <v>1529.7999999999997</v>
      </c>
      <c r="BE20" s="21">
        <v>2345.7000000000003</v>
      </c>
      <c r="BF20" s="78">
        <f t="shared" si="10"/>
        <v>4119.6000000000004</v>
      </c>
      <c r="BG20" s="108"/>
      <c r="BH20" s="68">
        <v>-345.29999999999973</v>
      </c>
      <c r="BI20" s="102">
        <f t="shared" si="20"/>
        <v>3774.3000000000006</v>
      </c>
      <c r="BJ20" s="37">
        <f t="shared" si="12"/>
        <v>3774.3000000000006</v>
      </c>
    </row>
    <row r="21" spans="1:62" s="2" customFormat="1" ht="15" customHeight="1" x14ac:dyDescent="0.2">
      <c r="A21" s="15" t="s">
        <v>25</v>
      </c>
      <c r="B21" s="37">
        <v>108359</v>
      </c>
      <c r="C21" s="37">
        <v>119357.3</v>
      </c>
      <c r="D21" s="4">
        <f t="shared" si="3"/>
        <v>1.1014987218412868</v>
      </c>
      <c r="E21" s="13">
        <v>10</v>
      </c>
      <c r="F21" s="5" t="s">
        <v>383</v>
      </c>
      <c r="G21" s="5" t="s">
        <v>383</v>
      </c>
      <c r="H21" s="5" t="s">
        <v>383</v>
      </c>
      <c r="I21" s="13">
        <v>5</v>
      </c>
      <c r="J21" s="37">
        <v>2.2999999999999998</v>
      </c>
      <c r="K21" s="37">
        <v>2.2000000000000002</v>
      </c>
      <c r="L21" s="4">
        <f t="shared" si="4"/>
        <v>1.0454545454545452</v>
      </c>
      <c r="M21" s="13">
        <v>10</v>
      </c>
      <c r="N21" s="37">
        <v>93247.6</v>
      </c>
      <c r="O21" s="37">
        <v>81074.600000000006</v>
      </c>
      <c r="P21" s="4">
        <f t="shared" si="5"/>
        <v>0.86945508517109293</v>
      </c>
      <c r="Q21" s="13">
        <v>20</v>
      </c>
      <c r="R21" s="6">
        <v>1</v>
      </c>
      <c r="S21" s="13">
        <v>15</v>
      </c>
      <c r="T21" s="37">
        <v>3730.7</v>
      </c>
      <c r="U21" s="37">
        <v>3272.9</v>
      </c>
      <c r="V21" s="4">
        <f t="shared" si="15"/>
        <v>0.87728844452783672</v>
      </c>
      <c r="W21" s="13">
        <v>10</v>
      </c>
      <c r="X21" s="37">
        <v>438.6</v>
      </c>
      <c r="Y21" s="37">
        <v>498.6</v>
      </c>
      <c r="Z21" s="4">
        <f t="shared" si="16"/>
        <v>1.1367989056087551</v>
      </c>
      <c r="AA21" s="13">
        <v>15</v>
      </c>
      <c r="AB21" s="5" t="s">
        <v>383</v>
      </c>
      <c r="AC21" s="5" t="s">
        <v>383</v>
      </c>
      <c r="AD21" s="5" t="s">
        <v>383</v>
      </c>
      <c r="AE21" s="13">
        <v>5</v>
      </c>
      <c r="AF21" s="5" t="s">
        <v>383</v>
      </c>
      <c r="AG21" s="5" t="s">
        <v>383</v>
      </c>
      <c r="AH21" s="5" t="s">
        <v>383</v>
      </c>
      <c r="AI21" s="13">
        <v>5</v>
      </c>
      <c r="AJ21" s="5" t="s">
        <v>383</v>
      </c>
      <c r="AK21" s="5" t="s">
        <v>383</v>
      </c>
      <c r="AL21" s="5" t="s">
        <v>383</v>
      </c>
      <c r="AM21" s="13">
        <v>15</v>
      </c>
      <c r="AN21" s="13">
        <v>5236</v>
      </c>
      <c r="AO21" s="13">
        <v>5248</v>
      </c>
      <c r="AP21" s="4">
        <f t="shared" si="17"/>
        <v>1.0022918258212377</v>
      </c>
      <c r="AQ21" s="13">
        <v>20</v>
      </c>
      <c r="AR21" s="20">
        <f t="shared" si="19"/>
        <v>0.99729338922214628</v>
      </c>
      <c r="AS21" s="20">
        <f t="shared" si="18"/>
        <v>0.99729338922214628</v>
      </c>
      <c r="AT21" s="35">
        <v>29432</v>
      </c>
      <c r="AU21" s="21">
        <f t="shared" si="7"/>
        <v>24080.727272727272</v>
      </c>
      <c r="AV21" s="21">
        <f t="shared" si="8"/>
        <v>24015.599999999999</v>
      </c>
      <c r="AW21" s="80">
        <f t="shared" si="9"/>
        <v>-65.127272727273521</v>
      </c>
      <c r="AX21" s="21">
        <v>2231.1</v>
      </c>
      <c r="AY21" s="21">
        <v>2090.6999999999998</v>
      </c>
      <c r="AZ21" s="21">
        <v>5044.8000000000011</v>
      </c>
      <c r="BA21" s="21">
        <v>3464.3999999999987</v>
      </c>
      <c r="BB21" s="21">
        <v>2158.6000000000004</v>
      </c>
      <c r="BC21" s="21">
        <v>1172.6000000000004</v>
      </c>
      <c r="BD21" s="21">
        <v>1380.3000000000015</v>
      </c>
      <c r="BE21" s="21">
        <v>2608.1999999999998</v>
      </c>
      <c r="BF21" s="78">
        <f t="shared" si="10"/>
        <v>3864.8999999999969</v>
      </c>
      <c r="BG21" s="108"/>
      <c r="BH21" s="68">
        <v>-256.79999999999973</v>
      </c>
      <c r="BI21" s="102">
        <f t="shared" si="20"/>
        <v>3608.0999999999972</v>
      </c>
      <c r="BJ21" s="37">
        <f t="shared" si="12"/>
        <v>3608.0999999999972</v>
      </c>
    </row>
    <row r="22" spans="1:62" s="2" customFormat="1" ht="15" customHeight="1" x14ac:dyDescent="0.2">
      <c r="A22" s="15" t="s">
        <v>26</v>
      </c>
      <c r="B22" s="37">
        <v>117216</v>
      </c>
      <c r="C22" s="37">
        <v>118669.4</v>
      </c>
      <c r="D22" s="4">
        <f t="shared" si="3"/>
        <v>1.0123993311493311</v>
      </c>
      <c r="E22" s="13">
        <v>10</v>
      </c>
      <c r="F22" s="5" t="s">
        <v>383</v>
      </c>
      <c r="G22" s="5" t="s">
        <v>383</v>
      </c>
      <c r="H22" s="5" t="s">
        <v>383</v>
      </c>
      <c r="I22" s="13">
        <v>5</v>
      </c>
      <c r="J22" s="37">
        <v>2.2000000000000002</v>
      </c>
      <c r="K22" s="37">
        <v>1.9</v>
      </c>
      <c r="L22" s="4">
        <f t="shared" si="4"/>
        <v>1.1578947368421053</v>
      </c>
      <c r="M22" s="13">
        <v>10</v>
      </c>
      <c r="N22" s="37">
        <v>72821.100000000006</v>
      </c>
      <c r="O22" s="37">
        <v>69837.8</v>
      </c>
      <c r="P22" s="4">
        <f t="shared" si="5"/>
        <v>0.95903247822403115</v>
      </c>
      <c r="Q22" s="13">
        <v>20</v>
      </c>
      <c r="R22" s="6">
        <v>1</v>
      </c>
      <c r="S22" s="13">
        <v>15</v>
      </c>
      <c r="T22" s="37">
        <v>4521.7</v>
      </c>
      <c r="U22" s="37">
        <v>5993.5</v>
      </c>
      <c r="V22" s="4">
        <f t="shared" si="15"/>
        <v>1.325497047570604</v>
      </c>
      <c r="W22" s="13">
        <v>15</v>
      </c>
      <c r="X22" s="37">
        <v>487.1</v>
      </c>
      <c r="Y22" s="37">
        <v>627.1</v>
      </c>
      <c r="Z22" s="4">
        <f t="shared" si="16"/>
        <v>1.2874153151303633</v>
      </c>
      <c r="AA22" s="13">
        <v>15</v>
      </c>
      <c r="AB22" s="5" t="s">
        <v>383</v>
      </c>
      <c r="AC22" s="5" t="s">
        <v>383</v>
      </c>
      <c r="AD22" s="5" t="s">
        <v>383</v>
      </c>
      <c r="AE22" s="13">
        <v>5</v>
      </c>
      <c r="AF22" s="5" t="s">
        <v>383</v>
      </c>
      <c r="AG22" s="5" t="s">
        <v>383</v>
      </c>
      <c r="AH22" s="5" t="s">
        <v>383</v>
      </c>
      <c r="AI22" s="13">
        <v>5</v>
      </c>
      <c r="AJ22" s="5" t="s">
        <v>383</v>
      </c>
      <c r="AK22" s="5" t="s">
        <v>383</v>
      </c>
      <c r="AL22" s="5" t="s">
        <v>383</v>
      </c>
      <c r="AM22" s="13">
        <v>15</v>
      </c>
      <c r="AN22" s="13">
        <v>9370</v>
      </c>
      <c r="AO22" s="13">
        <v>10344</v>
      </c>
      <c r="AP22" s="4">
        <f t="shared" si="17"/>
        <v>1.103948772678762</v>
      </c>
      <c r="AQ22" s="13">
        <v>20</v>
      </c>
      <c r="AR22" s="20">
        <f t="shared" si="19"/>
        <v>1.1157738203665213</v>
      </c>
      <c r="AS22" s="20">
        <f t="shared" si="18"/>
        <v>1.1157738203665213</v>
      </c>
      <c r="AT22" s="35">
        <v>50745</v>
      </c>
      <c r="AU22" s="21">
        <f t="shared" si="7"/>
        <v>41518.63636363636</v>
      </c>
      <c r="AV22" s="21">
        <f t="shared" si="8"/>
        <v>46325.4</v>
      </c>
      <c r="AW22" s="80">
        <f t="shared" si="9"/>
        <v>4806.7636363636411</v>
      </c>
      <c r="AX22" s="21">
        <v>3418.8</v>
      </c>
      <c r="AY22" s="21">
        <v>2866.8</v>
      </c>
      <c r="AZ22" s="21">
        <v>8106.2999999999993</v>
      </c>
      <c r="BA22" s="21">
        <v>5631.7000000000007</v>
      </c>
      <c r="BB22" s="21">
        <v>5544.4</v>
      </c>
      <c r="BC22" s="21">
        <v>6892.5</v>
      </c>
      <c r="BD22" s="21">
        <v>3503.2</v>
      </c>
      <c r="BE22" s="21">
        <v>5486.0999999999995</v>
      </c>
      <c r="BF22" s="78">
        <f t="shared" si="10"/>
        <v>4875.599999999994</v>
      </c>
      <c r="BG22" s="108"/>
      <c r="BH22" s="68">
        <v>-150.69999999999982</v>
      </c>
      <c r="BI22" s="102">
        <f t="shared" si="20"/>
        <v>4724.8999999999942</v>
      </c>
      <c r="BJ22" s="37">
        <f t="shared" si="12"/>
        <v>4724.8999999999942</v>
      </c>
    </row>
    <row r="23" spans="1:62" s="2" customFormat="1" ht="15" customHeight="1" x14ac:dyDescent="0.2">
      <c r="A23" s="15" t="s">
        <v>27</v>
      </c>
      <c r="B23" s="37">
        <v>178105.1</v>
      </c>
      <c r="C23" s="37">
        <v>179316.8</v>
      </c>
      <c r="D23" s="4">
        <f t="shared" si="3"/>
        <v>1.0068032863741689</v>
      </c>
      <c r="E23" s="13">
        <v>10</v>
      </c>
      <c r="F23" s="5" t="s">
        <v>383</v>
      </c>
      <c r="G23" s="5" t="s">
        <v>383</v>
      </c>
      <c r="H23" s="5" t="s">
        <v>383</v>
      </c>
      <c r="I23" s="13">
        <v>5</v>
      </c>
      <c r="J23" s="37">
        <v>2.5</v>
      </c>
      <c r="K23" s="37">
        <v>2.2000000000000002</v>
      </c>
      <c r="L23" s="4">
        <f t="shared" si="4"/>
        <v>1.1363636363636362</v>
      </c>
      <c r="M23" s="13">
        <v>15</v>
      </c>
      <c r="N23" s="37">
        <v>55037.7</v>
      </c>
      <c r="O23" s="37">
        <v>52047.5</v>
      </c>
      <c r="P23" s="4">
        <f t="shared" si="5"/>
        <v>0.94566996804008896</v>
      </c>
      <c r="Q23" s="13">
        <v>20</v>
      </c>
      <c r="R23" s="6">
        <v>1</v>
      </c>
      <c r="S23" s="13">
        <v>15</v>
      </c>
      <c r="T23" s="37">
        <v>3520.8</v>
      </c>
      <c r="U23" s="37">
        <v>3816.5</v>
      </c>
      <c r="V23" s="4">
        <f t="shared" si="15"/>
        <v>1.083986593955919</v>
      </c>
      <c r="W23" s="13">
        <v>15</v>
      </c>
      <c r="X23" s="37">
        <v>228.2</v>
      </c>
      <c r="Y23" s="37">
        <v>267.10000000000002</v>
      </c>
      <c r="Z23" s="4">
        <f t="shared" si="16"/>
        <v>1.1704645048203333</v>
      </c>
      <c r="AA23" s="13">
        <v>15</v>
      </c>
      <c r="AB23" s="5" t="s">
        <v>383</v>
      </c>
      <c r="AC23" s="5" t="s">
        <v>383</v>
      </c>
      <c r="AD23" s="5" t="s">
        <v>383</v>
      </c>
      <c r="AE23" s="13">
        <v>5</v>
      </c>
      <c r="AF23" s="5" t="s">
        <v>383</v>
      </c>
      <c r="AG23" s="5" t="s">
        <v>383</v>
      </c>
      <c r="AH23" s="5" t="s">
        <v>383</v>
      </c>
      <c r="AI23" s="13">
        <v>5</v>
      </c>
      <c r="AJ23" s="5" t="s">
        <v>383</v>
      </c>
      <c r="AK23" s="5" t="s">
        <v>383</v>
      </c>
      <c r="AL23" s="5" t="s">
        <v>383</v>
      </c>
      <c r="AM23" s="13">
        <v>15</v>
      </c>
      <c r="AN23" s="13">
        <v>4050</v>
      </c>
      <c r="AO23" s="13">
        <v>4050</v>
      </c>
      <c r="AP23" s="4">
        <f t="shared" si="17"/>
        <v>1</v>
      </c>
      <c r="AQ23" s="13">
        <v>20</v>
      </c>
      <c r="AR23" s="20">
        <f t="shared" si="19"/>
        <v>1.0440332113785618</v>
      </c>
      <c r="AS23" s="20">
        <f t="shared" si="18"/>
        <v>1.0440332113785618</v>
      </c>
      <c r="AT23" s="35">
        <v>45722</v>
      </c>
      <c r="AU23" s="21">
        <f t="shared" si="7"/>
        <v>37408.909090909096</v>
      </c>
      <c r="AV23" s="21">
        <f t="shared" si="8"/>
        <v>39056.1</v>
      </c>
      <c r="AW23" s="80">
        <f t="shared" si="9"/>
        <v>1647.190909090903</v>
      </c>
      <c r="AX23" s="21">
        <v>3496.5</v>
      </c>
      <c r="AY23" s="21">
        <v>4056.6000000000004</v>
      </c>
      <c r="AZ23" s="21">
        <v>5483.6</v>
      </c>
      <c r="BA23" s="21">
        <v>5160.2</v>
      </c>
      <c r="BB23" s="21">
        <v>4675</v>
      </c>
      <c r="BC23" s="21">
        <v>3100.5</v>
      </c>
      <c r="BD23" s="21">
        <v>3402.4000000000015</v>
      </c>
      <c r="BE23" s="21">
        <v>4812.7999999999975</v>
      </c>
      <c r="BF23" s="78">
        <f t="shared" si="10"/>
        <v>4868.5000000000018</v>
      </c>
      <c r="BG23" s="108"/>
      <c r="BH23" s="68">
        <v>-193.89999999999964</v>
      </c>
      <c r="BI23" s="102">
        <f t="shared" si="20"/>
        <v>4674.6000000000022</v>
      </c>
      <c r="BJ23" s="37">
        <f t="shared" si="12"/>
        <v>4674.6000000000022</v>
      </c>
    </row>
    <row r="24" spans="1:62" s="2" customFormat="1" ht="15" customHeight="1" x14ac:dyDescent="0.2">
      <c r="A24" s="15" t="s">
        <v>28</v>
      </c>
      <c r="B24" s="37">
        <v>8176234</v>
      </c>
      <c r="C24" s="37">
        <v>7260931.2999999998</v>
      </c>
      <c r="D24" s="4">
        <f t="shared" si="3"/>
        <v>0.88805326510958471</v>
      </c>
      <c r="E24" s="13">
        <v>10</v>
      </c>
      <c r="F24" s="5" t="s">
        <v>383</v>
      </c>
      <c r="G24" s="5" t="s">
        <v>383</v>
      </c>
      <c r="H24" s="5" t="s">
        <v>383</v>
      </c>
      <c r="I24" s="13">
        <v>5</v>
      </c>
      <c r="J24" s="37">
        <v>0.4</v>
      </c>
      <c r="K24" s="37">
        <v>0.3</v>
      </c>
      <c r="L24" s="4">
        <f t="shared" si="4"/>
        <v>1.3333333333333335</v>
      </c>
      <c r="M24" s="13">
        <v>5</v>
      </c>
      <c r="N24" s="37">
        <v>564535.4</v>
      </c>
      <c r="O24" s="37">
        <v>410048.2</v>
      </c>
      <c r="P24" s="4">
        <f t="shared" si="5"/>
        <v>0.72634630175539039</v>
      </c>
      <c r="Q24" s="13">
        <v>20</v>
      </c>
      <c r="R24" s="6">
        <v>1</v>
      </c>
      <c r="S24" s="13">
        <v>15</v>
      </c>
      <c r="T24" s="37">
        <v>4091.9</v>
      </c>
      <c r="U24" s="37">
        <v>4116.7</v>
      </c>
      <c r="V24" s="4">
        <f t="shared" si="15"/>
        <v>1.0060607541728781</v>
      </c>
      <c r="W24" s="13">
        <v>15</v>
      </c>
      <c r="X24" s="37">
        <v>2135.8000000000002</v>
      </c>
      <c r="Y24" s="37">
        <v>2810.2</v>
      </c>
      <c r="Z24" s="4">
        <f t="shared" si="16"/>
        <v>1.3157599026126039</v>
      </c>
      <c r="AA24" s="13">
        <v>20</v>
      </c>
      <c r="AB24" s="5" t="s">
        <v>383</v>
      </c>
      <c r="AC24" s="5" t="s">
        <v>383</v>
      </c>
      <c r="AD24" s="5" t="s">
        <v>383</v>
      </c>
      <c r="AE24" s="13">
        <v>10</v>
      </c>
      <c r="AF24" s="5" t="s">
        <v>383</v>
      </c>
      <c r="AG24" s="5" t="s">
        <v>383</v>
      </c>
      <c r="AH24" s="5" t="s">
        <v>383</v>
      </c>
      <c r="AI24" s="13">
        <v>10</v>
      </c>
      <c r="AJ24" s="5" t="s">
        <v>383</v>
      </c>
      <c r="AK24" s="5" t="s">
        <v>383</v>
      </c>
      <c r="AL24" s="5" t="s">
        <v>383</v>
      </c>
      <c r="AM24" s="13">
        <v>15</v>
      </c>
      <c r="AN24" s="13">
        <v>4233</v>
      </c>
      <c r="AO24" s="13">
        <v>4847</v>
      </c>
      <c r="AP24" s="4">
        <f t="shared" si="17"/>
        <v>1.1450507914008976</v>
      </c>
      <c r="AQ24" s="13">
        <v>20</v>
      </c>
      <c r="AR24" s="20">
        <f t="shared" si="19"/>
        <v>1.0417261956736528</v>
      </c>
      <c r="AS24" s="20">
        <f t="shared" si="18"/>
        <v>1.0417261956736528</v>
      </c>
      <c r="AT24" s="35">
        <v>31977</v>
      </c>
      <c r="AU24" s="21">
        <f t="shared" si="7"/>
        <v>26163</v>
      </c>
      <c r="AV24" s="21">
        <f t="shared" si="8"/>
        <v>27254.7</v>
      </c>
      <c r="AW24" s="80">
        <f t="shared" si="9"/>
        <v>1091.7000000000007</v>
      </c>
      <c r="AX24" s="21">
        <v>3074.7</v>
      </c>
      <c r="AY24" s="21">
        <v>3418.8</v>
      </c>
      <c r="AZ24" s="21">
        <v>2977.6000000000004</v>
      </c>
      <c r="BA24" s="21">
        <v>3860.7</v>
      </c>
      <c r="BB24" s="21">
        <v>3501.3</v>
      </c>
      <c r="BC24" s="21">
        <v>1630.5</v>
      </c>
      <c r="BD24" s="21">
        <v>1572.6999999999994</v>
      </c>
      <c r="BE24" s="21">
        <v>2487.6999999999994</v>
      </c>
      <c r="BF24" s="78">
        <f t="shared" si="10"/>
        <v>4730.7000000000007</v>
      </c>
      <c r="BG24" s="108"/>
      <c r="BH24" s="68">
        <v>-30.699999999999818</v>
      </c>
      <c r="BI24" s="102">
        <f t="shared" si="20"/>
        <v>4700.0000000000009</v>
      </c>
      <c r="BJ24" s="37">
        <f t="shared" si="12"/>
        <v>4700.0000000000009</v>
      </c>
    </row>
    <row r="25" spans="1:62" s="2" customFormat="1" ht="15" customHeight="1" x14ac:dyDescent="0.2">
      <c r="A25" s="15" t="s">
        <v>29</v>
      </c>
      <c r="B25" s="37">
        <v>29986</v>
      </c>
      <c r="C25" s="37">
        <v>33885.800000000003</v>
      </c>
      <c r="D25" s="4">
        <f t="shared" si="3"/>
        <v>1.1300540252117657</v>
      </c>
      <c r="E25" s="13">
        <v>10</v>
      </c>
      <c r="F25" s="5" t="s">
        <v>383</v>
      </c>
      <c r="G25" s="5" t="s">
        <v>383</v>
      </c>
      <c r="H25" s="5" t="s">
        <v>383</v>
      </c>
      <c r="I25" s="13">
        <v>5</v>
      </c>
      <c r="J25" s="37">
        <v>1.5</v>
      </c>
      <c r="K25" s="37">
        <v>1.1000000000000001</v>
      </c>
      <c r="L25" s="4">
        <f t="shared" si="4"/>
        <v>1.3636363636363635</v>
      </c>
      <c r="M25" s="13">
        <v>10</v>
      </c>
      <c r="N25" s="37">
        <v>24800.9</v>
      </c>
      <c r="O25" s="37">
        <v>23945.3</v>
      </c>
      <c r="P25" s="4">
        <f t="shared" si="5"/>
        <v>0.96550125197069447</v>
      </c>
      <c r="Q25" s="13">
        <v>20</v>
      </c>
      <c r="R25" s="6">
        <v>1</v>
      </c>
      <c r="S25" s="13">
        <v>15</v>
      </c>
      <c r="T25" s="37">
        <v>1217.5999999999999</v>
      </c>
      <c r="U25" s="37">
        <v>1278.5</v>
      </c>
      <c r="V25" s="4">
        <f t="shared" si="15"/>
        <v>1.0500164257555848</v>
      </c>
      <c r="W25" s="13">
        <v>15</v>
      </c>
      <c r="X25" s="37">
        <v>105.5</v>
      </c>
      <c r="Y25" s="37">
        <v>141.6</v>
      </c>
      <c r="Z25" s="4">
        <f t="shared" si="16"/>
        <v>1.3421800947867297</v>
      </c>
      <c r="AA25" s="13">
        <v>10</v>
      </c>
      <c r="AB25" s="5" t="s">
        <v>383</v>
      </c>
      <c r="AC25" s="5" t="s">
        <v>383</v>
      </c>
      <c r="AD25" s="5" t="s">
        <v>383</v>
      </c>
      <c r="AE25" s="13">
        <v>5</v>
      </c>
      <c r="AF25" s="5" t="s">
        <v>383</v>
      </c>
      <c r="AG25" s="5" t="s">
        <v>383</v>
      </c>
      <c r="AH25" s="5" t="s">
        <v>383</v>
      </c>
      <c r="AI25" s="13">
        <v>5</v>
      </c>
      <c r="AJ25" s="5" t="s">
        <v>383</v>
      </c>
      <c r="AK25" s="5" t="s">
        <v>383</v>
      </c>
      <c r="AL25" s="5" t="s">
        <v>383</v>
      </c>
      <c r="AM25" s="13">
        <v>15</v>
      </c>
      <c r="AN25" s="13">
        <v>1555</v>
      </c>
      <c r="AO25" s="13">
        <v>1224</v>
      </c>
      <c r="AP25" s="4">
        <f t="shared" si="17"/>
        <v>0.78713826366559481</v>
      </c>
      <c r="AQ25" s="13">
        <v>20</v>
      </c>
      <c r="AR25" s="20">
        <f t="shared" si="19"/>
        <v>1.0416174153540814</v>
      </c>
      <c r="AS25" s="20">
        <f t="shared" si="18"/>
        <v>1.0416174153540814</v>
      </c>
      <c r="AT25" s="35">
        <v>14317</v>
      </c>
      <c r="AU25" s="21">
        <f t="shared" si="7"/>
        <v>11713.90909090909</v>
      </c>
      <c r="AV25" s="21">
        <f t="shared" si="8"/>
        <v>12201.4</v>
      </c>
      <c r="AW25" s="80">
        <f t="shared" si="9"/>
        <v>487.49090909090955</v>
      </c>
      <c r="AX25" s="21">
        <v>897.7</v>
      </c>
      <c r="AY25" s="21">
        <v>988.40000000000009</v>
      </c>
      <c r="AZ25" s="21">
        <v>1911.0999999999995</v>
      </c>
      <c r="BA25" s="21">
        <v>2346.9000000000005</v>
      </c>
      <c r="BB25" s="21">
        <v>1606.4</v>
      </c>
      <c r="BC25" s="21">
        <v>561.39999999999873</v>
      </c>
      <c r="BD25" s="21">
        <v>3427.5000000000009</v>
      </c>
      <c r="BE25" s="21">
        <v>1618.6999999999996</v>
      </c>
      <c r="BF25" s="78">
        <f t="shared" si="10"/>
        <v>-1156.6999999999996</v>
      </c>
      <c r="BG25" s="108"/>
      <c r="BH25" s="68">
        <v>39.5</v>
      </c>
      <c r="BI25" s="102">
        <f t="shared" si="20"/>
        <v>-1117.1999999999996</v>
      </c>
      <c r="BJ25" s="37">
        <f t="shared" si="12"/>
        <v>0</v>
      </c>
    </row>
    <row r="26" spans="1:62" s="2" customFormat="1" ht="15" customHeight="1" x14ac:dyDescent="0.2">
      <c r="A26" s="15" t="s">
        <v>30</v>
      </c>
      <c r="B26" s="37">
        <v>40535</v>
      </c>
      <c r="C26" s="37">
        <v>54946.6</v>
      </c>
      <c r="D26" s="4">
        <f t="shared" si="3"/>
        <v>1.3555347230788208</v>
      </c>
      <c r="E26" s="13">
        <v>10</v>
      </c>
      <c r="F26" s="5" t="s">
        <v>383</v>
      </c>
      <c r="G26" s="5" t="s">
        <v>383</v>
      </c>
      <c r="H26" s="5" t="s">
        <v>383</v>
      </c>
      <c r="I26" s="13">
        <v>5</v>
      </c>
      <c r="J26" s="37">
        <v>2.5</v>
      </c>
      <c r="K26" s="37">
        <v>2</v>
      </c>
      <c r="L26" s="4">
        <f t="shared" si="4"/>
        <v>1.25</v>
      </c>
      <c r="M26" s="13">
        <v>15</v>
      </c>
      <c r="N26" s="37">
        <v>38289.9</v>
      </c>
      <c r="O26" s="37">
        <v>40579</v>
      </c>
      <c r="P26" s="4">
        <f t="shared" si="5"/>
        <v>1.0597833893533282</v>
      </c>
      <c r="Q26" s="13">
        <v>20</v>
      </c>
      <c r="R26" s="6">
        <v>1</v>
      </c>
      <c r="S26" s="13">
        <v>15</v>
      </c>
      <c r="T26" s="37">
        <v>12138.6</v>
      </c>
      <c r="U26" s="37">
        <v>12297.5</v>
      </c>
      <c r="V26" s="4">
        <f t="shared" si="15"/>
        <v>1.01309047171832</v>
      </c>
      <c r="W26" s="13">
        <v>20</v>
      </c>
      <c r="X26" s="37">
        <v>516.70000000000005</v>
      </c>
      <c r="Y26" s="37">
        <v>568.29999999999995</v>
      </c>
      <c r="Z26" s="4">
        <f t="shared" si="16"/>
        <v>1.099864524869363</v>
      </c>
      <c r="AA26" s="13">
        <v>10</v>
      </c>
      <c r="AB26" s="5" t="s">
        <v>383</v>
      </c>
      <c r="AC26" s="5" t="s">
        <v>383</v>
      </c>
      <c r="AD26" s="5" t="s">
        <v>383</v>
      </c>
      <c r="AE26" s="13">
        <v>5</v>
      </c>
      <c r="AF26" s="5" t="s">
        <v>383</v>
      </c>
      <c r="AG26" s="5" t="s">
        <v>383</v>
      </c>
      <c r="AH26" s="5" t="s">
        <v>383</v>
      </c>
      <c r="AI26" s="13">
        <v>5</v>
      </c>
      <c r="AJ26" s="5" t="s">
        <v>383</v>
      </c>
      <c r="AK26" s="5" t="s">
        <v>383</v>
      </c>
      <c r="AL26" s="5" t="s">
        <v>383</v>
      </c>
      <c r="AM26" s="13">
        <v>15</v>
      </c>
      <c r="AN26" s="13">
        <v>4979</v>
      </c>
      <c r="AO26" s="13">
        <v>5224</v>
      </c>
      <c r="AP26" s="4">
        <f t="shared" si="17"/>
        <v>1.0492066680056236</v>
      </c>
      <c r="AQ26" s="13">
        <v>20</v>
      </c>
      <c r="AR26" s="20">
        <f t="shared" si="19"/>
        <v>1.0976873005547936</v>
      </c>
      <c r="AS26" s="20">
        <f t="shared" si="18"/>
        <v>1.0976873005547936</v>
      </c>
      <c r="AT26" s="35">
        <v>44535</v>
      </c>
      <c r="AU26" s="21">
        <f t="shared" si="7"/>
        <v>36437.727272727272</v>
      </c>
      <c r="AV26" s="21">
        <f t="shared" si="8"/>
        <v>39997.199999999997</v>
      </c>
      <c r="AW26" s="80">
        <f t="shared" si="9"/>
        <v>3559.472727272725</v>
      </c>
      <c r="AX26" s="21">
        <v>2705.5</v>
      </c>
      <c r="AY26" s="21">
        <v>2643</v>
      </c>
      <c r="AZ26" s="21">
        <v>6491.2000000000007</v>
      </c>
      <c r="BA26" s="21">
        <v>5944.9</v>
      </c>
      <c r="BB26" s="21">
        <v>4843.8999999999996</v>
      </c>
      <c r="BC26" s="21">
        <v>4204.9000000000015</v>
      </c>
      <c r="BD26" s="21">
        <v>2722.6999999999989</v>
      </c>
      <c r="BE26" s="21">
        <v>4522.3999999999996</v>
      </c>
      <c r="BF26" s="78">
        <f t="shared" si="10"/>
        <v>5918.6999999999971</v>
      </c>
      <c r="BG26" s="108"/>
      <c r="BH26" s="68">
        <v>168.20000000000073</v>
      </c>
      <c r="BI26" s="102">
        <f t="shared" si="20"/>
        <v>6086.8999999999978</v>
      </c>
      <c r="BJ26" s="37">
        <f t="shared" si="12"/>
        <v>6086.8999999999978</v>
      </c>
    </row>
    <row r="27" spans="1:62" s="2" customFormat="1" ht="15" customHeight="1" x14ac:dyDescent="0.2">
      <c r="A27" s="15" t="s">
        <v>31</v>
      </c>
      <c r="B27" s="37">
        <v>13952.4</v>
      </c>
      <c r="C27" s="37">
        <v>18021.3</v>
      </c>
      <c r="D27" s="4">
        <f t="shared" si="3"/>
        <v>1.2916272469252601</v>
      </c>
      <c r="E27" s="13">
        <v>10</v>
      </c>
      <c r="F27" s="5" t="s">
        <v>383</v>
      </c>
      <c r="G27" s="5" t="s">
        <v>383</v>
      </c>
      <c r="H27" s="5" t="s">
        <v>383</v>
      </c>
      <c r="I27" s="13">
        <v>5</v>
      </c>
      <c r="J27" s="37">
        <v>2.4</v>
      </c>
      <c r="K27" s="37">
        <v>2.1</v>
      </c>
      <c r="L27" s="4">
        <f t="shared" si="4"/>
        <v>1.1428571428571428</v>
      </c>
      <c r="M27" s="13">
        <v>15</v>
      </c>
      <c r="N27" s="37">
        <v>21841.8</v>
      </c>
      <c r="O27" s="37">
        <v>28264.5</v>
      </c>
      <c r="P27" s="4">
        <f t="shared" si="5"/>
        <v>1.2940554349916216</v>
      </c>
      <c r="Q27" s="13">
        <v>20</v>
      </c>
      <c r="R27" s="6">
        <v>1</v>
      </c>
      <c r="S27" s="13">
        <v>15</v>
      </c>
      <c r="T27" s="37">
        <v>732.1</v>
      </c>
      <c r="U27" s="37">
        <v>807.6</v>
      </c>
      <c r="V27" s="4">
        <f t="shared" si="15"/>
        <v>1.1031279879797842</v>
      </c>
      <c r="W27" s="13">
        <v>20</v>
      </c>
      <c r="X27" s="37">
        <v>31.3</v>
      </c>
      <c r="Y27" s="37">
        <v>55.3</v>
      </c>
      <c r="Z27" s="4">
        <f t="shared" si="16"/>
        <v>1.7667731629392971</v>
      </c>
      <c r="AA27" s="13">
        <v>20</v>
      </c>
      <c r="AB27" s="5" t="s">
        <v>383</v>
      </c>
      <c r="AC27" s="5" t="s">
        <v>383</v>
      </c>
      <c r="AD27" s="5" t="s">
        <v>383</v>
      </c>
      <c r="AE27" s="13">
        <v>10</v>
      </c>
      <c r="AF27" s="5" t="s">
        <v>383</v>
      </c>
      <c r="AG27" s="5" t="s">
        <v>383</v>
      </c>
      <c r="AH27" s="5" t="s">
        <v>383</v>
      </c>
      <c r="AI27" s="13">
        <v>5</v>
      </c>
      <c r="AJ27" s="5" t="s">
        <v>383</v>
      </c>
      <c r="AK27" s="5" t="s">
        <v>383</v>
      </c>
      <c r="AL27" s="5" t="s">
        <v>383</v>
      </c>
      <c r="AM27" s="13">
        <v>15</v>
      </c>
      <c r="AN27" s="13">
        <v>1218</v>
      </c>
      <c r="AO27" s="13">
        <v>1316</v>
      </c>
      <c r="AP27" s="4">
        <f t="shared" si="17"/>
        <v>1.0804597701149425</v>
      </c>
      <c r="AQ27" s="13">
        <v>20</v>
      </c>
      <c r="AR27" s="20">
        <f t="shared" si="19"/>
        <v>1.2495621394385219</v>
      </c>
      <c r="AS27" s="20">
        <f t="shared" si="18"/>
        <v>1.2049562139438521</v>
      </c>
      <c r="AT27" s="35">
        <v>13473</v>
      </c>
      <c r="AU27" s="21">
        <f t="shared" si="7"/>
        <v>11023.363636363636</v>
      </c>
      <c r="AV27" s="21">
        <f t="shared" si="8"/>
        <v>13282.7</v>
      </c>
      <c r="AW27" s="80">
        <f t="shared" si="9"/>
        <v>2259.3363636363647</v>
      </c>
      <c r="AX27" s="21">
        <v>978.5</v>
      </c>
      <c r="AY27" s="21">
        <v>1114.7</v>
      </c>
      <c r="AZ27" s="21">
        <v>1899.2</v>
      </c>
      <c r="BA27" s="21">
        <v>1287.7999999999997</v>
      </c>
      <c r="BB27" s="21">
        <v>1482.8</v>
      </c>
      <c r="BC27" s="21">
        <v>1814.7000000000016</v>
      </c>
      <c r="BD27" s="21">
        <v>1735.6999999999994</v>
      </c>
      <c r="BE27" s="21">
        <v>1607.5000000000005</v>
      </c>
      <c r="BF27" s="78">
        <f t="shared" si="10"/>
        <v>1361.7999999999984</v>
      </c>
      <c r="BG27" s="108"/>
      <c r="BH27" s="68">
        <v>16.299999999999955</v>
      </c>
      <c r="BI27" s="102">
        <f>BF27+BH27</f>
        <v>1378.0999999999983</v>
      </c>
      <c r="BJ27" s="37">
        <f t="shared" si="12"/>
        <v>1378.0999999999983</v>
      </c>
    </row>
    <row r="28" spans="1:62" s="2" customFormat="1" ht="15" customHeight="1" x14ac:dyDescent="0.2">
      <c r="A28" s="15" t="s">
        <v>32</v>
      </c>
      <c r="B28" s="37">
        <v>9317046</v>
      </c>
      <c r="C28" s="37">
        <v>12036764.9</v>
      </c>
      <c r="D28" s="4">
        <f t="shared" si="3"/>
        <v>1.291907853626568</v>
      </c>
      <c r="E28" s="13">
        <v>10</v>
      </c>
      <c r="F28" s="5" t="s">
        <v>383</v>
      </c>
      <c r="G28" s="5" t="s">
        <v>383</v>
      </c>
      <c r="H28" s="5" t="s">
        <v>383</v>
      </c>
      <c r="I28" s="13">
        <v>5</v>
      </c>
      <c r="J28" s="66">
        <v>1.3</v>
      </c>
      <c r="K28" s="37">
        <v>1</v>
      </c>
      <c r="L28" s="4">
        <f t="shared" si="4"/>
        <v>1.3</v>
      </c>
      <c r="M28" s="13">
        <v>10</v>
      </c>
      <c r="N28" s="66">
        <v>150617.20000000001</v>
      </c>
      <c r="O28" s="37">
        <v>173531.5</v>
      </c>
      <c r="P28" s="4">
        <f t="shared" si="5"/>
        <v>1.152136011026629</v>
      </c>
      <c r="Q28" s="13">
        <v>20</v>
      </c>
      <c r="R28" s="6">
        <v>1</v>
      </c>
      <c r="S28" s="13">
        <v>15</v>
      </c>
      <c r="T28" s="37">
        <v>4588.5</v>
      </c>
      <c r="U28" s="37">
        <v>5030.6000000000004</v>
      </c>
      <c r="V28" s="4">
        <f t="shared" si="15"/>
        <v>1.0963495695761143</v>
      </c>
      <c r="W28" s="13">
        <v>20</v>
      </c>
      <c r="X28" s="37">
        <v>2815.6</v>
      </c>
      <c r="Y28" s="37">
        <v>2815.9</v>
      </c>
      <c r="Z28" s="4">
        <f t="shared" si="16"/>
        <v>1.0001065492257424</v>
      </c>
      <c r="AA28" s="13">
        <v>15</v>
      </c>
      <c r="AB28" s="5" t="s">
        <v>383</v>
      </c>
      <c r="AC28" s="5" t="s">
        <v>383</v>
      </c>
      <c r="AD28" s="5" t="s">
        <v>383</v>
      </c>
      <c r="AE28" s="13">
        <v>5</v>
      </c>
      <c r="AF28" s="5" t="s">
        <v>383</v>
      </c>
      <c r="AG28" s="5" t="s">
        <v>383</v>
      </c>
      <c r="AH28" s="5" t="s">
        <v>383</v>
      </c>
      <c r="AI28" s="13">
        <v>5</v>
      </c>
      <c r="AJ28" s="5" t="s">
        <v>383</v>
      </c>
      <c r="AK28" s="5" t="s">
        <v>383</v>
      </c>
      <c r="AL28" s="5" t="s">
        <v>383</v>
      </c>
      <c r="AM28" s="13">
        <v>15</v>
      </c>
      <c r="AN28" s="13">
        <v>3667</v>
      </c>
      <c r="AO28" s="13">
        <v>3736</v>
      </c>
      <c r="AP28" s="4">
        <f t="shared" si="17"/>
        <v>1.0188164712298882</v>
      </c>
      <c r="AQ28" s="13">
        <v>20</v>
      </c>
      <c r="AR28" s="20">
        <f t="shared" si="19"/>
        <v>1.1024247073754949</v>
      </c>
      <c r="AS28" s="20">
        <f t="shared" si="18"/>
        <v>1.1024247073754949</v>
      </c>
      <c r="AT28" s="35">
        <v>17595</v>
      </c>
      <c r="AU28" s="21">
        <f t="shared" si="7"/>
        <v>14395.90909090909</v>
      </c>
      <c r="AV28" s="21">
        <f t="shared" si="8"/>
        <v>15870.4</v>
      </c>
      <c r="AW28" s="80">
        <f t="shared" si="9"/>
        <v>1474.4909090909096</v>
      </c>
      <c r="AX28" s="21">
        <v>1582.7</v>
      </c>
      <c r="AY28" s="21">
        <v>1667.2</v>
      </c>
      <c r="AZ28" s="21">
        <v>1139.8000000000006</v>
      </c>
      <c r="BA28" s="21">
        <v>1988.7999999999995</v>
      </c>
      <c r="BB28" s="21">
        <v>1936.8</v>
      </c>
      <c r="BC28" s="21">
        <v>2209.5</v>
      </c>
      <c r="BD28" s="21">
        <v>1250.5000000000002</v>
      </c>
      <c r="BE28" s="21">
        <v>1523.099999999999</v>
      </c>
      <c r="BF28" s="78">
        <f t="shared" si="10"/>
        <v>2571.9999999999986</v>
      </c>
      <c r="BG28" s="108"/>
      <c r="BH28" s="68">
        <v>164.70000000000005</v>
      </c>
      <c r="BI28" s="102">
        <f t="shared" ref="BI28:BI44" si="21">BF28+BH28</f>
        <v>2736.6999999999989</v>
      </c>
      <c r="BJ28" s="37">
        <f t="shared" si="12"/>
        <v>2736.6999999999989</v>
      </c>
    </row>
    <row r="29" spans="1:62" s="2" customFormat="1" ht="15" customHeight="1" x14ac:dyDescent="0.2">
      <c r="A29" s="15" t="s">
        <v>33</v>
      </c>
      <c r="B29" s="66">
        <v>1069208</v>
      </c>
      <c r="C29" s="37">
        <v>1545839.5</v>
      </c>
      <c r="D29" s="4">
        <f t="shared" si="3"/>
        <v>1.4457799604941228</v>
      </c>
      <c r="E29" s="13">
        <v>10</v>
      </c>
      <c r="F29" s="5" t="s">
        <v>383</v>
      </c>
      <c r="G29" s="5" t="s">
        <v>383</v>
      </c>
      <c r="H29" s="5" t="s">
        <v>383</v>
      </c>
      <c r="I29" s="13">
        <v>5</v>
      </c>
      <c r="J29" s="66">
        <v>1.3</v>
      </c>
      <c r="K29" s="37">
        <v>1</v>
      </c>
      <c r="L29" s="4">
        <f t="shared" si="4"/>
        <v>1.3</v>
      </c>
      <c r="M29" s="13">
        <v>5</v>
      </c>
      <c r="N29" s="66">
        <v>208083</v>
      </c>
      <c r="O29" s="37">
        <v>176477.3</v>
      </c>
      <c r="P29" s="4">
        <f t="shared" si="5"/>
        <v>0.8481101291311639</v>
      </c>
      <c r="Q29" s="13">
        <v>20</v>
      </c>
      <c r="R29" s="6">
        <v>1</v>
      </c>
      <c r="S29" s="13">
        <v>15</v>
      </c>
      <c r="T29" s="37">
        <v>3575</v>
      </c>
      <c r="U29" s="37">
        <v>4083.7</v>
      </c>
      <c r="V29" s="4">
        <f t="shared" si="15"/>
        <v>1.1422937062937062</v>
      </c>
      <c r="W29" s="13">
        <v>15</v>
      </c>
      <c r="X29" s="37">
        <v>2799.7</v>
      </c>
      <c r="Y29" s="37">
        <v>6311.6</v>
      </c>
      <c r="Z29" s="4">
        <f t="shared" si="16"/>
        <v>2.2543843983283924</v>
      </c>
      <c r="AA29" s="13">
        <v>25</v>
      </c>
      <c r="AB29" s="5" t="s">
        <v>383</v>
      </c>
      <c r="AC29" s="5" t="s">
        <v>383</v>
      </c>
      <c r="AD29" s="5" t="s">
        <v>383</v>
      </c>
      <c r="AE29" s="13">
        <v>5</v>
      </c>
      <c r="AF29" s="5" t="s">
        <v>383</v>
      </c>
      <c r="AG29" s="5" t="s">
        <v>383</v>
      </c>
      <c r="AH29" s="5" t="s">
        <v>383</v>
      </c>
      <c r="AI29" s="13">
        <v>5</v>
      </c>
      <c r="AJ29" s="5" t="s">
        <v>383</v>
      </c>
      <c r="AK29" s="5" t="s">
        <v>383</v>
      </c>
      <c r="AL29" s="5" t="s">
        <v>383</v>
      </c>
      <c r="AM29" s="13">
        <v>15</v>
      </c>
      <c r="AN29" s="13">
        <v>4230</v>
      </c>
      <c r="AO29" s="13">
        <v>3623</v>
      </c>
      <c r="AP29" s="4">
        <f t="shared" si="17"/>
        <v>0.85650118203309689</v>
      </c>
      <c r="AQ29" s="13">
        <v>20</v>
      </c>
      <c r="AR29" s="20">
        <f t="shared" si="19"/>
        <v>1.3049458307349258</v>
      </c>
      <c r="AS29" s="20">
        <f t="shared" si="18"/>
        <v>1.2104945830734926</v>
      </c>
      <c r="AT29" s="35">
        <v>25025</v>
      </c>
      <c r="AU29" s="21">
        <f t="shared" si="7"/>
        <v>20475</v>
      </c>
      <c r="AV29" s="21">
        <f t="shared" si="8"/>
        <v>24784.9</v>
      </c>
      <c r="AW29" s="80">
        <f t="shared" si="9"/>
        <v>4309.9000000000015</v>
      </c>
      <c r="AX29" s="21">
        <v>1977.3</v>
      </c>
      <c r="AY29" s="21">
        <v>2329.7999999999997</v>
      </c>
      <c r="AZ29" s="21">
        <v>765.30000000000064</v>
      </c>
      <c r="BA29" s="21">
        <v>1872.7999999999997</v>
      </c>
      <c r="BB29" s="21">
        <v>2809.6</v>
      </c>
      <c r="BC29" s="21">
        <v>4275.1000000000004</v>
      </c>
      <c r="BD29" s="21">
        <v>2332.9000000000015</v>
      </c>
      <c r="BE29" s="21">
        <v>2951.0999999999985</v>
      </c>
      <c r="BF29" s="78">
        <f t="shared" si="10"/>
        <v>5471.0000000000036</v>
      </c>
      <c r="BG29" s="108"/>
      <c r="BH29" s="68">
        <v>-544.30000000000018</v>
      </c>
      <c r="BI29" s="102">
        <f t="shared" si="21"/>
        <v>4926.7000000000035</v>
      </c>
      <c r="BJ29" s="37">
        <f t="shared" si="12"/>
        <v>4926.7000000000035</v>
      </c>
    </row>
    <row r="30" spans="1:62" s="2" customFormat="1" ht="15" customHeight="1" x14ac:dyDescent="0.2">
      <c r="A30" s="15" t="s">
        <v>34</v>
      </c>
      <c r="B30" s="66">
        <v>170084</v>
      </c>
      <c r="C30" s="37">
        <v>161409.79999999999</v>
      </c>
      <c r="D30" s="4">
        <f t="shared" si="3"/>
        <v>0.94900049387361529</v>
      </c>
      <c r="E30" s="13">
        <v>10</v>
      </c>
      <c r="F30" s="5" t="s">
        <v>383</v>
      </c>
      <c r="G30" s="5" t="s">
        <v>383</v>
      </c>
      <c r="H30" s="5" t="s">
        <v>383</v>
      </c>
      <c r="I30" s="13">
        <v>5</v>
      </c>
      <c r="J30" s="66">
        <v>1.9</v>
      </c>
      <c r="K30" s="37">
        <v>1.6</v>
      </c>
      <c r="L30" s="4">
        <f t="shared" si="4"/>
        <v>1.1874999999999998</v>
      </c>
      <c r="M30" s="13">
        <v>10</v>
      </c>
      <c r="N30" s="66">
        <v>40989.800000000003</v>
      </c>
      <c r="O30" s="37">
        <v>53718.5</v>
      </c>
      <c r="P30" s="4">
        <f t="shared" si="5"/>
        <v>1.3105333521998155</v>
      </c>
      <c r="Q30" s="13">
        <v>20</v>
      </c>
      <c r="R30" s="6">
        <v>1</v>
      </c>
      <c r="S30" s="13">
        <v>15</v>
      </c>
      <c r="T30" s="37">
        <v>2766.3</v>
      </c>
      <c r="U30" s="37">
        <v>2240.6</v>
      </c>
      <c r="V30" s="4">
        <f t="shared" si="15"/>
        <v>0.80996276614973062</v>
      </c>
      <c r="W30" s="13">
        <v>15</v>
      </c>
      <c r="X30" s="37">
        <v>100.5</v>
      </c>
      <c r="Y30" s="37">
        <v>87.7</v>
      </c>
      <c r="Z30" s="4">
        <f t="shared" si="16"/>
        <v>0.87263681592039799</v>
      </c>
      <c r="AA30" s="13">
        <v>25</v>
      </c>
      <c r="AB30" s="5" t="s">
        <v>383</v>
      </c>
      <c r="AC30" s="5" t="s">
        <v>383</v>
      </c>
      <c r="AD30" s="5" t="s">
        <v>383</v>
      </c>
      <c r="AE30" s="13">
        <v>10</v>
      </c>
      <c r="AF30" s="5" t="s">
        <v>383</v>
      </c>
      <c r="AG30" s="5" t="s">
        <v>383</v>
      </c>
      <c r="AH30" s="5" t="s">
        <v>383</v>
      </c>
      <c r="AI30" s="13">
        <v>5</v>
      </c>
      <c r="AJ30" s="5" t="s">
        <v>383</v>
      </c>
      <c r="AK30" s="5" t="s">
        <v>383</v>
      </c>
      <c r="AL30" s="5" t="s">
        <v>383</v>
      </c>
      <c r="AM30" s="13">
        <v>15</v>
      </c>
      <c r="AN30" s="13">
        <v>2271</v>
      </c>
      <c r="AO30" s="13">
        <v>2084</v>
      </c>
      <c r="AP30" s="4">
        <f t="shared" si="17"/>
        <v>0.91765741963892555</v>
      </c>
      <c r="AQ30" s="13">
        <v>20</v>
      </c>
      <c r="AR30" s="20">
        <f t="shared" si="19"/>
        <v>0.99907984578927711</v>
      </c>
      <c r="AS30" s="20">
        <f t="shared" si="18"/>
        <v>0.99907984578927711</v>
      </c>
      <c r="AT30" s="35">
        <v>21371</v>
      </c>
      <c r="AU30" s="21">
        <f t="shared" si="7"/>
        <v>17485.363636363636</v>
      </c>
      <c r="AV30" s="21">
        <f t="shared" si="8"/>
        <v>17469.3</v>
      </c>
      <c r="AW30" s="80">
        <f t="shared" si="9"/>
        <v>-16.063636363636761</v>
      </c>
      <c r="AX30" s="21">
        <v>1191.5999999999999</v>
      </c>
      <c r="AY30" s="21">
        <v>1069.7999999999997</v>
      </c>
      <c r="AZ30" s="21">
        <v>3329.9999999999995</v>
      </c>
      <c r="BA30" s="21">
        <v>3706.0000000000014</v>
      </c>
      <c r="BB30" s="21">
        <v>2163.9</v>
      </c>
      <c r="BC30" s="21">
        <v>528.69999999999891</v>
      </c>
      <c r="BD30" s="21">
        <v>5559.4999999999991</v>
      </c>
      <c r="BE30" s="21">
        <v>2328.8000000000002</v>
      </c>
      <c r="BF30" s="78">
        <f t="shared" si="10"/>
        <v>-2409</v>
      </c>
      <c r="BG30" s="108"/>
      <c r="BH30" s="68">
        <v>34.900000000000091</v>
      </c>
      <c r="BI30" s="102">
        <f t="shared" si="21"/>
        <v>-2374.1</v>
      </c>
      <c r="BJ30" s="37">
        <f t="shared" si="12"/>
        <v>0</v>
      </c>
    </row>
    <row r="31" spans="1:62" s="2" customFormat="1" ht="15" customHeight="1" x14ac:dyDescent="0.2">
      <c r="A31" s="15" t="s">
        <v>35</v>
      </c>
      <c r="B31" s="66">
        <v>581506</v>
      </c>
      <c r="C31" s="37">
        <v>641356.30000000005</v>
      </c>
      <c r="D31" s="4">
        <f t="shared" si="3"/>
        <v>1.1029229277083987</v>
      </c>
      <c r="E31" s="13">
        <v>10</v>
      </c>
      <c r="F31" s="5" t="s">
        <v>383</v>
      </c>
      <c r="G31" s="5" t="s">
        <v>383</v>
      </c>
      <c r="H31" s="5" t="s">
        <v>383</v>
      </c>
      <c r="I31" s="13">
        <v>5</v>
      </c>
      <c r="J31" s="37">
        <v>1.6</v>
      </c>
      <c r="K31" s="37">
        <v>1.2</v>
      </c>
      <c r="L31" s="4">
        <f t="shared" si="4"/>
        <v>1.3333333333333335</v>
      </c>
      <c r="M31" s="13">
        <v>10</v>
      </c>
      <c r="N31" s="66">
        <v>71513.7</v>
      </c>
      <c r="O31" s="37">
        <v>68450.8</v>
      </c>
      <c r="P31" s="4">
        <f t="shared" si="5"/>
        <v>0.95717044426452558</v>
      </c>
      <c r="Q31" s="13">
        <v>20</v>
      </c>
      <c r="R31" s="6">
        <v>1</v>
      </c>
      <c r="S31" s="13">
        <v>15</v>
      </c>
      <c r="T31" s="37">
        <v>13327.6</v>
      </c>
      <c r="U31" s="37">
        <v>15733.8</v>
      </c>
      <c r="V31" s="4">
        <f t="shared" si="15"/>
        <v>1.1805426333323328</v>
      </c>
      <c r="W31" s="13">
        <v>15</v>
      </c>
      <c r="X31" s="37">
        <v>608</v>
      </c>
      <c r="Y31" s="37">
        <v>730.9</v>
      </c>
      <c r="Z31" s="4">
        <f t="shared" si="16"/>
        <v>1.2021381578947368</v>
      </c>
      <c r="AA31" s="13">
        <v>15</v>
      </c>
      <c r="AB31" s="5" t="s">
        <v>383</v>
      </c>
      <c r="AC31" s="5" t="s">
        <v>383</v>
      </c>
      <c r="AD31" s="5" t="s">
        <v>383</v>
      </c>
      <c r="AE31" s="13">
        <v>5</v>
      </c>
      <c r="AF31" s="5" t="s">
        <v>383</v>
      </c>
      <c r="AG31" s="5" t="s">
        <v>383</v>
      </c>
      <c r="AH31" s="5" t="s">
        <v>383</v>
      </c>
      <c r="AI31" s="13">
        <v>5</v>
      </c>
      <c r="AJ31" s="5" t="s">
        <v>383</v>
      </c>
      <c r="AK31" s="5" t="s">
        <v>383</v>
      </c>
      <c r="AL31" s="5" t="s">
        <v>383</v>
      </c>
      <c r="AM31" s="13">
        <v>15</v>
      </c>
      <c r="AN31" s="13">
        <v>6332</v>
      </c>
      <c r="AO31" s="13">
        <v>6379</v>
      </c>
      <c r="AP31" s="4">
        <f t="shared" si="17"/>
        <v>1.0074226152874288</v>
      </c>
      <c r="AQ31" s="13">
        <v>20</v>
      </c>
      <c r="AR31" s="20">
        <f t="shared" si="19"/>
        <v>1.0894727206653567</v>
      </c>
      <c r="AS31" s="20">
        <f t="shared" si="18"/>
        <v>1.0894727206653567</v>
      </c>
      <c r="AT31" s="35">
        <v>42854</v>
      </c>
      <c r="AU31" s="21">
        <f t="shared" si="7"/>
        <v>35062.36363636364</v>
      </c>
      <c r="AV31" s="21">
        <f t="shared" si="8"/>
        <v>38199.5</v>
      </c>
      <c r="AW31" s="80">
        <f t="shared" si="9"/>
        <v>3137.1363636363603</v>
      </c>
      <c r="AX31" s="21">
        <v>4822.8</v>
      </c>
      <c r="AY31" s="21">
        <v>4420.7</v>
      </c>
      <c r="AZ31" s="21">
        <v>3351.1000000000004</v>
      </c>
      <c r="BA31" s="21">
        <v>4827.7000000000007</v>
      </c>
      <c r="BB31" s="21">
        <v>4183.0999999999995</v>
      </c>
      <c r="BC31" s="21">
        <v>2507.3999999999978</v>
      </c>
      <c r="BD31" s="21">
        <v>3708.800000000002</v>
      </c>
      <c r="BE31" s="21">
        <v>4576.199999999998</v>
      </c>
      <c r="BF31" s="78">
        <f t="shared" si="10"/>
        <v>5801.6999999999962</v>
      </c>
      <c r="BG31" s="108"/>
      <c r="BH31" s="68">
        <v>-743.40000000000009</v>
      </c>
      <c r="BI31" s="102">
        <f t="shared" si="21"/>
        <v>5058.2999999999956</v>
      </c>
      <c r="BJ31" s="37">
        <f t="shared" si="12"/>
        <v>5058.2999999999956</v>
      </c>
    </row>
    <row r="32" spans="1:62" s="2" customFormat="1" ht="15" customHeight="1" x14ac:dyDescent="0.2">
      <c r="A32" s="15" t="s">
        <v>36</v>
      </c>
      <c r="B32" s="66">
        <v>74016</v>
      </c>
      <c r="C32" s="37">
        <v>80240.2</v>
      </c>
      <c r="D32" s="4">
        <f t="shared" si="3"/>
        <v>1.0840926286208388</v>
      </c>
      <c r="E32" s="13">
        <v>10</v>
      </c>
      <c r="F32" s="5" t="s">
        <v>383</v>
      </c>
      <c r="G32" s="5" t="s">
        <v>383</v>
      </c>
      <c r="H32" s="5" t="s">
        <v>383</v>
      </c>
      <c r="I32" s="13">
        <v>5</v>
      </c>
      <c r="J32" s="37">
        <v>2.4</v>
      </c>
      <c r="K32" s="37">
        <v>1.9</v>
      </c>
      <c r="L32" s="4">
        <f t="shared" si="4"/>
        <v>1.263157894736842</v>
      </c>
      <c r="M32" s="13">
        <v>15</v>
      </c>
      <c r="N32" s="66">
        <v>49786.8</v>
      </c>
      <c r="O32" s="37">
        <v>53936.2</v>
      </c>
      <c r="P32" s="4">
        <f t="shared" si="5"/>
        <v>1.0833433761559288</v>
      </c>
      <c r="Q32" s="13">
        <v>20</v>
      </c>
      <c r="R32" s="6">
        <v>1</v>
      </c>
      <c r="S32" s="13">
        <v>15</v>
      </c>
      <c r="T32" s="37">
        <v>2270.9</v>
      </c>
      <c r="U32" s="37">
        <v>2886.6</v>
      </c>
      <c r="V32" s="4">
        <f t="shared" si="15"/>
        <v>1.2711259852921748</v>
      </c>
      <c r="W32" s="13">
        <v>20</v>
      </c>
      <c r="X32" s="37">
        <v>262.89999999999998</v>
      </c>
      <c r="Y32" s="37">
        <v>246.4</v>
      </c>
      <c r="Z32" s="4">
        <f t="shared" si="16"/>
        <v>0.93723849372384949</v>
      </c>
      <c r="AA32" s="13">
        <v>10</v>
      </c>
      <c r="AB32" s="5" t="s">
        <v>383</v>
      </c>
      <c r="AC32" s="5" t="s">
        <v>383</v>
      </c>
      <c r="AD32" s="5" t="s">
        <v>383</v>
      </c>
      <c r="AE32" s="13">
        <v>5</v>
      </c>
      <c r="AF32" s="5" t="s">
        <v>383</v>
      </c>
      <c r="AG32" s="5" t="s">
        <v>383</v>
      </c>
      <c r="AH32" s="5" t="s">
        <v>383</v>
      </c>
      <c r="AI32" s="13">
        <v>5</v>
      </c>
      <c r="AJ32" s="5" t="s">
        <v>383</v>
      </c>
      <c r="AK32" s="5" t="s">
        <v>383</v>
      </c>
      <c r="AL32" s="5" t="s">
        <v>383</v>
      </c>
      <c r="AM32" s="13">
        <v>15</v>
      </c>
      <c r="AN32" s="13">
        <v>4467</v>
      </c>
      <c r="AO32" s="13">
        <v>3301</v>
      </c>
      <c r="AP32" s="4">
        <f t="shared" si="17"/>
        <v>0.73897470338034477</v>
      </c>
      <c r="AQ32" s="13">
        <v>20</v>
      </c>
      <c r="AR32" s="20">
        <f t="shared" si="19"/>
        <v>1.0548141903733497</v>
      </c>
      <c r="AS32" s="20">
        <f t="shared" si="18"/>
        <v>1.0548141903733497</v>
      </c>
      <c r="AT32" s="35">
        <v>37940</v>
      </c>
      <c r="AU32" s="21">
        <f t="shared" si="7"/>
        <v>31041.81818181818</v>
      </c>
      <c r="AV32" s="21">
        <f t="shared" si="8"/>
        <v>32743.4</v>
      </c>
      <c r="AW32" s="80">
        <f t="shared" si="9"/>
        <v>1701.5818181818213</v>
      </c>
      <c r="AX32" s="21">
        <v>3351.3</v>
      </c>
      <c r="AY32" s="21">
        <v>2454.9</v>
      </c>
      <c r="AZ32" s="21">
        <v>3176.1999999999989</v>
      </c>
      <c r="BA32" s="21">
        <v>4929.6000000000004</v>
      </c>
      <c r="BB32" s="21">
        <v>3623.3</v>
      </c>
      <c r="BC32" s="21">
        <v>4036.2000000000007</v>
      </c>
      <c r="BD32" s="21">
        <v>2625.1000000000008</v>
      </c>
      <c r="BE32" s="21">
        <v>4220.5</v>
      </c>
      <c r="BF32" s="78">
        <f t="shared" si="10"/>
        <v>4326.3000000000011</v>
      </c>
      <c r="BG32" s="108"/>
      <c r="BH32" s="68">
        <v>-232.79999999999973</v>
      </c>
      <c r="BI32" s="102">
        <f t="shared" si="21"/>
        <v>4093.5000000000014</v>
      </c>
      <c r="BJ32" s="37">
        <f t="shared" si="12"/>
        <v>4093.5000000000014</v>
      </c>
    </row>
    <row r="33" spans="1:226" s="2" customFormat="1" ht="15" customHeight="1" x14ac:dyDescent="0.2">
      <c r="A33" s="15" t="s">
        <v>1</v>
      </c>
      <c r="B33" s="66">
        <v>3883443</v>
      </c>
      <c r="C33" s="37">
        <v>4275581.2</v>
      </c>
      <c r="D33" s="4">
        <f t="shared" si="3"/>
        <v>1.1009769423678937</v>
      </c>
      <c r="E33" s="13">
        <v>10</v>
      </c>
      <c r="F33" s="5" t="s">
        <v>383</v>
      </c>
      <c r="G33" s="5" t="s">
        <v>383</v>
      </c>
      <c r="H33" s="5" t="s">
        <v>383</v>
      </c>
      <c r="I33" s="13">
        <v>5</v>
      </c>
      <c r="J33" s="37">
        <v>1.3</v>
      </c>
      <c r="K33" s="37">
        <v>0.9</v>
      </c>
      <c r="L33" s="4">
        <f t="shared" si="4"/>
        <v>1.4444444444444444</v>
      </c>
      <c r="M33" s="13">
        <v>10</v>
      </c>
      <c r="N33" s="66">
        <v>246789.5</v>
      </c>
      <c r="O33" s="37">
        <v>236941.3</v>
      </c>
      <c r="P33" s="4">
        <f t="shared" si="5"/>
        <v>0.96009473660751365</v>
      </c>
      <c r="Q33" s="13">
        <v>20</v>
      </c>
      <c r="R33" s="6">
        <v>1</v>
      </c>
      <c r="S33" s="13">
        <v>15</v>
      </c>
      <c r="T33" s="37">
        <v>5398.8</v>
      </c>
      <c r="U33" s="37">
        <v>5956.7</v>
      </c>
      <c r="V33" s="4">
        <f t="shared" si="15"/>
        <v>1.1033377787656515</v>
      </c>
      <c r="W33" s="13">
        <v>15</v>
      </c>
      <c r="X33" s="37">
        <v>4197.3999999999996</v>
      </c>
      <c r="Y33" s="37">
        <v>4464.3999999999996</v>
      </c>
      <c r="Z33" s="4">
        <f t="shared" si="16"/>
        <v>1.0636108066898555</v>
      </c>
      <c r="AA33" s="13">
        <v>15</v>
      </c>
      <c r="AB33" s="5" t="s">
        <v>383</v>
      </c>
      <c r="AC33" s="5" t="s">
        <v>383</v>
      </c>
      <c r="AD33" s="5" t="s">
        <v>383</v>
      </c>
      <c r="AE33" s="13">
        <v>10</v>
      </c>
      <c r="AF33" s="5" t="s">
        <v>383</v>
      </c>
      <c r="AG33" s="5" t="s">
        <v>383</v>
      </c>
      <c r="AH33" s="5" t="s">
        <v>383</v>
      </c>
      <c r="AI33" s="13">
        <v>5</v>
      </c>
      <c r="AJ33" s="5" t="s">
        <v>383</v>
      </c>
      <c r="AK33" s="5" t="s">
        <v>383</v>
      </c>
      <c r="AL33" s="5" t="s">
        <v>383</v>
      </c>
      <c r="AM33" s="13">
        <v>15</v>
      </c>
      <c r="AN33" s="13">
        <v>5221</v>
      </c>
      <c r="AO33" s="13">
        <v>5277</v>
      </c>
      <c r="AP33" s="4">
        <f t="shared" si="17"/>
        <v>1.0107259145757517</v>
      </c>
      <c r="AQ33" s="13">
        <v>20</v>
      </c>
      <c r="AR33" s="20">
        <f t="shared" si="19"/>
        <v>1.0702367207011552</v>
      </c>
      <c r="AS33" s="20">
        <f t="shared" si="18"/>
        <v>1.0702367207011552</v>
      </c>
      <c r="AT33" s="35">
        <v>37997</v>
      </c>
      <c r="AU33" s="21">
        <f t="shared" si="7"/>
        <v>31088.454545454548</v>
      </c>
      <c r="AV33" s="21">
        <f t="shared" si="8"/>
        <v>33272</v>
      </c>
      <c r="AW33" s="80">
        <f t="shared" si="9"/>
        <v>2183.5454545454522</v>
      </c>
      <c r="AX33" s="21">
        <v>2825.3</v>
      </c>
      <c r="AY33" s="21">
        <v>2650.8</v>
      </c>
      <c r="AZ33" s="21">
        <v>4673.0999999999985</v>
      </c>
      <c r="BA33" s="21">
        <v>5909.9000000000015</v>
      </c>
      <c r="BB33" s="21">
        <v>3646.7999999999988</v>
      </c>
      <c r="BC33" s="21">
        <v>2347.3000000000011</v>
      </c>
      <c r="BD33" s="21">
        <v>7232.2000000000016</v>
      </c>
      <c r="BE33" s="21">
        <v>4163.0000000000009</v>
      </c>
      <c r="BF33" s="78">
        <f t="shared" si="10"/>
        <v>-176.40000000000146</v>
      </c>
      <c r="BG33" s="108"/>
      <c r="BH33" s="68">
        <v>-350.69999999999982</v>
      </c>
      <c r="BI33" s="102">
        <f t="shared" si="21"/>
        <v>-527.10000000000127</v>
      </c>
      <c r="BJ33" s="37">
        <f t="shared" si="12"/>
        <v>0</v>
      </c>
    </row>
    <row r="34" spans="1:226" s="2" customFormat="1" ht="15" customHeight="1" x14ac:dyDescent="0.2">
      <c r="A34" s="15" t="s">
        <v>37</v>
      </c>
      <c r="B34" s="66">
        <v>5664090</v>
      </c>
      <c r="C34" s="37">
        <v>5240779.8</v>
      </c>
      <c r="D34" s="4">
        <f t="shared" si="3"/>
        <v>0.92526421719993857</v>
      </c>
      <c r="E34" s="13">
        <v>10</v>
      </c>
      <c r="F34" s="5" t="s">
        <v>383</v>
      </c>
      <c r="G34" s="5" t="s">
        <v>383</v>
      </c>
      <c r="H34" s="5" t="s">
        <v>383</v>
      </c>
      <c r="I34" s="13">
        <v>5</v>
      </c>
      <c r="J34" s="66">
        <v>1.5</v>
      </c>
      <c r="K34" s="37">
        <v>1.1000000000000001</v>
      </c>
      <c r="L34" s="4">
        <f t="shared" si="4"/>
        <v>1.3636363636363635</v>
      </c>
      <c r="M34" s="13">
        <v>10</v>
      </c>
      <c r="N34" s="66">
        <v>143249.9</v>
      </c>
      <c r="O34" s="37">
        <v>167467.79999999999</v>
      </c>
      <c r="P34" s="4">
        <f t="shared" si="5"/>
        <v>1.169060501961956</v>
      </c>
      <c r="Q34" s="13">
        <v>20</v>
      </c>
      <c r="R34" s="6">
        <v>1</v>
      </c>
      <c r="S34" s="13">
        <v>15</v>
      </c>
      <c r="T34" s="37">
        <v>1489.6</v>
      </c>
      <c r="U34" s="37">
        <v>1532.2</v>
      </c>
      <c r="V34" s="4">
        <f t="shared" si="15"/>
        <v>1.0285982814178303</v>
      </c>
      <c r="W34" s="13">
        <v>10</v>
      </c>
      <c r="X34" s="37">
        <v>117.79600000000001</v>
      </c>
      <c r="Y34" s="37">
        <v>129.69999999999999</v>
      </c>
      <c r="Z34" s="4">
        <f t="shared" si="16"/>
        <v>1.1010560630242112</v>
      </c>
      <c r="AA34" s="13">
        <v>15</v>
      </c>
      <c r="AB34" s="5" t="s">
        <v>383</v>
      </c>
      <c r="AC34" s="5" t="s">
        <v>383</v>
      </c>
      <c r="AD34" s="5" t="s">
        <v>383</v>
      </c>
      <c r="AE34" s="13">
        <v>5</v>
      </c>
      <c r="AF34" s="5" t="s">
        <v>383</v>
      </c>
      <c r="AG34" s="5" t="s">
        <v>383</v>
      </c>
      <c r="AH34" s="5" t="s">
        <v>383</v>
      </c>
      <c r="AI34" s="13">
        <v>5</v>
      </c>
      <c r="AJ34" s="5" t="s">
        <v>383</v>
      </c>
      <c r="AK34" s="5" t="s">
        <v>383</v>
      </c>
      <c r="AL34" s="5" t="s">
        <v>383</v>
      </c>
      <c r="AM34" s="13">
        <v>15</v>
      </c>
      <c r="AN34" s="13">
        <v>2363</v>
      </c>
      <c r="AO34" s="13">
        <v>2490</v>
      </c>
      <c r="AP34" s="4">
        <f t="shared" si="17"/>
        <v>1.0537452391028355</v>
      </c>
      <c r="AQ34" s="13">
        <v>20</v>
      </c>
      <c r="AR34" s="20">
        <f t="shared" si="19"/>
        <v>1.0914694438920032</v>
      </c>
      <c r="AS34" s="20">
        <f t="shared" si="18"/>
        <v>1.0914694438920032</v>
      </c>
      <c r="AT34" s="35">
        <v>24209</v>
      </c>
      <c r="AU34" s="21">
        <f t="shared" si="7"/>
        <v>19807.36363636364</v>
      </c>
      <c r="AV34" s="21">
        <f t="shared" si="8"/>
        <v>21619.1</v>
      </c>
      <c r="AW34" s="80">
        <f t="shared" si="9"/>
        <v>1811.7363636363589</v>
      </c>
      <c r="AX34" s="21">
        <v>2102.6999999999998</v>
      </c>
      <c r="AY34" s="21">
        <v>1980.8999999999999</v>
      </c>
      <c r="AZ34" s="21">
        <v>3496</v>
      </c>
      <c r="BA34" s="21">
        <v>2820.6000000000004</v>
      </c>
      <c r="BB34" s="21">
        <v>2663.7999999999997</v>
      </c>
      <c r="BC34" s="21">
        <v>1371.5</v>
      </c>
      <c r="BD34" s="21">
        <v>2298.1999999999985</v>
      </c>
      <c r="BE34" s="21">
        <v>2421.3000000000015</v>
      </c>
      <c r="BF34" s="78">
        <f t="shared" si="10"/>
        <v>2464.0999999999963</v>
      </c>
      <c r="BG34" s="108"/>
      <c r="BH34" s="68">
        <v>37.5</v>
      </c>
      <c r="BI34" s="102">
        <f t="shared" si="21"/>
        <v>2501.5999999999963</v>
      </c>
      <c r="BJ34" s="37">
        <f t="shared" si="12"/>
        <v>2501.5999999999963</v>
      </c>
    </row>
    <row r="35" spans="1:226" s="2" customFormat="1" ht="15" customHeight="1" x14ac:dyDescent="0.2">
      <c r="A35" s="15" t="s">
        <v>38</v>
      </c>
      <c r="B35" s="37">
        <v>1033252.7</v>
      </c>
      <c r="C35" s="37">
        <v>1202832.5</v>
      </c>
      <c r="D35" s="4">
        <f t="shared" si="3"/>
        <v>1.1641222907039102</v>
      </c>
      <c r="E35" s="13">
        <v>10</v>
      </c>
      <c r="F35" s="5" t="s">
        <v>383</v>
      </c>
      <c r="G35" s="5" t="s">
        <v>383</v>
      </c>
      <c r="H35" s="5" t="s">
        <v>383</v>
      </c>
      <c r="I35" s="13">
        <v>5</v>
      </c>
      <c r="J35" s="37">
        <v>2.4</v>
      </c>
      <c r="K35" s="37">
        <v>2.2000000000000002</v>
      </c>
      <c r="L35" s="4">
        <f t="shared" si="4"/>
        <v>1.0909090909090908</v>
      </c>
      <c r="M35" s="13">
        <v>15</v>
      </c>
      <c r="N35" s="37">
        <v>65667.100000000006</v>
      </c>
      <c r="O35" s="37">
        <v>59270.5</v>
      </c>
      <c r="P35" s="4">
        <f t="shared" si="5"/>
        <v>0.9025904905196056</v>
      </c>
      <c r="Q35" s="13">
        <v>20</v>
      </c>
      <c r="R35" s="6">
        <v>1</v>
      </c>
      <c r="S35" s="13">
        <v>15</v>
      </c>
      <c r="T35" s="37">
        <v>1333.2</v>
      </c>
      <c r="U35" s="37">
        <v>1201.5999999999999</v>
      </c>
      <c r="V35" s="4">
        <f t="shared" si="15"/>
        <v>0.90129012901290118</v>
      </c>
      <c r="W35" s="13">
        <v>15</v>
      </c>
      <c r="X35" s="37">
        <v>179</v>
      </c>
      <c r="Y35" s="37">
        <v>290.8</v>
      </c>
      <c r="Z35" s="4">
        <f t="shared" si="16"/>
        <v>1.6245810055865924</v>
      </c>
      <c r="AA35" s="13">
        <v>15</v>
      </c>
      <c r="AB35" s="5" t="s">
        <v>383</v>
      </c>
      <c r="AC35" s="5" t="s">
        <v>383</v>
      </c>
      <c r="AD35" s="5" t="s">
        <v>383</v>
      </c>
      <c r="AE35" s="13">
        <v>5</v>
      </c>
      <c r="AF35" s="5" t="s">
        <v>383</v>
      </c>
      <c r="AG35" s="5" t="s">
        <v>383</v>
      </c>
      <c r="AH35" s="5" t="s">
        <v>383</v>
      </c>
      <c r="AI35" s="13">
        <v>5</v>
      </c>
      <c r="AJ35" s="5" t="s">
        <v>383</v>
      </c>
      <c r="AK35" s="5" t="s">
        <v>383</v>
      </c>
      <c r="AL35" s="5" t="s">
        <v>383</v>
      </c>
      <c r="AM35" s="13">
        <v>15</v>
      </c>
      <c r="AN35" s="13">
        <v>2028</v>
      </c>
      <c r="AO35" s="13">
        <v>1891</v>
      </c>
      <c r="AP35" s="4">
        <f t="shared" si="17"/>
        <v>0.93244575936883634</v>
      </c>
      <c r="AQ35" s="13">
        <v>20</v>
      </c>
      <c r="AR35" s="20">
        <f t="shared" si="19"/>
        <v>1.069033193522152</v>
      </c>
      <c r="AS35" s="20">
        <f t="shared" si="18"/>
        <v>1.069033193522152</v>
      </c>
      <c r="AT35" s="35">
        <v>25004</v>
      </c>
      <c r="AU35" s="21">
        <f t="shared" si="7"/>
        <v>20457.81818181818</v>
      </c>
      <c r="AV35" s="21">
        <f t="shared" si="8"/>
        <v>21870.1</v>
      </c>
      <c r="AW35" s="80">
        <f t="shared" si="9"/>
        <v>1412.2818181818184</v>
      </c>
      <c r="AX35" s="21">
        <v>1280</v>
      </c>
      <c r="AY35" s="21">
        <v>1613.3999999999999</v>
      </c>
      <c r="AZ35" s="21">
        <v>4234.1000000000004</v>
      </c>
      <c r="BA35" s="21">
        <v>2467.3999999999996</v>
      </c>
      <c r="BB35" s="21">
        <v>2444.1000000000004</v>
      </c>
      <c r="BC35" s="21">
        <v>2320</v>
      </c>
      <c r="BD35" s="21">
        <v>3307.5000000000009</v>
      </c>
      <c r="BE35" s="21">
        <v>2620.3999999999992</v>
      </c>
      <c r="BF35" s="78">
        <f t="shared" si="10"/>
        <v>1583.1999999999966</v>
      </c>
      <c r="BG35" s="108"/>
      <c r="BH35" s="68">
        <v>-113.5</v>
      </c>
      <c r="BI35" s="102">
        <f t="shared" si="21"/>
        <v>1469.6999999999966</v>
      </c>
      <c r="BJ35" s="37">
        <f t="shared" si="12"/>
        <v>1469.6999999999966</v>
      </c>
    </row>
    <row r="36" spans="1:226" s="2" customFormat="1" ht="15" customHeight="1" x14ac:dyDescent="0.2">
      <c r="A36" s="15" t="s">
        <v>39</v>
      </c>
      <c r="B36" s="37">
        <v>83276</v>
      </c>
      <c r="C36" s="37">
        <v>96106.9</v>
      </c>
      <c r="D36" s="4">
        <f t="shared" si="3"/>
        <v>1.1540768048417311</v>
      </c>
      <c r="E36" s="13">
        <v>10</v>
      </c>
      <c r="F36" s="5" t="s">
        <v>383</v>
      </c>
      <c r="G36" s="5" t="s">
        <v>383</v>
      </c>
      <c r="H36" s="5" t="s">
        <v>383</v>
      </c>
      <c r="I36" s="13">
        <v>5</v>
      </c>
      <c r="J36" s="37">
        <v>2.1</v>
      </c>
      <c r="K36" s="37">
        <v>1.2</v>
      </c>
      <c r="L36" s="4">
        <f t="shared" si="4"/>
        <v>1.7500000000000002</v>
      </c>
      <c r="M36" s="13">
        <v>15</v>
      </c>
      <c r="N36" s="37">
        <v>51098.5</v>
      </c>
      <c r="O36" s="37">
        <v>56707.3</v>
      </c>
      <c r="P36" s="4">
        <f t="shared" si="5"/>
        <v>1.1097644744953374</v>
      </c>
      <c r="Q36" s="13">
        <v>20</v>
      </c>
      <c r="R36" s="6">
        <v>1</v>
      </c>
      <c r="S36" s="13">
        <v>15</v>
      </c>
      <c r="T36" s="37">
        <v>8997.2999999999993</v>
      </c>
      <c r="U36" s="37">
        <v>9241.7000000000007</v>
      </c>
      <c r="V36" s="4">
        <f t="shared" si="15"/>
        <v>1.0271637046669557</v>
      </c>
      <c r="W36" s="13">
        <v>20</v>
      </c>
      <c r="X36" s="37">
        <v>3874.6</v>
      </c>
      <c r="Y36" s="37">
        <v>4091.8</v>
      </c>
      <c r="Z36" s="4">
        <f t="shared" si="16"/>
        <v>1.0560573994734941</v>
      </c>
      <c r="AA36" s="13">
        <v>20</v>
      </c>
      <c r="AB36" s="5" t="s">
        <v>383</v>
      </c>
      <c r="AC36" s="5" t="s">
        <v>383</v>
      </c>
      <c r="AD36" s="5" t="s">
        <v>383</v>
      </c>
      <c r="AE36" s="13">
        <v>5</v>
      </c>
      <c r="AF36" s="5" t="s">
        <v>383</v>
      </c>
      <c r="AG36" s="5" t="s">
        <v>383</v>
      </c>
      <c r="AH36" s="5" t="s">
        <v>383</v>
      </c>
      <c r="AI36" s="13">
        <v>5</v>
      </c>
      <c r="AJ36" s="5" t="s">
        <v>383</v>
      </c>
      <c r="AK36" s="5" t="s">
        <v>383</v>
      </c>
      <c r="AL36" s="5" t="s">
        <v>383</v>
      </c>
      <c r="AM36" s="13">
        <v>15</v>
      </c>
      <c r="AN36" s="13">
        <v>4927</v>
      </c>
      <c r="AO36" s="13">
        <v>4991</v>
      </c>
      <c r="AP36" s="4">
        <f t="shared" si="17"/>
        <v>1.0129896488735539</v>
      </c>
      <c r="AQ36" s="13">
        <v>20</v>
      </c>
      <c r="AR36" s="20">
        <f t="shared" si="19"/>
        <v>1.1409189383217011</v>
      </c>
      <c r="AS36" s="20">
        <f t="shared" si="18"/>
        <v>1.1409189383217011</v>
      </c>
      <c r="AT36" s="35">
        <v>51777</v>
      </c>
      <c r="AU36" s="21">
        <f t="shared" si="7"/>
        <v>42363</v>
      </c>
      <c r="AV36" s="21">
        <f t="shared" si="8"/>
        <v>48332.7</v>
      </c>
      <c r="AW36" s="80">
        <f t="shared" si="9"/>
        <v>5969.6999999999971</v>
      </c>
      <c r="AX36" s="21">
        <v>4040.3</v>
      </c>
      <c r="AY36" s="21">
        <v>2630.2000000000003</v>
      </c>
      <c r="AZ36" s="21">
        <v>9063.7000000000007</v>
      </c>
      <c r="BA36" s="21">
        <v>5384.5999999999967</v>
      </c>
      <c r="BB36" s="21">
        <v>5711.1</v>
      </c>
      <c r="BC36" s="21">
        <v>3829.2000000000007</v>
      </c>
      <c r="BD36" s="21">
        <v>4837.7000000000007</v>
      </c>
      <c r="BE36" s="21">
        <v>5232.9999999999991</v>
      </c>
      <c r="BF36" s="78">
        <f t="shared" si="10"/>
        <v>7602.9000000000024</v>
      </c>
      <c r="BG36" s="108"/>
      <c r="BH36" s="68">
        <v>262.09999999999945</v>
      </c>
      <c r="BI36" s="102">
        <f t="shared" si="21"/>
        <v>7865.0000000000018</v>
      </c>
      <c r="BJ36" s="37">
        <f t="shared" si="12"/>
        <v>7865.0000000000018</v>
      </c>
    </row>
    <row r="37" spans="1:226" s="2" customFormat="1" ht="15" customHeight="1" x14ac:dyDescent="0.2">
      <c r="A37" s="15" t="s">
        <v>40</v>
      </c>
      <c r="B37" s="37">
        <v>798703</v>
      </c>
      <c r="C37" s="37">
        <v>904402.4</v>
      </c>
      <c r="D37" s="4">
        <f t="shared" si="3"/>
        <v>1.1323388042864495</v>
      </c>
      <c r="E37" s="13">
        <v>10</v>
      </c>
      <c r="F37" s="5" t="s">
        <v>383</v>
      </c>
      <c r="G37" s="5" t="s">
        <v>383</v>
      </c>
      <c r="H37" s="5" t="s">
        <v>383</v>
      </c>
      <c r="I37" s="13">
        <v>5</v>
      </c>
      <c r="J37" s="37">
        <v>3</v>
      </c>
      <c r="K37" s="37">
        <v>3.5</v>
      </c>
      <c r="L37" s="4">
        <f t="shared" si="4"/>
        <v>0.8571428571428571</v>
      </c>
      <c r="M37" s="13">
        <v>15</v>
      </c>
      <c r="N37" s="37">
        <v>53545.8</v>
      </c>
      <c r="O37" s="37">
        <v>48870.400000000001</v>
      </c>
      <c r="P37" s="4">
        <f t="shared" si="5"/>
        <v>0.91268409473758916</v>
      </c>
      <c r="Q37" s="13">
        <v>20</v>
      </c>
      <c r="R37" s="6">
        <v>1</v>
      </c>
      <c r="S37" s="13">
        <v>15</v>
      </c>
      <c r="T37" s="37">
        <v>2084.8000000000002</v>
      </c>
      <c r="U37" s="37">
        <v>1802</v>
      </c>
      <c r="V37" s="4">
        <f t="shared" si="15"/>
        <v>0.86435149654643129</v>
      </c>
      <c r="W37" s="13">
        <v>10</v>
      </c>
      <c r="X37" s="37">
        <v>9968</v>
      </c>
      <c r="Y37" s="37">
        <v>10370.4</v>
      </c>
      <c r="Z37" s="4">
        <f t="shared" si="16"/>
        <v>1.0403691813804172</v>
      </c>
      <c r="AA37" s="13">
        <v>35</v>
      </c>
      <c r="AB37" s="5" t="s">
        <v>383</v>
      </c>
      <c r="AC37" s="5" t="s">
        <v>383</v>
      </c>
      <c r="AD37" s="5" t="s">
        <v>383</v>
      </c>
      <c r="AE37" s="13">
        <v>5</v>
      </c>
      <c r="AF37" s="5" t="s">
        <v>383</v>
      </c>
      <c r="AG37" s="5" t="s">
        <v>383</v>
      </c>
      <c r="AH37" s="5" t="s">
        <v>383</v>
      </c>
      <c r="AI37" s="13">
        <v>5</v>
      </c>
      <c r="AJ37" s="5" t="s">
        <v>383</v>
      </c>
      <c r="AK37" s="5" t="s">
        <v>383</v>
      </c>
      <c r="AL37" s="5" t="s">
        <v>383</v>
      </c>
      <c r="AM37" s="13">
        <v>15</v>
      </c>
      <c r="AN37" s="13">
        <v>2806</v>
      </c>
      <c r="AO37" s="13">
        <v>3156</v>
      </c>
      <c r="AP37" s="4">
        <f t="shared" si="17"/>
        <v>1.1247327156094085</v>
      </c>
      <c r="AQ37" s="13">
        <v>20</v>
      </c>
      <c r="AR37" s="20">
        <f t="shared" si="19"/>
        <v>0.99988242736580968</v>
      </c>
      <c r="AS37" s="20">
        <f t="shared" si="18"/>
        <v>0.99988242736580968</v>
      </c>
      <c r="AT37" s="35">
        <v>31973</v>
      </c>
      <c r="AU37" s="21">
        <f t="shared" si="7"/>
        <v>26159.727272727272</v>
      </c>
      <c r="AV37" s="21">
        <f t="shared" si="8"/>
        <v>26156.7</v>
      </c>
      <c r="AW37" s="80">
        <f t="shared" si="9"/>
        <v>-3.0272727272713382</v>
      </c>
      <c r="AX37" s="21">
        <v>2144.1999999999998</v>
      </c>
      <c r="AY37" s="21">
        <v>1708.7</v>
      </c>
      <c r="AZ37" s="21">
        <v>4894.6000000000004</v>
      </c>
      <c r="BA37" s="21">
        <v>3411.0999999999995</v>
      </c>
      <c r="BB37" s="21">
        <v>3112.2</v>
      </c>
      <c r="BC37" s="21">
        <v>3037.8999999999996</v>
      </c>
      <c r="BD37" s="21">
        <v>2067.0999999999976</v>
      </c>
      <c r="BE37" s="21">
        <v>2875.0000000000032</v>
      </c>
      <c r="BF37" s="78">
        <f t="shared" si="10"/>
        <v>2905.8999999999974</v>
      </c>
      <c r="BG37" s="108"/>
      <c r="BH37" s="68">
        <v>-44.900000000000091</v>
      </c>
      <c r="BI37" s="102">
        <f>BF37+BH37</f>
        <v>2860.9999999999973</v>
      </c>
      <c r="BJ37" s="37">
        <f t="shared" si="12"/>
        <v>2860.9999999999973</v>
      </c>
    </row>
    <row r="38" spans="1:226" s="2" customFormat="1" ht="15" customHeight="1" x14ac:dyDescent="0.2">
      <c r="A38" s="15" t="s">
        <v>41</v>
      </c>
      <c r="B38" s="37">
        <v>1562205</v>
      </c>
      <c r="C38" s="37">
        <v>1646613.3</v>
      </c>
      <c r="D38" s="4">
        <f t="shared" si="3"/>
        <v>1.0540315131496827</v>
      </c>
      <c r="E38" s="13">
        <v>10</v>
      </c>
      <c r="F38" s="5" t="s">
        <v>383</v>
      </c>
      <c r="G38" s="5" t="s">
        <v>383</v>
      </c>
      <c r="H38" s="5" t="s">
        <v>383</v>
      </c>
      <c r="I38" s="13">
        <v>5</v>
      </c>
      <c r="J38" s="37">
        <v>1.4</v>
      </c>
      <c r="K38" s="37">
        <v>1.2</v>
      </c>
      <c r="L38" s="4">
        <f t="shared" si="4"/>
        <v>1.1666666666666667</v>
      </c>
      <c r="M38" s="13">
        <v>10</v>
      </c>
      <c r="N38" s="37">
        <v>200404.6</v>
      </c>
      <c r="O38" s="37">
        <v>197532.3</v>
      </c>
      <c r="P38" s="4">
        <f t="shared" si="5"/>
        <v>0.98566749465830616</v>
      </c>
      <c r="Q38" s="13">
        <v>20</v>
      </c>
      <c r="R38" s="6">
        <v>1</v>
      </c>
      <c r="S38" s="13">
        <v>15</v>
      </c>
      <c r="T38" s="37">
        <v>1248.9000000000001</v>
      </c>
      <c r="U38" s="37">
        <v>958</v>
      </c>
      <c r="V38" s="4">
        <f t="shared" si="15"/>
        <v>0.76707502602290012</v>
      </c>
      <c r="W38" s="13">
        <v>5</v>
      </c>
      <c r="X38" s="37">
        <v>161.30000000000001</v>
      </c>
      <c r="Y38" s="37">
        <v>166</v>
      </c>
      <c r="Z38" s="4">
        <f t="shared" si="16"/>
        <v>1.0291382517048977</v>
      </c>
      <c r="AA38" s="13">
        <v>15</v>
      </c>
      <c r="AB38" s="5" t="s">
        <v>383</v>
      </c>
      <c r="AC38" s="5" t="s">
        <v>383</v>
      </c>
      <c r="AD38" s="5" t="s">
        <v>383</v>
      </c>
      <c r="AE38" s="13">
        <v>5</v>
      </c>
      <c r="AF38" s="5" t="s">
        <v>383</v>
      </c>
      <c r="AG38" s="5" t="s">
        <v>383</v>
      </c>
      <c r="AH38" s="5" t="s">
        <v>383</v>
      </c>
      <c r="AI38" s="13">
        <v>5</v>
      </c>
      <c r="AJ38" s="5" t="s">
        <v>383</v>
      </c>
      <c r="AK38" s="5" t="s">
        <v>383</v>
      </c>
      <c r="AL38" s="5" t="s">
        <v>383</v>
      </c>
      <c r="AM38" s="13">
        <v>15</v>
      </c>
      <c r="AN38" s="13">
        <v>2191</v>
      </c>
      <c r="AO38" s="13">
        <v>2364</v>
      </c>
      <c r="AP38" s="4">
        <f t="shared" si="17"/>
        <v>1.0789593792788681</v>
      </c>
      <c r="AQ38" s="13">
        <v>20</v>
      </c>
      <c r="AR38" s="20">
        <f t="shared" si="19"/>
        <v>1.0291786124483679</v>
      </c>
      <c r="AS38" s="20">
        <f t="shared" si="18"/>
        <v>1.0291786124483679</v>
      </c>
      <c r="AT38" s="35">
        <v>28353</v>
      </c>
      <c r="AU38" s="21">
        <f t="shared" si="7"/>
        <v>23197.909090909092</v>
      </c>
      <c r="AV38" s="21">
        <f t="shared" si="8"/>
        <v>23874.799999999999</v>
      </c>
      <c r="AW38" s="80">
        <f t="shared" si="9"/>
        <v>676.89090909090737</v>
      </c>
      <c r="AX38" s="21">
        <v>1775.2</v>
      </c>
      <c r="AY38" s="21">
        <v>1770.5000000000002</v>
      </c>
      <c r="AZ38" s="21">
        <v>5759.7999999999993</v>
      </c>
      <c r="BA38" s="21">
        <v>3032.1000000000013</v>
      </c>
      <c r="BB38" s="21">
        <v>2758.8999999999996</v>
      </c>
      <c r="BC38" s="21">
        <v>3034.8999999999996</v>
      </c>
      <c r="BD38" s="21">
        <v>3509.3999999999992</v>
      </c>
      <c r="BE38" s="21">
        <v>3107.3999999999978</v>
      </c>
      <c r="BF38" s="78">
        <f t="shared" si="10"/>
        <v>-873.39999999999918</v>
      </c>
      <c r="BG38" s="108"/>
      <c r="BH38" s="68">
        <v>34.400000000000091</v>
      </c>
      <c r="BI38" s="102">
        <f t="shared" si="21"/>
        <v>-838.99999999999909</v>
      </c>
      <c r="BJ38" s="37">
        <f t="shared" si="12"/>
        <v>0</v>
      </c>
    </row>
    <row r="39" spans="1:226" s="2" customFormat="1" ht="15" customHeight="1" x14ac:dyDescent="0.2">
      <c r="A39" s="15" t="s">
        <v>42</v>
      </c>
      <c r="B39" s="37">
        <v>8110209</v>
      </c>
      <c r="C39" s="37">
        <v>8971609.0999999996</v>
      </c>
      <c r="D39" s="4">
        <f t="shared" si="3"/>
        <v>1.1062118251206596</v>
      </c>
      <c r="E39" s="13">
        <v>10</v>
      </c>
      <c r="F39" s="5" t="s">
        <v>383</v>
      </c>
      <c r="G39" s="5" t="s">
        <v>383</v>
      </c>
      <c r="H39" s="5" t="s">
        <v>383</v>
      </c>
      <c r="I39" s="13">
        <v>5</v>
      </c>
      <c r="J39" s="37">
        <v>0.8</v>
      </c>
      <c r="K39" s="37">
        <v>0.6</v>
      </c>
      <c r="L39" s="4">
        <f t="shared" si="4"/>
        <v>1.3333333333333335</v>
      </c>
      <c r="M39" s="13">
        <v>5</v>
      </c>
      <c r="N39" s="37">
        <v>344958.5</v>
      </c>
      <c r="O39" s="37">
        <v>253566.7</v>
      </c>
      <c r="P39" s="4">
        <f t="shared" si="5"/>
        <v>0.73506436281465748</v>
      </c>
      <c r="Q39" s="13">
        <v>20</v>
      </c>
      <c r="R39" s="6">
        <v>1</v>
      </c>
      <c r="S39" s="13">
        <v>15</v>
      </c>
      <c r="T39" s="37">
        <v>11866.9</v>
      </c>
      <c r="U39" s="37">
        <v>12377.5</v>
      </c>
      <c r="V39" s="4">
        <f t="shared" si="15"/>
        <v>1.0430272438463288</v>
      </c>
      <c r="W39" s="13">
        <v>15</v>
      </c>
      <c r="X39" s="37">
        <v>8925.9</v>
      </c>
      <c r="Y39" s="37">
        <v>9222</v>
      </c>
      <c r="Z39" s="4">
        <f t="shared" si="16"/>
        <v>1.0331731253991194</v>
      </c>
      <c r="AA39" s="13">
        <v>25</v>
      </c>
      <c r="AB39" s="5" t="s">
        <v>383</v>
      </c>
      <c r="AC39" s="5" t="s">
        <v>383</v>
      </c>
      <c r="AD39" s="5" t="s">
        <v>383</v>
      </c>
      <c r="AE39" s="13">
        <v>10</v>
      </c>
      <c r="AF39" s="5" t="s">
        <v>383</v>
      </c>
      <c r="AG39" s="5" t="s">
        <v>383</v>
      </c>
      <c r="AH39" s="5" t="s">
        <v>383</v>
      </c>
      <c r="AI39" s="13">
        <v>10</v>
      </c>
      <c r="AJ39" s="5" t="s">
        <v>383</v>
      </c>
      <c r="AK39" s="5" t="s">
        <v>383</v>
      </c>
      <c r="AL39" s="5" t="s">
        <v>383</v>
      </c>
      <c r="AM39" s="13">
        <v>15</v>
      </c>
      <c r="AN39" s="13">
        <v>6249</v>
      </c>
      <c r="AO39" s="13">
        <v>6168</v>
      </c>
      <c r="AP39" s="4">
        <f t="shared" si="17"/>
        <v>0.98703792606817087</v>
      </c>
      <c r="AQ39" s="13">
        <v>20</v>
      </c>
      <c r="AR39" s="20">
        <f t="shared" si="19"/>
        <v>0.98768697716547948</v>
      </c>
      <c r="AS39" s="20">
        <f t="shared" si="18"/>
        <v>0.98768697716547948</v>
      </c>
      <c r="AT39" s="35">
        <v>45637</v>
      </c>
      <c r="AU39" s="21">
        <f t="shared" si="7"/>
        <v>37339.36363636364</v>
      </c>
      <c r="AV39" s="21">
        <f t="shared" si="8"/>
        <v>36879.599999999999</v>
      </c>
      <c r="AW39" s="80">
        <f t="shared" si="9"/>
        <v>-459.76363636364113</v>
      </c>
      <c r="AX39" s="21">
        <v>3030.8</v>
      </c>
      <c r="AY39" s="21">
        <v>3227.2000000000003</v>
      </c>
      <c r="AZ39" s="21">
        <v>5124.9999999999991</v>
      </c>
      <c r="BA39" s="21">
        <v>8002.7999999999993</v>
      </c>
      <c r="BB39" s="21">
        <v>4302.8</v>
      </c>
      <c r="BC39" s="21">
        <v>900</v>
      </c>
      <c r="BD39" s="21">
        <v>9607.8999999999978</v>
      </c>
      <c r="BE39" s="21">
        <v>4180.0000000000027</v>
      </c>
      <c r="BF39" s="78">
        <f t="shared" si="10"/>
        <v>-1496.9000000000042</v>
      </c>
      <c r="BG39" s="108"/>
      <c r="BH39" s="68">
        <v>-305</v>
      </c>
      <c r="BI39" s="102">
        <f t="shared" si="21"/>
        <v>-1801.9000000000042</v>
      </c>
      <c r="BJ39" s="37">
        <f t="shared" si="12"/>
        <v>0</v>
      </c>
    </row>
    <row r="40" spans="1:226" s="2" customFormat="1" ht="15" customHeight="1" x14ac:dyDescent="0.2">
      <c r="A40" s="15" t="s">
        <v>43</v>
      </c>
      <c r="B40" s="37">
        <v>146372</v>
      </c>
      <c r="C40" s="37">
        <v>213286.5</v>
      </c>
      <c r="D40" s="4">
        <f t="shared" si="3"/>
        <v>1.4571536905965621</v>
      </c>
      <c r="E40" s="13">
        <v>10</v>
      </c>
      <c r="F40" s="5" t="s">
        <v>383</v>
      </c>
      <c r="G40" s="5" t="s">
        <v>383</v>
      </c>
      <c r="H40" s="5" t="s">
        <v>383</v>
      </c>
      <c r="I40" s="13">
        <v>5</v>
      </c>
      <c r="J40" s="37">
        <v>0.7</v>
      </c>
      <c r="K40" s="37">
        <v>0.5</v>
      </c>
      <c r="L40" s="4">
        <f t="shared" si="4"/>
        <v>1.4</v>
      </c>
      <c r="M40" s="13">
        <v>5</v>
      </c>
      <c r="N40" s="37">
        <v>84844.9</v>
      </c>
      <c r="O40" s="37">
        <v>88201.4</v>
      </c>
      <c r="P40" s="4">
        <f t="shared" si="5"/>
        <v>1.0395604214278054</v>
      </c>
      <c r="Q40" s="13">
        <v>20</v>
      </c>
      <c r="R40" s="6">
        <v>1</v>
      </c>
      <c r="S40" s="13">
        <v>15</v>
      </c>
      <c r="T40" s="37">
        <v>5135.2</v>
      </c>
      <c r="U40" s="37">
        <v>4896.7</v>
      </c>
      <c r="V40" s="4">
        <f t="shared" si="15"/>
        <v>0.9535558498208444</v>
      </c>
      <c r="W40" s="13">
        <v>20</v>
      </c>
      <c r="X40" s="37">
        <v>89.8</v>
      </c>
      <c r="Y40" s="37">
        <v>110.2</v>
      </c>
      <c r="Z40" s="4">
        <f t="shared" si="16"/>
        <v>1.2271714922048997</v>
      </c>
      <c r="AA40" s="13">
        <v>15</v>
      </c>
      <c r="AB40" s="5" t="s">
        <v>383</v>
      </c>
      <c r="AC40" s="5" t="s">
        <v>383</v>
      </c>
      <c r="AD40" s="5" t="s">
        <v>383</v>
      </c>
      <c r="AE40" s="13">
        <v>5</v>
      </c>
      <c r="AF40" s="5" t="s">
        <v>383</v>
      </c>
      <c r="AG40" s="5" t="s">
        <v>383</v>
      </c>
      <c r="AH40" s="5" t="s">
        <v>383</v>
      </c>
      <c r="AI40" s="13">
        <v>5</v>
      </c>
      <c r="AJ40" s="5" t="s">
        <v>383</v>
      </c>
      <c r="AK40" s="5" t="s">
        <v>383</v>
      </c>
      <c r="AL40" s="5" t="s">
        <v>383</v>
      </c>
      <c r="AM40" s="13">
        <v>15</v>
      </c>
      <c r="AN40" s="13">
        <v>2485</v>
      </c>
      <c r="AO40" s="13">
        <v>2369</v>
      </c>
      <c r="AP40" s="4">
        <f t="shared" si="17"/>
        <v>0.9533199195171026</v>
      </c>
      <c r="AQ40" s="13">
        <v>20</v>
      </c>
      <c r="AR40" s="20">
        <f t="shared" si="19"/>
        <v>1.0848365057557541</v>
      </c>
      <c r="AS40" s="20">
        <f t="shared" si="18"/>
        <v>1.0848365057557541</v>
      </c>
      <c r="AT40" s="35">
        <v>41804</v>
      </c>
      <c r="AU40" s="21">
        <f t="shared" si="7"/>
        <v>34203.272727272728</v>
      </c>
      <c r="AV40" s="21">
        <f t="shared" si="8"/>
        <v>37105</v>
      </c>
      <c r="AW40" s="80">
        <f t="shared" si="9"/>
        <v>2901.7272727272721</v>
      </c>
      <c r="AX40" s="21">
        <v>2597.5</v>
      </c>
      <c r="AY40" s="21">
        <v>2940</v>
      </c>
      <c r="AZ40" s="21">
        <v>4553.7999999999993</v>
      </c>
      <c r="BA40" s="21">
        <v>5361.6000000000013</v>
      </c>
      <c r="BB40" s="21">
        <v>4006.6</v>
      </c>
      <c r="BC40" s="21">
        <v>3995</v>
      </c>
      <c r="BD40" s="21">
        <v>7870.4999999999973</v>
      </c>
      <c r="BE40" s="21">
        <v>4462.0000000000027</v>
      </c>
      <c r="BF40" s="78">
        <f t="shared" si="10"/>
        <v>1318</v>
      </c>
      <c r="BG40" s="108"/>
      <c r="BH40" s="68">
        <v>123.89999999999964</v>
      </c>
      <c r="BI40" s="102">
        <f t="shared" si="21"/>
        <v>1441.8999999999996</v>
      </c>
      <c r="BJ40" s="37">
        <f t="shared" si="12"/>
        <v>1441.8999999999996</v>
      </c>
    </row>
    <row r="41" spans="1:226" s="2" customFormat="1" ht="15" customHeight="1" x14ac:dyDescent="0.2">
      <c r="A41" s="15" t="s">
        <v>2</v>
      </c>
      <c r="B41" s="37">
        <v>68755</v>
      </c>
      <c r="C41" s="37">
        <v>70404</v>
      </c>
      <c r="D41" s="4">
        <f t="shared" si="3"/>
        <v>1.0239837102756164</v>
      </c>
      <c r="E41" s="13">
        <v>10</v>
      </c>
      <c r="F41" s="5" t="s">
        <v>383</v>
      </c>
      <c r="G41" s="5" t="s">
        <v>383</v>
      </c>
      <c r="H41" s="5" t="s">
        <v>383</v>
      </c>
      <c r="I41" s="13">
        <v>5</v>
      </c>
      <c r="J41" s="37">
        <v>2.2999999999999998</v>
      </c>
      <c r="K41" s="37">
        <v>2.2999999999999998</v>
      </c>
      <c r="L41" s="4">
        <f t="shared" si="4"/>
        <v>1</v>
      </c>
      <c r="M41" s="13">
        <v>15</v>
      </c>
      <c r="N41" s="37">
        <v>35607.199999999997</v>
      </c>
      <c r="O41" s="37">
        <v>36418.5</v>
      </c>
      <c r="P41" s="4">
        <f t="shared" si="5"/>
        <v>1.0227847176975444</v>
      </c>
      <c r="Q41" s="13">
        <v>20</v>
      </c>
      <c r="R41" s="6">
        <v>1</v>
      </c>
      <c r="S41" s="13">
        <v>15</v>
      </c>
      <c r="T41" s="37">
        <v>3026</v>
      </c>
      <c r="U41" s="37">
        <v>3118.2</v>
      </c>
      <c r="V41" s="4">
        <f t="shared" si="15"/>
        <v>1.0304692663582287</v>
      </c>
      <c r="W41" s="13">
        <v>15</v>
      </c>
      <c r="X41" s="37">
        <v>252.8</v>
      </c>
      <c r="Y41" s="37">
        <v>258.2</v>
      </c>
      <c r="Z41" s="4">
        <f t="shared" si="16"/>
        <v>1.0213607594936709</v>
      </c>
      <c r="AA41" s="13">
        <v>15</v>
      </c>
      <c r="AB41" s="5" t="s">
        <v>383</v>
      </c>
      <c r="AC41" s="5" t="s">
        <v>383</v>
      </c>
      <c r="AD41" s="5" t="s">
        <v>383</v>
      </c>
      <c r="AE41" s="13">
        <v>5</v>
      </c>
      <c r="AF41" s="5" t="s">
        <v>383</v>
      </c>
      <c r="AG41" s="5" t="s">
        <v>383</v>
      </c>
      <c r="AH41" s="5" t="s">
        <v>383</v>
      </c>
      <c r="AI41" s="13">
        <v>5</v>
      </c>
      <c r="AJ41" s="5" t="s">
        <v>383</v>
      </c>
      <c r="AK41" s="5" t="s">
        <v>383</v>
      </c>
      <c r="AL41" s="5" t="s">
        <v>383</v>
      </c>
      <c r="AM41" s="13">
        <v>15</v>
      </c>
      <c r="AN41" s="13">
        <v>5400</v>
      </c>
      <c r="AO41" s="13">
        <v>6438</v>
      </c>
      <c r="AP41" s="4">
        <f t="shared" si="17"/>
        <v>1.1922222222222223</v>
      </c>
      <c r="AQ41" s="13">
        <v>20</v>
      </c>
      <c r="AR41" s="20">
        <f t="shared" si="19"/>
        <v>1.0483402389902727</v>
      </c>
      <c r="AS41" s="20">
        <f t="shared" si="18"/>
        <v>1.0483402389902727</v>
      </c>
      <c r="AT41" s="35">
        <v>38458</v>
      </c>
      <c r="AU41" s="21">
        <f t="shared" si="7"/>
        <v>31465.63636363636</v>
      </c>
      <c r="AV41" s="21">
        <f t="shared" si="8"/>
        <v>32986.699999999997</v>
      </c>
      <c r="AW41" s="80">
        <f t="shared" si="9"/>
        <v>1521.0636363636368</v>
      </c>
      <c r="AX41" s="21">
        <v>3239.8</v>
      </c>
      <c r="AY41" s="21">
        <v>2861.8</v>
      </c>
      <c r="AZ41" s="21">
        <v>5551.0999999999985</v>
      </c>
      <c r="BA41" s="21">
        <v>4251.2</v>
      </c>
      <c r="BB41" s="21">
        <v>3446.1000000000004</v>
      </c>
      <c r="BC41" s="21">
        <v>4708.7000000000044</v>
      </c>
      <c r="BD41" s="21">
        <v>3250.4999999999991</v>
      </c>
      <c r="BE41" s="21">
        <v>3233.900000000001</v>
      </c>
      <c r="BF41" s="78">
        <f t="shared" si="10"/>
        <v>2443.5999999999945</v>
      </c>
      <c r="BG41" s="108"/>
      <c r="BH41" s="68">
        <v>-4.5</v>
      </c>
      <c r="BI41" s="102">
        <f t="shared" si="21"/>
        <v>2439.0999999999945</v>
      </c>
      <c r="BJ41" s="37">
        <f t="shared" si="12"/>
        <v>2439.0999999999945</v>
      </c>
    </row>
    <row r="42" spans="1:226" s="2" customFormat="1" ht="15" customHeight="1" x14ac:dyDescent="0.2">
      <c r="A42" s="15" t="s">
        <v>44</v>
      </c>
      <c r="B42" s="37">
        <v>226644</v>
      </c>
      <c r="C42" s="37">
        <v>235090</v>
      </c>
      <c r="D42" s="4">
        <f t="shared" si="3"/>
        <v>1.0372654912550079</v>
      </c>
      <c r="E42" s="13">
        <v>10</v>
      </c>
      <c r="F42" s="5" t="s">
        <v>383</v>
      </c>
      <c r="G42" s="5" t="s">
        <v>383</v>
      </c>
      <c r="H42" s="5" t="s">
        <v>383</v>
      </c>
      <c r="I42" s="13">
        <v>5</v>
      </c>
      <c r="J42" s="37">
        <v>2.1</v>
      </c>
      <c r="K42" s="37">
        <v>1.5</v>
      </c>
      <c r="L42" s="4">
        <f t="shared" si="4"/>
        <v>1.4000000000000001</v>
      </c>
      <c r="M42" s="13">
        <v>10</v>
      </c>
      <c r="N42" s="37">
        <v>44918.6</v>
      </c>
      <c r="O42" s="37">
        <v>46586.400000000001</v>
      </c>
      <c r="P42" s="4">
        <f t="shared" si="5"/>
        <v>1.0371293851544796</v>
      </c>
      <c r="Q42" s="13">
        <v>20</v>
      </c>
      <c r="R42" s="6">
        <v>1</v>
      </c>
      <c r="S42" s="13">
        <v>15</v>
      </c>
      <c r="T42" s="37">
        <v>2274.9</v>
      </c>
      <c r="U42" s="37">
        <v>2241.6999999999998</v>
      </c>
      <c r="V42" s="4">
        <f t="shared" si="15"/>
        <v>0.98540595190997393</v>
      </c>
      <c r="W42" s="13">
        <v>20</v>
      </c>
      <c r="X42" s="37">
        <v>199.8</v>
      </c>
      <c r="Y42" s="37">
        <v>209.9</v>
      </c>
      <c r="Z42" s="4">
        <f t="shared" si="16"/>
        <v>1.0505505505505506</v>
      </c>
      <c r="AA42" s="13">
        <v>15</v>
      </c>
      <c r="AB42" s="5" t="s">
        <v>383</v>
      </c>
      <c r="AC42" s="5" t="s">
        <v>383</v>
      </c>
      <c r="AD42" s="5" t="s">
        <v>383</v>
      </c>
      <c r="AE42" s="13">
        <v>5</v>
      </c>
      <c r="AF42" s="5" t="s">
        <v>383</v>
      </c>
      <c r="AG42" s="5" t="s">
        <v>383</v>
      </c>
      <c r="AH42" s="5" t="s">
        <v>383</v>
      </c>
      <c r="AI42" s="13">
        <v>5</v>
      </c>
      <c r="AJ42" s="5" t="s">
        <v>383</v>
      </c>
      <c r="AK42" s="5" t="s">
        <v>383</v>
      </c>
      <c r="AL42" s="5" t="s">
        <v>383</v>
      </c>
      <c r="AM42" s="13">
        <v>15</v>
      </c>
      <c r="AN42" s="13">
        <v>3456</v>
      </c>
      <c r="AO42" s="13">
        <v>3456</v>
      </c>
      <c r="AP42" s="4">
        <f t="shared" si="17"/>
        <v>1</v>
      </c>
      <c r="AQ42" s="13">
        <v>20</v>
      </c>
      <c r="AR42" s="20">
        <f t="shared" si="19"/>
        <v>1.0507419992008855</v>
      </c>
      <c r="AS42" s="20">
        <f t="shared" si="18"/>
        <v>1.0507419992008855</v>
      </c>
      <c r="AT42" s="35">
        <v>28496</v>
      </c>
      <c r="AU42" s="21">
        <f t="shared" si="7"/>
        <v>23314.909090909092</v>
      </c>
      <c r="AV42" s="21">
        <f t="shared" si="8"/>
        <v>24498</v>
      </c>
      <c r="AW42" s="80">
        <f t="shared" si="9"/>
        <v>1183.0909090909081</v>
      </c>
      <c r="AX42" s="21">
        <v>1352.6</v>
      </c>
      <c r="AY42" s="21">
        <v>1340.5</v>
      </c>
      <c r="AZ42" s="21">
        <v>5719.8999999999987</v>
      </c>
      <c r="BA42" s="21">
        <v>4488.0000000000009</v>
      </c>
      <c r="BB42" s="21">
        <v>2891</v>
      </c>
      <c r="BC42" s="21">
        <v>337.69999999999891</v>
      </c>
      <c r="BD42" s="21">
        <v>2805.1000000000013</v>
      </c>
      <c r="BE42" s="21">
        <v>2513.1</v>
      </c>
      <c r="BF42" s="78">
        <f t="shared" si="10"/>
        <v>3050.1000000000035</v>
      </c>
      <c r="BG42" s="108"/>
      <c r="BH42" s="68">
        <v>-63.800000000000182</v>
      </c>
      <c r="BI42" s="102">
        <f t="shared" si="21"/>
        <v>2986.3000000000034</v>
      </c>
      <c r="BJ42" s="37">
        <f t="shared" si="12"/>
        <v>2986.3000000000034</v>
      </c>
    </row>
    <row r="43" spans="1:226" s="2" customFormat="1" ht="15" customHeight="1" x14ac:dyDescent="0.2">
      <c r="A43" s="15" t="s">
        <v>3</v>
      </c>
      <c r="B43" s="37">
        <v>442726</v>
      </c>
      <c r="C43" s="37">
        <v>455071.1</v>
      </c>
      <c r="D43" s="4">
        <f t="shared" si="3"/>
        <v>1.0278842896057607</v>
      </c>
      <c r="E43" s="13">
        <v>10</v>
      </c>
      <c r="F43" s="5" t="s">
        <v>383</v>
      </c>
      <c r="G43" s="5" t="s">
        <v>383</v>
      </c>
      <c r="H43" s="5" t="s">
        <v>383</v>
      </c>
      <c r="I43" s="13">
        <v>5</v>
      </c>
      <c r="J43" s="37">
        <v>2.1</v>
      </c>
      <c r="K43" s="37">
        <v>1.6</v>
      </c>
      <c r="L43" s="4">
        <f t="shared" si="4"/>
        <v>1.3125</v>
      </c>
      <c r="M43" s="13">
        <v>10</v>
      </c>
      <c r="N43" s="37">
        <v>41897.4</v>
      </c>
      <c r="O43" s="37">
        <v>42855.3</v>
      </c>
      <c r="P43" s="4">
        <f t="shared" si="5"/>
        <v>1.0228629938850622</v>
      </c>
      <c r="Q43" s="13">
        <v>20</v>
      </c>
      <c r="R43" s="6">
        <v>1</v>
      </c>
      <c r="S43" s="13">
        <v>15</v>
      </c>
      <c r="T43" s="37">
        <v>4658.5</v>
      </c>
      <c r="U43" s="37">
        <v>5310.9</v>
      </c>
      <c r="V43" s="4">
        <f t="shared" si="15"/>
        <v>1.1400450788880541</v>
      </c>
      <c r="W43" s="13">
        <v>20</v>
      </c>
      <c r="X43" s="37">
        <v>223.75</v>
      </c>
      <c r="Y43" s="37">
        <v>251.8</v>
      </c>
      <c r="Z43" s="4">
        <f t="shared" si="16"/>
        <v>1.1253631284916201</v>
      </c>
      <c r="AA43" s="13">
        <v>15</v>
      </c>
      <c r="AB43" s="5" t="s">
        <v>383</v>
      </c>
      <c r="AC43" s="5" t="s">
        <v>383</v>
      </c>
      <c r="AD43" s="5" t="s">
        <v>383</v>
      </c>
      <c r="AE43" s="13">
        <v>5</v>
      </c>
      <c r="AF43" s="5" t="s">
        <v>383</v>
      </c>
      <c r="AG43" s="5" t="s">
        <v>383</v>
      </c>
      <c r="AH43" s="5" t="s">
        <v>383</v>
      </c>
      <c r="AI43" s="13">
        <v>5</v>
      </c>
      <c r="AJ43" s="5" t="s">
        <v>383</v>
      </c>
      <c r="AK43" s="5" t="s">
        <v>383</v>
      </c>
      <c r="AL43" s="5" t="s">
        <v>383</v>
      </c>
      <c r="AM43" s="13">
        <v>15</v>
      </c>
      <c r="AN43" s="13">
        <v>4255</v>
      </c>
      <c r="AO43" s="13">
        <v>3497</v>
      </c>
      <c r="AP43" s="4">
        <f t="shared" si="17"/>
        <v>0.82185663924794361</v>
      </c>
      <c r="AQ43" s="13">
        <v>20</v>
      </c>
      <c r="AR43" s="20">
        <f t="shared" si="19"/>
        <v>1.0452689460350282</v>
      </c>
      <c r="AS43" s="20">
        <f t="shared" si="18"/>
        <v>1.0452689460350282</v>
      </c>
      <c r="AT43" s="35">
        <v>27688</v>
      </c>
      <c r="AU43" s="21">
        <f t="shared" si="7"/>
        <v>22653.81818181818</v>
      </c>
      <c r="AV43" s="21">
        <f t="shared" si="8"/>
        <v>23679.3</v>
      </c>
      <c r="AW43" s="80">
        <f t="shared" si="9"/>
        <v>1025.4818181818191</v>
      </c>
      <c r="AX43" s="21">
        <v>1638.8</v>
      </c>
      <c r="AY43" s="21">
        <v>1283.2</v>
      </c>
      <c r="AZ43" s="21">
        <v>4741.3</v>
      </c>
      <c r="BA43" s="21">
        <v>3328.2999999999993</v>
      </c>
      <c r="BB43" s="21">
        <v>2512.5</v>
      </c>
      <c r="BC43" s="21">
        <v>3268.6000000000004</v>
      </c>
      <c r="BD43" s="21">
        <v>2411.5000000000009</v>
      </c>
      <c r="BE43" s="21">
        <v>2818.2000000000012</v>
      </c>
      <c r="BF43" s="78">
        <f t="shared" si="10"/>
        <v>1676.8999999999983</v>
      </c>
      <c r="BG43" s="108"/>
      <c r="BH43" s="68">
        <v>-199.40000000000009</v>
      </c>
      <c r="BI43" s="102">
        <f t="shared" si="21"/>
        <v>1477.4999999999982</v>
      </c>
      <c r="BJ43" s="37">
        <f t="shared" si="12"/>
        <v>1477.4999999999982</v>
      </c>
    </row>
    <row r="44" spans="1:226" s="2" customFormat="1" ht="15" customHeight="1" x14ac:dyDescent="0.2">
      <c r="A44" s="15" t="s">
        <v>45</v>
      </c>
      <c r="B44" s="37">
        <v>81039.100000000006</v>
      </c>
      <c r="C44" s="37">
        <v>102921</v>
      </c>
      <c r="D44" s="4">
        <f t="shared" si="3"/>
        <v>1.2700165722472239</v>
      </c>
      <c r="E44" s="13">
        <v>10</v>
      </c>
      <c r="F44" s="5" t="s">
        <v>383</v>
      </c>
      <c r="G44" s="5" t="s">
        <v>383</v>
      </c>
      <c r="H44" s="5" t="s">
        <v>383</v>
      </c>
      <c r="I44" s="13">
        <v>5</v>
      </c>
      <c r="J44" s="37">
        <v>1.7</v>
      </c>
      <c r="K44" s="37">
        <v>1.3</v>
      </c>
      <c r="L44" s="4">
        <f t="shared" si="4"/>
        <v>1.3076923076923077</v>
      </c>
      <c r="M44" s="13">
        <v>10</v>
      </c>
      <c r="N44" s="37">
        <v>65055.6</v>
      </c>
      <c r="O44" s="37">
        <v>65620.7</v>
      </c>
      <c r="P44" s="4">
        <f t="shared" si="5"/>
        <v>1.008686415927299</v>
      </c>
      <c r="Q44" s="13">
        <v>20</v>
      </c>
      <c r="R44" s="22">
        <v>1</v>
      </c>
      <c r="S44" s="13">
        <v>15</v>
      </c>
      <c r="T44" s="37">
        <v>258.54300000000001</v>
      </c>
      <c r="U44" s="37">
        <v>304.2</v>
      </c>
      <c r="V44" s="4">
        <f t="shared" si="15"/>
        <v>1.1765934486719809</v>
      </c>
      <c r="W44" s="13">
        <v>10</v>
      </c>
      <c r="X44" s="37">
        <v>70</v>
      </c>
      <c r="Y44" s="37">
        <v>105.5</v>
      </c>
      <c r="Z44" s="4">
        <f t="shared" si="16"/>
        <v>1.5071428571428571</v>
      </c>
      <c r="AA44" s="13">
        <v>15</v>
      </c>
      <c r="AB44" s="5" t="s">
        <v>383</v>
      </c>
      <c r="AC44" s="5" t="s">
        <v>383</v>
      </c>
      <c r="AD44" s="5" t="s">
        <v>383</v>
      </c>
      <c r="AE44" s="13">
        <v>10</v>
      </c>
      <c r="AF44" s="5" t="s">
        <v>383</v>
      </c>
      <c r="AG44" s="5" t="s">
        <v>383</v>
      </c>
      <c r="AH44" s="5" t="s">
        <v>383</v>
      </c>
      <c r="AI44" s="13">
        <v>5</v>
      </c>
      <c r="AJ44" s="5" t="s">
        <v>383</v>
      </c>
      <c r="AK44" s="5" t="s">
        <v>383</v>
      </c>
      <c r="AL44" s="5" t="s">
        <v>383</v>
      </c>
      <c r="AM44" s="13">
        <v>15</v>
      </c>
      <c r="AN44" s="13">
        <v>1204</v>
      </c>
      <c r="AO44" s="13">
        <v>1600</v>
      </c>
      <c r="AP44" s="4">
        <f t="shared" si="17"/>
        <v>1.3289036544850499</v>
      </c>
      <c r="AQ44" s="13">
        <v>20</v>
      </c>
      <c r="AR44" s="20">
        <f t="shared" si="19"/>
        <v>1.2190196755150497</v>
      </c>
      <c r="AS44" s="20">
        <f t="shared" si="18"/>
        <v>1.201901967551505</v>
      </c>
      <c r="AT44" s="35">
        <v>32723</v>
      </c>
      <c r="AU44" s="21">
        <f t="shared" si="7"/>
        <v>26773.36363636364</v>
      </c>
      <c r="AV44" s="21">
        <f t="shared" si="8"/>
        <v>32179</v>
      </c>
      <c r="AW44" s="80">
        <f t="shared" si="9"/>
        <v>5405.6363636363603</v>
      </c>
      <c r="AX44" s="21">
        <v>843.8</v>
      </c>
      <c r="AY44" s="84">
        <v>860.8</v>
      </c>
      <c r="AZ44" s="84">
        <v>5480.1999999999989</v>
      </c>
      <c r="BA44" s="84">
        <v>5640.6000000000013</v>
      </c>
      <c r="BB44" s="84">
        <v>2353.1000000000004</v>
      </c>
      <c r="BC44" s="84">
        <v>5904</v>
      </c>
      <c r="BD44" s="84">
        <v>1577.6000000000004</v>
      </c>
      <c r="BE44" s="84">
        <v>3326.6</v>
      </c>
      <c r="BF44" s="78">
        <f t="shared" si="10"/>
        <v>6192.2999999999993</v>
      </c>
      <c r="BG44" s="109"/>
      <c r="BH44" s="79">
        <v>-269.5</v>
      </c>
      <c r="BI44" s="102">
        <f t="shared" si="21"/>
        <v>5922.7999999999993</v>
      </c>
      <c r="BJ44" s="37">
        <f t="shared" si="12"/>
        <v>5922.7999999999993</v>
      </c>
    </row>
    <row r="45" spans="1:226" s="2" customFormat="1" ht="20.45" customHeight="1" x14ac:dyDescent="0.2">
      <c r="A45" s="19" t="s">
        <v>46</v>
      </c>
      <c r="B45" s="38">
        <f>SUM(B46:B376)</f>
        <v>46250266.70000001</v>
      </c>
      <c r="C45" s="38">
        <f>SUM(C46:C376)</f>
        <v>50397355.900000036</v>
      </c>
      <c r="D45" s="8">
        <f>C45/B45</f>
        <v>1.0896662764541425</v>
      </c>
      <c r="E45" s="18"/>
      <c r="F45" s="9"/>
      <c r="G45" s="8"/>
      <c r="H45" s="8"/>
      <c r="I45" s="18"/>
      <c r="J45" s="9"/>
      <c r="K45" s="9"/>
      <c r="L45" s="9"/>
      <c r="M45" s="18"/>
      <c r="N45" s="38">
        <f>SUM(N46:N376)</f>
        <v>1248832.4000000004</v>
      </c>
      <c r="O45" s="38">
        <f>SUM(O46:O376)</f>
        <v>994022.40000000002</v>
      </c>
      <c r="P45" s="8">
        <f>O45/N45</f>
        <v>0.79596141163538014</v>
      </c>
      <c r="Q45" s="18"/>
      <c r="R45" s="23"/>
      <c r="S45" s="18"/>
      <c r="T45" s="38">
        <f>SUM(T46:T376)</f>
        <v>118367.54299999999</v>
      </c>
      <c r="U45" s="38">
        <f>SUM(U46:U376)</f>
        <v>125964.80000000006</v>
      </c>
      <c r="V45" s="8">
        <f>U45/T45</f>
        <v>1.0641836166186205</v>
      </c>
      <c r="W45" s="18"/>
      <c r="X45" s="38">
        <f>SUM(X46:X376)</f>
        <v>41749.845999999998</v>
      </c>
      <c r="Y45" s="38">
        <f>SUM(Y46:Y376)</f>
        <v>47875.80000000001</v>
      </c>
      <c r="Z45" s="8">
        <f>Y45/X45</f>
        <v>1.1467299783572857</v>
      </c>
      <c r="AA45" s="18"/>
      <c r="AB45" s="38"/>
      <c r="AC45" s="38"/>
      <c r="AD45" s="8"/>
      <c r="AE45" s="18"/>
      <c r="AF45" s="38"/>
      <c r="AG45" s="38"/>
      <c r="AH45" s="8"/>
      <c r="AI45" s="18"/>
      <c r="AJ45" s="38"/>
      <c r="AK45" s="38"/>
      <c r="AL45" s="8"/>
      <c r="AM45" s="18"/>
      <c r="AN45" s="38">
        <f>SUM(AN46:AN376)</f>
        <v>104015</v>
      </c>
      <c r="AO45" s="38">
        <f>SUM(AO46:AO376)</f>
        <v>106122</v>
      </c>
      <c r="AP45" s="8">
        <f>AO45/AN45</f>
        <v>1.0202566937460944</v>
      </c>
      <c r="AQ45" s="18"/>
      <c r="AR45" s="10"/>
      <c r="AS45" s="10"/>
      <c r="AT45" s="38">
        <f>SUM(AT46:AT376)</f>
        <v>352655</v>
      </c>
      <c r="AU45" s="38">
        <f>SUM(AU46:AU376)</f>
        <v>288535.90909090918</v>
      </c>
      <c r="AV45" s="38">
        <f>SUM(AV47:AV376)</f>
        <v>302419.00000000017</v>
      </c>
      <c r="AW45" s="10"/>
      <c r="AX45" s="38">
        <f t="shared" ref="AX45:BF45" si="22">SUM(AX46:AX376)</f>
        <v>54029.299999999981</v>
      </c>
      <c r="AY45" s="38">
        <f t="shared" si="22"/>
        <v>52353.600000000028</v>
      </c>
      <c r="AZ45" s="38">
        <f t="shared" si="22"/>
        <v>16787.900000000001</v>
      </c>
      <c r="BA45" s="38">
        <f t="shared" si="22"/>
        <v>30422.399999999972</v>
      </c>
      <c r="BB45" s="38">
        <f t="shared" si="22"/>
        <v>32889.399999999987</v>
      </c>
      <c r="BC45" s="38">
        <f t="shared" si="22"/>
        <v>32604.799999999985</v>
      </c>
      <c r="BD45" s="38">
        <f t="shared" si="22"/>
        <v>30793.500000000004</v>
      </c>
      <c r="BE45" s="38">
        <f t="shared" si="22"/>
        <v>32210.399999999994</v>
      </c>
      <c r="BF45" s="38">
        <f t="shared" si="22"/>
        <v>20327.69999999999</v>
      </c>
      <c r="BG45" s="110"/>
      <c r="BH45" s="88"/>
      <c r="BI45" s="88"/>
      <c r="BJ45" s="38">
        <f t="shared" ref="BJ45" si="23">SUM(BJ46:BJ376)</f>
        <v>33745</v>
      </c>
    </row>
    <row r="46" spans="1:226" s="2" customFormat="1" ht="17.25" customHeight="1" x14ac:dyDescent="0.2">
      <c r="A46" s="36" t="s">
        <v>47</v>
      </c>
      <c r="B46" s="37"/>
      <c r="C46" s="37"/>
      <c r="D46" s="4"/>
      <c r="E46" s="13"/>
      <c r="F46" s="5"/>
      <c r="G46" s="4"/>
      <c r="H46" s="4"/>
      <c r="I46" s="13"/>
      <c r="J46" s="5"/>
      <c r="K46" s="5"/>
      <c r="L46" s="5"/>
      <c r="M46" s="13"/>
      <c r="N46" s="37"/>
      <c r="O46" s="37"/>
      <c r="P46" s="4"/>
      <c r="Q46" s="13"/>
      <c r="R46" s="22"/>
      <c r="S46" s="13"/>
      <c r="T46" s="37"/>
      <c r="U46" s="37"/>
      <c r="V46" s="4"/>
      <c r="W46" s="13"/>
      <c r="X46" s="37"/>
      <c r="Y46" s="37"/>
      <c r="Z46" s="4"/>
      <c r="AA46" s="13"/>
      <c r="AB46" s="37"/>
      <c r="AC46" s="37"/>
      <c r="AD46" s="4"/>
      <c r="AE46" s="13"/>
      <c r="AF46" s="37"/>
      <c r="AG46" s="37"/>
      <c r="AH46" s="4"/>
      <c r="AI46" s="13"/>
      <c r="AJ46" s="37"/>
      <c r="AK46" s="37"/>
      <c r="AL46" s="4"/>
      <c r="AM46" s="13"/>
      <c r="AN46" s="37"/>
      <c r="AO46" s="37"/>
      <c r="AP46" s="4"/>
      <c r="AQ46" s="13"/>
      <c r="AR46" s="20"/>
      <c r="AS46" s="20"/>
      <c r="AT46" s="20"/>
      <c r="AU46" s="7"/>
      <c r="AV46" s="7"/>
      <c r="AW46" s="7"/>
      <c r="AX46" s="7"/>
      <c r="AY46" s="85"/>
      <c r="AZ46" s="85"/>
      <c r="BA46" s="85"/>
      <c r="BB46" s="85"/>
      <c r="BC46" s="85"/>
      <c r="BD46" s="85"/>
      <c r="BE46" s="85"/>
      <c r="BF46" s="86"/>
      <c r="BG46" s="111"/>
      <c r="BH46" s="87"/>
      <c r="BI46" s="105"/>
      <c r="BJ46" s="107"/>
    </row>
    <row r="47" spans="1:226" s="2" customFormat="1" ht="15" customHeight="1" x14ac:dyDescent="0.2">
      <c r="A47" s="16" t="s">
        <v>48</v>
      </c>
      <c r="B47" s="37">
        <v>358</v>
      </c>
      <c r="C47" s="37">
        <v>363.2</v>
      </c>
      <c r="D47" s="4">
        <f t="shared" ref="D47:D110" si="24">IF((E47=0),0,IF(B47=0,1,IF(C47&lt;0,0,C47/B47)))</f>
        <v>0</v>
      </c>
      <c r="E47" s="13">
        <v>0</v>
      </c>
      <c r="F47" s="5" t="s">
        <v>373</v>
      </c>
      <c r="G47" s="5" t="s">
        <v>373</v>
      </c>
      <c r="H47" s="5" t="s">
        <v>373</v>
      </c>
      <c r="I47" s="13" t="s">
        <v>370</v>
      </c>
      <c r="J47" s="5" t="s">
        <v>373</v>
      </c>
      <c r="K47" s="5" t="s">
        <v>373</v>
      </c>
      <c r="L47" s="5" t="s">
        <v>373</v>
      </c>
      <c r="M47" s="13" t="s">
        <v>370</v>
      </c>
      <c r="N47" s="37">
        <v>3440.8</v>
      </c>
      <c r="O47" s="37">
        <v>2167.3000000000002</v>
      </c>
      <c r="P47" s="4">
        <f>IF((Q47=0),0,IF(N47=0,1,IF(O47&lt;0,0,O47/N47)))</f>
        <v>0.62988258544524534</v>
      </c>
      <c r="Q47" s="13">
        <v>20</v>
      </c>
      <c r="R47" s="22">
        <v>1</v>
      </c>
      <c r="S47" s="13">
        <v>15</v>
      </c>
      <c r="T47" s="37">
        <v>308.7</v>
      </c>
      <c r="U47" s="37">
        <v>258.8</v>
      </c>
      <c r="V47" s="4">
        <f>IF((W47=0),0,IF(T47=0,1,IF(U47&lt;0,0,U47/T47)))</f>
        <v>0.83835438937479756</v>
      </c>
      <c r="W47" s="13">
        <v>30</v>
      </c>
      <c r="X47" s="37">
        <v>38</v>
      </c>
      <c r="Y47" s="37">
        <v>38.9</v>
      </c>
      <c r="Z47" s="4">
        <f>IF((AA47=0),0,IF(X47=0,1,IF(Y47&lt;0,0,Y47/X47)))</f>
        <v>1.0236842105263158</v>
      </c>
      <c r="AA47" s="13">
        <v>20</v>
      </c>
      <c r="AB47" s="37" t="s">
        <v>370</v>
      </c>
      <c r="AC47" s="37" t="s">
        <v>370</v>
      </c>
      <c r="AD47" s="4" t="s">
        <v>370</v>
      </c>
      <c r="AE47" s="13" t="s">
        <v>370</v>
      </c>
      <c r="AF47" s="5" t="s">
        <v>383</v>
      </c>
      <c r="AG47" s="5" t="s">
        <v>383</v>
      </c>
      <c r="AH47" s="5" t="s">
        <v>383</v>
      </c>
      <c r="AI47" s="13">
        <v>5</v>
      </c>
      <c r="AJ47" s="5" t="s">
        <v>383</v>
      </c>
      <c r="AK47" s="5" t="s">
        <v>383</v>
      </c>
      <c r="AL47" s="5" t="s">
        <v>383</v>
      </c>
      <c r="AM47" s="13">
        <v>15</v>
      </c>
      <c r="AN47" s="37">
        <v>656</v>
      </c>
      <c r="AO47" s="37">
        <v>660</v>
      </c>
      <c r="AP47" s="4">
        <f>IF((AQ47=0),0,IF(AN47=0,1,IF(AO47&lt;0,0,AO47/AN47)))</f>
        <v>1.0060975609756098</v>
      </c>
      <c r="AQ47" s="13">
        <v>20</v>
      </c>
      <c r="AR47" s="20">
        <f>((D47*E47)+(P47*Q47)+(R47*S47)+(V47*W47)+(Z47*AA47)+(AP47*AQ47))/(E47+Q47+S47+W47+AA47+AQ47)</f>
        <v>0.88898970304940328</v>
      </c>
      <c r="AS47" s="20">
        <f>IF(AR47&gt;1.2,IF((AR47-1.2)*0.1+1.2&gt;1.3,1.3,(AR47-1.2)*0.1+1.2),AR47)</f>
        <v>0.88898970304940328</v>
      </c>
      <c r="AT47" s="35">
        <v>710</v>
      </c>
      <c r="AU47" s="21">
        <f t="shared" ref="AU47:AU110" si="25">AT47/11*9</f>
        <v>580.90909090909088</v>
      </c>
      <c r="AV47" s="21">
        <f t="shared" ref="AV47:AV110" si="26">ROUND(AS47*AU47,1)</f>
        <v>516.4</v>
      </c>
      <c r="AW47" s="80">
        <f t="shared" ref="AW47:AW110" si="27">AV47-AU47</f>
        <v>-64.509090909090901</v>
      </c>
      <c r="AX47" s="21">
        <v>114.5</v>
      </c>
      <c r="AY47" s="21">
        <v>293.39999999999998</v>
      </c>
      <c r="AZ47" s="21">
        <v>0</v>
      </c>
      <c r="BA47" s="21">
        <v>78.2</v>
      </c>
      <c r="BB47" s="21">
        <v>65.099999999999994</v>
      </c>
      <c r="BC47" s="21">
        <v>0</v>
      </c>
      <c r="BD47" s="21">
        <v>43.6</v>
      </c>
      <c r="BE47" s="21">
        <v>43.4</v>
      </c>
      <c r="BF47" s="78">
        <f t="shared" ref="BF47:BF110" si="28">AV47-AX47-AY47-AZ47-BA47-BB47-BC47-BD47-BE47</f>
        <v>-121.80000000000001</v>
      </c>
      <c r="BG47" s="100"/>
      <c r="BH47" s="81"/>
      <c r="BI47" s="106"/>
      <c r="BJ47" s="37">
        <f>IF(OR((BF47&lt;0),BG47="+"),0,IF((AX47+AY47+BF47)&gt;AT47,(AT47-AX47-AY47),BF47))</f>
        <v>0</v>
      </c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2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2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2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2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2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2"/>
      <c r="HQ47" s="11"/>
      <c r="HR47" s="11"/>
    </row>
    <row r="48" spans="1:226" s="2" customFormat="1" ht="15" customHeight="1" x14ac:dyDescent="0.2">
      <c r="A48" s="16" t="s">
        <v>49</v>
      </c>
      <c r="B48" s="37">
        <v>29910</v>
      </c>
      <c r="C48" s="37">
        <v>40180.1</v>
      </c>
      <c r="D48" s="4">
        <f t="shared" si="24"/>
        <v>1.3433667669675693</v>
      </c>
      <c r="E48" s="13">
        <v>10</v>
      </c>
      <c r="F48" s="5" t="s">
        <v>373</v>
      </c>
      <c r="G48" s="5" t="s">
        <v>373</v>
      </c>
      <c r="H48" s="5" t="s">
        <v>373</v>
      </c>
      <c r="I48" s="13" t="s">
        <v>370</v>
      </c>
      <c r="J48" s="5" t="s">
        <v>373</v>
      </c>
      <c r="K48" s="5" t="s">
        <v>373</v>
      </c>
      <c r="L48" s="5" t="s">
        <v>373</v>
      </c>
      <c r="M48" s="13" t="s">
        <v>370</v>
      </c>
      <c r="N48" s="37">
        <v>6455.7</v>
      </c>
      <c r="O48" s="37">
        <v>5874.7</v>
      </c>
      <c r="P48" s="4">
        <f t="shared" ref="P48:P111" si="29">IF((Q48=0),0,IF(N48=0,1,IF(O48&lt;0,0,O48/N48)))</f>
        <v>0.91000201372430567</v>
      </c>
      <c r="Q48" s="13">
        <v>20</v>
      </c>
      <c r="R48" s="22">
        <v>1</v>
      </c>
      <c r="S48" s="13">
        <v>15</v>
      </c>
      <c r="T48" s="37">
        <v>364.1</v>
      </c>
      <c r="U48" s="37">
        <v>329.9</v>
      </c>
      <c r="V48" s="4">
        <f t="shared" ref="V48:V111" si="30">IF((W48=0),0,IF(T48=0,1,IF(U48&lt;0,0,U48/T48)))</f>
        <v>0.9060697610546552</v>
      </c>
      <c r="W48" s="13">
        <v>25</v>
      </c>
      <c r="X48" s="37">
        <v>72.599999999999994</v>
      </c>
      <c r="Y48" s="37">
        <v>75.599999999999994</v>
      </c>
      <c r="Z48" s="4">
        <f t="shared" ref="Z48:Z111" si="31">IF((AA48=0),0,IF(X48=0,1,IF(Y48&lt;0,0,Y48/X48)))</f>
        <v>1.0413223140495869</v>
      </c>
      <c r="AA48" s="13">
        <v>25</v>
      </c>
      <c r="AB48" s="37" t="s">
        <v>370</v>
      </c>
      <c r="AC48" s="37" t="s">
        <v>370</v>
      </c>
      <c r="AD48" s="4" t="s">
        <v>370</v>
      </c>
      <c r="AE48" s="13" t="s">
        <v>370</v>
      </c>
      <c r="AF48" s="5" t="s">
        <v>383</v>
      </c>
      <c r="AG48" s="5" t="s">
        <v>383</v>
      </c>
      <c r="AH48" s="5" t="s">
        <v>383</v>
      </c>
      <c r="AI48" s="13">
        <v>5</v>
      </c>
      <c r="AJ48" s="5" t="s">
        <v>383</v>
      </c>
      <c r="AK48" s="5" t="s">
        <v>383</v>
      </c>
      <c r="AL48" s="5" t="s">
        <v>383</v>
      </c>
      <c r="AM48" s="13">
        <v>15</v>
      </c>
      <c r="AN48" s="37">
        <v>1112</v>
      </c>
      <c r="AO48" s="37">
        <v>1317</v>
      </c>
      <c r="AP48" s="4">
        <f t="shared" ref="AP48:AP51" si="32">IF((AQ48=0),0,IF(AN48=0,1,IF(AO48&lt;0,0,AO48/AN48)))</f>
        <v>1.1843525179856116</v>
      </c>
      <c r="AQ48" s="13">
        <v>20</v>
      </c>
      <c r="AR48" s="20">
        <f t="shared" ref="AR48:AR111" si="33">((D48*E48)+(P48*Q48)+(R48*S48)+(V48*W48)+(Z48*AA48)+(AP48*AQ48))/(E48+Q48+S48+W48+AA48+AQ48)</f>
        <v>1.0348309580998269</v>
      </c>
      <c r="AS48" s="20">
        <f>IF(AR48&gt;1.2,IF((AR48-1.2)*0.1+1.2&gt;1.3,1.3,(AR48-1.2)*0.1+1.2),AR48)</f>
        <v>1.0348309580998269</v>
      </c>
      <c r="AT48" s="35">
        <v>2013</v>
      </c>
      <c r="AU48" s="21">
        <f t="shared" si="25"/>
        <v>1647</v>
      </c>
      <c r="AV48" s="21">
        <f t="shared" si="26"/>
        <v>1704.4</v>
      </c>
      <c r="AW48" s="80">
        <f t="shared" si="27"/>
        <v>57.400000000000091</v>
      </c>
      <c r="AX48" s="21">
        <v>424.1</v>
      </c>
      <c r="AY48" s="21">
        <v>492.5</v>
      </c>
      <c r="AZ48" s="21">
        <v>0</v>
      </c>
      <c r="BA48" s="21">
        <v>221</v>
      </c>
      <c r="BB48" s="21">
        <v>190.5</v>
      </c>
      <c r="BC48" s="21">
        <v>0</v>
      </c>
      <c r="BD48" s="21">
        <v>175.3</v>
      </c>
      <c r="BE48" s="21">
        <v>182.7</v>
      </c>
      <c r="BF48" s="78">
        <f t="shared" si="28"/>
        <v>18.300000000000182</v>
      </c>
      <c r="BG48" s="100"/>
      <c r="BH48" s="81"/>
      <c r="BI48" s="106"/>
      <c r="BJ48" s="37">
        <f t="shared" ref="BJ48:BJ111" si="34">IF(OR((BF48&lt;0),BG48="+"),0,IF((AX48+AY48+BF48)&gt;AT48,(AT48-AX48-AY48),BF48))</f>
        <v>18.300000000000182</v>
      </c>
      <c r="BK48" s="11"/>
      <c r="BL48" s="11"/>
      <c r="BM48" s="11"/>
      <c r="BN48" s="11"/>
      <c r="BO48" s="11"/>
      <c r="BP48" s="11"/>
      <c r="BQ48" s="11"/>
      <c r="BR48" s="11"/>
      <c r="BS48" s="11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2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11"/>
      <c r="DE48" s="11"/>
      <c r="DF48" s="11"/>
      <c r="DG48" s="11"/>
      <c r="DH48" s="12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2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2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2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2"/>
      <c r="HQ48" s="11"/>
      <c r="HR48" s="11"/>
    </row>
    <row r="49" spans="1:226" s="2" customFormat="1" ht="15" customHeight="1" x14ac:dyDescent="0.2">
      <c r="A49" s="16" t="s">
        <v>50</v>
      </c>
      <c r="B49" s="37">
        <v>3991</v>
      </c>
      <c r="C49" s="37">
        <v>4495.6000000000004</v>
      </c>
      <c r="D49" s="4">
        <f t="shared" si="24"/>
        <v>1.1264344775745427</v>
      </c>
      <c r="E49" s="13">
        <v>10</v>
      </c>
      <c r="F49" s="5" t="s">
        <v>373</v>
      </c>
      <c r="G49" s="5" t="s">
        <v>373</v>
      </c>
      <c r="H49" s="5" t="s">
        <v>373</v>
      </c>
      <c r="I49" s="13" t="s">
        <v>370</v>
      </c>
      <c r="J49" s="5" t="s">
        <v>373</v>
      </c>
      <c r="K49" s="5" t="s">
        <v>373</v>
      </c>
      <c r="L49" s="5" t="s">
        <v>373</v>
      </c>
      <c r="M49" s="13" t="s">
        <v>370</v>
      </c>
      <c r="N49" s="37">
        <v>809.3</v>
      </c>
      <c r="O49" s="37">
        <v>740.4</v>
      </c>
      <c r="P49" s="4">
        <f t="shared" si="29"/>
        <v>0.91486469788706293</v>
      </c>
      <c r="Q49" s="13">
        <v>20</v>
      </c>
      <c r="R49" s="22">
        <v>1</v>
      </c>
      <c r="S49" s="13">
        <v>15</v>
      </c>
      <c r="T49" s="37">
        <v>285.7</v>
      </c>
      <c r="U49" s="37">
        <v>242</v>
      </c>
      <c r="V49" s="4">
        <f t="shared" si="30"/>
        <v>0.84704235211760592</v>
      </c>
      <c r="W49" s="13">
        <v>30</v>
      </c>
      <c r="X49" s="37">
        <v>33.6</v>
      </c>
      <c r="Y49" s="37">
        <v>38.299999999999997</v>
      </c>
      <c r="Z49" s="4">
        <f t="shared" si="31"/>
        <v>1.1398809523809523</v>
      </c>
      <c r="AA49" s="13">
        <v>20</v>
      </c>
      <c r="AB49" s="37" t="s">
        <v>370</v>
      </c>
      <c r="AC49" s="37" t="s">
        <v>370</v>
      </c>
      <c r="AD49" s="4" t="s">
        <v>370</v>
      </c>
      <c r="AE49" s="13" t="s">
        <v>370</v>
      </c>
      <c r="AF49" s="5" t="s">
        <v>383</v>
      </c>
      <c r="AG49" s="5" t="s">
        <v>383</v>
      </c>
      <c r="AH49" s="5" t="s">
        <v>383</v>
      </c>
      <c r="AI49" s="13">
        <v>5</v>
      </c>
      <c r="AJ49" s="5" t="s">
        <v>383</v>
      </c>
      <c r="AK49" s="5" t="s">
        <v>383</v>
      </c>
      <c r="AL49" s="5" t="s">
        <v>383</v>
      </c>
      <c r="AM49" s="13">
        <v>15</v>
      </c>
      <c r="AN49" s="37">
        <v>557</v>
      </c>
      <c r="AO49" s="37">
        <v>559</v>
      </c>
      <c r="AP49" s="4">
        <f t="shared" si="32"/>
        <v>1.0035906642728905</v>
      </c>
      <c r="AQ49" s="13">
        <v>20</v>
      </c>
      <c r="AR49" s="20">
        <f t="shared" si="33"/>
        <v>0.9812377533051454</v>
      </c>
      <c r="AS49" s="20">
        <f>IF(AR49&gt;1.2,IF((AR49-1.2)*0.1+1.2&gt;1.3,1.3,(AR49-1.2)*0.1+1.2),AR49)</f>
        <v>0.9812377533051454</v>
      </c>
      <c r="AT49" s="35">
        <v>1333</v>
      </c>
      <c r="AU49" s="21">
        <f t="shared" si="25"/>
        <v>1090.6363636363637</v>
      </c>
      <c r="AV49" s="21">
        <f t="shared" si="26"/>
        <v>1070.2</v>
      </c>
      <c r="AW49" s="80">
        <f t="shared" si="27"/>
        <v>-20.436363636363694</v>
      </c>
      <c r="AX49" s="21">
        <v>187.1</v>
      </c>
      <c r="AY49" s="21">
        <v>236.9</v>
      </c>
      <c r="AZ49" s="21">
        <v>0</v>
      </c>
      <c r="BA49" s="21">
        <v>148.19999999999999</v>
      </c>
      <c r="BB49" s="21">
        <v>149.5</v>
      </c>
      <c r="BC49" s="21">
        <v>123.00000000000006</v>
      </c>
      <c r="BD49" s="21">
        <v>83.7</v>
      </c>
      <c r="BE49" s="21">
        <v>70.499999999999915</v>
      </c>
      <c r="BF49" s="78">
        <f t="shared" si="28"/>
        <v>71.300000000000097</v>
      </c>
      <c r="BG49" s="100"/>
      <c r="BH49" s="81"/>
      <c r="BI49" s="106"/>
      <c r="BJ49" s="37">
        <f t="shared" si="34"/>
        <v>71.300000000000097</v>
      </c>
      <c r="BK49" s="11"/>
      <c r="BL49" s="11"/>
      <c r="BM49" s="11"/>
      <c r="BN49" s="11"/>
      <c r="BO49" s="11"/>
      <c r="BP49" s="11"/>
      <c r="BQ49" s="11"/>
      <c r="BR49" s="11"/>
      <c r="BS49" s="11"/>
      <c r="BT49" s="11"/>
      <c r="BU49" s="11"/>
      <c r="BV49" s="11"/>
      <c r="BW49" s="11"/>
      <c r="BX49" s="11"/>
      <c r="BY49" s="11"/>
      <c r="BZ49" s="11"/>
      <c r="CA49" s="11"/>
      <c r="CB49" s="11"/>
      <c r="CC49" s="11"/>
      <c r="CD49" s="11"/>
      <c r="CE49" s="11"/>
      <c r="CF49" s="12"/>
      <c r="CG49" s="11"/>
      <c r="CH49" s="11"/>
      <c r="CI49" s="11"/>
      <c r="CJ49" s="11"/>
      <c r="CK49" s="11"/>
      <c r="CL49" s="11"/>
      <c r="CM49" s="11"/>
      <c r="CN49" s="11"/>
      <c r="CO49" s="11"/>
      <c r="CP49" s="11"/>
      <c r="CQ49" s="11"/>
      <c r="CR49" s="11"/>
      <c r="CS49" s="11"/>
      <c r="CT49" s="11"/>
      <c r="CU49" s="11"/>
      <c r="CV49" s="11"/>
      <c r="CW49" s="11"/>
      <c r="CX49" s="11"/>
      <c r="CY49" s="11"/>
      <c r="CZ49" s="11"/>
      <c r="DA49" s="11"/>
      <c r="DB49" s="11"/>
      <c r="DC49" s="11"/>
      <c r="DD49" s="11"/>
      <c r="DE49" s="11"/>
      <c r="DF49" s="11"/>
      <c r="DG49" s="11"/>
      <c r="DH49" s="12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2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2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2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2"/>
      <c r="HQ49" s="11"/>
      <c r="HR49" s="11"/>
    </row>
    <row r="50" spans="1:226" s="2" customFormat="1" ht="15" customHeight="1" x14ac:dyDescent="0.2">
      <c r="A50" s="16" t="s">
        <v>51</v>
      </c>
      <c r="B50" s="37">
        <v>0</v>
      </c>
      <c r="C50" s="37">
        <v>0</v>
      </c>
      <c r="D50" s="4">
        <f t="shared" si="24"/>
        <v>0</v>
      </c>
      <c r="E50" s="13">
        <v>0</v>
      </c>
      <c r="F50" s="5" t="s">
        <v>373</v>
      </c>
      <c r="G50" s="5" t="s">
        <v>373</v>
      </c>
      <c r="H50" s="5" t="s">
        <v>373</v>
      </c>
      <c r="I50" s="13" t="s">
        <v>370</v>
      </c>
      <c r="J50" s="5" t="s">
        <v>373</v>
      </c>
      <c r="K50" s="5" t="s">
        <v>373</v>
      </c>
      <c r="L50" s="5" t="s">
        <v>373</v>
      </c>
      <c r="M50" s="13" t="s">
        <v>370</v>
      </c>
      <c r="N50" s="37">
        <v>1240.3</v>
      </c>
      <c r="O50" s="37">
        <v>733.3</v>
      </c>
      <c r="P50" s="4">
        <f t="shared" si="29"/>
        <v>0.59122792872692087</v>
      </c>
      <c r="Q50" s="13">
        <v>20</v>
      </c>
      <c r="R50" s="22">
        <v>1</v>
      </c>
      <c r="S50" s="13">
        <v>15</v>
      </c>
      <c r="T50" s="37">
        <v>106.3</v>
      </c>
      <c r="U50" s="37">
        <v>86.1</v>
      </c>
      <c r="V50" s="4">
        <f t="shared" si="30"/>
        <v>0.80997177798682973</v>
      </c>
      <c r="W50" s="13">
        <v>25</v>
      </c>
      <c r="X50" s="37">
        <v>18</v>
      </c>
      <c r="Y50" s="37">
        <v>19.8</v>
      </c>
      <c r="Z50" s="4">
        <f t="shared" si="31"/>
        <v>1.1000000000000001</v>
      </c>
      <c r="AA50" s="13">
        <v>25</v>
      </c>
      <c r="AB50" s="37" t="s">
        <v>370</v>
      </c>
      <c r="AC50" s="37" t="s">
        <v>370</v>
      </c>
      <c r="AD50" s="4" t="s">
        <v>370</v>
      </c>
      <c r="AE50" s="13" t="s">
        <v>370</v>
      </c>
      <c r="AF50" s="5" t="s">
        <v>383</v>
      </c>
      <c r="AG50" s="5" t="s">
        <v>383</v>
      </c>
      <c r="AH50" s="5" t="s">
        <v>383</v>
      </c>
      <c r="AI50" s="13">
        <v>5</v>
      </c>
      <c r="AJ50" s="5" t="s">
        <v>383</v>
      </c>
      <c r="AK50" s="5" t="s">
        <v>383</v>
      </c>
      <c r="AL50" s="5" t="s">
        <v>383</v>
      </c>
      <c r="AM50" s="13">
        <v>15</v>
      </c>
      <c r="AN50" s="37">
        <v>232</v>
      </c>
      <c r="AO50" s="37">
        <v>394</v>
      </c>
      <c r="AP50" s="4">
        <f t="shared" si="32"/>
        <v>1.6982758620689655</v>
      </c>
      <c r="AQ50" s="13">
        <v>20</v>
      </c>
      <c r="AR50" s="20">
        <f t="shared" si="33"/>
        <v>1.0337082882436996</v>
      </c>
      <c r="AS50" s="20">
        <f>IF(AR50&gt;1.2,IF((AR50-1.2)*0.1+1.2&gt;1.3,1.3,(AR50-1.2)*0.1+1.2),AR50)</f>
        <v>1.0337082882436996</v>
      </c>
      <c r="AT50" s="35">
        <v>633</v>
      </c>
      <c r="AU50" s="21">
        <f t="shared" si="25"/>
        <v>517.90909090909088</v>
      </c>
      <c r="AV50" s="21">
        <f t="shared" si="26"/>
        <v>535.4</v>
      </c>
      <c r="AW50" s="80">
        <f t="shared" si="27"/>
        <v>17.490909090909099</v>
      </c>
      <c r="AX50" s="21">
        <v>57.1</v>
      </c>
      <c r="AY50" s="21">
        <v>224.1</v>
      </c>
      <c r="AZ50" s="21">
        <v>0</v>
      </c>
      <c r="BA50" s="21">
        <v>56</v>
      </c>
      <c r="BB50" s="21">
        <v>63.9</v>
      </c>
      <c r="BC50" s="21">
        <v>5</v>
      </c>
      <c r="BD50" s="21">
        <v>29.599999999999994</v>
      </c>
      <c r="BE50" s="21">
        <v>34.299999999999997</v>
      </c>
      <c r="BF50" s="78">
        <f t="shared" si="28"/>
        <v>65.399999999999963</v>
      </c>
      <c r="BG50" s="100"/>
      <c r="BH50" s="81"/>
      <c r="BI50" s="106"/>
      <c r="BJ50" s="37">
        <f t="shared" si="34"/>
        <v>65.399999999999963</v>
      </c>
      <c r="BK50" s="11"/>
      <c r="BL50" s="11"/>
      <c r="BM50" s="11"/>
      <c r="BN50" s="11"/>
      <c r="BO50" s="11"/>
      <c r="BP50" s="11"/>
      <c r="BQ50" s="11"/>
      <c r="BR50" s="11"/>
      <c r="BS50" s="11"/>
      <c r="BT50" s="11"/>
      <c r="BU50" s="11"/>
      <c r="BV50" s="11"/>
      <c r="BW50" s="11"/>
      <c r="BX50" s="11"/>
      <c r="BY50" s="11"/>
      <c r="BZ50" s="11"/>
      <c r="CA50" s="11"/>
      <c r="CB50" s="11"/>
      <c r="CC50" s="11"/>
      <c r="CD50" s="11"/>
      <c r="CE50" s="11"/>
      <c r="CF50" s="12"/>
      <c r="CG50" s="11"/>
      <c r="CH50" s="11"/>
      <c r="CI50" s="11"/>
      <c r="CJ50" s="11"/>
      <c r="CK50" s="11"/>
      <c r="CL50" s="11"/>
      <c r="CM50" s="11"/>
      <c r="CN50" s="11"/>
      <c r="CO50" s="11"/>
      <c r="CP50" s="11"/>
      <c r="CQ50" s="11"/>
      <c r="CR50" s="11"/>
      <c r="CS50" s="11"/>
      <c r="CT50" s="11"/>
      <c r="CU50" s="11"/>
      <c r="CV50" s="11"/>
      <c r="CW50" s="11"/>
      <c r="CX50" s="11"/>
      <c r="CY50" s="11"/>
      <c r="CZ50" s="11"/>
      <c r="DA50" s="11"/>
      <c r="DB50" s="11"/>
      <c r="DC50" s="11"/>
      <c r="DD50" s="11"/>
      <c r="DE50" s="11"/>
      <c r="DF50" s="11"/>
      <c r="DG50" s="11"/>
      <c r="DH50" s="12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2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2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2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2"/>
      <c r="HQ50" s="11"/>
      <c r="HR50" s="11"/>
    </row>
    <row r="51" spans="1:226" s="2" customFormat="1" ht="15" customHeight="1" x14ac:dyDescent="0.2">
      <c r="A51" s="16" t="s">
        <v>52</v>
      </c>
      <c r="B51" s="37">
        <v>960</v>
      </c>
      <c r="C51" s="37">
        <v>1145.2</v>
      </c>
      <c r="D51" s="4">
        <f t="shared" si="24"/>
        <v>1.1929166666666666</v>
      </c>
      <c r="E51" s="13">
        <v>10</v>
      </c>
      <c r="F51" s="5" t="s">
        <v>373</v>
      </c>
      <c r="G51" s="5" t="s">
        <v>373</v>
      </c>
      <c r="H51" s="5" t="s">
        <v>373</v>
      </c>
      <c r="I51" s="13" t="s">
        <v>370</v>
      </c>
      <c r="J51" s="5" t="s">
        <v>373</v>
      </c>
      <c r="K51" s="5" t="s">
        <v>373</v>
      </c>
      <c r="L51" s="5" t="s">
        <v>373</v>
      </c>
      <c r="M51" s="13" t="s">
        <v>370</v>
      </c>
      <c r="N51" s="37">
        <v>3131.8</v>
      </c>
      <c r="O51" s="37">
        <v>1472.2</v>
      </c>
      <c r="P51" s="4">
        <f t="shared" si="29"/>
        <v>0.47008110351874322</v>
      </c>
      <c r="Q51" s="13">
        <v>20</v>
      </c>
      <c r="R51" s="22">
        <v>1</v>
      </c>
      <c r="S51" s="13">
        <v>15</v>
      </c>
      <c r="T51" s="37">
        <v>387.2</v>
      </c>
      <c r="U51" s="37">
        <v>178.8</v>
      </c>
      <c r="V51" s="4">
        <f t="shared" si="30"/>
        <v>0.46177685950413228</v>
      </c>
      <c r="W51" s="13">
        <v>30</v>
      </c>
      <c r="X51" s="37">
        <v>43</v>
      </c>
      <c r="Y51" s="37">
        <v>46.3</v>
      </c>
      <c r="Z51" s="4">
        <f t="shared" si="31"/>
        <v>1.0767441860465115</v>
      </c>
      <c r="AA51" s="13">
        <v>20</v>
      </c>
      <c r="AB51" s="37" t="s">
        <v>370</v>
      </c>
      <c r="AC51" s="37" t="s">
        <v>370</v>
      </c>
      <c r="AD51" s="4" t="s">
        <v>370</v>
      </c>
      <c r="AE51" s="13" t="s">
        <v>370</v>
      </c>
      <c r="AF51" s="5" t="s">
        <v>383</v>
      </c>
      <c r="AG51" s="5" t="s">
        <v>383</v>
      </c>
      <c r="AH51" s="5" t="s">
        <v>383</v>
      </c>
      <c r="AI51" s="13">
        <v>5</v>
      </c>
      <c r="AJ51" s="5" t="s">
        <v>383</v>
      </c>
      <c r="AK51" s="5" t="s">
        <v>383</v>
      </c>
      <c r="AL51" s="5" t="s">
        <v>383</v>
      </c>
      <c r="AM51" s="13">
        <v>15</v>
      </c>
      <c r="AN51" s="37">
        <v>828</v>
      </c>
      <c r="AO51" s="37">
        <v>843</v>
      </c>
      <c r="AP51" s="4">
        <f t="shared" si="32"/>
        <v>1.0181159420289856</v>
      </c>
      <c r="AQ51" s="13">
        <v>20</v>
      </c>
      <c r="AR51" s="20">
        <f t="shared" si="33"/>
        <v>0.800706931162395</v>
      </c>
      <c r="AS51" s="20">
        <f>IF(AR51&gt;1.2,IF((AR51-1.2)*0.1+1.2&gt;1.3,1.3,(AR51-1.2)*0.1+1.2),AR51)</f>
        <v>0.800706931162395</v>
      </c>
      <c r="AT51" s="35">
        <v>1415</v>
      </c>
      <c r="AU51" s="21">
        <f t="shared" si="25"/>
        <v>1157.7272727272725</v>
      </c>
      <c r="AV51" s="21">
        <f t="shared" si="26"/>
        <v>927</v>
      </c>
      <c r="AW51" s="80">
        <f t="shared" si="27"/>
        <v>-230.72727272727252</v>
      </c>
      <c r="AX51" s="21">
        <v>84.2</v>
      </c>
      <c r="AY51" s="21">
        <v>447.2</v>
      </c>
      <c r="AZ51" s="21">
        <v>0</v>
      </c>
      <c r="BA51" s="21">
        <v>157.69999999999999</v>
      </c>
      <c r="BB51" s="21">
        <v>115.9</v>
      </c>
      <c r="BC51" s="21">
        <v>0</v>
      </c>
      <c r="BD51" s="21">
        <v>90.6</v>
      </c>
      <c r="BE51" s="21">
        <v>80.900000000000006</v>
      </c>
      <c r="BF51" s="78">
        <f t="shared" si="28"/>
        <v>-49.500000000000028</v>
      </c>
      <c r="BG51" s="100"/>
      <c r="BH51" s="81"/>
      <c r="BI51" s="106"/>
      <c r="BJ51" s="37">
        <f t="shared" si="34"/>
        <v>0</v>
      </c>
      <c r="BK51" s="11"/>
      <c r="BL51" s="11"/>
      <c r="BM51" s="11"/>
      <c r="BN51" s="11"/>
      <c r="BO51" s="11"/>
      <c r="BP51" s="11"/>
      <c r="BQ51" s="11"/>
      <c r="BR51" s="11"/>
      <c r="BS51" s="11"/>
      <c r="BT51" s="11"/>
      <c r="BU51" s="11"/>
      <c r="BV51" s="11"/>
      <c r="BW51" s="11"/>
      <c r="BX51" s="11"/>
      <c r="BY51" s="11"/>
      <c r="BZ51" s="11"/>
      <c r="CA51" s="11"/>
      <c r="CB51" s="11"/>
      <c r="CC51" s="11"/>
      <c r="CD51" s="11"/>
      <c r="CE51" s="11"/>
      <c r="CF51" s="12"/>
      <c r="CG51" s="11"/>
      <c r="CH51" s="11"/>
      <c r="CI51" s="11"/>
      <c r="CJ51" s="11"/>
      <c r="CK51" s="11"/>
      <c r="CL51" s="11"/>
      <c r="CM51" s="11"/>
      <c r="CN51" s="11"/>
      <c r="CO51" s="11"/>
      <c r="CP51" s="11"/>
      <c r="CQ51" s="11"/>
      <c r="CR51" s="11"/>
      <c r="CS51" s="11"/>
      <c r="CT51" s="11"/>
      <c r="CU51" s="11"/>
      <c r="CV51" s="11"/>
      <c r="CW51" s="11"/>
      <c r="CX51" s="11"/>
      <c r="CY51" s="11"/>
      <c r="CZ51" s="11"/>
      <c r="DA51" s="11"/>
      <c r="DB51" s="11"/>
      <c r="DC51" s="11"/>
      <c r="DD51" s="11"/>
      <c r="DE51" s="11"/>
      <c r="DF51" s="11"/>
      <c r="DG51" s="11"/>
      <c r="DH51" s="12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2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2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2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2"/>
      <c r="HQ51" s="11"/>
      <c r="HR51" s="11"/>
    </row>
    <row r="52" spans="1:226" s="2" customFormat="1" ht="18.75" customHeight="1" x14ac:dyDescent="0.2">
      <c r="A52" s="36" t="s">
        <v>53</v>
      </c>
      <c r="B52" s="37"/>
      <c r="C52" s="37"/>
      <c r="D52" s="4"/>
      <c r="E52" s="13"/>
      <c r="F52" s="5"/>
      <c r="G52" s="5"/>
      <c r="H52" s="5"/>
      <c r="I52" s="13"/>
      <c r="J52" s="5"/>
      <c r="K52" s="5"/>
      <c r="L52" s="5"/>
      <c r="M52" s="13"/>
      <c r="N52" s="37"/>
      <c r="O52" s="37"/>
      <c r="P52" s="4"/>
      <c r="Q52" s="13"/>
      <c r="R52" s="22"/>
      <c r="S52" s="13"/>
      <c r="T52" s="37"/>
      <c r="U52" s="37"/>
      <c r="V52" s="4"/>
      <c r="W52" s="13"/>
      <c r="X52" s="37"/>
      <c r="Y52" s="37"/>
      <c r="Z52" s="4"/>
      <c r="AA52" s="13"/>
      <c r="AB52" s="37"/>
      <c r="AC52" s="37"/>
      <c r="AD52" s="4"/>
      <c r="AE52" s="13"/>
      <c r="AF52" s="5"/>
      <c r="AG52" s="5"/>
      <c r="AH52" s="5"/>
      <c r="AI52" s="13"/>
      <c r="AJ52" s="5"/>
      <c r="AK52" s="5"/>
      <c r="AL52" s="5"/>
      <c r="AM52" s="13"/>
      <c r="AN52" s="37"/>
      <c r="AO52" s="37"/>
      <c r="AP52" s="4"/>
      <c r="AQ52" s="13"/>
      <c r="AR52" s="20"/>
      <c r="AS52" s="20"/>
      <c r="AT52" s="35"/>
      <c r="AU52" s="21"/>
      <c r="AV52" s="21"/>
      <c r="AW52" s="80"/>
      <c r="AX52" s="21"/>
      <c r="AY52" s="21"/>
      <c r="AZ52" s="21"/>
      <c r="BA52" s="21"/>
      <c r="BB52" s="21"/>
      <c r="BC52" s="21"/>
      <c r="BD52" s="21"/>
      <c r="BE52" s="21"/>
      <c r="BF52" s="78"/>
      <c r="BG52" s="100"/>
      <c r="BH52" s="81"/>
      <c r="BI52" s="106"/>
      <c r="BJ52" s="37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2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2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2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2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2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2"/>
      <c r="HQ52" s="11"/>
      <c r="HR52" s="11"/>
    </row>
    <row r="53" spans="1:226" s="2" customFormat="1" ht="15" customHeight="1" x14ac:dyDescent="0.2">
      <c r="A53" s="16" t="s">
        <v>54</v>
      </c>
      <c r="B53" s="37">
        <v>3960191.6</v>
      </c>
      <c r="C53" s="37">
        <v>3465116.3</v>
      </c>
      <c r="D53" s="4">
        <f t="shared" si="24"/>
        <v>0.87498703345565398</v>
      </c>
      <c r="E53" s="13">
        <v>10</v>
      </c>
      <c r="F53" s="5" t="s">
        <v>373</v>
      </c>
      <c r="G53" s="5" t="s">
        <v>373</v>
      </c>
      <c r="H53" s="5" t="s">
        <v>373</v>
      </c>
      <c r="I53" s="13" t="s">
        <v>370</v>
      </c>
      <c r="J53" s="5" t="s">
        <v>373</v>
      </c>
      <c r="K53" s="5" t="s">
        <v>373</v>
      </c>
      <c r="L53" s="5" t="s">
        <v>373</v>
      </c>
      <c r="M53" s="13" t="s">
        <v>370</v>
      </c>
      <c r="N53" s="37">
        <v>23278.6</v>
      </c>
      <c r="O53" s="37">
        <v>25266.400000000001</v>
      </c>
      <c r="P53" s="4">
        <f t="shared" si="29"/>
        <v>1.0853917331798306</v>
      </c>
      <c r="Q53" s="13">
        <v>20</v>
      </c>
      <c r="R53" s="22">
        <v>1</v>
      </c>
      <c r="S53" s="13">
        <v>15</v>
      </c>
      <c r="T53" s="37">
        <v>28</v>
      </c>
      <c r="U53" s="37">
        <v>11.8</v>
      </c>
      <c r="V53" s="4">
        <f t="shared" si="30"/>
        <v>0.42142857142857143</v>
      </c>
      <c r="W53" s="13">
        <v>25</v>
      </c>
      <c r="X53" s="37">
        <v>52.42</v>
      </c>
      <c r="Y53" s="37">
        <v>56.1</v>
      </c>
      <c r="Z53" s="4">
        <f t="shared" si="31"/>
        <v>1.0702022128958413</v>
      </c>
      <c r="AA53" s="13">
        <v>25</v>
      </c>
      <c r="AB53" s="37" t="s">
        <v>370</v>
      </c>
      <c r="AC53" s="37" t="s">
        <v>370</v>
      </c>
      <c r="AD53" s="4" t="s">
        <v>370</v>
      </c>
      <c r="AE53" s="13" t="s">
        <v>370</v>
      </c>
      <c r="AF53" s="5" t="s">
        <v>383</v>
      </c>
      <c r="AG53" s="5" t="s">
        <v>383</v>
      </c>
      <c r="AH53" s="5" t="s">
        <v>383</v>
      </c>
      <c r="AI53" s="13">
        <v>5</v>
      </c>
      <c r="AJ53" s="5" t="s">
        <v>383</v>
      </c>
      <c r="AK53" s="5" t="s">
        <v>383</v>
      </c>
      <c r="AL53" s="5" t="s">
        <v>383</v>
      </c>
      <c r="AM53" s="13">
        <v>15</v>
      </c>
      <c r="AN53" s="37">
        <v>362</v>
      </c>
      <c r="AO53" s="37">
        <v>259</v>
      </c>
      <c r="AP53" s="4">
        <f t="shared" ref="AP53:AP65" si="35">IF((AQ53=0),0,IF(AN53=0,1,IF(AO53&lt;0,0,AO53/AN53)))</f>
        <v>0.71546961325966851</v>
      </c>
      <c r="AQ53" s="13">
        <v>20</v>
      </c>
      <c r="AR53" s="20">
        <f t="shared" si="33"/>
        <v>0.84398145105614641</v>
      </c>
      <c r="AS53" s="20">
        <f t="shared" ref="AS53:AS65" si="36">IF(AR53&gt;1.2,IF((AR53-1.2)*0.1+1.2&gt;1.3,1.3,(AR53-1.2)*0.1+1.2),AR53)</f>
        <v>0.84398145105614641</v>
      </c>
      <c r="AT53" s="35">
        <v>3355</v>
      </c>
      <c r="AU53" s="21">
        <f t="shared" si="25"/>
        <v>2745</v>
      </c>
      <c r="AV53" s="21">
        <f t="shared" si="26"/>
        <v>2316.6999999999998</v>
      </c>
      <c r="AW53" s="80">
        <f t="shared" si="27"/>
        <v>-428.30000000000018</v>
      </c>
      <c r="AX53" s="21">
        <v>158.69999999999999</v>
      </c>
      <c r="AY53" s="21">
        <v>427</v>
      </c>
      <c r="AZ53" s="21">
        <v>595.39999999999986</v>
      </c>
      <c r="BA53" s="21">
        <v>393.9</v>
      </c>
      <c r="BB53" s="21">
        <v>237</v>
      </c>
      <c r="BC53" s="21">
        <v>0</v>
      </c>
      <c r="BD53" s="21">
        <v>287.10000000000002</v>
      </c>
      <c r="BE53" s="21">
        <v>221.6</v>
      </c>
      <c r="BF53" s="78">
        <f t="shared" si="28"/>
        <v>-3.9999999999998579</v>
      </c>
      <c r="BG53" s="100"/>
      <c r="BH53" s="81"/>
      <c r="BI53" s="106"/>
      <c r="BJ53" s="37">
        <f t="shared" si="34"/>
        <v>0</v>
      </c>
      <c r="BK53" s="11"/>
      <c r="BL53" s="11"/>
      <c r="BM53" s="11"/>
      <c r="BN53" s="11"/>
      <c r="BO53" s="11"/>
      <c r="BP53" s="11"/>
      <c r="BQ53" s="11"/>
      <c r="BR53" s="11"/>
      <c r="BS53" s="11"/>
      <c r="BT53" s="11"/>
      <c r="BU53" s="11"/>
      <c r="BV53" s="11"/>
      <c r="BW53" s="11"/>
      <c r="BX53" s="11"/>
      <c r="BY53" s="11"/>
      <c r="BZ53" s="11"/>
      <c r="CA53" s="11"/>
      <c r="CB53" s="11"/>
      <c r="CC53" s="11"/>
      <c r="CD53" s="11"/>
      <c r="CE53" s="11"/>
      <c r="CF53" s="12"/>
      <c r="CG53" s="11"/>
      <c r="CH53" s="11"/>
      <c r="CI53" s="11"/>
      <c r="CJ53" s="11"/>
      <c r="CK53" s="11"/>
      <c r="CL53" s="11"/>
      <c r="CM53" s="11"/>
      <c r="CN53" s="11"/>
      <c r="CO53" s="11"/>
      <c r="CP53" s="11"/>
      <c r="CQ53" s="11"/>
      <c r="CR53" s="11"/>
      <c r="CS53" s="11"/>
      <c r="CT53" s="11"/>
      <c r="CU53" s="11"/>
      <c r="CV53" s="11"/>
      <c r="CW53" s="11"/>
      <c r="CX53" s="11"/>
      <c r="CY53" s="11"/>
      <c r="CZ53" s="11"/>
      <c r="DA53" s="11"/>
      <c r="DB53" s="11"/>
      <c r="DC53" s="11"/>
      <c r="DD53" s="11"/>
      <c r="DE53" s="11"/>
      <c r="DF53" s="11"/>
      <c r="DG53" s="11"/>
      <c r="DH53" s="12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2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2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2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2"/>
      <c r="HQ53" s="11"/>
      <c r="HR53" s="11"/>
    </row>
    <row r="54" spans="1:226" s="2" customFormat="1" ht="15" customHeight="1" x14ac:dyDescent="0.2">
      <c r="A54" s="16" t="s">
        <v>55</v>
      </c>
      <c r="B54" s="37">
        <v>0</v>
      </c>
      <c r="C54" s="37">
        <v>0</v>
      </c>
      <c r="D54" s="4">
        <f t="shared" si="24"/>
        <v>0</v>
      </c>
      <c r="E54" s="13">
        <v>0</v>
      </c>
      <c r="F54" s="5" t="s">
        <v>373</v>
      </c>
      <c r="G54" s="5" t="s">
        <v>373</v>
      </c>
      <c r="H54" s="5" t="s">
        <v>373</v>
      </c>
      <c r="I54" s="13" t="s">
        <v>370</v>
      </c>
      <c r="J54" s="5" t="s">
        <v>373</v>
      </c>
      <c r="K54" s="5" t="s">
        <v>373</v>
      </c>
      <c r="L54" s="5" t="s">
        <v>373</v>
      </c>
      <c r="M54" s="13" t="s">
        <v>370</v>
      </c>
      <c r="N54" s="37">
        <v>1233.2</v>
      </c>
      <c r="O54" s="37">
        <v>548.70000000000005</v>
      </c>
      <c r="P54" s="4">
        <f t="shared" si="29"/>
        <v>0.44493999351281222</v>
      </c>
      <c r="Q54" s="13">
        <v>20</v>
      </c>
      <c r="R54" s="22">
        <v>1</v>
      </c>
      <c r="S54" s="13">
        <v>15</v>
      </c>
      <c r="T54" s="37">
        <v>49</v>
      </c>
      <c r="U54" s="37">
        <v>10</v>
      </c>
      <c r="V54" s="4">
        <f t="shared" si="30"/>
        <v>0.20408163265306123</v>
      </c>
      <c r="W54" s="13">
        <v>20</v>
      </c>
      <c r="X54" s="37">
        <v>48.5</v>
      </c>
      <c r="Y54" s="37">
        <v>45.3</v>
      </c>
      <c r="Z54" s="4">
        <f t="shared" si="31"/>
        <v>0.93402061855670093</v>
      </c>
      <c r="AA54" s="13">
        <v>30</v>
      </c>
      <c r="AB54" s="37" t="s">
        <v>370</v>
      </c>
      <c r="AC54" s="37" t="s">
        <v>370</v>
      </c>
      <c r="AD54" s="4" t="s">
        <v>370</v>
      </c>
      <c r="AE54" s="13" t="s">
        <v>370</v>
      </c>
      <c r="AF54" s="5" t="s">
        <v>383</v>
      </c>
      <c r="AG54" s="5" t="s">
        <v>383</v>
      </c>
      <c r="AH54" s="5" t="s">
        <v>383</v>
      </c>
      <c r="AI54" s="13">
        <v>5</v>
      </c>
      <c r="AJ54" s="5" t="s">
        <v>383</v>
      </c>
      <c r="AK54" s="5" t="s">
        <v>383</v>
      </c>
      <c r="AL54" s="5" t="s">
        <v>383</v>
      </c>
      <c r="AM54" s="13">
        <v>15</v>
      </c>
      <c r="AN54" s="37">
        <v>243</v>
      </c>
      <c r="AO54" s="37">
        <v>269</v>
      </c>
      <c r="AP54" s="4">
        <f t="shared" si="35"/>
        <v>1.1069958847736625</v>
      </c>
      <c r="AQ54" s="13">
        <v>20</v>
      </c>
      <c r="AR54" s="20">
        <f t="shared" si="33"/>
        <v>0.74419970262373103</v>
      </c>
      <c r="AS54" s="20">
        <f t="shared" si="36"/>
        <v>0.74419970262373103</v>
      </c>
      <c r="AT54" s="35">
        <v>485</v>
      </c>
      <c r="AU54" s="21">
        <f t="shared" si="25"/>
        <v>396.81818181818187</v>
      </c>
      <c r="AV54" s="21">
        <f t="shared" si="26"/>
        <v>295.3</v>
      </c>
      <c r="AW54" s="80">
        <f t="shared" si="27"/>
        <v>-101.51818181818186</v>
      </c>
      <c r="AX54" s="21">
        <v>34.700000000000003</v>
      </c>
      <c r="AY54" s="21">
        <v>138.5</v>
      </c>
      <c r="AZ54" s="21">
        <v>0</v>
      </c>
      <c r="BA54" s="21">
        <v>24.3</v>
      </c>
      <c r="BB54" s="21">
        <v>30.2</v>
      </c>
      <c r="BC54" s="21">
        <v>0</v>
      </c>
      <c r="BD54" s="21">
        <v>29.8</v>
      </c>
      <c r="BE54" s="21">
        <v>22.1</v>
      </c>
      <c r="BF54" s="78">
        <f t="shared" si="28"/>
        <v>15.700000000000024</v>
      </c>
      <c r="BG54" s="100"/>
      <c r="BH54" s="81"/>
      <c r="BI54" s="106"/>
      <c r="BJ54" s="37">
        <f t="shared" si="34"/>
        <v>15.700000000000024</v>
      </c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2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11"/>
      <c r="DE54" s="11"/>
      <c r="DF54" s="11"/>
      <c r="DG54" s="11"/>
      <c r="DH54" s="12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2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2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2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2"/>
      <c r="HQ54" s="11"/>
      <c r="HR54" s="11"/>
    </row>
    <row r="55" spans="1:226" s="2" customFormat="1" ht="15" customHeight="1" x14ac:dyDescent="0.2">
      <c r="A55" s="16" t="s">
        <v>56</v>
      </c>
      <c r="B55" s="37">
        <v>0</v>
      </c>
      <c r="C55" s="37">
        <v>0</v>
      </c>
      <c r="D55" s="4">
        <f t="shared" si="24"/>
        <v>0</v>
      </c>
      <c r="E55" s="13">
        <v>0</v>
      </c>
      <c r="F55" s="5" t="s">
        <v>373</v>
      </c>
      <c r="G55" s="5" t="s">
        <v>373</v>
      </c>
      <c r="H55" s="5" t="s">
        <v>373</v>
      </c>
      <c r="I55" s="13" t="s">
        <v>370</v>
      </c>
      <c r="J55" s="5" t="s">
        <v>373</v>
      </c>
      <c r="K55" s="5" t="s">
        <v>373</v>
      </c>
      <c r="L55" s="5" t="s">
        <v>373</v>
      </c>
      <c r="M55" s="13" t="s">
        <v>370</v>
      </c>
      <c r="N55" s="37">
        <v>6475.2</v>
      </c>
      <c r="O55" s="37">
        <v>2039.9</v>
      </c>
      <c r="P55" s="4">
        <f t="shared" si="29"/>
        <v>0.31503274030145789</v>
      </c>
      <c r="Q55" s="13">
        <v>20</v>
      </c>
      <c r="R55" s="22">
        <v>1</v>
      </c>
      <c r="S55" s="13">
        <v>15</v>
      </c>
      <c r="T55" s="37">
        <v>321.2</v>
      </c>
      <c r="U55" s="37">
        <v>228.5</v>
      </c>
      <c r="V55" s="4">
        <f t="shared" si="30"/>
        <v>0.71139476961394776</v>
      </c>
      <c r="W55" s="13">
        <v>30</v>
      </c>
      <c r="X55" s="37">
        <v>21.98</v>
      </c>
      <c r="Y55" s="37">
        <v>19.600000000000001</v>
      </c>
      <c r="Z55" s="4">
        <f t="shared" si="31"/>
        <v>0.89171974522292996</v>
      </c>
      <c r="AA55" s="13">
        <v>20</v>
      </c>
      <c r="AB55" s="37" t="s">
        <v>370</v>
      </c>
      <c r="AC55" s="37" t="s">
        <v>370</v>
      </c>
      <c r="AD55" s="4" t="s">
        <v>370</v>
      </c>
      <c r="AE55" s="13" t="s">
        <v>370</v>
      </c>
      <c r="AF55" s="5" t="s">
        <v>383</v>
      </c>
      <c r="AG55" s="5" t="s">
        <v>383</v>
      </c>
      <c r="AH55" s="5" t="s">
        <v>383</v>
      </c>
      <c r="AI55" s="13">
        <v>5</v>
      </c>
      <c r="AJ55" s="5" t="s">
        <v>383</v>
      </c>
      <c r="AK55" s="5" t="s">
        <v>383</v>
      </c>
      <c r="AL55" s="5" t="s">
        <v>383</v>
      </c>
      <c r="AM55" s="13">
        <v>15</v>
      </c>
      <c r="AN55" s="37">
        <v>271</v>
      </c>
      <c r="AO55" s="37">
        <v>131</v>
      </c>
      <c r="AP55" s="4">
        <f t="shared" si="35"/>
        <v>0.48339483394833949</v>
      </c>
      <c r="AQ55" s="13">
        <v>20</v>
      </c>
      <c r="AR55" s="20">
        <f t="shared" si="33"/>
        <v>0.66804561407498075</v>
      </c>
      <c r="AS55" s="20">
        <f t="shared" si="36"/>
        <v>0.66804561407498075</v>
      </c>
      <c r="AT55" s="35">
        <v>343</v>
      </c>
      <c r="AU55" s="21">
        <f t="shared" si="25"/>
        <v>280.63636363636363</v>
      </c>
      <c r="AV55" s="21">
        <f t="shared" si="26"/>
        <v>187.5</v>
      </c>
      <c r="AW55" s="80">
        <f t="shared" si="27"/>
        <v>-93.136363636363626</v>
      </c>
      <c r="AX55" s="21">
        <v>76.8</v>
      </c>
      <c r="AY55" s="21">
        <v>53.7</v>
      </c>
      <c r="AZ55" s="21">
        <v>0</v>
      </c>
      <c r="BA55" s="21">
        <v>18.3</v>
      </c>
      <c r="BB55" s="21">
        <v>26.8</v>
      </c>
      <c r="BC55" s="21">
        <v>0</v>
      </c>
      <c r="BD55" s="21">
        <v>15</v>
      </c>
      <c r="BE55" s="21">
        <v>6.2</v>
      </c>
      <c r="BF55" s="78">
        <f t="shared" si="28"/>
        <v>-9.2999999999999972</v>
      </c>
      <c r="BG55" s="100"/>
      <c r="BH55" s="81"/>
      <c r="BI55" s="106"/>
      <c r="BJ55" s="37">
        <f t="shared" si="34"/>
        <v>0</v>
      </c>
      <c r="BK55" s="11"/>
      <c r="BL55" s="11"/>
      <c r="BM55" s="11"/>
      <c r="BN55" s="11"/>
      <c r="BO55" s="11"/>
      <c r="BP55" s="11"/>
      <c r="BQ55" s="11"/>
      <c r="BR55" s="11"/>
      <c r="BS55" s="1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2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11"/>
      <c r="DE55" s="11"/>
      <c r="DF55" s="11"/>
      <c r="DG55" s="11"/>
      <c r="DH55" s="12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2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2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2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2"/>
      <c r="HQ55" s="11"/>
      <c r="HR55" s="11"/>
    </row>
    <row r="56" spans="1:226" s="2" customFormat="1" ht="15" customHeight="1" x14ac:dyDescent="0.2">
      <c r="A56" s="16" t="s">
        <v>57</v>
      </c>
      <c r="B56" s="37">
        <v>0</v>
      </c>
      <c r="C56" s="37">
        <v>0</v>
      </c>
      <c r="D56" s="4">
        <f t="shared" si="24"/>
        <v>0</v>
      </c>
      <c r="E56" s="13">
        <v>0</v>
      </c>
      <c r="F56" s="5" t="s">
        <v>373</v>
      </c>
      <c r="G56" s="5" t="s">
        <v>373</v>
      </c>
      <c r="H56" s="5" t="s">
        <v>373</v>
      </c>
      <c r="I56" s="13" t="s">
        <v>370</v>
      </c>
      <c r="J56" s="5" t="s">
        <v>373</v>
      </c>
      <c r="K56" s="5" t="s">
        <v>373</v>
      </c>
      <c r="L56" s="5" t="s">
        <v>373</v>
      </c>
      <c r="M56" s="13" t="s">
        <v>370</v>
      </c>
      <c r="N56" s="37">
        <v>1260.4000000000001</v>
      </c>
      <c r="O56" s="37">
        <v>1053.5999999999999</v>
      </c>
      <c r="P56" s="4">
        <f t="shared" si="29"/>
        <v>0.83592510314185964</v>
      </c>
      <c r="Q56" s="13">
        <v>20</v>
      </c>
      <c r="R56" s="22">
        <v>1</v>
      </c>
      <c r="S56" s="13">
        <v>15</v>
      </c>
      <c r="T56" s="37">
        <v>859.8</v>
      </c>
      <c r="U56" s="37">
        <v>1022.7</v>
      </c>
      <c r="V56" s="4">
        <f t="shared" si="30"/>
        <v>1.189462665736218</v>
      </c>
      <c r="W56" s="13">
        <v>25</v>
      </c>
      <c r="X56" s="37">
        <v>95.7</v>
      </c>
      <c r="Y56" s="37">
        <v>98.5</v>
      </c>
      <c r="Z56" s="4">
        <f t="shared" si="31"/>
        <v>1.0292580982236155</v>
      </c>
      <c r="AA56" s="13">
        <v>25</v>
      </c>
      <c r="AB56" s="37" t="s">
        <v>370</v>
      </c>
      <c r="AC56" s="37" t="s">
        <v>370</v>
      </c>
      <c r="AD56" s="4" t="s">
        <v>370</v>
      </c>
      <c r="AE56" s="13" t="s">
        <v>370</v>
      </c>
      <c r="AF56" s="5" t="s">
        <v>383</v>
      </c>
      <c r="AG56" s="5" t="s">
        <v>383</v>
      </c>
      <c r="AH56" s="5" t="s">
        <v>383</v>
      </c>
      <c r="AI56" s="13">
        <v>5</v>
      </c>
      <c r="AJ56" s="5" t="s">
        <v>383</v>
      </c>
      <c r="AK56" s="5" t="s">
        <v>383</v>
      </c>
      <c r="AL56" s="5" t="s">
        <v>383</v>
      </c>
      <c r="AM56" s="13">
        <v>15</v>
      </c>
      <c r="AN56" s="37">
        <v>283</v>
      </c>
      <c r="AO56" s="37">
        <v>480</v>
      </c>
      <c r="AP56" s="4">
        <f t="shared" si="35"/>
        <v>1.6961130742049471</v>
      </c>
      <c r="AQ56" s="13">
        <v>20</v>
      </c>
      <c r="AR56" s="20">
        <f t="shared" si="33"/>
        <v>1.1534169775803045</v>
      </c>
      <c r="AS56" s="20">
        <f t="shared" si="36"/>
        <v>1.1534169775803045</v>
      </c>
      <c r="AT56" s="35">
        <v>1128</v>
      </c>
      <c r="AU56" s="21">
        <f t="shared" si="25"/>
        <v>922.90909090909088</v>
      </c>
      <c r="AV56" s="21">
        <f t="shared" si="26"/>
        <v>1064.5</v>
      </c>
      <c r="AW56" s="80">
        <f t="shared" si="27"/>
        <v>141.59090909090912</v>
      </c>
      <c r="AX56" s="21">
        <v>151.6</v>
      </c>
      <c r="AY56" s="21">
        <v>199.7</v>
      </c>
      <c r="AZ56" s="21">
        <v>0</v>
      </c>
      <c r="BA56" s="21">
        <v>123.4</v>
      </c>
      <c r="BB56" s="21">
        <v>99.6</v>
      </c>
      <c r="BC56" s="21">
        <v>105.19999999999999</v>
      </c>
      <c r="BD56" s="21">
        <v>52.000000000000028</v>
      </c>
      <c r="BE56" s="21">
        <v>93.90000000000002</v>
      </c>
      <c r="BF56" s="78">
        <f t="shared" si="28"/>
        <v>239.09999999999997</v>
      </c>
      <c r="BG56" s="100"/>
      <c r="BH56" s="81"/>
      <c r="BI56" s="106"/>
      <c r="BJ56" s="37">
        <f t="shared" si="34"/>
        <v>239.09999999999997</v>
      </c>
      <c r="BK56" s="11"/>
      <c r="BL56" s="11"/>
      <c r="BM56" s="11"/>
      <c r="BN56" s="11"/>
      <c r="BO56" s="11"/>
      <c r="BP56" s="11"/>
      <c r="BQ56" s="11"/>
      <c r="BR56" s="11"/>
      <c r="BS56" s="1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2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11"/>
      <c r="DE56" s="11"/>
      <c r="DF56" s="11"/>
      <c r="DG56" s="11"/>
      <c r="DH56" s="12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2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2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2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2"/>
      <c r="HQ56" s="11"/>
      <c r="HR56" s="11"/>
    </row>
    <row r="57" spans="1:226" s="2" customFormat="1" ht="15" customHeight="1" x14ac:dyDescent="0.2">
      <c r="A57" s="16" t="s">
        <v>58</v>
      </c>
      <c r="B57" s="37">
        <v>0</v>
      </c>
      <c r="C57" s="37">
        <v>0</v>
      </c>
      <c r="D57" s="4">
        <f t="shared" si="24"/>
        <v>0</v>
      </c>
      <c r="E57" s="13">
        <v>0</v>
      </c>
      <c r="F57" s="5" t="s">
        <v>373</v>
      </c>
      <c r="G57" s="5" t="s">
        <v>373</v>
      </c>
      <c r="H57" s="5" t="s">
        <v>373</v>
      </c>
      <c r="I57" s="13" t="s">
        <v>370</v>
      </c>
      <c r="J57" s="5" t="s">
        <v>373</v>
      </c>
      <c r="K57" s="5" t="s">
        <v>373</v>
      </c>
      <c r="L57" s="5" t="s">
        <v>373</v>
      </c>
      <c r="M57" s="13" t="s">
        <v>370</v>
      </c>
      <c r="N57" s="37">
        <v>4314</v>
      </c>
      <c r="O57" s="37">
        <v>816.6</v>
      </c>
      <c r="P57" s="4">
        <f t="shared" si="29"/>
        <v>0.18929068150208625</v>
      </c>
      <c r="Q57" s="13">
        <v>20</v>
      </c>
      <c r="R57" s="22">
        <v>1</v>
      </c>
      <c r="S57" s="13">
        <v>15</v>
      </c>
      <c r="T57" s="37">
        <v>2496.6999999999998</v>
      </c>
      <c r="U57" s="37">
        <v>2683</v>
      </c>
      <c r="V57" s="4">
        <f t="shared" si="30"/>
        <v>1.0746184964152683</v>
      </c>
      <c r="W57" s="13">
        <v>30</v>
      </c>
      <c r="X57" s="37">
        <v>82.1</v>
      </c>
      <c r="Y57" s="37">
        <v>91.8</v>
      </c>
      <c r="Z57" s="4">
        <f t="shared" si="31"/>
        <v>1.118148599269184</v>
      </c>
      <c r="AA57" s="13">
        <v>20</v>
      </c>
      <c r="AB57" s="37" t="s">
        <v>370</v>
      </c>
      <c r="AC57" s="37" t="s">
        <v>370</v>
      </c>
      <c r="AD57" s="4" t="s">
        <v>370</v>
      </c>
      <c r="AE57" s="13" t="s">
        <v>370</v>
      </c>
      <c r="AF57" s="5" t="s">
        <v>383</v>
      </c>
      <c r="AG57" s="5" t="s">
        <v>383</v>
      </c>
      <c r="AH57" s="5" t="s">
        <v>383</v>
      </c>
      <c r="AI57" s="13">
        <v>5</v>
      </c>
      <c r="AJ57" s="5" t="s">
        <v>383</v>
      </c>
      <c r="AK57" s="5" t="s">
        <v>383</v>
      </c>
      <c r="AL57" s="5" t="s">
        <v>383</v>
      </c>
      <c r="AM57" s="13">
        <v>15</v>
      </c>
      <c r="AN57" s="37">
        <v>677</v>
      </c>
      <c r="AO57" s="37">
        <v>696</v>
      </c>
      <c r="AP57" s="4">
        <f t="shared" si="35"/>
        <v>1.0280649926144756</v>
      </c>
      <c r="AQ57" s="13">
        <v>20</v>
      </c>
      <c r="AR57" s="20">
        <f t="shared" si="33"/>
        <v>0.89474895581117109</v>
      </c>
      <c r="AS57" s="20">
        <f t="shared" si="36"/>
        <v>0.89474895581117109</v>
      </c>
      <c r="AT57" s="35">
        <v>164</v>
      </c>
      <c r="AU57" s="21">
        <f t="shared" si="25"/>
        <v>134.18181818181819</v>
      </c>
      <c r="AV57" s="21">
        <f t="shared" si="26"/>
        <v>120.1</v>
      </c>
      <c r="AW57" s="80">
        <f t="shared" si="27"/>
        <v>-14.081818181818193</v>
      </c>
      <c r="AX57" s="21">
        <v>116.6</v>
      </c>
      <c r="AY57" s="21">
        <v>133.5</v>
      </c>
      <c r="AZ57" s="21">
        <v>0</v>
      </c>
      <c r="BA57" s="21">
        <v>17.8</v>
      </c>
      <c r="BB57" s="21">
        <v>12.6</v>
      </c>
      <c r="BC57" s="21">
        <v>0</v>
      </c>
      <c r="BD57" s="21">
        <v>13.1</v>
      </c>
      <c r="BE57" s="21">
        <v>12.6</v>
      </c>
      <c r="BF57" s="78">
        <f t="shared" si="28"/>
        <v>-186.1</v>
      </c>
      <c r="BG57" s="100"/>
      <c r="BH57" s="81"/>
      <c r="BI57" s="106"/>
      <c r="BJ57" s="37">
        <f t="shared" si="34"/>
        <v>0</v>
      </c>
      <c r="BK57" s="11"/>
      <c r="BL57" s="11"/>
      <c r="BM57" s="11"/>
      <c r="BN57" s="11"/>
      <c r="BO57" s="11"/>
      <c r="BP57" s="11"/>
      <c r="BQ57" s="11"/>
      <c r="BR57" s="11"/>
      <c r="BS57" s="1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2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11"/>
      <c r="DE57" s="11"/>
      <c r="DF57" s="11"/>
      <c r="DG57" s="11"/>
      <c r="DH57" s="12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2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2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2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2"/>
      <c r="HQ57" s="11"/>
      <c r="HR57" s="11"/>
    </row>
    <row r="58" spans="1:226" s="2" customFormat="1" ht="15" customHeight="1" x14ac:dyDescent="0.2">
      <c r="A58" s="16" t="s">
        <v>59</v>
      </c>
      <c r="B58" s="37">
        <v>0</v>
      </c>
      <c r="C58" s="37">
        <v>0</v>
      </c>
      <c r="D58" s="4">
        <f t="shared" si="24"/>
        <v>0</v>
      </c>
      <c r="E58" s="13">
        <v>0</v>
      </c>
      <c r="F58" s="5" t="s">
        <v>373</v>
      </c>
      <c r="G58" s="5" t="s">
        <v>373</v>
      </c>
      <c r="H58" s="5" t="s">
        <v>373</v>
      </c>
      <c r="I58" s="13" t="s">
        <v>370</v>
      </c>
      <c r="J58" s="5" t="s">
        <v>373</v>
      </c>
      <c r="K58" s="5" t="s">
        <v>373</v>
      </c>
      <c r="L58" s="5" t="s">
        <v>373</v>
      </c>
      <c r="M58" s="13" t="s">
        <v>370</v>
      </c>
      <c r="N58" s="37">
        <v>317.10000000000002</v>
      </c>
      <c r="O58" s="37">
        <v>264.60000000000002</v>
      </c>
      <c r="P58" s="4">
        <f t="shared" si="29"/>
        <v>0.83443708609271527</v>
      </c>
      <c r="Q58" s="13">
        <v>20</v>
      </c>
      <c r="R58" s="22">
        <v>1</v>
      </c>
      <c r="S58" s="13">
        <v>15</v>
      </c>
      <c r="T58" s="37">
        <v>76</v>
      </c>
      <c r="U58" s="37">
        <v>20</v>
      </c>
      <c r="V58" s="4">
        <f t="shared" si="30"/>
        <v>0.26315789473684209</v>
      </c>
      <c r="W58" s="13">
        <v>30</v>
      </c>
      <c r="X58" s="37">
        <v>0</v>
      </c>
      <c r="Y58" s="37">
        <v>3</v>
      </c>
      <c r="Z58" s="4">
        <f t="shared" si="31"/>
        <v>1</v>
      </c>
      <c r="AA58" s="13">
        <v>20</v>
      </c>
      <c r="AB58" s="37" t="s">
        <v>370</v>
      </c>
      <c r="AC58" s="37" t="s">
        <v>370</v>
      </c>
      <c r="AD58" s="4" t="s">
        <v>370</v>
      </c>
      <c r="AE58" s="13" t="s">
        <v>370</v>
      </c>
      <c r="AF58" s="5" t="s">
        <v>383</v>
      </c>
      <c r="AG58" s="5" t="s">
        <v>383</v>
      </c>
      <c r="AH58" s="5" t="s">
        <v>383</v>
      </c>
      <c r="AI58" s="13">
        <v>5</v>
      </c>
      <c r="AJ58" s="5" t="s">
        <v>383</v>
      </c>
      <c r="AK58" s="5" t="s">
        <v>383</v>
      </c>
      <c r="AL58" s="5" t="s">
        <v>383</v>
      </c>
      <c r="AM58" s="13">
        <v>15</v>
      </c>
      <c r="AN58" s="37">
        <v>90</v>
      </c>
      <c r="AO58" s="37">
        <v>85</v>
      </c>
      <c r="AP58" s="4">
        <f t="shared" si="35"/>
        <v>0.94444444444444442</v>
      </c>
      <c r="AQ58" s="13">
        <v>20</v>
      </c>
      <c r="AR58" s="20">
        <f t="shared" si="33"/>
        <v>0.74735588050331869</v>
      </c>
      <c r="AS58" s="20">
        <f t="shared" si="36"/>
        <v>0.74735588050331869</v>
      </c>
      <c r="AT58" s="35">
        <v>202</v>
      </c>
      <c r="AU58" s="21">
        <f t="shared" si="25"/>
        <v>165.27272727272728</v>
      </c>
      <c r="AV58" s="21">
        <f t="shared" si="26"/>
        <v>123.5</v>
      </c>
      <c r="AW58" s="80">
        <f t="shared" si="27"/>
        <v>-41.77272727272728</v>
      </c>
      <c r="AX58" s="21">
        <v>46.5</v>
      </c>
      <c r="AY58" s="21">
        <v>11.1</v>
      </c>
      <c r="AZ58" s="21">
        <v>0</v>
      </c>
      <c r="BA58" s="21">
        <v>11.4</v>
      </c>
      <c r="BB58" s="21">
        <v>9.3000000000000007</v>
      </c>
      <c r="BC58" s="21">
        <v>4.9000000000000057</v>
      </c>
      <c r="BD58" s="21">
        <v>15.699999999999994</v>
      </c>
      <c r="BE58" s="21">
        <v>6.4000000000000039</v>
      </c>
      <c r="BF58" s="78">
        <f t="shared" si="28"/>
        <v>18.199999999999996</v>
      </c>
      <c r="BG58" s="100"/>
      <c r="BH58" s="81"/>
      <c r="BI58" s="106"/>
      <c r="BJ58" s="37">
        <f t="shared" si="34"/>
        <v>18.199999999999996</v>
      </c>
      <c r="BK58" s="11"/>
      <c r="BL58" s="11"/>
      <c r="BM58" s="11"/>
      <c r="BN58" s="11"/>
      <c r="BO58" s="11"/>
      <c r="BP58" s="11"/>
      <c r="BQ58" s="11"/>
      <c r="BR58" s="11"/>
      <c r="BS58" s="1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2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11"/>
      <c r="DE58" s="11"/>
      <c r="DF58" s="11"/>
      <c r="DG58" s="11"/>
      <c r="DH58" s="12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2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2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2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2"/>
      <c r="HQ58" s="11"/>
      <c r="HR58" s="11"/>
    </row>
    <row r="59" spans="1:226" s="2" customFormat="1" ht="15" customHeight="1" x14ac:dyDescent="0.2">
      <c r="A59" s="16" t="s">
        <v>60</v>
      </c>
      <c r="B59" s="37">
        <v>0</v>
      </c>
      <c r="C59" s="37">
        <v>0</v>
      </c>
      <c r="D59" s="4">
        <f t="shared" si="24"/>
        <v>0</v>
      </c>
      <c r="E59" s="13">
        <v>0</v>
      </c>
      <c r="F59" s="5" t="s">
        <v>373</v>
      </c>
      <c r="G59" s="5" t="s">
        <v>373</v>
      </c>
      <c r="H59" s="5" t="s">
        <v>373</v>
      </c>
      <c r="I59" s="13" t="s">
        <v>370</v>
      </c>
      <c r="J59" s="5" t="s">
        <v>373</v>
      </c>
      <c r="K59" s="5" t="s">
        <v>373</v>
      </c>
      <c r="L59" s="5" t="s">
        <v>373</v>
      </c>
      <c r="M59" s="13" t="s">
        <v>370</v>
      </c>
      <c r="N59" s="37">
        <v>755.8</v>
      </c>
      <c r="O59" s="37">
        <v>276.5</v>
      </c>
      <c r="P59" s="4">
        <f t="shared" si="29"/>
        <v>0.36583752315427365</v>
      </c>
      <c r="Q59" s="13">
        <v>20</v>
      </c>
      <c r="R59" s="22">
        <v>1</v>
      </c>
      <c r="S59" s="13">
        <v>15</v>
      </c>
      <c r="T59" s="37">
        <v>81.2</v>
      </c>
      <c r="U59" s="37">
        <v>44.2</v>
      </c>
      <c r="V59" s="4">
        <f t="shared" si="30"/>
        <v>0.54433497536945818</v>
      </c>
      <c r="W59" s="13">
        <v>30</v>
      </c>
      <c r="X59" s="37">
        <v>13.9</v>
      </c>
      <c r="Y59" s="37">
        <v>14.5</v>
      </c>
      <c r="Z59" s="4">
        <f t="shared" si="31"/>
        <v>1.0431654676258992</v>
      </c>
      <c r="AA59" s="13">
        <v>20</v>
      </c>
      <c r="AB59" s="37" t="s">
        <v>370</v>
      </c>
      <c r="AC59" s="37" t="s">
        <v>370</v>
      </c>
      <c r="AD59" s="4" t="s">
        <v>370</v>
      </c>
      <c r="AE59" s="13" t="s">
        <v>370</v>
      </c>
      <c r="AF59" s="5" t="s">
        <v>383</v>
      </c>
      <c r="AG59" s="5" t="s">
        <v>383</v>
      </c>
      <c r="AH59" s="5" t="s">
        <v>383</v>
      </c>
      <c r="AI59" s="13">
        <v>5</v>
      </c>
      <c r="AJ59" s="5" t="s">
        <v>383</v>
      </c>
      <c r="AK59" s="5" t="s">
        <v>383</v>
      </c>
      <c r="AL59" s="5" t="s">
        <v>383</v>
      </c>
      <c r="AM59" s="13">
        <v>15</v>
      </c>
      <c r="AN59" s="37">
        <v>358</v>
      </c>
      <c r="AO59" s="37">
        <v>427</v>
      </c>
      <c r="AP59" s="4">
        <f t="shared" si="35"/>
        <v>1.1927374301675977</v>
      </c>
      <c r="AQ59" s="13">
        <v>20</v>
      </c>
      <c r="AR59" s="20">
        <f t="shared" si="33"/>
        <v>0.7939510255241824</v>
      </c>
      <c r="AS59" s="20">
        <f t="shared" si="36"/>
        <v>0.7939510255241824</v>
      </c>
      <c r="AT59" s="35">
        <v>959</v>
      </c>
      <c r="AU59" s="21">
        <f t="shared" si="25"/>
        <v>784.63636363636374</v>
      </c>
      <c r="AV59" s="21">
        <f t="shared" si="26"/>
        <v>623</v>
      </c>
      <c r="AW59" s="80">
        <f t="shared" si="27"/>
        <v>-161.63636363636374</v>
      </c>
      <c r="AX59" s="21">
        <v>53</v>
      </c>
      <c r="AY59" s="21">
        <v>95.8</v>
      </c>
      <c r="AZ59" s="21">
        <v>31.600000000000009</v>
      </c>
      <c r="BA59" s="21">
        <v>65.3</v>
      </c>
      <c r="BB59" s="21">
        <v>37.1</v>
      </c>
      <c r="BC59" s="21">
        <v>82.899999999999977</v>
      </c>
      <c r="BD59" s="21">
        <v>64.899999999999991</v>
      </c>
      <c r="BE59" s="21">
        <v>80.099999999999994</v>
      </c>
      <c r="BF59" s="78">
        <f t="shared" si="28"/>
        <v>112.29999999999998</v>
      </c>
      <c r="BG59" s="100"/>
      <c r="BH59" s="81"/>
      <c r="BI59" s="106"/>
      <c r="BJ59" s="37">
        <f t="shared" si="34"/>
        <v>112.29999999999998</v>
      </c>
      <c r="BK59" s="11"/>
      <c r="BL59" s="11"/>
      <c r="BM59" s="11"/>
      <c r="BN59" s="11"/>
      <c r="BO59" s="11"/>
      <c r="BP59" s="11"/>
      <c r="BQ59" s="11"/>
      <c r="BR59" s="11"/>
      <c r="BS59" s="1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2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11"/>
      <c r="DE59" s="11"/>
      <c r="DF59" s="11"/>
      <c r="DG59" s="11"/>
      <c r="DH59" s="12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2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2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2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2"/>
      <c r="HQ59" s="11"/>
      <c r="HR59" s="11"/>
    </row>
    <row r="60" spans="1:226" s="2" customFormat="1" ht="15" customHeight="1" x14ac:dyDescent="0.2">
      <c r="A60" s="16" t="s">
        <v>61</v>
      </c>
      <c r="B60" s="37">
        <v>0</v>
      </c>
      <c r="C60" s="37">
        <v>0</v>
      </c>
      <c r="D60" s="4">
        <f t="shared" si="24"/>
        <v>0</v>
      </c>
      <c r="E60" s="13">
        <v>0</v>
      </c>
      <c r="F60" s="5" t="s">
        <v>373</v>
      </c>
      <c r="G60" s="5" t="s">
        <v>373</v>
      </c>
      <c r="H60" s="5" t="s">
        <v>373</v>
      </c>
      <c r="I60" s="13" t="s">
        <v>370</v>
      </c>
      <c r="J60" s="5" t="s">
        <v>373</v>
      </c>
      <c r="K60" s="5" t="s">
        <v>373</v>
      </c>
      <c r="L60" s="5" t="s">
        <v>373</v>
      </c>
      <c r="M60" s="13" t="s">
        <v>370</v>
      </c>
      <c r="N60" s="37">
        <v>1161.7</v>
      </c>
      <c r="O60" s="37">
        <v>1220.0999999999999</v>
      </c>
      <c r="P60" s="4">
        <f t="shared" si="29"/>
        <v>1.0502711543427734</v>
      </c>
      <c r="Q60" s="13">
        <v>20</v>
      </c>
      <c r="R60" s="22">
        <v>1</v>
      </c>
      <c r="S60" s="13">
        <v>15</v>
      </c>
      <c r="T60" s="37">
        <v>2552.3000000000002</v>
      </c>
      <c r="U60" s="37">
        <v>2733.6</v>
      </c>
      <c r="V60" s="4">
        <f t="shared" si="30"/>
        <v>1.0710339693609685</v>
      </c>
      <c r="W60" s="13">
        <v>30</v>
      </c>
      <c r="X60" s="37">
        <v>23.22</v>
      </c>
      <c r="Y60" s="37">
        <v>22.7</v>
      </c>
      <c r="Z60" s="4">
        <f t="shared" si="31"/>
        <v>0.97760551248923344</v>
      </c>
      <c r="AA60" s="13">
        <v>20</v>
      </c>
      <c r="AB60" s="37" t="s">
        <v>370</v>
      </c>
      <c r="AC60" s="37" t="s">
        <v>370</v>
      </c>
      <c r="AD60" s="4" t="s">
        <v>370</v>
      </c>
      <c r="AE60" s="13" t="s">
        <v>370</v>
      </c>
      <c r="AF60" s="5" t="s">
        <v>383</v>
      </c>
      <c r="AG60" s="5" t="s">
        <v>383</v>
      </c>
      <c r="AH60" s="5" t="s">
        <v>383</v>
      </c>
      <c r="AI60" s="13">
        <v>5</v>
      </c>
      <c r="AJ60" s="5" t="s">
        <v>383</v>
      </c>
      <c r="AK60" s="5" t="s">
        <v>383</v>
      </c>
      <c r="AL60" s="5" t="s">
        <v>383</v>
      </c>
      <c r="AM60" s="13">
        <v>15</v>
      </c>
      <c r="AN60" s="37">
        <v>535</v>
      </c>
      <c r="AO60" s="37">
        <v>458</v>
      </c>
      <c r="AP60" s="4">
        <f t="shared" si="35"/>
        <v>0.85607476635514024</v>
      </c>
      <c r="AQ60" s="13">
        <v>20</v>
      </c>
      <c r="AR60" s="20">
        <f t="shared" si="33"/>
        <v>0.99819093090068578</v>
      </c>
      <c r="AS60" s="20">
        <f t="shared" si="36"/>
        <v>0.99819093090068578</v>
      </c>
      <c r="AT60" s="35">
        <v>877</v>
      </c>
      <c r="AU60" s="21">
        <f t="shared" si="25"/>
        <v>717.54545454545462</v>
      </c>
      <c r="AV60" s="21">
        <f t="shared" si="26"/>
        <v>716.2</v>
      </c>
      <c r="AW60" s="80">
        <f t="shared" si="27"/>
        <v>-1.3454545454545723</v>
      </c>
      <c r="AX60" s="21">
        <v>272.39999999999998</v>
      </c>
      <c r="AY60" s="21">
        <v>272.39999999999998</v>
      </c>
      <c r="AZ60" s="21">
        <v>0</v>
      </c>
      <c r="BA60" s="21">
        <v>100.1</v>
      </c>
      <c r="BB60" s="21">
        <v>80.2</v>
      </c>
      <c r="BC60" s="21">
        <v>0</v>
      </c>
      <c r="BD60" s="21">
        <v>64.2</v>
      </c>
      <c r="BE60" s="21">
        <v>58.7</v>
      </c>
      <c r="BF60" s="78">
        <f t="shared" si="28"/>
        <v>-131.7999999999999</v>
      </c>
      <c r="BG60" s="100"/>
      <c r="BH60" s="81"/>
      <c r="BI60" s="106"/>
      <c r="BJ60" s="37">
        <f t="shared" si="34"/>
        <v>0</v>
      </c>
      <c r="BK60" s="11"/>
      <c r="BL60" s="11"/>
      <c r="BM60" s="11"/>
      <c r="BN60" s="11"/>
      <c r="BO60" s="11"/>
      <c r="BP60" s="11"/>
      <c r="BQ60" s="11"/>
      <c r="BR60" s="11"/>
      <c r="BS60" s="1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2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11"/>
      <c r="DE60" s="11"/>
      <c r="DF60" s="11"/>
      <c r="DG60" s="11"/>
      <c r="DH60" s="12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2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2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2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2"/>
      <c r="HQ60" s="11"/>
      <c r="HR60" s="11"/>
    </row>
    <row r="61" spans="1:226" s="2" customFormat="1" ht="15" customHeight="1" x14ac:dyDescent="0.2">
      <c r="A61" s="16" t="s">
        <v>62</v>
      </c>
      <c r="B61" s="37">
        <v>69090</v>
      </c>
      <c r="C61" s="37">
        <v>70697</v>
      </c>
      <c r="D61" s="4">
        <f t="shared" si="24"/>
        <v>1.0232595165725864</v>
      </c>
      <c r="E61" s="13">
        <v>10</v>
      </c>
      <c r="F61" s="5" t="s">
        <v>373</v>
      </c>
      <c r="G61" s="5" t="s">
        <v>373</v>
      </c>
      <c r="H61" s="5" t="s">
        <v>373</v>
      </c>
      <c r="I61" s="13" t="s">
        <v>370</v>
      </c>
      <c r="J61" s="5" t="s">
        <v>373</v>
      </c>
      <c r="K61" s="5" t="s">
        <v>373</v>
      </c>
      <c r="L61" s="5" t="s">
        <v>373</v>
      </c>
      <c r="M61" s="13" t="s">
        <v>370</v>
      </c>
      <c r="N61" s="37">
        <v>7402</v>
      </c>
      <c r="O61" s="37">
        <v>5858.3</v>
      </c>
      <c r="P61" s="4">
        <f t="shared" si="29"/>
        <v>0.79144825722777634</v>
      </c>
      <c r="Q61" s="13">
        <v>20</v>
      </c>
      <c r="R61" s="22">
        <v>1</v>
      </c>
      <c r="S61" s="13">
        <v>15</v>
      </c>
      <c r="T61" s="37">
        <v>162</v>
      </c>
      <c r="U61" s="37">
        <v>60.4</v>
      </c>
      <c r="V61" s="4">
        <f t="shared" si="30"/>
        <v>0.37283950617283951</v>
      </c>
      <c r="W61" s="13">
        <v>30</v>
      </c>
      <c r="X61" s="37">
        <v>25.6</v>
      </c>
      <c r="Y61" s="37">
        <v>17.399999999999999</v>
      </c>
      <c r="Z61" s="4">
        <f t="shared" si="31"/>
        <v>0.67968749999999989</v>
      </c>
      <c r="AA61" s="13">
        <v>20</v>
      </c>
      <c r="AB61" s="37" t="s">
        <v>370</v>
      </c>
      <c r="AC61" s="37" t="s">
        <v>370</v>
      </c>
      <c r="AD61" s="4" t="s">
        <v>370</v>
      </c>
      <c r="AE61" s="13" t="s">
        <v>370</v>
      </c>
      <c r="AF61" s="5" t="s">
        <v>383</v>
      </c>
      <c r="AG61" s="5" t="s">
        <v>383</v>
      </c>
      <c r="AH61" s="5" t="s">
        <v>383</v>
      </c>
      <c r="AI61" s="13">
        <v>5</v>
      </c>
      <c r="AJ61" s="5" t="s">
        <v>383</v>
      </c>
      <c r="AK61" s="5" t="s">
        <v>383</v>
      </c>
      <c r="AL61" s="5" t="s">
        <v>383</v>
      </c>
      <c r="AM61" s="13">
        <v>15</v>
      </c>
      <c r="AN61" s="37">
        <v>139</v>
      </c>
      <c r="AO61" s="37">
        <v>246</v>
      </c>
      <c r="AP61" s="4">
        <f t="shared" si="35"/>
        <v>1.7697841726618706</v>
      </c>
      <c r="AQ61" s="13">
        <v>20</v>
      </c>
      <c r="AR61" s="20">
        <f t="shared" si="33"/>
        <v>0.88031459955394764</v>
      </c>
      <c r="AS61" s="20">
        <f t="shared" si="36"/>
        <v>0.88031459955394764</v>
      </c>
      <c r="AT61" s="35">
        <v>991</v>
      </c>
      <c r="AU61" s="21">
        <f t="shared" si="25"/>
        <v>810.81818181818187</v>
      </c>
      <c r="AV61" s="21">
        <f t="shared" si="26"/>
        <v>713.8</v>
      </c>
      <c r="AW61" s="80">
        <f t="shared" si="27"/>
        <v>-97.018181818181915</v>
      </c>
      <c r="AX61" s="21">
        <v>69.2</v>
      </c>
      <c r="AY61" s="21">
        <v>48.7</v>
      </c>
      <c r="AZ61" s="21">
        <v>208.3</v>
      </c>
      <c r="BA61" s="21">
        <v>116.6</v>
      </c>
      <c r="BB61" s="21">
        <v>112.4</v>
      </c>
      <c r="BC61" s="21">
        <v>107.49999999999994</v>
      </c>
      <c r="BD61" s="21">
        <v>107.89999999999991</v>
      </c>
      <c r="BE61" s="21">
        <v>108.1</v>
      </c>
      <c r="BF61" s="78">
        <f t="shared" si="28"/>
        <v>-164.89999999999998</v>
      </c>
      <c r="BG61" s="100"/>
      <c r="BH61" s="81"/>
      <c r="BI61" s="106"/>
      <c r="BJ61" s="37">
        <f t="shared" si="34"/>
        <v>0</v>
      </c>
      <c r="BK61" s="11"/>
      <c r="BL61" s="11"/>
      <c r="BM61" s="11"/>
      <c r="BN61" s="11"/>
      <c r="BO61" s="11"/>
      <c r="BP61" s="11"/>
      <c r="BQ61" s="11"/>
      <c r="BR61" s="11"/>
      <c r="BS61" s="1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2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11"/>
      <c r="DE61" s="11"/>
      <c r="DF61" s="11"/>
      <c r="DG61" s="11"/>
      <c r="DH61" s="12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2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2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2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2"/>
      <c r="HQ61" s="11"/>
      <c r="HR61" s="11"/>
    </row>
    <row r="62" spans="1:226" s="2" customFormat="1" ht="15" customHeight="1" x14ac:dyDescent="0.2">
      <c r="A62" s="16" t="s">
        <v>63</v>
      </c>
      <c r="B62" s="37">
        <v>0</v>
      </c>
      <c r="C62" s="37">
        <v>0</v>
      </c>
      <c r="D62" s="4">
        <f t="shared" si="24"/>
        <v>0</v>
      </c>
      <c r="E62" s="13">
        <v>0</v>
      </c>
      <c r="F62" s="5" t="s">
        <v>373</v>
      </c>
      <c r="G62" s="5" t="s">
        <v>373</v>
      </c>
      <c r="H62" s="5" t="s">
        <v>373</v>
      </c>
      <c r="I62" s="13" t="s">
        <v>370</v>
      </c>
      <c r="J62" s="5" t="s">
        <v>373</v>
      </c>
      <c r="K62" s="5" t="s">
        <v>373</v>
      </c>
      <c r="L62" s="5" t="s">
        <v>373</v>
      </c>
      <c r="M62" s="13" t="s">
        <v>370</v>
      </c>
      <c r="N62" s="37">
        <v>1241.5999999999999</v>
      </c>
      <c r="O62" s="37">
        <v>2357.3000000000002</v>
      </c>
      <c r="P62" s="4">
        <f t="shared" si="29"/>
        <v>1.8985985824742271</v>
      </c>
      <c r="Q62" s="13">
        <v>20</v>
      </c>
      <c r="R62" s="22">
        <v>1</v>
      </c>
      <c r="S62" s="13">
        <v>15</v>
      </c>
      <c r="T62" s="37">
        <v>1319.6</v>
      </c>
      <c r="U62" s="37">
        <v>1280.3</v>
      </c>
      <c r="V62" s="4">
        <f t="shared" si="30"/>
        <v>0.97021824795392542</v>
      </c>
      <c r="W62" s="13">
        <v>30</v>
      </c>
      <c r="X62" s="37">
        <v>84.3</v>
      </c>
      <c r="Y62" s="37">
        <v>92</v>
      </c>
      <c r="Z62" s="4">
        <f t="shared" si="31"/>
        <v>1.0913404507710558</v>
      </c>
      <c r="AA62" s="13">
        <v>20</v>
      </c>
      <c r="AB62" s="37" t="s">
        <v>370</v>
      </c>
      <c r="AC62" s="37" t="s">
        <v>370</v>
      </c>
      <c r="AD62" s="4" t="s">
        <v>370</v>
      </c>
      <c r="AE62" s="13" t="s">
        <v>370</v>
      </c>
      <c r="AF62" s="5" t="s">
        <v>383</v>
      </c>
      <c r="AG62" s="5" t="s">
        <v>383</v>
      </c>
      <c r="AH62" s="5" t="s">
        <v>383</v>
      </c>
      <c r="AI62" s="13">
        <v>5</v>
      </c>
      <c r="AJ62" s="5" t="s">
        <v>383</v>
      </c>
      <c r="AK62" s="5" t="s">
        <v>383</v>
      </c>
      <c r="AL62" s="5" t="s">
        <v>383</v>
      </c>
      <c r="AM62" s="13">
        <v>15</v>
      </c>
      <c r="AN62" s="37">
        <v>867</v>
      </c>
      <c r="AO62" s="37">
        <v>882</v>
      </c>
      <c r="AP62" s="4">
        <f t="shared" si="35"/>
        <v>1.0173010380622838</v>
      </c>
      <c r="AQ62" s="13">
        <v>20</v>
      </c>
      <c r="AR62" s="20">
        <f t="shared" si="33"/>
        <v>1.1833461796644678</v>
      </c>
      <c r="AS62" s="20">
        <f t="shared" si="36"/>
        <v>1.1833461796644678</v>
      </c>
      <c r="AT62" s="35">
        <v>825</v>
      </c>
      <c r="AU62" s="21">
        <f t="shared" si="25"/>
        <v>675</v>
      </c>
      <c r="AV62" s="21">
        <f t="shared" si="26"/>
        <v>798.8</v>
      </c>
      <c r="AW62" s="80">
        <f t="shared" si="27"/>
        <v>123.79999999999995</v>
      </c>
      <c r="AX62" s="21">
        <v>122.4</v>
      </c>
      <c r="AY62" s="21">
        <v>163.1</v>
      </c>
      <c r="AZ62" s="21">
        <v>0</v>
      </c>
      <c r="BA62" s="21">
        <v>92.8</v>
      </c>
      <c r="BB62" s="21">
        <v>75.5</v>
      </c>
      <c r="BC62" s="21">
        <v>74.900000000000091</v>
      </c>
      <c r="BD62" s="21">
        <v>38.999999999999957</v>
      </c>
      <c r="BE62" s="21">
        <v>91.499999999999915</v>
      </c>
      <c r="BF62" s="78">
        <f t="shared" si="28"/>
        <v>139.6</v>
      </c>
      <c r="BG62" s="100"/>
      <c r="BH62" s="81"/>
      <c r="BI62" s="106"/>
      <c r="BJ62" s="37">
        <f t="shared" si="34"/>
        <v>139.6</v>
      </c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2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2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2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2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2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2"/>
      <c r="HQ62" s="11"/>
      <c r="HR62" s="11"/>
    </row>
    <row r="63" spans="1:226" s="2" customFormat="1" ht="15" customHeight="1" x14ac:dyDescent="0.2">
      <c r="A63" s="16" t="s">
        <v>64</v>
      </c>
      <c r="B63" s="37">
        <v>0</v>
      </c>
      <c r="C63" s="37">
        <v>0</v>
      </c>
      <c r="D63" s="4">
        <f t="shared" si="24"/>
        <v>0</v>
      </c>
      <c r="E63" s="13">
        <v>0</v>
      </c>
      <c r="F63" s="5" t="s">
        <v>373</v>
      </c>
      <c r="G63" s="5" t="s">
        <v>373</v>
      </c>
      <c r="H63" s="5" t="s">
        <v>373</v>
      </c>
      <c r="I63" s="13" t="s">
        <v>370</v>
      </c>
      <c r="J63" s="5" t="s">
        <v>373</v>
      </c>
      <c r="K63" s="5" t="s">
        <v>373</v>
      </c>
      <c r="L63" s="5" t="s">
        <v>373</v>
      </c>
      <c r="M63" s="13" t="s">
        <v>370</v>
      </c>
      <c r="N63" s="37">
        <v>1166.2</v>
      </c>
      <c r="O63" s="37">
        <v>897.5</v>
      </c>
      <c r="P63" s="4">
        <f t="shared" si="29"/>
        <v>0.76959355170639676</v>
      </c>
      <c r="Q63" s="13">
        <v>20</v>
      </c>
      <c r="R63" s="22">
        <v>1</v>
      </c>
      <c r="S63" s="13">
        <v>15</v>
      </c>
      <c r="T63" s="37">
        <v>49</v>
      </c>
      <c r="U63" s="37">
        <v>36.799999999999997</v>
      </c>
      <c r="V63" s="4">
        <f t="shared" si="30"/>
        <v>0.75102040816326521</v>
      </c>
      <c r="W63" s="13">
        <v>30</v>
      </c>
      <c r="X63" s="37">
        <v>28.38</v>
      </c>
      <c r="Y63" s="37">
        <v>28.4</v>
      </c>
      <c r="Z63" s="4">
        <f t="shared" si="31"/>
        <v>1.0007047216349543</v>
      </c>
      <c r="AA63" s="13">
        <v>20</v>
      </c>
      <c r="AB63" s="37" t="s">
        <v>370</v>
      </c>
      <c r="AC63" s="37" t="s">
        <v>370</v>
      </c>
      <c r="AD63" s="4" t="s">
        <v>370</v>
      </c>
      <c r="AE63" s="13" t="s">
        <v>370</v>
      </c>
      <c r="AF63" s="5" t="s">
        <v>383</v>
      </c>
      <c r="AG63" s="5" t="s">
        <v>383</v>
      </c>
      <c r="AH63" s="5" t="s">
        <v>383</v>
      </c>
      <c r="AI63" s="13">
        <v>5</v>
      </c>
      <c r="AJ63" s="5" t="s">
        <v>383</v>
      </c>
      <c r="AK63" s="5" t="s">
        <v>383</v>
      </c>
      <c r="AL63" s="5" t="s">
        <v>383</v>
      </c>
      <c r="AM63" s="13">
        <v>15</v>
      </c>
      <c r="AN63" s="37">
        <v>151</v>
      </c>
      <c r="AO63" s="37">
        <v>169</v>
      </c>
      <c r="AP63" s="4">
        <f t="shared" si="35"/>
        <v>1.119205298013245</v>
      </c>
      <c r="AQ63" s="13">
        <v>20</v>
      </c>
      <c r="AR63" s="20">
        <f t="shared" si="33"/>
        <v>0.90781603497133223</v>
      </c>
      <c r="AS63" s="20">
        <f t="shared" si="36"/>
        <v>0.90781603497133223</v>
      </c>
      <c r="AT63" s="35">
        <v>463</v>
      </c>
      <c r="AU63" s="21">
        <f t="shared" si="25"/>
        <v>378.81818181818187</v>
      </c>
      <c r="AV63" s="21">
        <f t="shared" si="26"/>
        <v>343.9</v>
      </c>
      <c r="AW63" s="80">
        <f t="shared" si="27"/>
        <v>-34.918181818181893</v>
      </c>
      <c r="AX63" s="21">
        <v>53.9</v>
      </c>
      <c r="AY63" s="21">
        <v>166.2</v>
      </c>
      <c r="AZ63" s="21">
        <v>0</v>
      </c>
      <c r="BA63" s="21">
        <v>32.1</v>
      </c>
      <c r="BB63" s="21">
        <v>19.100000000000001</v>
      </c>
      <c r="BC63" s="21">
        <v>0</v>
      </c>
      <c r="BD63" s="21">
        <v>23.7</v>
      </c>
      <c r="BE63" s="21">
        <v>17</v>
      </c>
      <c r="BF63" s="78">
        <f t="shared" si="28"/>
        <v>31.90000000000002</v>
      </c>
      <c r="BG63" s="100"/>
      <c r="BH63" s="81"/>
      <c r="BI63" s="106"/>
      <c r="BJ63" s="37">
        <f t="shared" si="34"/>
        <v>31.90000000000002</v>
      </c>
      <c r="BK63" s="11"/>
      <c r="BL63" s="11"/>
      <c r="BM63" s="11"/>
      <c r="BN63" s="11"/>
      <c r="BO63" s="11"/>
      <c r="BP63" s="11"/>
      <c r="BQ63" s="11"/>
      <c r="BR63" s="11"/>
      <c r="BS63" s="1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2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11"/>
      <c r="DE63" s="11"/>
      <c r="DF63" s="11"/>
      <c r="DG63" s="11"/>
      <c r="DH63" s="12"/>
      <c r="DI63" s="11"/>
      <c r="DJ63" s="11"/>
      <c r="DK63" s="11"/>
      <c r="DL63" s="11"/>
      <c r="DM63" s="11"/>
      <c r="DN63" s="11"/>
      <c r="DO63" s="11"/>
      <c r="DP63" s="11"/>
      <c r="DQ63" s="11"/>
      <c r="DR63" s="11"/>
      <c r="DS63" s="11"/>
      <c r="DT63" s="11"/>
      <c r="DU63" s="11"/>
      <c r="DV63" s="11"/>
      <c r="DW63" s="11"/>
      <c r="DX63" s="11"/>
      <c r="DY63" s="11"/>
      <c r="DZ63" s="11"/>
      <c r="EA63" s="11"/>
      <c r="EB63" s="11"/>
      <c r="EC63" s="11"/>
      <c r="ED63" s="11"/>
      <c r="EE63" s="11"/>
      <c r="EF63" s="11"/>
      <c r="EG63" s="11"/>
      <c r="EH63" s="11"/>
      <c r="EI63" s="11"/>
      <c r="EJ63" s="12"/>
      <c r="EK63" s="11"/>
      <c r="EL63" s="11"/>
      <c r="EM63" s="11"/>
      <c r="EN63" s="11"/>
      <c r="EO63" s="11"/>
      <c r="EP63" s="11"/>
      <c r="EQ63" s="11"/>
      <c r="ER63" s="11"/>
      <c r="ES63" s="11"/>
      <c r="ET63" s="11"/>
      <c r="EU63" s="11"/>
      <c r="EV63" s="11"/>
      <c r="EW63" s="11"/>
      <c r="EX63" s="11"/>
      <c r="EY63" s="11"/>
      <c r="EZ63" s="11"/>
      <c r="FA63" s="11"/>
      <c r="FB63" s="11"/>
      <c r="FC63" s="11"/>
      <c r="FD63" s="11"/>
      <c r="FE63" s="11"/>
      <c r="FF63" s="11"/>
      <c r="FG63" s="11"/>
      <c r="FH63" s="11"/>
      <c r="FI63" s="11"/>
      <c r="FJ63" s="11"/>
      <c r="FK63" s="11"/>
      <c r="FL63" s="12"/>
      <c r="FM63" s="11"/>
      <c r="FN63" s="11"/>
      <c r="FO63" s="11"/>
      <c r="FP63" s="11"/>
      <c r="FQ63" s="11"/>
      <c r="FR63" s="11"/>
      <c r="FS63" s="11"/>
      <c r="FT63" s="11"/>
      <c r="FU63" s="11"/>
      <c r="FV63" s="11"/>
      <c r="FW63" s="11"/>
      <c r="FX63" s="11"/>
      <c r="FY63" s="11"/>
      <c r="FZ63" s="11"/>
      <c r="GA63" s="11"/>
      <c r="GB63" s="11"/>
      <c r="GC63" s="11"/>
      <c r="GD63" s="11"/>
      <c r="GE63" s="11"/>
      <c r="GF63" s="11"/>
      <c r="GG63" s="11"/>
      <c r="GH63" s="11"/>
      <c r="GI63" s="11"/>
      <c r="GJ63" s="11"/>
      <c r="GK63" s="11"/>
      <c r="GL63" s="11"/>
      <c r="GM63" s="11"/>
      <c r="GN63" s="12"/>
      <c r="GO63" s="11"/>
      <c r="GP63" s="11"/>
      <c r="GQ63" s="11"/>
      <c r="GR63" s="11"/>
      <c r="GS63" s="11"/>
      <c r="GT63" s="11"/>
      <c r="GU63" s="11"/>
      <c r="GV63" s="11"/>
      <c r="GW63" s="11"/>
      <c r="GX63" s="11"/>
      <c r="GY63" s="11"/>
      <c r="GZ63" s="11"/>
      <c r="HA63" s="11"/>
      <c r="HB63" s="11"/>
      <c r="HC63" s="11"/>
      <c r="HD63" s="11"/>
      <c r="HE63" s="11"/>
      <c r="HF63" s="11"/>
      <c r="HG63" s="11"/>
      <c r="HH63" s="11"/>
      <c r="HI63" s="11"/>
      <c r="HJ63" s="11"/>
      <c r="HK63" s="11"/>
      <c r="HL63" s="11"/>
      <c r="HM63" s="11"/>
      <c r="HN63" s="11"/>
      <c r="HO63" s="11"/>
      <c r="HP63" s="12"/>
      <c r="HQ63" s="11"/>
      <c r="HR63" s="11"/>
    </row>
    <row r="64" spans="1:226" s="2" customFormat="1" ht="15" customHeight="1" x14ac:dyDescent="0.2">
      <c r="A64" s="16" t="s">
        <v>65</v>
      </c>
      <c r="B64" s="37">
        <v>0</v>
      </c>
      <c r="C64" s="37">
        <v>0</v>
      </c>
      <c r="D64" s="4">
        <f t="shared" si="24"/>
        <v>0</v>
      </c>
      <c r="E64" s="13">
        <v>0</v>
      </c>
      <c r="F64" s="5" t="s">
        <v>373</v>
      </c>
      <c r="G64" s="5" t="s">
        <v>373</v>
      </c>
      <c r="H64" s="5" t="s">
        <v>373</v>
      </c>
      <c r="I64" s="13" t="s">
        <v>370</v>
      </c>
      <c r="J64" s="5" t="s">
        <v>373</v>
      </c>
      <c r="K64" s="5" t="s">
        <v>373</v>
      </c>
      <c r="L64" s="5" t="s">
        <v>373</v>
      </c>
      <c r="M64" s="13" t="s">
        <v>370</v>
      </c>
      <c r="N64" s="37">
        <v>425.4</v>
      </c>
      <c r="O64" s="37">
        <v>808.5</v>
      </c>
      <c r="P64" s="4">
        <f t="shared" si="29"/>
        <v>1.9005641748942173</v>
      </c>
      <c r="Q64" s="13">
        <v>20</v>
      </c>
      <c r="R64" s="22">
        <v>1</v>
      </c>
      <c r="S64" s="13">
        <v>15</v>
      </c>
      <c r="T64" s="37">
        <v>20</v>
      </c>
      <c r="U64" s="37">
        <v>5.2</v>
      </c>
      <c r="V64" s="4">
        <f t="shared" si="30"/>
        <v>0.26</v>
      </c>
      <c r="W64" s="13">
        <v>35</v>
      </c>
      <c r="X64" s="37">
        <v>14.1</v>
      </c>
      <c r="Y64" s="37">
        <v>8.6</v>
      </c>
      <c r="Z64" s="4">
        <f t="shared" si="31"/>
        <v>0.60992907801418439</v>
      </c>
      <c r="AA64" s="13">
        <v>15</v>
      </c>
      <c r="AB64" s="37" t="s">
        <v>370</v>
      </c>
      <c r="AC64" s="37" t="s">
        <v>370</v>
      </c>
      <c r="AD64" s="4" t="s">
        <v>370</v>
      </c>
      <c r="AE64" s="13" t="s">
        <v>370</v>
      </c>
      <c r="AF64" s="5" t="s">
        <v>383</v>
      </c>
      <c r="AG64" s="5" t="s">
        <v>383</v>
      </c>
      <c r="AH64" s="5" t="s">
        <v>383</v>
      </c>
      <c r="AI64" s="13">
        <v>5</v>
      </c>
      <c r="AJ64" s="5" t="s">
        <v>383</v>
      </c>
      <c r="AK64" s="5" t="s">
        <v>383</v>
      </c>
      <c r="AL64" s="5" t="s">
        <v>383</v>
      </c>
      <c r="AM64" s="13">
        <v>15</v>
      </c>
      <c r="AN64" s="37">
        <v>45</v>
      </c>
      <c r="AO64" s="37">
        <v>34</v>
      </c>
      <c r="AP64" s="4">
        <f t="shared" si="35"/>
        <v>0.75555555555555554</v>
      </c>
      <c r="AQ64" s="13">
        <v>20</v>
      </c>
      <c r="AR64" s="20">
        <f t="shared" si="33"/>
        <v>0.82258410265912596</v>
      </c>
      <c r="AS64" s="20">
        <f t="shared" si="36"/>
        <v>0.82258410265912596</v>
      </c>
      <c r="AT64" s="35">
        <v>1045</v>
      </c>
      <c r="AU64" s="21">
        <f t="shared" si="25"/>
        <v>855</v>
      </c>
      <c r="AV64" s="21">
        <f t="shared" si="26"/>
        <v>703.3</v>
      </c>
      <c r="AW64" s="80">
        <f t="shared" si="27"/>
        <v>-151.70000000000005</v>
      </c>
      <c r="AX64" s="21">
        <v>167.2</v>
      </c>
      <c r="AY64" s="21">
        <v>94</v>
      </c>
      <c r="AZ64" s="21">
        <v>91</v>
      </c>
      <c r="BA64" s="21">
        <v>118.6</v>
      </c>
      <c r="BB64" s="21">
        <v>82.7</v>
      </c>
      <c r="BC64" s="21">
        <v>131.19999999999999</v>
      </c>
      <c r="BD64" s="21">
        <v>37.000000000000043</v>
      </c>
      <c r="BE64" s="21">
        <v>1.6999999999999993</v>
      </c>
      <c r="BF64" s="78">
        <f t="shared" si="28"/>
        <v>-20.100000000000133</v>
      </c>
      <c r="BG64" s="100"/>
      <c r="BH64" s="81"/>
      <c r="BI64" s="106"/>
      <c r="BJ64" s="37">
        <f t="shared" si="34"/>
        <v>0</v>
      </c>
      <c r="BK64" s="11"/>
      <c r="BL64" s="11"/>
      <c r="BM64" s="11"/>
      <c r="BN64" s="11"/>
      <c r="BO64" s="11"/>
      <c r="BP64" s="11"/>
      <c r="BQ64" s="11"/>
      <c r="BR64" s="11"/>
      <c r="BS64" s="1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2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11"/>
      <c r="DE64" s="11"/>
      <c r="DF64" s="11"/>
      <c r="DG64" s="11"/>
      <c r="DH64" s="12"/>
      <c r="DI64" s="11"/>
      <c r="DJ64" s="11"/>
      <c r="DK64" s="11"/>
      <c r="DL64" s="11"/>
      <c r="DM64" s="11"/>
      <c r="DN64" s="11"/>
      <c r="DO64" s="11"/>
      <c r="DP64" s="11"/>
      <c r="DQ64" s="11"/>
      <c r="DR64" s="11"/>
      <c r="DS64" s="11"/>
      <c r="DT64" s="11"/>
      <c r="DU64" s="11"/>
      <c r="DV64" s="11"/>
      <c r="DW64" s="11"/>
      <c r="DX64" s="11"/>
      <c r="DY64" s="11"/>
      <c r="DZ64" s="11"/>
      <c r="EA64" s="11"/>
      <c r="EB64" s="11"/>
      <c r="EC64" s="11"/>
      <c r="ED64" s="11"/>
      <c r="EE64" s="11"/>
      <c r="EF64" s="11"/>
      <c r="EG64" s="11"/>
      <c r="EH64" s="11"/>
      <c r="EI64" s="11"/>
      <c r="EJ64" s="12"/>
      <c r="EK64" s="11"/>
      <c r="EL64" s="11"/>
      <c r="EM64" s="11"/>
      <c r="EN64" s="11"/>
      <c r="EO64" s="11"/>
      <c r="EP64" s="11"/>
      <c r="EQ64" s="11"/>
      <c r="ER64" s="11"/>
      <c r="ES64" s="11"/>
      <c r="ET64" s="11"/>
      <c r="EU64" s="11"/>
      <c r="EV64" s="11"/>
      <c r="EW64" s="11"/>
      <c r="EX64" s="11"/>
      <c r="EY64" s="11"/>
      <c r="EZ64" s="11"/>
      <c r="FA64" s="11"/>
      <c r="FB64" s="11"/>
      <c r="FC64" s="11"/>
      <c r="FD64" s="11"/>
      <c r="FE64" s="11"/>
      <c r="FF64" s="11"/>
      <c r="FG64" s="11"/>
      <c r="FH64" s="11"/>
      <c r="FI64" s="11"/>
      <c r="FJ64" s="11"/>
      <c r="FK64" s="11"/>
      <c r="FL64" s="12"/>
      <c r="FM64" s="11"/>
      <c r="FN64" s="11"/>
      <c r="FO64" s="11"/>
      <c r="FP64" s="11"/>
      <c r="FQ64" s="11"/>
      <c r="FR64" s="11"/>
      <c r="FS64" s="11"/>
      <c r="FT64" s="11"/>
      <c r="FU64" s="11"/>
      <c r="FV64" s="11"/>
      <c r="FW64" s="11"/>
      <c r="FX64" s="11"/>
      <c r="FY64" s="11"/>
      <c r="FZ64" s="11"/>
      <c r="GA64" s="11"/>
      <c r="GB64" s="11"/>
      <c r="GC64" s="11"/>
      <c r="GD64" s="11"/>
      <c r="GE64" s="11"/>
      <c r="GF64" s="11"/>
      <c r="GG64" s="11"/>
      <c r="GH64" s="11"/>
      <c r="GI64" s="11"/>
      <c r="GJ64" s="11"/>
      <c r="GK64" s="11"/>
      <c r="GL64" s="11"/>
      <c r="GM64" s="11"/>
      <c r="GN64" s="12"/>
      <c r="GO64" s="11"/>
      <c r="GP64" s="11"/>
      <c r="GQ64" s="11"/>
      <c r="GR64" s="11"/>
      <c r="GS64" s="11"/>
      <c r="GT64" s="11"/>
      <c r="GU64" s="11"/>
      <c r="GV64" s="11"/>
      <c r="GW64" s="11"/>
      <c r="GX64" s="11"/>
      <c r="GY64" s="11"/>
      <c r="GZ64" s="11"/>
      <c r="HA64" s="11"/>
      <c r="HB64" s="11"/>
      <c r="HC64" s="11"/>
      <c r="HD64" s="11"/>
      <c r="HE64" s="11"/>
      <c r="HF64" s="11"/>
      <c r="HG64" s="11"/>
      <c r="HH64" s="11"/>
      <c r="HI64" s="11"/>
      <c r="HJ64" s="11"/>
      <c r="HK64" s="11"/>
      <c r="HL64" s="11"/>
      <c r="HM64" s="11"/>
      <c r="HN64" s="11"/>
      <c r="HO64" s="11"/>
      <c r="HP64" s="12"/>
      <c r="HQ64" s="11"/>
      <c r="HR64" s="11"/>
    </row>
    <row r="65" spans="1:226" s="2" customFormat="1" ht="15" customHeight="1" x14ac:dyDescent="0.2">
      <c r="A65" s="16" t="s">
        <v>66</v>
      </c>
      <c r="B65" s="37">
        <v>9641</v>
      </c>
      <c r="C65" s="37">
        <v>7059</v>
      </c>
      <c r="D65" s="4">
        <f t="shared" si="24"/>
        <v>0</v>
      </c>
      <c r="E65" s="13">
        <v>0</v>
      </c>
      <c r="F65" s="5" t="s">
        <v>373</v>
      </c>
      <c r="G65" s="5" t="s">
        <v>373</v>
      </c>
      <c r="H65" s="5" t="s">
        <v>373</v>
      </c>
      <c r="I65" s="13" t="s">
        <v>370</v>
      </c>
      <c r="J65" s="5" t="s">
        <v>373</v>
      </c>
      <c r="K65" s="5" t="s">
        <v>373</v>
      </c>
      <c r="L65" s="5" t="s">
        <v>373</v>
      </c>
      <c r="M65" s="13" t="s">
        <v>370</v>
      </c>
      <c r="N65" s="37">
        <v>877.9</v>
      </c>
      <c r="O65" s="37">
        <v>1202.7</v>
      </c>
      <c r="P65" s="4">
        <f t="shared" si="29"/>
        <v>1.3699738011163003</v>
      </c>
      <c r="Q65" s="13">
        <v>20</v>
      </c>
      <c r="R65" s="22">
        <v>1</v>
      </c>
      <c r="S65" s="13">
        <v>15</v>
      </c>
      <c r="T65" s="37">
        <v>130</v>
      </c>
      <c r="U65" s="37">
        <v>98</v>
      </c>
      <c r="V65" s="4">
        <f t="shared" si="30"/>
        <v>0.75384615384615383</v>
      </c>
      <c r="W65" s="13">
        <v>25</v>
      </c>
      <c r="X65" s="37">
        <v>34</v>
      </c>
      <c r="Y65" s="37">
        <v>43.2</v>
      </c>
      <c r="Z65" s="4">
        <f t="shared" si="31"/>
        <v>1.2705882352941178</v>
      </c>
      <c r="AA65" s="13">
        <v>25</v>
      </c>
      <c r="AB65" s="37" t="s">
        <v>370</v>
      </c>
      <c r="AC65" s="37" t="s">
        <v>370</v>
      </c>
      <c r="AD65" s="4" t="s">
        <v>370</v>
      </c>
      <c r="AE65" s="13" t="s">
        <v>370</v>
      </c>
      <c r="AF65" s="5" t="s">
        <v>383</v>
      </c>
      <c r="AG65" s="5" t="s">
        <v>383</v>
      </c>
      <c r="AH65" s="5" t="s">
        <v>383</v>
      </c>
      <c r="AI65" s="13">
        <v>5</v>
      </c>
      <c r="AJ65" s="5" t="s">
        <v>383</v>
      </c>
      <c r="AK65" s="5" t="s">
        <v>383</v>
      </c>
      <c r="AL65" s="5" t="s">
        <v>383</v>
      </c>
      <c r="AM65" s="13">
        <v>15</v>
      </c>
      <c r="AN65" s="37">
        <v>489</v>
      </c>
      <c r="AO65" s="37">
        <v>532</v>
      </c>
      <c r="AP65" s="4">
        <f t="shared" si="35"/>
        <v>1.0879345603271984</v>
      </c>
      <c r="AQ65" s="13">
        <v>20</v>
      </c>
      <c r="AR65" s="20">
        <f t="shared" si="33"/>
        <v>1.0930383519750169</v>
      </c>
      <c r="AS65" s="20">
        <f t="shared" si="36"/>
        <v>1.0930383519750169</v>
      </c>
      <c r="AT65" s="35">
        <v>819</v>
      </c>
      <c r="AU65" s="21">
        <f t="shared" si="25"/>
        <v>670.09090909090912</v>
      </c>
      <c r="AV65" s="21">
        <f t="shared" si="26"/>
        <v>732.4</v>
      </c>
      <c r="AW65" s="80">
        <f t="shared" si="27"/>
        <v>62.309090909090855</v>
      </c>
      <c r="AX65" s="21">
        <v>29.7</v>
      </c>
      <c r="AY65" s="21">
        <v>139.80000000000001</v>
      </c>
      <c r="AZ65" s="21">
        <v>0</v>
      </c>
      <c r="BA65" s="21">
        <v>59.2</v>
      </c>
      <c r="BB65" s="21">
        <v>65.5</v>
      </c>
      <c r="BC65" s="21">
        <v>140.30000000000001</v>
      </c>
      <c r="BD65" s="21">
        <v>57.199999999999989</v>
      </c>
      <c r="BE65" s="21">
        <v>92.3</v>
      </c>
      <c r="BF65" s="78">
        <f t="shared" si="28"/>
        <v>148.39999999999986</v>
      </c>
      <c r="BG65" s="100"/>
      <c r="BH65" s="81"/>
      <c r="BI65" s="106"/>
      <c r="BJ65" s="37">
        <f t="shared" si="34"/>
        <v>148.39999999999986</v>
      </c>
      <c r="BK65" s="11"/>
      <c r="BL65" s="11"/>
      <c r="BM65" s="11"/>
      <c r="BN65" s="11"/>
      <c r="BO65" s="11"/>
      <c r="BP65" s="11"/>
      <c r="BQ65" s="11"/>
      <c r="BR65" s="11"/>
      <c r="BS65" s="1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2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11"/>
      <c r="DE65" s="11"/>
      <c r="DF65" s="11"/>
      <c r="DG65" s="11"/>
      <c r="DH65" s="12"/>
      <c r="DI65" s="11"/>
      <c r="DJ65" s="11"/>
      <c r="DK65" s="11"/>
      <c r="DL65" s="11"/>
      <c r="DM65" s="11"/>
      <c r="DN65" s="11"/>
      <c r="DO65" s="11"/>
      <c r="DP65" s="11"/>
      <c r="DQ65" s="11"/>
      <c r="DR65" s="11"/>
      <c r="DS65" s="11"/>
      <c r="DT65" s="11"/>
      <c r="DU65" s="11"/>
      <c r="DV65" s="11"/>
      <c r="DW65" s="11"/>
      <c r="DX65" s="11"/>
      <c r="DY65" s="11"/>
      <c r="DZ65" s="11"/>
      <c r="EA65" s="11"/>
      <c r="EB65" s="11"/>
      <c r="EC65" s="11"/>
      <c r="ED65" s="11"/>
      <c r="EE65" s="11"/>
      <c r="EF65" s="11"/>
      <c r="EG65" s="11"/>
      <c r="EH65" s="11"/>
      <c r="EI65" s="11"/>
      <c r="EJ65" s="12"/>
      <c r="EK65" s="11"/>
      <c r="EL65" s="11"/>
      <c r="EM65" s="11"/>
      <c r="EN65" s="11"/>
      <c r="EO65" s="11"/>
      <c r="EP65" s="11"/>
      <c r="EQ65" s="11"/>
      <c r="ER65" s="11"/>
      <c r="ES65" s="11"/>
      <c r="ET65" s="11"/>
      <c r="EU65" s="11"/>
      <c r="EV65" s="11"/>
      <c r="EW65" s="11"/>
      <c r="EX65" s="11"/>
      <c r="EY65" s="11"/>
      <c r="EZ65" s="11"/>
      <c r="FA65" s="11"/>
      <c r="FB65" s="11"/>
      <c r="FC65" s="11"/>
      <c r="FD65" s="11"/>
      <c r="FE65" s="11"/>
      <c r="FF65" s="11"/>
      <c r="FG65" s="11"/>
      <c r="FH65" s="11"/>
      <c r="FI65" s="11"/>
      <c r="FJ65" s="11"/>
      <c r="FK65" s="11"/>
      <c r="FL65" s="12"/>
      <c r="FM65" s="11"/>
      <c r="FN65" s="11"/>
      <c r="FO65" s="11"/>
      <c r="FP65" s="11"/>
      <c r="FQ65" s="11"/>
      <c r="FR65" s="11"/>
      <c r="FS65" s="11"/>
      <c r="FT65" s="11"/>
      <c r="FU65" s="11"/>
      <c r="FV65" s="11"/>
      <c r="FW65" s="11"/>
      <c r="FX65" s="11"/>
      <c r="FY65" s="11"/>
      <c r="FZ65" s="11"/>
      <c r="GA65" s="11"/>
      <c r="GB65" s="11"/>
      <c r="GC65" s="11"/>
      <c r="GD65" s="11"/>
      <c r="GE65" s="11"/>
      <c r="GF65" s="11"/>
      <c r="GG65" s="11"/>
      <c r="GH65" s="11"/>
      <c r="GI65" s="11"/>
      <c r="GJ65" s="11"/>
      <c r="GK65" s="11"/>
      <c r="GL65" s="11"/>
      <c r="GM65" s="11"/>
      <c r="GN65" s="12"/>
      <c r="GO65" s="11"/>
      <c r="GP65" s="11"/>
      <c r="GQ65" s="11"/>
      <c r="GR65" s="11"/>
      <c r="GS65" s="11"/>
      <c r="GT65" s="11"/>
      <c r="GU65" s="11"/>
      <c r="GV65" s="11"/>
      <c r="GW65" s="11"/>
      <c r="GX65" s="11"/>
      <c r="GY65" s="11"/>
      <c r="GZ65" s="11"/>
      <c r="HA65" s="11"/>
      <c r="HB65" s="11"/>
      <c r="HC65" s="11"/>
      <c r="HD65" s="11"/>
      <c r="HE65" s="11"/>
      <c r="HF65" s="11"/>
      <c r="HG65" s="11"/>
      <c r="HH65" s="11"/>
      <c r="HI65" s="11"/>
      <c r="HJ65" s="11"/>
      <c r="HK65" s="11"/>
      <c r="HL65" s="11"/>
      <c r="HM65" s="11"/>
      <c r="HN65" s="11"/>
      <c r="HO65" s="11"/>
      <c r="HP65" s="12"/>
      <c r="HQ65" s="11"/>
      <c r="HR65" s="11"/>
    </row>
    <row r="66" spans="1:226" s="2" customFormat="1" ht="15" customHeight="1" x14ac:dyDescent="0.2">
      <c r="A66" s="36" t="s">
        <v>67</v>
      </c>
      <c r="B66" s="37"/>
      <c r="C66" s="37"/>
      <c r="D66" s="4"/>
      <c r="E66" s="13"/>
      <c r="F66" s="5"/>
      <c r="G66" s="5"/>
      <c r="H66" s="5"/>
      <c r="I66" s="13"/>
      <c r="J66" s="5"/>
      <c r="K66" s="5"/>
      <c r="L66" s="5"/>
      <c r="M66" s="13"/>
      <c r="N66" s="37"/>
      <c r="O66" s="37"/>
      <c r="P66" s="4"/>
      <c r="Q66" s="13"/>
      <c r="R66" s="22"/>
      <c r="S66" s="13"/>
      <c r="T66" s="37"/>
      <c r="U66" s="37"/>
      <c r="V66" s="4"/>
      <c r="W66" s="13"/>
      <c r="X66" s="37"/>
      <c r="Y66" s="37"/>
      <c r="Z66" s="4"/>
      <c r="AA66" s="13"/>
      <c r="AB66" s="37"/>
      <c r="AC66" s="37"/>
      <c r="AD66" s="4"/>
      <c r="AE66" s="13"/>
      <c r="AF66" s="5"/>
      <c r="AG66" s="5"/>
      <c r="AH66" s="5"/>
      <c r="AI66" s="13"/>
      <c r="AJ66" s="5"/>
      <c r="AK66" s="5"/>
      <c r="AL66" s="5"/>
      <c r="AM66" s="13"/>
      <c r="AN66" s="37"/>
      <c r="AO66" s="37"/>
      <c r="AP66" s="4"/>
      <c r="AQ66" s="13"/>
      <c r="AR66" s="20"/>
      <c r="AS66" s="20"/>
      <c r="AT66" s="35"/>
      <c r="AU66" s="21"/>
      <c r="AV66" s="21"/>
      <c r="AW66" s="80"/>
      <c r="AX66" s="21"/>
      <c r="AY66" s="21"/>
      <c r="AZ66" s="21"/>
      <c r="BA66" s="21"/>
      <c r="BB66" s="21"/>
      <c r="BC66" s="21"/>
      <c r="BD66" s="21"/>
      <c r="BE66" s="21"/>
      <c r="BF66" s="78"/>
      <c r="BG66" s="100"/>
      <c r="BH66" s="81"/>
      <c r="BI66" s="106"/>
      <c r="BJ66" s="37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2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11"/>
      <c r="DE66" s="11"/>
      <c r="DF66" s="11"/>
      <c r="DG66" s="11"/>
      <c r="DH66" s="12"/>
      <c r="DI66" s="11"/>
      <c r="DJ66" s="11"/>
      <c r="DK66" s="11"/>
      <c r="DL66" s="11"/>
      <c r="DM66" s="11"/>
      <c r="DN66" s="11"/>
      <c r="DO66" s="11"/>
      <c r="DP66" s="11"/>
      <c r="DQ66" s="11"/>
      <c r="DR66" s="11"/>
      <c r="DS66" s="11"/>
      <c r="DT66" s="11"/>
      <c r="DU66" s="11"/>
      <c r="DV66" s="11"/>
      <c r="DW66" s="11"/>
      <c r="DX66" s="11"/>
      <c r="DY66" s="11"/>
      <c r="DZ66" s="11"/>
      <c r="EA66" s="11"/>
      <c r="EB66" s="11"/>
      <c r="EC66" s="11"/>
      <c r="ED66" s="11"/>
      <c r="EE66" s="11"/>
      <c r="EF66" s="11"/>
      <c r="EG66" s="11"/>
      <c r="EH66" s="11"/>
      <c r="EI66" s="11"/>
      <c r="EJ66" s="12"/>
      <c r="EK66" s="11"/>
      <c r="EL66" s="11"/>
      <c r="EM66" s="11"/>
      <c r="EN66" s="11"/>
      <c r="EO66" s="11"/>
      <c r="EP66" s="11"/>
      <c r="EQ66" s="11"/>
      <c r="ER66" s="11"/>
      <c r="ES66" s="11"/>
      <c r="ET66" s="11"/>
      <c r="EU66" s="11"/>
      <c r="EV66" s="11"/>
      <c r="EW66" s="11"/>
      <c r="EX66" s="11"/>
      <c r="EY66" s="11"/>
      <c r="EZ66" s="11"/>
      <c r="FA66" s="11"/>
      <c r="FB66" s="11"/>
      <c r="FC66" s="11"/>
      <c r="FD66" s="11"/>
      <c r="FE66" s="11"/>
      <c r="FF66" s="11"/>
      <c r="FG66" s="11"/>
      <c r="FH66" s="11"/>
      <c r="FI66" s="11"/>
      <c r="FJ66" s="11"/>
      <c r="FK66" s="11"/>
      <c r="FL66" s="12"/>
      <c r="FM66" s="11"/>
      <c r="FN66" s="11"/>
      <c r="FO66" s="11"/>
      <c r="FP66" s="11"/>
      <c r="FQ66" s="11"/>
      <c r="FR66" s="11"/>
      <c r="FS66" s="11"/>
      <c r="FT66" s="11"/>
      <c r="FU66" s="11"/>
      <c r="FV66" s="11"/>
      <c r="FW66" s="11"/>
      <c r="FX66" s="11"/>
      <c r="FY66" s="11"/>
      <c r="FZ66" s="11"/>
      <c r="GA66" s="11"/>
      <c r="GB66" s="11"/>
      <c r="GC66" s="11"/>
      <c r="GD66" s="11"/>
      <c r="GE66" s="11"/>
      <c r="GF66" s="11"/>
      <c r="GG66" s="11"/>
      <c r="GH66" s="11"/>
      <c r="GI66" s="11"/>
      <c r="GJ66" s="11"/>
      <c r="GK66" s="11"/>
      <c r="GL66" s="11"/>
      <c r="GM66" s="11"/>
      <c r="GN66" s="12"/>
      <c r="GO66" s="11"/>
      <c r="GP66" s="11"/>
      <c r="GQ66" s="11"/>
      <c r="GR66" s="11"/>
      <c r="GS66" s="11"/>
      <c r="GT66" s="11"/>
      <c r="GU66" s="11"/>
      <c r="GV66" s="11"/>
      <c r="GW66" s="11"/>
      <c r="GX66" s="11"/>
      <c r="GY66" s="11"/>
      <c r="GZ66" s="11"/>
      <c r="HA66" s="11"/>
      <c r="HB66" s="11"/>
      <c r="HC66" s="11"/>
      <c r="HD66" s="11"/>
      <c r="HE66" s="11"/>
      <c r="HF66" s="11"/>
      <c r="HG66" s="11"/>
      <c r="HH66" s="11"/>
      <c r="HI66" s="11"/>
      <c r="HJ66" s="11"/>
      <c r="HK66" s="11"/>
      <c r="HL66" s="11"/>
      <c r="HM66" s="11"/>
      <c r="HN66" s="11"/>
      <c r="HO66" s="11"/>
      <c r="HP66" s="12"/>
      <c r="HQ66" s="11"/>
      <c r="HR66" s="11"/>
    </row>
    <row r="67" spans="1:226" s="2" customFormat="1" ht="15" customHeight="1" x14ac:dyDescent="0.2">
      <c r="A67" s="16" t="s">
        <v>68</v>
      </c>
      <c r="B67" s="37">
        <v>0</v>
      </c>
      <c r="C67" s="37">
        <v>129</v>
      </c>
      <c r="D67" s="4">
        <f t="shared" si="24"/>
        <v>0</v>
      </c>
      <c r="E67" s="13">
        <v>0</v>
      </c>
      <c r="F67" s="5" t="s">
        <v>373</v>
      </c>
      <c r="G67" s="5" t="s">
        <v>373</v>
      </c>
      <c r="H67" s="5" t="s">
        <v>373</v>
      </c>
      <c r="I67" s="13" t="s">
        <v>370</v>
      </c>
      <c r="J67" s="5" t="s">
        <v>373</v>
      </c>
      <c r="K67" s="5" t="s">
        <v>373</v>
      </c>
      <c r="L67" s="5" t="s">
        <v>373</v>
      </c>
      <c r="M67" s="13" t="s">
        <v>370</v>
      </c>
      <c r="N67" s="37">
        <v>1700.8</v>
      </c>
      <c r="O67" s="37">
        <v>1916.3</v>
      </c>
      <c r="P67" s="4">
        <f t="shared" si="29"/>
        <v>1.1267050799623706</v>
      </c>
      <c r="Q67" s="13">
        <v>20</v>
      </c>
      <c r="R67" s="22">
        <v>1</v>
      </c>
      <c r="S67" s="13">
        <v>15</v>
      </c>
      <c r="T67" s="37">
        <v>4114.6000000000004</v>
      </c>
      <c r="U67" s="37">
        <v>5530.5</v>
      </c>
      <c r="V67" s="4">
        <f t="shared" si="30"/>
        <v>1.3441160744665337</v>
      </c>
      <c r="W67" s="13">
        <v>30</v>
      </c>
      <c r="X67" s="37">
        <v>17.399999999999999</v>
      </c>
      <c r="Y67" s="37">
        <v>13.7</v>
      </c>
      <c r="Z67" s="4">
        <f t="shared" si="31"/>
        <v>0.78735632183908044</v>
      </c>
      <c r="AA67" s="13">
        <v>20</v>
      </c>
      <c r="AB67" s="37" t="s">
        <v>370</v>
      </c>
      <c r="AC67" s="37" t="s">
        <v>370</v>
      </c>
      <c r="AD67" s="4" t="s">
        <v>370</v>
      </c>
      <c r="AE67" s="13" t="s">
        <v>370</v>
      </c>
      <c r="AF67" s="5" t="s">
        <v>383</v>
      </c>
      <c r="AG67" s="5" t="s">
        <v>383</v>
      </c>
      <c r="AH67" s="5" t="s">
        <v>383</v>
      </c>
      <c r="AI67" s="13">
        <v>5</v>
      </c>
      <c r="AJ67" s="5" t="s">
        <v>383</v>
      </c>
      <c r="AK67" s="5" t="s">
        <v>383</v>
      </c>
      <c r="AL67" s="5" t="s">
        <v>383</v>
      </c>
      <c r="AM67" s="13">
        <v>15</v>
      </c>
      <c r="AN67" s="37">
        <v>1471</v>
      </c>
      <c r="AO67" s="37">
        <v>1471</v>
      </c>
      <c r="AP67" s="4">
        <f t="shared" ref="AP67:AP71" si="37">IF((AQ67=0),0,IF(AN67=0,1,IF(AO67&lt;0,0,AO67/AN67)))</f>
        <v>1</v>
      </c>
      <c r="AQ67" s="13">
        <v>20</v>
      </c>
      <c r="AR67" s="20">
        <f t="shared" si="33"/>
        <v>1.0819496216192859</v>
      </c>
      <c r="AS67" s="20">
        <f>IF(AR67&gt;1.2,IF((AR67-1.2)*0.1+1.2&gt;1.3,1.3,(AR67-1.2)*0.1+1.2),AR67)</f>
        <v>1.0819496216192859</v>
      </c>
      <c r="AT67" s="35">
        <v>862</v>
      </c>
      <c r="AU67" s="21">
        <f t="shared" si="25"/>
        <v>705.27272727272725</v>
      </c>
      <c r="AV67" s="21">
        <f t="shared" si="26"/>
        <v>763.1</v>
      </c>
      <c r="AW67" s="80">
        <f t="shared" si="27"/>
        <v>57.827272727272771</v>
      </c>
      <c r="AX67" s="21">
        <v>235.3</v>
      </c>
      <c r="AY67" s="21">
        <v>229.7</v>
      </c>
      <c r="AZ67" s="21">
        <v>0</v>
      </c>
      <c r="BA67" s="21">
        <v>97.5</v>
      </c>
      <c r="BB67" s="21">
        <v>101.9</v>
      </c>
      <c r="BC67" s="21">
        <v>0</v>
      </c>
      <c r="BD67" s="21">
        <v>96</v>
      </c>
      <c r="BE67" s="21">
        <v>63.6</v>
      </c>
      <c r="BF67" s="78">
        <f t="shared" si="28"/>
        <v>-60.900000000000041</v>
      </c>
      <c r="BG67" s="100"/>
      <c r="BH67" s="81"/>
      <c r="BI67" s="106"/>
      <c r="BJ67" s="37">
        <f t="shared" si="34"/>
        <v>0</v>
      </c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2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2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2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2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2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2"/>
      <c r="HQ67" s="11"/>
      <c r="HR67" s="11"/>
    </row>
    <row r="68" spans="1:226" s="2" customFormat="1" ht="15" customHeight="1" x14ac:dyDescent="0.2">
      <c r="A68" s="16" t="s">
        <v>69</v>
      </c>
      <c r="B68" s="37">
        <v>189198</v>
      </c>
      <c r="C68" s="37">
        <v>159022</v>
      </c>
      <c r="D68" s="4">
        <f t="shared" si="24"/>
        <v>0.84050571359105275</v>
      </c>
      <c r="E68" s="13">
        <v>10</v>
      </c>
      <c r="F68" s="5" t="s">
        <v>373</v>
      </c>
      <c r="G68" s="5" t="s">
        <v>373</v>
      </c>
      <c r="H68" s="5" t="s">
        <v>373</v>
      </c>
      <c r="I68" s="13" t="s">
        <v>370</v>
      </c>
      <c r="J68" s="5" t="s">
        <v>373</v>
      </c>
      <c r="K68" s="5" t="s">
        <v>373</v>
      </c>
      <c r="L68" s="5" t="s">
        <v>373</v>
      </c>
      <c r="M68" s="13" t="s">
        <v>370</v>
      </c>
      <c r="N68" s="37">
        <v>8363.2999999999993</v>
      </c>
      <c r="O68" s="37">
        <v>7079.2</v>
      </c>
      <c r="P68" s="4">
        <f t="shared" si="29"/>
        <v>0.84646012937476833</v>
      </c>
      <c r="Q68" s="13">
        <v>20</v>
      </c>
      <c r="R68" s="22">
        <v>1</v>
      </c>
      <c r="S68" s="13">
        <v>15</v>
      </c>
      <c r="T68" s="37">
        <v>0</v>
      </c>
      <c r="U68" s="37">
        <v>0</v>
      </c>
      <c r="V68" s="4">
        <f t="shared" si="30"/>
        <v>1</v>
      </c>
      <c r="W68" s="13">
        <v>5</v>
      </c>
      <c r="X68" s="37">
        <v>2043.2</v>
      </c>
      <c r="Y68" s="37">
        <v>2023.1</v>
      </c>
      <c r="Z68" s="4">
        <f t="shared" si="31"/>
        <v>0.99016249021143299</v>
      </c>
      <c r="AA68" s="13">
        <v>45</v>
      </c>
      <c r="AB68" s="37" t="s">
        <v>370</v>
      </c>
      <c r="AC68" s="37" t="s">
        <v>370</v>
      </c>
      <c r="AD68" s="4" t="s">
        <v>370</v>
      </c>
      <c r="AE68" s="13" t="s">
        <v>370</v>
      </c>
      <c r="AF68" s="5" t="s">
        <v>383</v>
      </c>
      <c r="AG68" s="5" t="s">
        <v>383</v>
      </c>
      <c r="AH68" s="5" t="s">
        <v>383</v>
      </c>
      <c r="AI68" s="13">
        <v>5</v>
      </c>
      <c r="AJ68" s="5" t="s">
        <v>383</v>
      </c>
      <c r="AK68" s="5" t="s">
        <v>383</v>
      </c>
      <c r="AL68" s="5" t="s">
        <v>383</v>
      </c>
      <c r="AM68" s="13">
        <v>15</v>
      </c>
      <c r="AN68" s="37">
        <v>363</v>
      </c>
      <c r="AO68" s="37">
        <v>369</v>
      </c>
      <c r="AP68" s="4">
        <f t="shared" si="37"/>
        <v>1.0165289256198347</v>
      </c>
      <c r="AQ68" s="13">
        <v>20</v>
      </c>
      <c r="AR68" s="20">
        <f t="shared" si="33"/>
        <v>0.95845348082884418</v>
      </c>
      <c r="AS68" s="20">
        <f>IF(AR68&gt;1.2,IF((AR68-1.2)*0.1+1.2&gt;1.3,1.3,(AR68-1.2)*0.1+1.2),AR68)</f>
        <v>0.95845348082884418</v>
      </c>
      <c r="AT68" s="35">
        <v>2104</v>
      </c>
      <c r="AU68" s="21">
        <f t="shared" si="25"/>
        <v>1721.4545454545455</v>
      </c>
      <c r="AV68" s="21">
        <f t="shared" si="26"/>
        <v>1649.9</v>
      </c>
      <c r="AW68" s="80">
        <f t="shared" si="27"/>
        <v>-71.554545454545405</v>
      </c>
      <c r="AX68" s="21">
        <v>1057.5</v>
      </c>
      <c r="AY68" s="21">
        <v>1045.2</v>
      </c>
      <c r="AZ68" s="21">
        <v>0</v>
      </c>
      <c r="BA68" s="21">
        <v>243.2</v>
      </c>
      <c r="BB68" s="21">
        <v>224.6</v>
      </c>
      <c r="BC68" s="21">
        <v>0</v>
      </c>
      <c r="BD68" s="21">
        <v>226.6</v>
      </c>
      <c r="BE68" s="21">
        <v>201.4</v>
      </c>
      <c r="BF68" s="78">
        <f t="shared" si="28"/>
        <v>-1348.6000000000001</v>
      </c>
      <c r="BG68" s="100"/>
      <c r="BH68" s="81"/>
      <c r="BI68" s="106"/>
      <c r="BJ68" s="37">
        <f t="shared" si="34"/>
        <v>0</v>
      </c>
      <c r="BK68" s="11"/>
      <c r="BL68" s="11"/>
      <c r="BM68" s="11"/>
      <c r="BN68" s="11"/>
      <c r="BO68" s="11"/>
      <c r="BP68" s="11"/>
      <c r="BQ68" s="11"/>
      <c r="BR68" s="11"/>
      <c r="BS68" s="1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2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11"/>
      <c r="DE68" s="11"/>
      <c r="DF68" s="11"/>
      <c r="DG68" s="11"/>
      <c r="DH68" s="12"/>
      <c r="DI68" s="11"/>
      <c r="DJ68" s="11"/>
      <c r="DK68" s="11"/>
      <c r="DL68" s="11"/>
      <c r="DM68" s="11"/>
      <c r="DN68" s="11"/>
      <c r="DO68" s="11"/>
      <c r="DP68" s="11"/>
      <c r="DQ68" s="11"/>
      <c r="DR68" s="11"/>
      <c r="DS68" s="11"/>
      <c r="DT68" s="11"/>
      <c r="DU68" s="11"/>
      <c r="DV68" s="11"/>
      <c r="DW68" s="11"/>
      <c r="DX68" s="11"/>
      <c r="DY68" s="11"/>
      <c r="DZ68" s="11"/>
      <c r="EA68" s="11"/>
      <c r="EB68" s="11"/>
      <c r="EC68" s="11"/>
      <c r="ED68" s="11"/>
      <c r="EE68" s="11"/>
      <c r="EF68" s="11"/>
      <c r="EG68" s="11"/>
      <c r="EH68" s="11"/>
      <c r="EI68" s="11"/>
      <c r="EJ68" s="12"/>
      <c r="EK68" s="11"/>
      <c r="EL68" s="11"/>
      <c r="EM68" s="11"/>
      <c r="EN68" s="11"/>
      <c r="EO68" s="11"/>
      <c r="EP68" s="11"/>
      <c r="EQ68" s="11"/>
      <c r="ER68" s="11"/>
      <c r="ES68" s="11"/>
      <c r="ET68" s="11"/>
      <c r="EU68" s="11"/>
      <c r="EV68" s="11"/>
      <c r="EW68" s="11"/>
      <c r="EX68" s="11"/>
      <c r="EY68" s="11"/>
      <c r="EZ68" s="11"/>
      <c r="FA68" s="11"/>
      <c r="FB68" s="11"/>
      <c r="FC68" s="11"/>
      <c r="FD68" s="11"/>
      <c r="FE68" s="11"/>
      <c r="FF68" s="11"/>
      <c r="FG68" s="11"/>
      <c r="FH68" s="11"/>
      <c r="FI68" s="11"/>
      <c r="FJ68" s="11"/>
      <c r="FK68" s="11"/>
      <c r="FL68" s="12"/>
      <c r="FM68" s="11"/>
      <c r="FN68" s="11"/>
      <c r="FO68" s="11"/>
      <c r="FP68" s="11"/>
      <c r="FQ68" s="11"/>
      <c r="FR68" s="11"/>
      <c r="FS68" s="11"/>
      <c r="FT68" s="11"/>
      <c r="FU68" s="11"/>
      <c r="FV68" s="11"/>
      <c r="FW68" s="11"/>
      <c r="FX68" s="11"/>
      <c r="FY68" s="11"/>
      <c r="FZ68" s="11"/>
      <c r="GA68" s="11"/>
      <c r="GB68" s="11"/>
      <c r="GC68" s="11"/>
      <c r="GD68" s="11"/>
      <c r="GE68" s="11"/>
      <c r="GF68" s="11"/>
      <c r="GG68" s="11"/>
      <c r="GH68" s="11"/>
      <c r="GI68" s="11"/>
      <c r="GJ68" s="11"/>
      <c r="GK68" s="11"/>
      <c r="GL68" s="11"/>
      <c r="GM68" s="11"/>
      <c r="GN68" s="12"/>
      <c r="GO68" s="11"/>
      <c r="GP68" s="11"/>
      <c r="GQ68" s="11"/>
      <c r="GR68" s="11"/>
      <c r="GS68" s="11"/>
      <c r="GT68" s="11"/>
      <c r="GU68" s="11"/>
      <c r="GV68" s="11"/>
      <c r="GW68" s="11"/>
      <c r="GX68" s="11"/>
      <c r="GY68" s="11"/>
      <c r="GZ68" s="11"/>
      <c r="HA68" s="11"/>
      <c r="HB68" s="11"/>
      <c r="HC68" s="11"/>
      <c r="HD68" s="11"/>
      <c r="HE68" s="11"/>
      <c r="HF68" s="11"/>
      <c r="HG68" s="11"/>
      <c r="HH68" s="11"/>
      <c r="HI68" s="11"/>
      <c r="HJ68" s="11"/>
      <c r="HK68" s="11"/>
      <c r="HL68" s="11"/>
      <c r="HM68" s="11"/>
      <c r="HN68" s="11"/>
      <c r="HO68" s="11"/>
      <c r="HP68" s="12"/>
      <c r="HQ68" s="11"/>
      <c r="HR68" s="11"/>
    </row>
    <row r="69" spans="1:226" s="2" customFormat="1" ht="15" customHeight="1" x14ac:dyDescent="0.2">
      <c r="A69" s="16" t="s">
        <v>70</v>
      </c>
      <c r="B69" s="37">
        <v>9945</v>
      </c>
      <c r="C69" s="37">
        <v>9392.5</v>
      </c>
      <c r="D69" s="4">
        <f t="shared" si="24"/>
        <v>0</v>
      </c>
      <c r="E69" s="13">
        <v>0</v>
      </c>
      <c r="F69" s="5" t="s">
        <v>373</v>
      </c>
      <c r="G69" s="5" t="s">
        <v>373</v>
      </c>
      <c r="H69" s="5" t="s">
        <v>373</v>
      </c>
      <c r="I69" s="13" t="s">
        <v>370</v>
      </c>
      <c r="J69" s="5" t="s">
        <v>373</v>
      </c>
      <c r="K69" s="5" t="s">
        <v>373</v>
      </c>
      <c r="L69" s="5" t="s">
        <v>373</v>
      </c>
      <c r="M69" s="13" t="s">
        <v>370</v>
      </c>
      <c r="N69" s="37">
        <v>1500.9</v>
      </c>
      <c r="O69" s="37">
        <v>1291.5999999999999</v>
      </c>
      <c r="P69" s="4">
        <f t="shared" si="29"/>
        <v>0.86055033646478774</v>
      </c>
      <c r="Q69" s="13">
        <v>20</v>
      </c>
      <c r="R69" s="22">
        <v>1</v>
      </c>
      <c r="S69" s="13">
        <v>15</v>
      </c>
      <c r="T69" s="37">
        <v>154.19999999999999</v>
      </c>
      <c r="U69" s="37">
        <v>254.8</v>
      </c>
      <c r="V69" s="4">
        <f t="shared" si="30"/>
        <v>1.6523994811932556</v>
      </c>
      <c r="W69" s="13">
        <v>20</v>
      </c>
      <c r="X69" s="37">
        <v>50.1</v>
      </c>
      <c r="Y69" s="37">
        <v>94.9</v>
      </c>
      <c r="Z69" s="4">
        <f t="shared" si="31"/>
        <v>1.8942115768463075</v>
      </c>
      <c r="AA69" s="13">
        <v>30</v>
      </c>
      <c r="AB69" s="37" t="s">
        <v>370</v>
      </c>
      <c r="AC69" s="37" t="s">
        <v>370</v>
      </c>
      <c r="AD69" s="4" t="s">
        <v>370</v>
      </c>
      <c r="AE69" s="13" t="s">
        <v>370</v>
      </c>
      <c r="AF69" s="5" t="s">
        <v>383</v>
      </c>
      <c r="AG69" s="5" t="s">
        <v>383</v>
      </c>
      <c r="AH69" s="5" t="s">
        <v>383</v>
      </c>
      <c r="AI69" s="13">
        <v>5</v>
      </c>
      <c r="AJ69" s="5" t="s">
        <v>383</v>
      </c>
      <c r="AK69" s="5" t="s">
        <v>383</v>
      </c>
      <c r="AL69" s="5" t="s">
        <v>383</v>
      </c>
      <c r="AM69" s="13">
        <v>15</v>
      </c>
      <c r="AN69" s="37">
        <v>236</v>
      </c>
      <c r="AO69" s="37">
        <v>181</v>
      </c>
      <c r="AP69" s="4">
        <f t="shared" si="37"/>
        <v>0.76694915254237284</v>
      </c>
      <c r="AQ69" s="13">
        <v>20</v>
      </c>
      <c r="AR69" s="20">
        <f t="shared" si="33"/>
        <v>1.3088031115180718</v>
      </c>
      <c r="AS69" s="20">
        <f>IF(AR69&gt;1.2,IF((AR69-1.2)*0.1+1.2&gt;1.3,1.3,(AR69-1.2)*0.1+1.2),AR69)</f>
        <v>1.2108803111518072</v>
      </c>
      <c r="AT69" s="35">
        <v>735</v>
      </c>
      <c r="AU69" s="21">
        <f t="shared" si="25"/>
        <v>601.36363636363626</v>
      </c>
      <c r="AV69" s="21">
        <f t="shared" si="26"/>
        <v>728.2</v>
      </c>
      <c r="AW69" s="80">
        <f t="shared" si="27"/>
        <v>126.83636363636379</v>
      </c>
      <c r="AX69" s="21">
        <v>178</v>
      </c>
      <c r="AY69" s="21">
        <v>141.9</v>
      </c>
      <c r="AZ69" s="21">
        <v>0</v>
      </c>
      <c r="BA69" s="21">
        <v>81</v>
      </c>
      <c r="BB69" s="21">
        <v>86.9</v>
      </c>
      <c r="BC69" s="21">
        <v>9.5999999999999659</v>
      </c>
      <c r="BD69" s="21">
        <v>81.30000000000004</v>
      </c>
      <c r="BE69" s="21">
        <v>80.999999999999972</v>
      </c>
      <c r="BF69" s="78">
        <f t="shared" si="28"/>
        <v>68.500000000000085</v>
      </c>
      <c r="BG69" s="100"/>
      <c r="BH69" s="81"/>
      <c r="BI69" s="106"/>
      <c r="BJ69" s="37">
        <f t="shared" si="34"/>
        <v>68.500000000000085</v>
      </c>
      <c r="BK69" s="11"/>
      <c r="BL69" s="11"/>
      <c r="BM69" s="11"/>
      <c r="BN69" s="11"/>
      <c r="BO69" s="11"/>
      <c r="BP69" s="11"/>
      <c r="BQ69" s="11"/>
      <c r="BR69" s="11"/>
      <c r="BS69" s="11"/>
      <c r="BT69" s="11"/>
      <c r="BU69" s="11"/>
      <c r="BV69" s="11"/>
      <c r="BW69" s="11"/>
      <c r="BX69" s="11"/>
      <c r="BY69" s="11"/>
      <c r="BZ69" s="11"/>
      <c r="CA69" s="11"/>
      <c r="CB69" s="11"/>
      <c r="CC69" s="11"/>
      <c r="CD69" s="11"/>
      <c r="CE69" s="11"/>
      <c r="CF69" s="12"/>
      <c r="CG69" s="11"/>
      <c r="CH69" s="11"/>
      <c r="CI69" s="11"/>
      <c r="CJ69" s="11"/>
      <c r="CK69" s="11"/>
      <c r="CL69" s="11"/>
      <c r="CM69" s="11"/>
      <c r="CN69" s="11"/>
      <c r="CO69" s="11"/>
      <c r="CP69" s="11"/>
      <c r="CQ69" s="11"/>
      <c r="CR69" s="11"/>
      <c r="CS69" s="11"/>
      <c r="CT69" s="11"/>
      <c r="CU69" s="11"/>
      <c r="CV69" s="11"/>
      <c r="CW69" s="11"/>
      <c r="CX69" s="11"/>
      <c r="CY69" s="11"/>
      <c r="CZ69" s="11"/>
      <c r="DA69" s="11"/>
      <c r="DB69" s="11"/>
      <c r="DC69" s="11"/>
      <c r="DD69" s="11"/>
      <c r="DE69" s="11"/>
      <c r="DF69" s="11"/>
      <c r="DG69" s="11"/>
      <c r="DH69" s="12"/>
      <c r="DI69" s="11"/>
      <c r="DJ69" s="11"/>
      <c r="DK69" s="11"/>
      <c r="DL69" s="11"/>
      <c r="DM69" s="11"/>
      <c r="DN69" s="11"/>
      <c r="DO69" s="11"/>
      <c r="DP69" s="11"/>
      <c r="DQ69" s="11"/>
      <c r="DR69" s="11"/>
      <c r="DS69" s="11"/>
      <c r="DT69" s="11"/>
      <c r="DU69" s="11"/>
      <c r="DV69" s="11"/>
      <c r="DW69" s="11"/>
      <c r="DX69" s="11"/>
      <c r="DY69" s="11"/>
      <c r="DZ69" s="11"/>
      <c r="EA69" s="11"/>
      <c r="EB69" s="11"/>
      <c r="EC69" s="11"/>
      <c r="ED69" s="11"/>
      <c r="EE69" s="11"/>
      <c r="EF69" s="11"/>
      <c r="EG69" s="11"/>
      <c r="EH69" s="11"/>
      <c r="EI69" s="11"/>
      <c r="EJ69" s="12"/>
      <c r="EK69" s="11"/>
      <c r="EL69" s="11"/>
      <c r="EM69" s="11"/>
      <c r="EN69" s="11"/>
      <c r="EO69" s="11"/>
      <c r="EP69" s="11"/>
      <c r="EQ69" s="11"/>
      <c r="ER69" s="11"/>
      <c r="ES69" s="11"/>
      <c r="ET69" s="11"/>
      <c r="EU69" s="11"/>
      <c r="EV69" s="11"/>
      <c r="EW69" s="11"/>
      <c r="EX69" s="11"/>
      <c r="EY69" s="11"/>
      <c r="EZ69" s="11"/>
      <c r="FA69" s="11"/>
      <c r="FB69" s="11"/>
      <c r="FC69" s="11"/>
      <c r="FD69" s="11"/>
      <c r="FE69" s="11"/>
      <c r="FF69" s="11"/>
      <c r="FG69" s="11"/>
      <c r="FH69" s="11"/>
      <c r="FI69" s="11"/>
      <c r="FJ69" s="11"/>
      <c r="FK69" s="11"/>
      <c r="FL69" s="12"/>
      <c r="FM69" s="11"/>
      <c r="FN69" s="11"/>
      <c r="FO69" s="11"/>
      <c r="FP69" s="11"/>
      <c r="FQ69" s="11"/>
      <c r="FR69" s="11"/>
      <c r="FS69" s="11"/>
      <c r="FT69" s="11"/>
      <c r="FU69" s="11"/>
      <c r="FV69" s="11"/>
      <c r="FW69" s="11"/>
      <c r="FX69" s="11"/>
      <c r="FY69" s="11"/>
      <c r="FZ69" s="11"/>
      <c r="GA69" s="11"/>
      <c r="GB69" s="11"/>
      <c r="GC69" s="11"/>
      <c r="GD69" s="11"/>
      <c r="GE69" s="11"/>
      <c r="GF69" s="11"/>
      <c r="GG69" s="11"/>
      <c r="GH69" s="11"/>
      <c r="GI69" s="11"/>
      <c r="GJ69" s="11"/>
      <c r="GK69" s="11"/>
      <c r="GL69" s="11"/>
      <c r="GM69" s="11"/>
      <c r="GN69" s="12"/>
      <c r="GO69" s="11"/>
      <c r="GP69" s="11"/>
      <c r="GQ69" s="11"/>
      <c r="GR69" s="11"/>
      <c r="GS69" s="11"/>
      <c r="GT69" s="11"/>
      <c r="GU69" s="11"/>
      <c r="GV69" s="11"/>
      <c r="GW69" s="11"/>
      <c r="GX69" s="11"/>
      <c r="GY69" s="11"/>
      <c r="GZ69" s="11"/>
      <c r="HA69" s="11"/>
      <c r="HB69" s="11"/>
      <c r="HC69" s="11"/>
      <c r="HD69" s="11"/>
      <c r="HE69" s="11"/>
      <c r="HF69" s="11"/>
      <c r="HG69" s="11"/>
      <c r="HH69" s="11"/>
      <c r="HI69" s="11"/>
      <c r="HJ69" s="11"/>
      <c r="HK69" s="11"/>
      <c r="HL69" s="11"/>
      <c r="HM69" s="11"/>
      <c r="HN69" s="11"/>
      <c r="HO69" s="11"/>
      <c r="HP69" s="12"/>
      <c r="HQ69" s="11"/>
      <c r="HR69" s="11"/>
    </row>
    <row r="70" spans="1:226" s="2" customFormat="1" ht="15" customHeight="1" x14ac:dyDescent="0.2">
      <c r="A70" s="16" t="s">
        <v>71</v>
      </c>
      <c r="B70" s="37">
        <v>0</v>
      </c>
      <c r="C70" s="37">
        <v>974319</v>
      </c>
      <c r="D70" s="4">
        <f t="shared" si="24"/>
        <v>0</v>
      </c>
      <c r="E70" s="13">
        <v>0</v>
      </c>
      <c r="F70" s="5" t="s">
        <v>373</v>
      </c>
      <c r="G70" s="5" t="s">
        <v>373</v>
      </c>
      <c r="H70" s="5" t="s">
        <v>373</v>
      </c>
      <c r="I70" s="13" t="s">
        <v>370</v>
      </c>
      <c r="J70" s="5" t="s">
        <v>373</v>
      </c>
      <c r="K70" s="5" t="s">
        <v>373</v>
      </c>
      <c r="L70" s="5" t="s">
        <v>373</v>
      </c>
      <c r="M70" s="13" t="s">
        <v>370</v>
      </c>
      <c r="N70" s="37">
        <v>1772.6</v>
      </c>
      <c r="O70" s="37">
        <v>2248.6</v>
      </c>
      <c r="P70" s="4">
        <f t="shared" si="29"/>
        <v>1.2685320997404943</v>
      </c>
      <c r="Q70" s="13">
        <v>20</v>
      </c>
      <c r="R70" s="22">
        <v>1</v>
      </c>
      <c r="S70" s="13">
        <v>15</v>
      </c>
      <c r="T70" s="37">
        <v>11.1</v>
      </c>
      <c r="U70" s="37">
        <v>11.1</v>
      </c>
      <c r="V70" s="4">
        <f t="shared" si="30"/>
        <v>1</v>
      </c>
      <c r="W70" s="13">
        <v>10</v>
      </c>
      <c r="X70" s="37">
        <v>8.6999999999999993</v>
      </c>
      <c r="Y70" s="37">
        <v>12.1</v>
      </c>
      <c r="Z70" s="4">
        <f t="shared" si="31"/>
        <v>1.3908045977011494</v>
      </c>
      <c r="AA70" s="13">
        <v>40</v>
      </c>
      <c r="AB70" s="37" t="s">
        <v>370</v>
      </c>
      <c r="AC70" s="37" t="s">
        <v>370</v>
      </c>
      <c r="AD70" s="4" t="s">
        <v>370</v>
      </c>
      <c r="AE70" s="13" t="s">
        <v>370</v>
      </c>
      <c r="AF70" s="5" t="s">
        <v>383</v>
      </c>
      <c r="AG70" s="5" t="s">
        <v>383</v>
      </c>
      <c r="AH70" s="5" t="s">
        <v>383</v>
      </c>
      <c r="AI70" s="13">
        <v>5</v>
      </c>
      <c r="AJ70" s="5" t="s">
        <v>383</v>
      </c>
      <c r="AK70" s="5" t="s">
        <v>383</v>
      </c>
      <c r="AL70" s="5" t="s">
        <v>383</v>
      </c>
      <c r="AM70" s="13">
        <v>15</v>
      </c>
      <c r="AN70" s="37">
        <v>156</v>
      </c>
      <c r="AO70" s="37">
        <v>164</v>
      </c>
      <c r="AP70" s="4">
        <f t="shared" si="37"/>
        <v>1.0512820512820513</v>
      </c>
      <c r="AQ70" s="13">
        <v>20</v>
      </c>
      <c r="AR70" s="20">
        <f t="shared" si="33"/>
        <v>1.2097949231285416</v>
      </c>
      <c r="AS70" s="20">
        <f>IF(AR70&gt;1.2,IF((AR70-1.2)*0.1+1.2&gt;1.3,1.3,(AR70-1.2)*0.1+1.2),AR70)</f>
        <v>1.2009794923128541</v>
      </c>
      <c r="AT70" s="35">
        <v>914</v>
      </c>
      <c r="AU70" s="21">
        <f t="shared" si="25"/>
        <v>747.81818181818187</v>
      </c>
      <c r="AV70" s="21">
        <f t="shared" si="26"/>
        <v>898.1</v>
      </c>
      <c r="AW70" s="80">
        <f t="shared" si="27"/>
        <v>150.28181818181815</v>
      </c>
      <c r="AX70" s="21">
        <v>113.9</v>
      </c>
      <c r="AY70" s="21">
        <v>121.6</v>
      </c>
      <c r="AZ70" s="21">
        <v>0</v>
      </c>
      <c r="BA70" s="21">
        <v>33.9</v>
      </c>
      <c r="BB70" s="21">
        <v>100.8</v>
      </c>
      <c r="BC70" s="21">
        <v>0</v>
      </c>
      <c r="BD70" s="21">
        <v>100.7</v>
      </c>
      <c r="BE70" s="21">
        <v>79.7</v>
      </c>
      <c r="BF70" s="78">
        <f t="shared" si="28"/>
        <v>347.50000000000011</v>
      </c>
      <c r="BG70" s="100"/>
      <c r="BH70" s="81"/>
      <c r="BI70" s="106"/>
      <c r="BJ70" s="37">
        <f t="shared" si="34"/>
        <v>347.50000000000011</v>
      </c>
      <c r="BK70" s="11"/>
      <c r="BL70" s="11"/>
      <c r="BM70" s="11"/>
      <c r="BN70" s="11"/>
      <c r="BO70" s="11"/>
      <c r="BP70" s="11"/>
      <c r="BQ70" s="11"/>
      <c r="BR70" s="11"/>
      <c r="BS70" s="11"/>
      <c r="BT70" s="11"/>
      <c r="BU70" s="11"/>
      <c r="BV70" s="11"/>
      <c r="BW70" s="11"/>
      <c r="BX70" s="11"/>
      <c r="BY70" s="11"/>
      <c r="BZ70" s="11"/>
      <c r="CA70" s="11"/>
      <c r="CB70" s="11"/>
      <c r="CC70" s="11"/>
      <c r="CD70" s="11"/>
      <c r="CE70" s="11"/>
      <c r="CF70" s="12"/>
      <c r="CG70" s="11"/>
      <c r="CH70" s="11"/>
      <c r="CI70" s="11"/>
      <c r="CJ70" s="11"/>
      <c r="CK70" s="11"/>
      <c r="CL70" s="11"/>
      <c r="CM70" s="11"/>
      <c r="CN70" s="11"/>
      <c r="CO70" s="11"/>
      <c r="CP70" s="11"/>
      <c r="CQ70" s="11"/>
      <c r="CR70" s="11"/>
      <c r="CS70" s="11"/>
      <c r="CT70" s="11"/>
      <c r="CU70" s="11"/>
      <c r="CV70" s="11"/>
      <c r="CW70" s="11"/>
      <c r="CX70" s="11"/>
      <c r="CY70" s="11"/>
      <c r="CZ70" s="11"/>
      <c r="DA70" s="11"/>
      <c r="DB70" s="11"/>
      <c r="DC70" s="11"/>
      <c r="DD70" s="11"/>
      <c r="DE70" s="11"/>
      <c r="DF70" s="11"/>
      <c r="DG70" s="11"/>
      <c r="DH70" s="12"/>
      <c r="DI70" s="11"/>
      <c r="DJ70" s="11"/>
      <c r="DK70" s="11"/>
      <c r="DL70" s="11"/>
      <c r="DM70" s="11"/>
      <c r="DN70" s="11"/>
      <c r="DO70" s="11"/>
      <c r="DP70" s="11"/>
      <c r="DQ70" s="11"/>
      <c r="DR70" s="11"/>
      <c r="DS70" s="11"/>
      <c r="DT70" s="11"/>
      <c r="DU70" s="11"/>
      <c r="DV70" s="11"/>
      <c r="DW70" s="11"/>
      <c r="DX70" s="11"/>
      <c r="DY70" s="11"/>
      <c r="DZ70" s="11"/>
      <c r="EA70" s="11"/>
      <c r="EB70" s="11"/>
      <c r="EC70" s="11"/>
      <c r="ED70" s="11"/>
      <c r="EE70" s="11"/>
      <c r="EF70" s="11"/>
      <c r="EG70" s="11"/>
      <c r="EH70" s="11"/>
      <c r="EI70" s="11"/>
      <c r="EJ70" s="12"/>
      <c r="EK70" s="11"/>
      <c r="EL70" s="11"/>
      <c r="EM70" s="11"/>
      <c r="EN70" s="11"/>
      <c r="EO70" s="11"/>
      <c r="EP70" s="11"/>
      <c r="EQ70" s="11"/>
      <c r="ER70" s="11"/>
      <c r="ES70" s="11"/>
      <c r="ET70" s="11"/>
      <c r="EU70" s="11"/>
      <c r="EV70" s="11"/>
      <c r="EW70" s="11"/>
      <c r="EX70" s="11"/>
      <c r="EY70" s="11"/>
      <c r="EZ70" s="11"/>
      <c r="FA70" s="11"/>
      <c r="FB70" s="11"/>
      <c r="FC70" s="11"/>
      <c r="FD70" s="11"/>
      <c r="FE70" s="11"/>
      <c r="FF70" s="11"/>
      <c r="FG70" s="11"/>
      <c r="FH70" s="11"/>
      <c r="FI70" s="11"/>
      <c r="FJ70" s="11"/>
      <c r="FK70" s="11"/>
      <c r="FL70" s="12"/>
      <c r="FM70" s="11"/>
      <c r="FN70" s="11"/>
      <c r="FO70" s="11"/>
      <c r="FP70" s="11"/>
      <c r="FQ70" s="11"/>
      <c r="FR70" s="11"/>
      <c r="FS70" s="11"/>
      <c r="FT70" s="11"/>
      <c r="FU70" s="11"/>
      <c r="FV70" s="11"/>
      <c r="FW70" s="11"/>
      <c r="FX70" s="11"/>
      <c r="FY70" s="11"/>
      <c r="FZ70" s="11"/>
      <c r="GA70" s="11"/>
      <c r="GB70" s="11"/>
      <c r="GC70" s="11"/>
      <c r="GD70" s="11"/>
      <c r="GE70" s="11"/>
      <c r="GF70" s="11"/>
      <c r="GG70" s="11"/>
      <c r="GH70" s="11"/>
      <c r="GI70" s="11"/>
      <c r="GJ70" s="11"/>
      <c r="GK70" s="11"/>
      <c r="GL70" s="11"/>
      <c r="GM70" s="11"/>
      <c r="GN70" s="12"/>
      <c r="GO70" s="11"/>
      <c r="GP70" s="11"/>
      <c r="GQ70" s="11"/>
      <c r="GR70" s="11"/>
      <c r="GS70" s="11"/>
      <c r="GT70" s="11"/>
      <c r="GU70" s="11"/>
      <c r="GV70" s="11"/>
      <c r="GW70" s="11"/>
      <c r="GX70" s="11"/>
      <c r="GY70" s="11"/>
      <c r="GZ70" s="11"/>
      <c r="HA70" s="11"/>
      <c r="HB70" s="11"/>
      <c r="HC70" s="11"/>
      <c r="HD70" s="11"/>
      <c r="HE70" s="11"/>
      <c r="HF70" s="11"/>
      <c r="HG70" s="11"/>
      <c r="HH70" s="11"/>
      <c r="HI70" s="11"/>
      <c r="HJ70" s="11"/>
      <c r="HK70" s="11"/>
      <c r="HL70" s="11"/>
      <c r="HM70" s="11"/>
      <c r="HN70" s="11"/>
      <c r="HO70" s="11"/>
      <c r="HP70" s="12"/>
      <c r="HQ70" s="11"/>
      <c r="HR70" s="11"/>
    </row>
    <row r="71" spans="1:226" s="2" customFormat="1" ht="15" customHeight="1" x14ac:dyDescent="0.2">
      <c r="A71" s="16" t="s">
        <v>72</v>
      </c>
      <c r="B71" s="37">
        <v>0</v>
      </c>
      <c r="C71" s="37">
        <v>0</v>
      </c>
      <c r="D71" s="4">
        <f t="shared" si="24"/>
        <v>0</v>
      </c>
      <c r="E71" s="13">
        <v>0</v>
      </c>
      <c r="F71" s="5" t="s">
        <v>373</v>
      </c>
      <c r="G71" s="5" t="s">
        <v>373</v>
      </c>
      <c r="H71" s="5" t="s">
        <v>373</v>
      </c>
      <c r="I71" s="13" t="s">
        <v>370</v>
      </c>
      <c r="J71" s="5" t="s">
        <v>373</v>
      </c>
      <c r="K71" s="5" t="s">
        <v>373</v>
      </c>
      <c r="L71" s="5" t="s">
        <v>373</v>
      </c>
      <c r="M71" s="13" t="s">
        <v>370</v>
      </c>
      <c r="N71" s="37">
        <v>1257.9000000000001</v>
      </c>
      <c r="O71" s="37">
        <v>1307.9000000000001</v>
      </c>
      <c r="P71" s="4">
        <f t="shared" si="29"/>
        <v>1.0397487876619762</v>
      </c>
      <c r="Q71" s="13">
        <v>20</v>
      </c>
      <c r="R71" s="22">
        <v>1</v>
      </c>
      <c r="S71" s="13">
        <v>15</v>
      </c>
      <c r="T71" s="37">
        <v>236.5</v>
      </c>
      <c r="U71" s="37">
        <v>338.5</v>
      </c>
      <c r="V71" s="4">
        <f t="shared" si="30"/>
        <v>1.4312896405919662</v>
      </c>
      <c r="W71" s="13">
        <v>20</v>
      </c>
      <c r="X71" s="37">
        <v>110.9</v>
      </c>
      <c r="Y71" s="37">
        <v>138.1</v>
      </c>
      <c r="Z71" s="4">
        <f t="shared" si="31"/>
        <v>1.2452660054102793</v>
      </c>
      <c r="AA71" s="13">
        <v>30</v>
      </c>
      <c r="AB71" s="37" t="s">
        <v>370</v>
      </c>
      <c r="AC71" s="37" t="s">
        <v>370</v>
      </c>
      <c r="AD71" s="4" t="s">
        <v>370</v>
      </c>
      <c r="AE71" s="13" t="s">
        <v>370</v>
      </c>
      <c r="AF71" s="5" t="s">
        <v>383</v>
      </c>
      <c r="AG71" s="5" t="s">
        <v>383</v>
      </c>
      <c r="AH71" s="5" t="s">
        <v>383</v>
      </c>
      <c r="AI71" s="13">
        <v>5</v>
      </c>
      <c r="AJ71" s="5" t="s">
        <v>383</v>
      </c>
      <c r="AK71" s="5" t="s">
        <v>383</v>
      </c>
      <c r="AL71" s="5" t="s">
        <v>383</v>
      </c>
      <c r="AM71" s="13">
        <v>15</v>
      </c>
      <c r="AN71" s="37">
        <v>420</v>
      </c>
      <c r="AO71" s="37">
        <v>423</v>
      </c>
      <c r="AP71" s="4">
        <f t="shared" si="37"/>
        <v>1.0071428571428571</v>
      </c>
      <c r="AQ71" s="13">
        <v>20</v>
      </c>
      <c r="AR71" s="20">
        <f t="shared" si="33"/>
        <v>1.1611581511451845</v>
      </c>
      <c r="AS71" s="20">
        <f>IF(AR71&gt;1.2,IF((AR71-1.2)*0.1+1.2&gt;1.3,1.3,(AR71-1.2)*0.1+1.2),AR71)</f>
        <v>1.1611581511451845</v>
      </c>
      <c r="AT71" s="35">
        <v>1064</v>
      </c>
      <c r="AU71" s="21">
        <f t="shared" si="25"/>
        <v>870.54545454545462</v>
      </c>
      <c r="AV71" s="21">
        <f t="shared" si="26"/>
        <v>1010.8</v>
      </c>
      <c r="AW71" s="80">
        <f t="shared" si="27"/>
        <v>140.25454545454534</v>
      </c>
      <c r="AX71" s="21">
        <v>155.1</v>
      </c>
      <c r="AY71" s="21">
        <v>182</v>
      </c>
      <c r="AZ71" s="21">
        <v>0</v>
      </c>
      <c r="BA71" s="21">
        <v>115.3</v>
      </c>
      <c r="BB71" s="21">
        <v>117.2</v>
      </c>
      <c r="BC71" s="21">
        <v>132</v>
      </c>
      <c r="BD71" s="21">
        <v>124.5</v>
      </c>
      <c r="BE71" s="21">
        <v>119.59999999999995</v>
      </c>
      <c r="BF71" s="78">
        <f t="shared" si="28"/>
        <v>65.100000000000037</v>
      </c>
      <c r="BG71" s="100"/>
      <c r="BH71" s="81"/>
      <c r="BI71" s="106"/>
      <c r="BJ71" s="37">
        <f t="shared" si="34"/>
        <v>65.100000000000037</v>
      </c>
      <c r="BK71" s="11"/>
      <c r="BL71" s="11"/>
      <c r="BM71" s="11"/>
      <c r="BN71" s="11"/>
      <c r="BO71" s="11"/>
      <c r="BP71" s="11"/>
      <c r="BQ71" s="11"/>
      <c r="BR71" s="11"/>
      <c r="BS71" s="11"/>
      <c r="BT71" s="11"/>
      <c r="BU71" s="11"/>
      <c r="BV71" s="11"/>
      <c r="BW71" s="11"/>
      <c r="BX71" s="11"/>
      <c r="BY71" s="11"/>
      <c r="BZ71" s="11"/>
      <c r="CA71" s="11"/>
      <c r="CB71" s="11"/>
      <c r="CC71" s="11"/>
      <c r="CD71" s="11"/>
      <c r="CE71" s="11"/>
      <c r="CF71" s="12"/>
      <c r="CG71" s="11"/>
      <c r="CH71" s="11"/>
      <c r="CI71" s="11"/>
      <c r="CJ71" s="11"/>
      <c r="CK71" s="11"/>
      <c r="CL71" s="11"/>
      <c r="CM71" s="11"/>
      <c r="CN71" s="11"/>
      <c r="CO71" s="11"/>
      <c r="CP71" s="11"/>
      <c r="CQ71" s="11"/>
      <c r="CR71" s="11"/>
      <c r="CS71" s="11"/>
      <c r="CT71" s="11"/>
      <c r="CU71" s="11"/>
      <c r="CV71" s="11"/>
      <c r="CW71" s="11"/>
      <c r="CX71" s="11"/>
      <c r="CY71" s="11"/>
      <c r="CZ71" s="11"/>
      <c r="DA71" s="11"/>
      <c r="DB71" s="11"/>
      <c r="DC71" s="11"/>
      <c r="DD71" s="11"/>
      <c r="DE71" s="11"/>
      <c r="DF71" s="11"/>
      <c r="DG71" s="11"/>
      <c r="DH71" s="12"/>
      <c r="DI71" s="11"/>
      <c r="DJ71" s="11"/>
      <c r="DK71" s="11"/>
      <c r="DL71" s="11"/>
      <c r="DM71" s="11"/>
      <c r="DN71" s="11"/>
      <c r="DO71" s="11"/>
      <c r="DP71" s="11"/>
      <c r="DQ71" s="11"/>
      <c r="DR71" s="11"/>
      <c r="DS71" s="11"/>
      <c r="DT71" s="11"/>
      <c r="DU71" s="11"/>
      <c r="DV71" s="11"/>
      <c r="DW71" s="11"/>
      <c r="DX71" s="11"/>
      <c r="DY71" s="11"/>
      <c r="DZ71" s="11"/>
      <c r="EA71" s="11"/>
      <c r="EB71" s="11"/>
      <c r="EC71" s="11"/>
      <c r="ED71" s="11"/>
      <c r="EE71" s="11"/>
      <c r="EF71" s="11"/>
      <c r="EG71" s="11"/>
      <c r="EH71" s="11"/>
      <c r="EI71" s="11"/>
      <c r="EJ71" s="12"/>
      <c r="EK71" s="11"/>
      <c r="EL71" s="11"/>
      <c r="EM71" s="11"/>
      <c r="EN71" s="11"/>
      <c r="EO71" s="11"/>
      <c r="EP71" s="11"/>
      <c r="EQ71" s="11"/>
      <c r="ER71" s="11"/>
      <c r="ES71" s="11"/>
      <c r="ET71" s="11"/>
      <c r="EU71" s="11"/>
      <c r="EV71" s="11"/>
      <c r="EW71" s="11"/>
      <c r="EX71" s="11"/>
      <c r="EY71" s="11"/>
      <c r="EZ71" s="11"/>
      <c r="FA71" s="11"/>
      <c r="FB71" s="11"/>
      <c r="FC71" s="11"/>
      <c r="FD71" s="11"/>
      <c r="FE71" s="11"/>
      <c r="FF71" s="11"/>
      <c r="FG71" s="11"/>
      <c r="FH71" s="11"/>
      <c r="FI71" s="11"/>
      <c r="FJ71" s="11"/>
      <c r="FK71" s="11"/>
      <c r="FL71" s="12"/>
      <c r="FM71" s="11"/>
      <c r="FN71" s="11"/>
      <c r="FO71" s="11"/>
      <c r="FP71" s="11"/>
      <c r="FQ71" s="11"/>
      <c r="FR71" s="11"/>
      <c r="FS71" s="11"/>
      <c r="FT71" s="11"/>
      <c r="FU71" s="11"/>
      <c r="FV71" s="11"/>
      <c r="FW71" s="11"/>
      <c r="FX71" s="11"/>
      <c r="FY71" s="11"/>
      <c r="FZ71" s="11"/>
      <c r="GA71" s="11"/>
      <c r="GB71" s="11"/>
      <c r="GC71" s="11"/>
      <c r="GD71" s="11"/>
      <c r="GE71" s="11"/>
      <c r="GF71" s="11"/>
      <c r="GG71" s="11"/>
      <c r="GH71" s="11"/>
      <c r="GI71" s="11"/>
      <c r="GJ71" s="11"/>
      <c r="GK71" s="11"/>
      <c r="GL71" s="11"/>
      <c r="GM71" s="11"/>
      <c r="GN71" s="12"/>
      <c r="GO71" s="11"/>
      <c r="GP71" s="11"/>
      <c r="GQ71" s="11"/>
      <c r="GR71" s="11"/>
      <c r="GS71" s="11"/>
      <c r="GT71" s="11"/>
      <c r="GU71" s="11"/>
      <c r="GV71" s="11"/>
      <c r="GW71" s="11"/>
      <c r="GX71" s="11"/>
      <c r="GY71" s="11"/>
      <c r="GZ71" s="11"/>
      <c r="HA71" s="11"/>
      <c r="HB71" s="11"/>
      <c r="HC71" s="11"/>
      <c r="HD71" s="11"/>
      <c r="HE71" s="11"/>
      <c r="HF71" s="11"/>
      <c r="HG71" s="11"/>
      <c r="HH71" s="11"/>
      <c r="HI71" s="11"/>
      <c r="HJ71" s="11"/>
      <c r="HK71" s="11"/>
      <c r="HL71" s="11"/>
      <c r="HM71" s="11"/>
      <c r="HN71" s="11"/>
      <c r="HO71" s="11"/>
      <c r="HP71" s="12"/>
      <c r="HQ71" s="11"/>
      <c r="HR71" s="11"/>
    </row>
    <row r="72" spans="1:226" s="2" customFormat="1" ht="15" customHeight="1" x14ac:dyDescent="0.2">
      <c r="A72" s="36" t="s">
        <v>73</v>
      </c>
      <c r="B72" s="37"/>
      <c r="C72" s="37"/>
      <c r="D72" s="4"/>
      <c r="E72" s="13"/>
      <c r="F72" s="5"/>
      <c r="G72" s="5"/>
      <c r="H72" s="5"/>
      <c r="I72" s="13"/>
      <c r="J72" s="5"/>
      <c r="K72" s="5"/>
      <c r="L72" s="5"/>
      <c r="M72" s="13"/>
      <c r="N72" s="37"/>
      <c r="O72" s="37"/>
      <c r="P72" s="4"/>
      <c r="Q72" s="13"/>
      <c r="R72" s="22"/>
      <c r="S72" s="13"/>
      <c r="T72" s="37"/>
      <c r="U72" s="37"/>
      <c r="V72" s="4"/>
      <c r="W72" s="13"/>
      <c r="X72" s="37"/>
      <c r="Y72" s="37"/>
      <c r="Z72" s="4"/>
      <c r="AA72" s="13"/>
      <c r="AB72" s="37"/>
      <c r="AC72" s="37"/>
      <c r="AD72" s="4"/>
      <c r="AE72" s="13"/>
      <c r="AF72" s="5"/>
      <c r="AG72" s="5"/>
      <c r="AH72" s="5"/>
      <c r="AI72" s="13"/>
      <c r="AJ72" s="5"/>
      <c r="AK72" s="5"/>
      <c r="AL72" s="5"/>
      <c r="AM72" s="13"/>
      <c r="AN72" s="37"/>
      <c r="AO72" s="37"/>
      <c r="AP72" s="4"/>
      <c r="AQ72" s="13"/>
      <c r="AR72" s="20"/>
      <c r="AS72" s="20"/>
      <c r="AT72" s="35"/>
      <c r="AU72" s="21"/>
      <c r="AV72" s="21"/>
      <c r="AW72" s="80"/>
      <c r="AX72" s="21"/>
      <c r="AY72" s="21"/>
      <c r="AZ72" s="21"/>
      <c r="BA72" s="21"/>
      <c r="BB72" s="21"/>
      <c r="BC72" s="21"/>
      <c r="BD72" s="21"/>
      <c r="BE72" s="21"/>
      <c r="BF72" s="78"/>
      <c r="BG72" s="100"/>
      <c r="BH72" s="81"/>
      <c r="BI72" s="106"/>
      <c r="BJ72" s="37"/>
      <c r="BK72" s="11"/>
      <c r="BL72" s="11"/>
      <c r="BM72" s="11"/>
      <c r="BN72" s="11"/>
      <c r="BO72" s="11"/>
      <c r="BP72" s="11"/>
      <c r="BQ72" s="11"/>
      <c r="BR72" s="11"/>
      <c r="BS72" s="11"/>
      <c r="BT72" s="11"/>
      <c r="BU72" s="11"/>
      <c r="BV72" s="11"/>
      <c r="BW72" s="11"/>
      <c r="BX72" s="11"/>
      <c r="BY72" s="11"/>
      <c r="BZ72" s="11"/>
      <c r="CA72" s="11"/>
      <c r="CB72" s="11"/>
      <c r="CC72" s="11"/>
      <c r="CD72" s="11"/>
      <c r="CE72" s="11"/>
      <c r="CF72" s="12"/>
      <c r="CG72" s="11"/>
      <c r="CH72" s="11"/>
      <c r="CI72" s="11"/>
      <c r="CJ72" s="11"/>
      <c r="CK72" s="11"/>
      <c r="CL72" s="11"/>
      <c r="CM72" s="11"/>
      <c r="CN72" s="11"/>
      <c r="CO72" s="11"/>
      <c r="CP72" s="11"/>
      <c r="CQ72" s="11"/>
      <c r="CR72" s="11"/>
      <c r="CS72" s="11"/>
      <c r="CT72" s="11"/>
      <c r="CU72" s="11"/>
      <c r="CV72" s="11"/>
      <c r="CW72" s="11"/>
      <c r="CX72" s="11"/>
      <c r="CY72" s="11"/>
      <c r="CZ72" s="11"/>
      <c r="DA72" s="11"/>
      <c r="DB72" s="11"/>
      <c r="DC72" s="11"/>
      <c r="DD72" s="11"/>
      <c r="DE72" s="11"/>
      <c r="DF72" s="11"/>
      <c r="DG72" s="11"/>
      <c r="DH72" s="12"/>
      <c r="DI72" s="11"/>
      <c r="DJ72" s="11"/>
      <c r="DK72" s="11"/>
      <c r="DL72" s="11"/>
      <c r="DM72" s="11"/>
      <c r="DN72" s="11"/>
      <c r="DO72" s="11"/>
      <c r="DP72" s="11"/>
      <c r="DQ72" s="11"/>
      <c r="DR72" s="11"/>
      <c r="DS72" s="11"/>
      <c r="DT72" s="11"/>
      <c r="DU72" s="11"/>
      <c r="DV72" s="11"/>
      <c r="DW72" s="11"/>
      <c r="DX72" s="11"/>
      <c r="DY72" s="11"/>
      <c r="DZ72" s="11"/>
      <c r="EA72" s="11"/>
      <c r="EB72" s="11"/>
      <c r="EC72" s="11"/>
      <c r="ED72" s="11"/>
      <c r="EE72" s="11"/>
      <c r="EF72" s="11"/>
      <c r="EG72" s="11"/>
      <c r="EH72" s="11"/>
      <c r="EI72" s="11"/>
      <c r="EJ72" s="12"/>
      <c r="EK72" s="11"/>
      <c r="EL72" s="11"/>
      <c r="EM72" s="11"/>
      <c r="EN72" s="11"/>
      <c r="EO72" s="11"/>
      <c r="EP72" s="11"/>
      <c r="EQ72" s="11"/>
      <c r="ER72" s="11"/>
      <c r="ES72" s="11"/>
      <c r="ET72" s="11"/>
      <c r="EU72" s="11"/>
      <c r="EV72" s="11"/>
      <c r="EW72" s="11"/>
      <c r="EX72" s="11"/>
      <c r="EY72" s="11"/>
      <c r="EZ72" s="11"/>
      <c r="FA72" s="11"/>
      <c r="FB72" s="11"/>
      <c r="FC72" s="11"/>
      <c r="FD72" s="11"/>
      <c r="FE72" s="11"/>
      <c r="FF72" s="11"/>
      <c r="FG72" s="11"/>
      <c r="FH72" s="11"/>
      <c r="FI72" s="11"/>
      <c r="FJ72" s="11"/>
      <c r="FK72" s="11"/>
      <c r="FL72" s="12"/>
      <c r="FM72" s="11"/>
      <c r="FN72" s="11"/>
      <c r="FO72" s="11"/>
      <c r="FP72" s="11"/>
      <c r="FQ72" s="11"/>
      <c r="FR72" s="11"/>
      <c r="FS72" s="11"/>
      <c r="FT72" s="11"/>
      <c r="FU72" s="11"/>
      <c r="FV72" s="11"/>
      <c r="FW72" s="11"/>
      <c r="FX72" s="11"/>
      <c r="FY72" s="11"/>
      <c r="FZ72" s="11"/>
      <c r="GA72" s="11"/>
      <c r="GB72" s="11"/>
      <c r="GC72" s="11"/>
      <c r="GD72" s="11"/>
      <c r="GE72" s="11"/>
      <c r="GF72" s="11"/>
      <c r="GG72" s="11"/>
      <c r="GH72" s="11"/>
      <c r="GI72" s="11"/>
      <c r="GJ72" s="11"/>
      <c r="GK72" s="11"/>
      <c r="GL72" s="11"/>
      <c r="GM72" s="11"/>
      <c r="GN72" s="12"/>
      <c r="GO72" s="11"/>
      <c r="GP72" s="11"/>
      <c r="GQ72" s="11"/>
      <c r="GR72" s="11"/>
      <c r="GS72" s="11"/>
      <c r="GT72" s="11"/>
      <c r="GU72" s="11"/>
      <c r="GV72" s="11"/>
      <c r="GW72" s="11"/>
      <c r="GX72" s="11"/>
      <c r="GY72" s="11"/>
      <c r="GZ72" s="11"/>
      <c r="HA72" s="11"/>
      <c r="HB72" s="11"/>
      <c r="HC72" s="11"/>
      <c r="HD72" s="11"/>
      <c r="HE72" s="11"/>
      <c r="HF72" s="11"/>
      <c r="HG72" s="11"/>
      <c r="HH72" s="11"/>
      <c r="HI72" s="11"/>
      <c r="HJ72" s="11"/>
      <c r="HK72" s="11"/>
      <c r="HL72" s="11"/>
      <c r="HM72" s="11"/>
      <c r="HN72" s="11"/>
      <c r="HO72" s="11"/>
      <c r="HP72" s="12"/>
      <c r="HQ72" s="11"/>
      <c r="HR72" s="11"/>
    </row>
    <row r="73" spans="1:226" s="2" customFormat="1" ht="15" customHeight="1" x14ac:dyDescent="0.2">
      <c r="A73" s="16" t="s">
        <v>74</v>
      </c>
      <c r="B73" s="37">
        <v>5415.4</v>
      </c>
      <c r="C73" s="37">
        <v>5849.9</v>
      </c>
      <c r="D73" s="4">
        <f t="shared" si="24"/>
        <v>1.0802341470620822</v>
      </c>
      <c r="E73" s="13">
        <v>10</v>
      </c>
      <c r="F73" s="5" t="s">
        <v>373</v>
      </c>
      <c r="G73" s="5" t="s">
        <v>373</v>
      </c>
      <c r="H73" s="5" t="s">
        <v>373</v>
      </c>
      <c r="I73" s="13" t="s">
        <v>370</v>
      </c>
      <c r="J73" s="5" t="s">
        <v>373</v>
      </c>
      <c r="K73" s="5" t="s">
        <v>373</v>
      </c>
      <c r="L73" s="5" t="s">
        <v>373</v>
      </c>
      <c r="M73" s="13" t="s">
        <v>370</v>
      </c>
      <c r="N73" s="37">
        <v>3266.9</v>
      </c>
      <c r="O73" s="37">
        <v>5908.4</v>
      </c>
      <c r="P73" s="4">
        <f t="shared" si="29"/>
        <v>1.808564694358566</v>
      </c>
      <c r="Q73" s="13">
        <v>20</v>
      </c>
      <c r="R73" s="22">
        <v>1</v>
      </c>
      <c r="S73" s="13">
        <v>15</v>
      </c>
      <c r="T73" s="37">
        <v>1270.0999999999999</v>
      </c>
      <c r="U73" s="37">
        <v>947.9</v>
      </c>
      <c r="V73" s="4">
        <f t="shared" si="30"/>
        <v>0.74631918746555392</v>
      </c>
      <c r="W73" s="13">
        <v>30</v>
      </c>
      <c r="X73" s="37">
        <v>30.9</v>
      </c>
      <c r="Y73" s="37">
        <v>30.5</v>
      </c>
      <c r="Z73" s="4">
        <f t="shared" si="31"/>
        <v>0.98705501618122982</v>
      </c>
      <c r="AA73" s="13">
        <v>20</v>
      </c>
      <c r="AB73" s="37" t="s">
        <v>370</v>
      </c>
      <c r="AC73" s="37" t="s">
        <v>370</v>
      </c>
      <c r="AD73" s="4" t="s">
        <v>370</v>
      </c>
      <c r="AE73" s="13" t="s">
        <v>370</v>
      </c>
      <c r="AF73" s="5" t="s">
        <v>383</v>
      </c>
      <c r="AG73" s="5" t="s">
        <v>383</v>
      </c>
      <c r="AH73" s="5" t="s">
        <v>383</v>
      </c>
      <c r="AI73" s="13">
        <v>5</v>
      </c>
      <c r="AJ73" s="5" t="s">
        <v>383</v>
      </c>
      <c r="AK73" s="5" t="s">
        <v>383</v>
      </c>
      <c r="AL73" s="5" t="s">
        <v>383</v>
      </c>
      <c r="AM73" s="13">
        <v>15</v>
      </c>
      <c r="AN73" s="37">
        <v>483</v>
      </c>
      <c r="AO73" s="37">
        <v>478</v>
      </c>
      <c r="AP73" s="4">
        <f t="shared" ref="AP73:AP80" si="38">IF((AQ73=0),0,IF(AN73=0,1,IF(AO73&lt;0,0,AO73/AN73)))</f>
        <v>0.98964803312629401</v>
      </c>
      <c r="AQ73" s="13">
        <v>20</v>
      </c>
      <c r="AR73" s="20">
        <f t="shared" si="33"/>
        <v>1.0773675823296456</v>
      </c>
      <c r="AS73" s="20">
        <f t="shared" ref="AS73:AS80" si="39">IF(AR73&gt;1.2,IF((AR73-1.2)*0.1+1.2&gt;1.3,1.3,(AR73-1.2)*0.1+1.2),AR73)</f>
        <v>1.0773675823296456</v>
      </c>
      <c r="AT73" s="35">
        <v>474</v>
      </c>
      <c r="AU73" s="21">
        <f t="shared" si="25"/>
        <v>387.81818181818187</v>
      </c>
      <c r="AV73" s="21">
        <f t="shared" si="26"/>
        <v>417.8</v>
      </c>
      <c r="AW73" s="80">
        <f t="shared" si="27"/>
        <v>29.981818181818142</v>
      </c>
      <c r="AX73" s="21">
        <v>107.2</v>
      </c>
      <c r="AY73" s="21">
        <v>134</v>
      </c>
      <c r="AZ73" s="21">
        <v>0</v>
      </c>
      <c r="BA73" s="21">
        <v>32.4</v>
      </c>
      <c r="BB73" s="21">
        <v>27</v>
      </c>
      <c r="BC73" s="21">
        <v>0</v>
      </c>
      <c r="BD73" s="21">
        <v>56</v>
      </c>
      <c r="BE73" s="21">
        <v>32.799999999999997</v>
      </c>
      <c r="BF73" s="78">
        <f t="shared" si="28"/>
        <v>28.40000000000002</v>
      </c>
      <c r="BG73" s="100"/>
      <c r="BH73" s="81"/>
      <c r="BI73" s="106"/>
      <c r="BJ73" s="37">
        <f t="shared" si="34"/>
        <v>28.40000000000002</v>
      </c>
      <c r="BK73" s="11"/>
      <c r="BL73" s="11"/>
      <c r="BM73" s="11"/>
      <c r="BN73" s="11"/>
      <c r="BO73" s="11"/>
      <c r="BP73" s="11"/>
      <c r="BQ73" s="11"/>
      <c r="BR73" s="11"/>
      <c r="BS73" s="11"/>
      <c r="BT73" s="11"/>
      <c r="BU73" s="11"/>
      <c r="BV73" s="11"/>
      <c r="BW73" s="11"/>
      <c r="BX73" s="11"/>
      <c r="BY73" s="11"/>
      <c r="BZ73" s="11"/>
      <c r="CA73" s="11"/>
      <c r="CB73" s="11"/>
      <c r="CC73" s="11"/>
      <c r="CD73" s="11"/>
      <c r="CE73" s="11"/>
      <c r="CF73" s="12"/>
      <c r="CG73" s="11"/>
      <c r="CH73" s="11"/>
      <c r="CI73" s="11"/>
      <c r="CJ73" s="11"/>
      <c r="CK73" s="11"/>
      <c r="CL73" s="11"/>
      <c r="CM73" s="11"/>
      <c r="CN73" s="11"/>
      <c r="CO73" s="11"/>
      <c r="CP73" s="11"/>
      <c r="CQ73" s="11"/>
      <c r="CR73" s="11"/>
      <c r="CS73" s="11"/>
      <c r="CT73" s="11"/>
      <c r="CU73" s="11"/>
      <c r="CV73" s="11"/>
      <c r="CW73" s="11"/>
      <c r="CX73" s="11"/>
      <c r="CY73" s="11"/>
      <c r="CZ73" s="11"/>
      <c r="DA73" s="11"/>
      <c r="DB73" s="11"/>
      <c r="DC73" s="11"/>
      <c r="DD73" s="11"/>
      <c r="DE73" s="11"/>
      <c r="DF73" s="11"/>
      <c r="DG73" s="11"/>
      <c r="DH73" s="12"/>
      <c r="DI73" s="11"/>
      <c r="DJ73" s="11"/>
      <c r="DK73" s="11"/>
      <c r="DL73" s="11"/>
      <c r="DM73" s="11"/>
      <c r="DN73" s="11"/>
      <c r="DO73" s="11"/>
      <c r="DP73" s="11"/>
      <c r="DQ73" s="11"/>
      <c r="DR73" s="11"/>
      <c r="DS73" s="11"/>
      <c r="DT73" s="11"/>
      <c r="DU73" s="11"/>
      <c r="DV73" s="11"/>
      <c r="DW73" s="11"/>
      <c r="DX73" s="11"/>
      <c r="DY73" s="11"/>
      <c r="DZ73" s="11"/>
      <c r="EA73" s="11"/>
      <c r="EB73" s="11"/>
      <c r="EC73" s="11"/>
      <c r="ED73" s="11"/>
      <c r="EE73" s="11"/>
      <c r="EF73" s="11"/>
      <c r="EG73" s="11"/>
      <c r="EH73" s="11"/>
      <c r="EI73" s="11"/>
      <c r="EJ73" s="12"/>
      <c r="EK73" s="11"/>
      <c r="EL73" s="11"/>
      <c r="EM73" s="11"/>
      <c r="EN73" s="11"/>
      <c r="EO73" s="11"/>
      <c r="EP73" s="11"/>
      <c r="EQ73" s="11"/>
      <c r="ER73" s="11"/>
      <c r="ES73" s="11"/>
      <c r="ET73" s="11"/>
      <c r="EU73" s="11"/>
      <c r="EV73" s="11"/>
      <c r="EW73" s="11"/>
      <c r="EX73" s="11"/>
      <c r="EY73" s="11"/>
      <c r="EZ73" s="11"/>
      <c r="FA73" s="11"/>
      <c r="FB73" s="11"/>
      <c r="FC73" s="11"/>
      <c r="FD73" s="11"/>
      <c r="FE73" s="11"/>
      <c r="FF73" s="11"/>
      <c r="FG73" s="11"/>
      <c r="FH73" s="11"/>
      <c r="FI73" s="11"/>
      <c r="FJ73" s="11"/>
      <c r="FK73" s="11"/>
      <c r="FL73" s="12"/>
      <c r="FM73" s="11"/>
      <c r="FN73" s="11"/>
      <c r="FO73" s="11"/>
      <c r="FP73" s="11"/>
      <c r="FQ73" s="11"/>
      <c r="FR73" s="11"/>
      <c r="FS73" s="11"/>
      <c r="FT73" s="11"/>
      <c r="FU73" s="11"/>
      <c r="FV73" s="11"/>
      <c r="FW73" s="11"/>
      <c r="FX73" s="11"/>
      <c r="FY73" s="11"/>
      <c r="FZ73" s="11"/>
      <c r="GA73" s="11"/>
      <c r="GB73" s="11"/>
      <c r="GC73" s="11"/>
      <c r="GD73" s="11"/>
      <c r="GE73" s="11"/>
      <c r="GF73" s="11"/>
      <c r="GG73" s="11"/>
      <c r="GH73" s="11"/>
      <c r="GI73" s="11"/>
      <c r="GJ73" s="11"/>
      <c r="GK73" s="11"/>
      <c r="GL73" s="11"/>
      <c r="GM73" s="11"/>
      <c r="GN73" s="12"/>
      <c r="GO73" s="11"/>
      <c r="GP73" s="11"/>
      <c r="GQ73" s="11"/>
      <c r="GR73" s="11"/>
      <c r="GS73" s="11"/>
      <c r="GT73" s="11"/>
      <c r="GU73" s="11"/>
      <c r="GV73" s="11"/>
      <c r="GW73" s="11"/>
      <c r="GX73" s="11"/>
      <c r="GY73" s="11"/>
      <c r="GZ73" s="11"/>
      <c r="HA73" s="11"/>
      <c r="HB73" s="11"/>
      <c r="HC73" s="11"/>
      <c r="HD73" s="11"/>
      <c r="HE73" s="11"/>
      <c r="HF73" s="11"/>
      <c r="HG73" s="11"/>
      <c r="HH73" s="11"/>
      <c r="HI73" s="11"/>
      <c r="HJ73" s="11"/>
      <c r="HK73" s="11"/>
      <c r="HL73" s="11"/>
      <c r="HM73" s="11"/>
      <c r="HN73" s="11"/>
      <c r="HO73" s="11"/>
      <c r="HP73" s="12"/>
      <c r="HQ73" s="11"/>
      <c r="HR73" s="11"/>
    </row>
    <row r="74" spans="1:226" s="2" customFormat="1" ht="15" customHeight="1" x14ac:dyDescent="0.2">
      <c r="A74" s="16" t="s">
        <v>75</v>
      </c>
      <c r="B74" s="37">
        <v>88797.2</v>
      </c>
      <c r="C74" s="37">
        <v>99506.6</v>
      </c>
      <c r="D74" s="4">
        <f t="shared" si="24"/>
        <v>1.1206051542165745</v>
      </c>
      <c r="E74" s="13">
        <v>10</v>
      </c>
      <c r="F74" s="5" t="s">
        <v>373</v>
      </c>
      <c r="G74" s="5" t="s">
        <v>373</v>
      </c>
      <c r="H74" s="5" t="s">
        <v>373</v>
      </c>
      <c r="I74" s="13" t="s">
        <v>370</v>
      </c>
      <c r="J74" s="5" t="s">
        <v>373</v>
      </c>
      <c r="K74" s="5" t="s">
        <v>373</v>
      </c>
      <c r="L74" s="5" t="s">
        <v>373</v>
      </c>
      <c r="M74" s="13" t="s">
        <v>370</v>
      </c>
      <c r="N74" s="37">
        <v>12375.7</v>
      </c>
      <c r="O74" s="37">
        <v>9147.2999999999993</v>
      </c>
      <c r="P74" s="4">
        <f t="shared" si="29"/>
        <v>0.73913394797870013</v>
      </c>
      <c r="Q74" s="13">
        <v>20</v>
      </c>
      <c r="R74" s="22">
        <v>1</v>
      </c>
      <c r="S74" s="13">
        <v>15</v>
      </c>
      <c r="T74" s="37">
        <v>459</v>
      </c>
      <c r="U74" s="37">
        <v>368.2</v>
      </c>
      <c r="V74" s="4">
        <f t="shared" si="30"/>
        <v>0.80217864923747273</v>
      </c>
      <c r="W74" s="13">
        <v>20</v>
      </c>
      <c r="X74" s="37">
        <v>224</v>
      </c>
      <c r="Y74" s="37">
        <v>253.2</v>
      </c>
      <c r="Z74" s="4">
        <f t="shared" si="31"/>
        <v>1.1303571428571428</v>
      </c>
      <c r="AA74" s="13">
        <v>30</v>
      </c>
      <c r="AB74" s="37" t="s">
        <v>370</v>
      </c>
      <c r="AC74" s="37" t="s">
        <v>370</v>
      </c>
      <c r="AD74" s="4" t="s">
        <v>370</v>
      </c>
      <c r="AE74" s="13" t="s">
        <v>370</v>
      </c>
      <c r="AF74" s="5" t="s">
        <v>383</v>
      </c>
      <c r="AG74" s="5" t="s">
        <v>383</v>
      </c>
      <c r="AH74" s="5" t="s">
        <v>383</v>
      </c>
      <c r="AI74" s="13">
        <v>5</v>
      </c>
      <c r="AJ74" s="5" t="s">
        <v>383</v>
      </c>
      <c r="AK74" s="5" t="s">
        <v>383</v>
      </c>
      <c r="AL74" s="5" t="s">
        <v>383</v>
      </c>
      <c r="AM74" s="13">
        <v>15</v>
      </c>
      <c r="AN74" s="37">
        <v>1002</v>
      </c>
      <c r="AO74" s="37">
        <v>998</v>
      </c>
      <c r="AP74" s="4">
        <f t="shared" si="38"/>
        <v>0.99600798403193613</v>
      </c>
      <c r="AQ74" s="13">
        <v>20</v>
      </c>
      <c r="AR74" s="20">
        <f t="shared" si="33"/>
        <v>0.96402763002471481</v>
      </c>
      <c r="AS74" s="20">
        <f t="shared" si="39"/>
        <v>0.96402763002471481</v>
      </c>
      <c r="AT74" s="35">
        <v>2392</v>
      </c>
      <c r="AU74" s="21">
        <f t="shared" si="25"/>
        <v>1957.0909090909092</v>
      </c>
      <c r="AV74" s="21">
        <f t="shared" si="26"/>
        <v>1886.7</v>
      </c>
      <c r="AW74" s="80">
        <f t="shared" si="27"/>
        <v>-70.39090909090919</v>
      </c>
      <c r="AX74" s="21">
        <v>1291</v>
      </c>
      <c r="AY74" s="21">
        <v>888.9</v>
      </c>
      <c r="AZ74" s="21">
        <v>0</v>
      </c>
      <c r="BA74" s="21">
        <v>263.10000000000002</v>
      </c>
      <c r="BB74" s="21">
        <v>122.9</v>
      </c>
      <c r="BC74" s="21">
        <v>0</v>
      </c>
      <c r="BD74" s="21">
        <v>203.3</v>
      </c>
      <c r="BE74" s="21">
        <v>266.10000000000002</v>
      </c>
      <c r="BF74" s="78">
        <f t="shared" si="28"/>
        <v>-1148.5999999999999</v>
      </c>
      <c r="BG74" s="100"/>
      <c r="BH74" s="81"/>
      <c r="BI74" s="106"/>
      <c r="BJ74" s="37">
        <f t="shared" si="34"/>
        <v>0</v>
      </c>
      <c r="BK74" s="11"/>
      <c r="BL74" s="11"/>
      <c r="BM74" s="11"/>
      <c r="BN74" s="11"/>
      <c r="BO74" s="11"/>
      <c r="BP74" s="11"/>
      <c r="BQ74" s="11"/>
      <c r="BR74" s="11"/>
      <c r="BS74" s="11"/>
      <c r="BT74" s="11"/>
      <c r="BU74" s="11"/>
      <c r="BV74" s="11"/>
      <c r="BW74" s="11"/>
      <c r="BX74" s="11"/>
      <c r="BY74" s="11"/>
      <c r="BZ74" s="11"/>
      <c r="CA74" s="11"/>
      <c r="CB74" s="11"/>
      <c r="CC74" s="11"/>
      <c r="CD74" s="11"/>
      <c r="CE74" s="11"/>
      <c r="CF74" s="12"/>
      <c r="CG74" s="11"/>
      <c r="CH74" s="11"/>
      <c r="CI74" s="11"/>
      <c r="CJ74" s="11"/>
      <c r="CK74" s="11"/>
      <c r="CL74" s="11"/>
      <c r="CM74" s="11"/>
      <c r="CN74" s="11"/>
      <c r="CO74" s="11"/>
      <c r="CP74" s="11"/>
      <c r="CQ74" s="11"/>
      <c r="CR74" s="11"/>
      <c r="CS74" s="11"/>
      <c r="CT74" s="11"/>
      <c r="CU74" s="11"/>
      <c r="CV74" s="11"/>
      <c r="CW74" s="11"/>
      <c r="CX74" s="11"/>
      <c r="CY74" s="11"/>
      <c r="CZ74" s="11"/>
      <c r="DA74" s="11"/>
      <c r="DB74" s="11"/>
      <c r="DC74" s="11"/>
      <c r="DD74" s="11"/>
      <c r="DE74" s="11"/>
      <c r="DF74" s="11"/>
      <c r="DG74" s="11"/>
      <c r="DH74" s="12"/>
      <c r="DI74" s="11"/>
      <c r="DJ74" s="11"/>
      <c r="DK74" s="11"/>
      <c r="DL74" s="11"/>
      <c r="DM74" s="11"/>
      <c r="DN74" s="11"/>
      <c r="DO74" s="11"/>
      <c r="DP74" s="11"/>
      <c r="DQ74" s="11"/>
      <c r="DR74" s="11"/>
      <c r="DS74" s="11"/>
      <c r="DT74" s="11"/>
      <c r="DU74" s="11"/>
      <c r="DV74" s="11"/>
      <c r="DW74" s="11"/>
      <c r="DX74" s="11"/>
      <c r="DY74" s="11"/>
      <c r="DZ74" s="11"/>
      <c r="EA74" s="11"/>
      <c r="EB74" s="11"/>
      <c r="EC74" s="11"/>
      <c r="ED74" s="11"/>
      <c r="EE74" s="11"/>
      <c r="EF74" s="11"/>
      <c r="EG74" s="11"/>
      <c r="EH74" s="11"/>
      <c r="EI74" s="11"/>
      <c r="EJ74" s="12"/>
      <c r="EK74" s="11"/>
      <c r="EL74" s="11"/>
      <c r="EM74" s="11"/>
      <c r="EN74" s="11"/>
      <c r="EO74" s="11"/>
      <c r="EP74" s="11"/>
      <c r="EQ74" s="11"/>
      <c r="ER74" s="11"/>
      <c r="ES74" s="11"/>
      <c r="ET74" s="11"/>
      <c r="EU74" s="11"/>
      <c r="EV74" s="11"/>
      <c r="EW74" s="11"/>
      <c r="EX74" s="11"/>
      <c r="EY74" s="11"/>
      <c r="EZ74" s="11"/>
      <c r="FA74" s="11"/>
      <c r="FB74" s="11"/>
      <c r="FC74" s="11"/>
      <c r="FD74" s="11"/>
      <c r="FE74" s="11"/>
      <c r="FF74" s="11"/>
      <c r="FG74" s="11"/>
      <c r="FH74" s="11"/>
      <c r="FI74" s="11"/>
      <c r="FJ74" s="11"/>
      <c r="FK74" s="11"/>
      <c r="FL74" s="12"/>
      <c r="FM74" s="11"/>
      <c r="FN74" s="11"/>
      <c r="FO74" s="11"/>
      <c r="FP74" s="11"/>
      <c r="FQ74" s="11"/>
      <c r="FR74" s="11"/>
      <c r="FS74" s="11"/>
      <c r="FT74" s="11"/>
      <c r="FU74" s="11"/>
      <c r="FV74" s="11"/>
      <c r="FW74" s="11"/>
      <c r="FX74" s="11"/>
      <c r="FY74" s="11"/>
      <c r="FZ74" s="11"/>
      <c r="GA74" s="11"/>
      <c r="GB74" s="11"/>
      <c r="GC74" s="11"/>
      <c r="GD74" s="11"/>
      <c r="GE74" s="11"/>
      <c r="GF74" s="11"/>
      <c r="GG74" s="11"/>
      <c r="GH74" s="11"/>
      <c r="GI74" s="11"/>
      <c r="GJ74" s="11"/>
      <c r="GK74" s="11"/>
      <c r="GL74" s="11"/>
      <c r="GM74" s="11"/>
      <c r="GN74" s="12"/>
      <c r="GO74" s="11"/>
      <c r="GP74" s="11"/>
      <c r="GQ74" s="11"/>
      <c r="GR74" s="11"/>
      <c r="GS74" s="11"/>
      <c r="GT74" s="11"/>
      <c r="GU74" s="11"/>
      <c r="GV74" s="11"/>
      <c r="GW74" s="11"/>
      <c r="GX74" s="11"/>
      <c r="GY74" s="11"/>
      <c r="GZ74" s="11"/>
      <c r="HA74" s="11"/>
      <c r="HB74" s="11"/>
      <c r="HC74" s="11"/>
      <c r="HD74" s="11"/>
      <c r="HE74" s="11"/>
      <c r="HF74" s="11"/>
      <c r="HG74" s="11"/>
      <c r="HH74" s="11"/>
      <c r="HI74" s="11"/>
      <c r="HJ74" s="11"/>
      <c r="HK74" s="11"/>
      <c r="HL74" s="11"/>
      <c r="HM74" s="11"/>
      <c r="HN74" s="11"/>
      <c r="HO74" s="11"/>
      <c r="HP74" s="12"/>
      <c r="HQ74" s="11"/>
      <c r="HR74" s="11"/>
    </row>
    <row r="75" spans="1:226" s="2" customFormat="1" ht="15" customHeight="1" x14ac:dyDescent="0.2">
      <c r="A75" s="16" t="s">
        <v>76</v>
      </c>
      <c r="B75" s="37">
        <v>580.20000000000005</v>
      </c>
      <c r="C75" s="37">
        <v>620</v>
      </c>
      <c r="D75" s="4">
        <f t="shared" si="24"/>
        <v>1.0685970355049983</v>
      </c>
      <c r="E75" s="13">
        <v>10</v>
      </c>
      <c r="F75" s="5" t="s">
        <v>373</v>
      </c>
      <c r="G75" s="5" t="s">
        <v>373</v>
      </c>
      <c r="H75" s="5" t="s">
        <v>373</v>
      </c>
      <c r="I75" s="13" t="s">
        <v>370</v>
      </c>
      <c r="J75" s="5" t="s">
        <v>373</v>
      </c>
      <c r="K75" s="5" t="s">
        <v>373</v>
      </c>
      <c r="L75" s="5" t="s">
        <v>373</v>
      </c>
      <c r="M75" s="13" t="s">
        <v>370</v>
      </c>
      <c r="N75" s="37">
        <v>2250.4</v>
      </c>
      <c r="O75" s="37">
        <v>858.6</v>
      </c>
      <c r="P75" s="4">
        <f t="shared" si="29"/>
        <v>0.38153217205830076</v>
      </c>
      <c r="Q75" s="13">
        <v>20</v>
      </c>
      <c r="R75" s="22">
        <v>1</v>
      </c>
      <c r="S75" s="13">
        <v>15</v>
      </c>
      <c r="T75" s="37">
        <v>129</v>
      </c>
      <c r="U75" s="37">
        <v>164.2</v>
      </c>
      <c r="V75" s="4">
        <f t="shared" si="30"/>
        <v>1.2728682170542636</v>
      </c>
      <c r="W75" s="13">
        <v>25</v>
      </c>
      <c r="X75" s="37">
        <v>22.9</v>
      </c>
      <c r="Y75" s="37">
        <v>52.9</v>
      </c>
      <c r="Z75" s="4">
        <f t="shared" si="31"/>
        <v>2.3100436681222707</v>
      </c>
      <c r="AA75" s="13">
        <v>25</v>
      </c>
      <c r="AB75" s="37" t="s">
        <v>370</v>
      </c>
      <c r="AC75" s="37" t="s">
        <v>370</v>
      </c>
      <c r="AD75" s="4" t="s">
        <v>370</v>
      </c>
      <c r="AE75" s="13" t="s">
        <v>370</v>
      </c>
      <c r="AF75" s="5" t="s">
        <v>383</v>
      </c>
      <c r="AG75" s="5" t="s">
        <v>383</v>
      </c>
      <c r="AH75" s="5" t="s">
        <v>383</v>
      </c>
      <c r="AI75" s="13">
        <v>5</v>
      </c>
      <c r="AJ75" s="5" t="s">
        <v>383</v>
      </c>
      <c r="AK75" s="5" t="s">
        <v>383</v>
      </c>
      <c r="AL75" s="5" t="s">
        <v>383</v>
      </c>
      <c r="AM75" s="13">
        <v>15</v>
      </c>
      <c r="AN75" s="37">
        <v>108</v>
      </c>
      <c r="AO75" s="37">
        <v>108</v>
      </c>
      <c r="AP75" s="4">
        <f t="shared" si="38"/>
        <v>1</v>
      </c>
      <c r="AQ75" s="13">
        <v>20</v>
      </c>
      <c r="AR75" s="20">
        <f t="shared" si="33"/>
        <v>1.2425166167446031</v>
      </c>
      <c r="AS75" s="20">
        <f t="shared" si="39"/>
        <v>1.2042516616744603</v>
      </c>
      <c r="AT75" s="35">
        <v>210</v>
      </c>
      <c r="AU75" s="21">
        <f t="shared" si="25"/>
        <v>171.81818181818181</v>
      </c>
      <c r="AV75" s="21">
        <f t="shared" si="26"/>
        <v>206.9</v>
      </c>
      <c r="AW75" s="80">
        <f t="shared" si="27"/>
        <v>35.081818181818193</v>
      </c>
      <c r="AX75" s="21">
        <v>84.8</v>
      </c>
      <c r="AY75" s="21">
        <v>79.5</v>
      </c>
      <c r="AZ75" s="21">
        <v>0</v>
      </c>
      <c r="BA75" s="21">
        <v>23.5</v>
      </c>
      <c r="BB75" s="21">
        <v>22.9</v>
      </c>
      <c r="BC75" s="21">
        <v>0</v>
      </c>
      <c r="BD75" s="21">
        <v>24.8</v>
      </c>
      <c r="BE75" s="21">
        <v>24.8</v>
      </c>
      <c r="BF75" s="78">
        <f t="shared" si="28"/>
        <v>-53.399999999999991</v>
      </c>
      <c r="BG75" s="100"/>
      <c r="BH75" s="81"/>
      <c r="BI75" s="106"/>
      <c r="BJ75" s="37">
        <f t="shared" si="34"/>
        <v>0</v>
      </c>
      <c r="BK75" s="11"/>
      <c r="BL75" s="11"/>
      <c r="BM75" s="11"/>
      <c r="BN75" s="11"/>
      <c r="BO75" s="11"/>
      <c r="BP75" s="11"/>
      <c r="BQ75" s="11"/>
      <c r="BR75" s="11"/>
      <c r="BS75" s="11"/>
      <c r="BT75" s="11"/>
      <c r="BU75" s="11"/>
      <c r="BV75" s="11"/>
      <c r="BW75" s="11"/>
      <c r="BX75" s="11"/>
      <c r="BY75" s="11"/>
      <c r="BZ75" s="11"/>
      <c r="CA75" s="11"/>
      <c r="CB75" s="11"/>
      <c r="CC75" s="11"/>
      <c r="CD75" s="11"/>
      <c r="CE75" s="11"/>
      <c r="CF75" s="12"/>
      <c r="CG75" s="11"/>
      <c r="CH75" s="11"/>
      <c r="CI75" s="11"/>
      <c r="CJ75" s="11"/>
      <c r="CK75" s="11"/>
      <c r="CL75" s="11"/>
      <c r="CM75" s="11"/>
      <c r="CN75" s="11"/>
      <c r="CO75" s="11"/>
      <c r="CP75" s="11"/>
      <c r="CQ75" s="11"/>
      <c r="CR75" s="11"/>
      <c r="CS75" s="11"/>
      <c r="CT75" s="11"/>
      <c r="CU75" s="11"/>
      <c r="CV75" s="11"/>
      <c r="CW75" s="11"/>
      <c r="CX75" s="11"/>
      <c r="CY75" s="11"/>
      <c r="CZ75" s="11"/>
      <c r="DA75" s="11"/>
      <c r="DB75" s="11"/>
      <c r="DC75" s="11"/>
      <c r="DD75" s="11"/>
      <c r="DE75" s="11"/>
      <c r="DF75" s="11"/>
      <c r="DG75" s="11"/>
      <c r="DH75" s="12"/>
      <c r="DI75" s="11"/>
      <c r="DJ75" s="11"/>
      <c r="DK75" s="11"/>
      <c r="DL75" s="11"/>
      <c r="DM75" s="11"/>
      <c r="DN75" s="11"/>
      <c r="DO75" s="11"/>
      <c r="DP75" s="11"/>
      <c r="DQ75" s="11"/>
      <c r="DR75" s="11"/>
      <c r="DS75" s="11"/>
      <c r="DT75" s="11"/>
      <c r="DU75" s="11"/>
      <c r="DV75" s="11"/>
      <c r="DW75" s="11"/>
      <c r="DX75" s="11"/>
      <c r="DY75" s="11"/>
      <c r="DZ75" s="11"/>
      <c r="EA75" s="11"/>
      <c r="EB75" s="11"/>
      <c r="EC75" s="11"/>
      <c r="ED75" s="11"/>
      <c r="EE75" s="11"/>
      <c r="EF75" s="11"/>
      <c r="EG75" s="11"/>
      <c r="EH75" s="11"/>
      <c r="EI75" s="11"/>
      <c r="EJ75" s="12"/>
      <c r="EK75" s="11"/>
      <c r="EL75" s="11"/>
      <c r="EM75" s="11"/>
      <c r="EN75" s="11"/>
      <c r="EO75" s="11"/>
      <c r="EP75" s="11"/>
      <c r="EQ75" s="11"/>
      <c r="ER75" s="11"/>
      <c r="ES75" s="11"/>
      <c r="ET75" s="11"/>
      <c r="EU75" s="11"/>
      <c r="EV75" s="11"/>
      <c r="EW75" s="11"/>
      <c r="EX75" s="11"/>
      <c r="EY75" s="11"/>
      <c r="EZ75" s="11"/>
      <c r="FA75" s="11"/>
      <c r="FB75" s="11"/>
      <c r="FC75" s="11"/>
      <c r="FD75" s="11"/>
      <c r="FE75" s="11"/>
      <c r="FF75" s="11"/>
      <c r="FG75" s="11"/>
      <c r="FH75" s="11"/>
      <c r="FI75" s="11"/>
      <c r="FJ75" s="11"/>
      <c r="FK75" s="11"/>
      <c r="FL75" s="12"/>
      <c r="FM75" s="11"/>
      <c r="FN75" s="11"/>
      <c r="FO75" s="11"/>
      <c r="FP75" s="11"/>
      <c r="FQ75" s="11"/>
      <c r="FR75" s="11"/>
      <c r="FS75" s="11"/>
      <c r="FT75" s="11"/>
      <c r="FU75" s="11"/>
      <c r="FV75" s="11"/>
      <c r="FW75" s="11"/>
      <c r="FX75" s="11"/>
      <c r="FY75" s="11"/>
      <c r="FZ75" s="11"/>
      <c r="GA75" s="11"/>
      <c r="GB75" s="11"/>
      <c r="GC75" s="11"/>
      <c r="GD75" s="11"/>
      <c r="GE75" s="11"/>
      <c r="GF75" s="11"/>
      <c r="GG75" s="11"/>
      <c r="GH75" s="11"/>
      <c r="GI75" s="11"/>
      <c r="GJ75" s="11"/>
      <c r="GK75" s="11"/>
      <c r="GL75" s="11"/>
      <c r="GM75" s="11"/>
      <c r="GN75" s="12"/>
      <c r="GO75" s="11"/>
      <c r="GP75" s="11"/>
      <c r="GQ75" s="11"/>
      <c r="GR75" s="11"/>
      <c r="GS75" s="11"/>
      <c r="GT75" s="11"/>
      <c r="GU75" s="11"/>
      <c r="GV75" s="11"/>
      <c r="GW75" s="11"/>
      <c r="GX75" s="11"/>
      <c r="GY75" s="11"/>
      <c r="GZ75" s="11"/>
      <c r="HA75" s="11"/>
      <c r="HB75" s="11"/>
      <c r="HC75" s="11"/>
      <c r="HD75" s="11"/>
      <c r="HE75" s="11"/>
      <c r="HF75" s="11"/>
      <c r="HG75" s="11"/>
      <c r="HH75" s="11"/>
      <c r="HI75" s="11"/>
      <c r="HJ75" s="11"/>
      <c r="HK75" s="11"/>
      <c r="HL75" s="11"/>
      <c r="HM75" s="11"/>
      <c r="HN75" s="11"/>
      <c r="HO75" s="11"/>
      <c r="HP75" s="12"/>
      <c r="HQ75" s="11"/>
      <c r="HR75" s="11"/>
    </row>
    <row r="76" spans="1:226" s="2" customFormat="1" ht="15" customHeight="1" x14ac:dyDescent="0.2">
      <c r="A76" s="16" t="s">
        <v>77</v>
      </c>
      <c r="B76" s="37">
        <v>2385</v>
      </c>
      <c r="C76" s="37">
        <v>2070.3000000000002</v>
      </c>
      <c r="D76" s="4">
        <f t="shared" si="24"/>
        <v>0.86805031446540892</v>
      </c>
      <c r="E76" s="13">
        <v>10</v>
      </c>
      <c r="F76" s="5" t="s">
        <v>373</v>
      </c>
      <c r="G76" s="5" t="s">
        <v>373</v>
      </c>
      <c r="H76" s="5" t="s">
        <v>373</v>
      </c>
      <c r="I76" s="13" t="s">
        <v>370</v>
      </c>
      <c r="J76" s="5" t="s">
        <v>373</v>
      </c>
      <c r="K76" s="5" t="s">
        <v>373</v>
      </c>
      <c r="L76" s="5" t="s">
        <v>373</v>
      </c>
      <c r="M76" s="13" t="s">
        <v>370</v>
      </c>
      <c r="N76" s="37">
        <v>6891.5</v>
      </c>
      <c r="O76" s="37">
        <v>3248.6</v>
      </c>
      <c r="P76" s="4">
        <f t="shared" si="29"/>
        <v>0.471392294855982</v>
      </c>
      <c r="Q76" s="13">
        <v>20</v>
      </c>
      <c r="R76" s="22">
        <v>1</v>
      </c>
      <c r="S76" s="13">
        <v>15</v>
      </c>
      <c r="T76" s="37">
        <v>313.7</v>
      </c>
      <c r="U76" s="37">
        <v>490.4</v>
      </c>
      <c r="V76" s="4">
        <f t="shared" si="30"/>
        <v>1.5632770162575709</v>
      </c>
      <c r="W76" s="13">
        <v>30</v>
      </c>
      <c r="X76" s="37">
        <v>55.7</v>
      </c>
      <c r="Y76" s="37">
        <v>42.8</v>
      </c>
      <c r="Z76" s="4">
        <f t="shared" si="31"/>
        <v>0.76840215439856363</v>
      </c>
      <c r="AA76" s="13">
        <v>20</v>
      </c>
      <c r="AB76" s="37" t="s">
        <v>370</v>
      </c>
      <c r="AC76" s="37" t="s">
        <v>370</v>
      </c>
      <c r="AD76" s="4" t="s">
        <v>370</v>
      </c>
      <c r="AE76" s="13" t="s">
        <v>370</v>
      </c>
      <c r="AF76" s="5" t="s">
        <v>383</v>
      </c>
      <c r="AG76" s="5" t="s">
        <v>383</v>
      </c>
      <c r="AH76" s="5" t="s">
        <v>383</v>
      </c>
      <c r="AI76" s="13">
        <v>5</v>
      </c>
      <c r="AJ76" s="5" t="s">
        <v>383</v>
      </c>
      <c r="AK76" s="5" t="s">
        <v>383</v>
      </c>
      <c r="AL76" s="5" t="s">
        <v>383</v>
      </c>
      <c r="AM76" s="13">
        <v>15</v>
      </c>
      <c r="AN76" s="37">
        <v>502</v>
      </c>
      <c r="AO76" s="37">
        <v>501</v>
      </c>
      <c r="AP76" s="4">
        <f t="shared" si="38"/>
        <v>0.99800796812749004</v>
      </c>
      <c r="AQ76" s="13">
        <v>20</v>
      </c>
      <c r="AR76" s="20">
        <f t="shared" si="33"/>
        <v>1.0029118433045385</v>
      </c>
      <c r="AS76" s="20">
        <f t="shared" si="39"/>
        <v>1.0029118433045385</v>
      </c>
      <c r="AT76" s="35">
        <v>315</v>
      </c>
      <c r="AU76" s="21">
        <f t="shared" si="25"/>
        <v>257.72727272727275</v>
      </c>
      <c r="AV76" s="21">
        <f t="shared" si="26"/>
        <v>258.5</v>
      </c>
      <c r="AW76" s="80">
        <f t="shared" si="27"/>
        <v>0.77272727272725206</v>
      </c>
      <c r="AX76" s="21">
        <v>114.1</v>
      </c>
      <c r="AY76" s="21">
        <v>56</v>
      </c>
      <c r="AZ76" s="21">
        <v>0</v>
      </c>
      <c r="BA76" s="21">
        <v>26.6</v>
      </c>
      <c r="BB76" s="21">
        <v>27</v>
      </c>
      <c r="BC76" s="21">
        <v>0</v>
      </c>
      <c r="BD76" s="21">
        <v>21.3</v>
      </c>
      <c r="BE76" s="21">
        <v>26.7</v>
      </c>
      <c r="BF76" s="78">
        <f t="shared" si="28"/>
        <v>-13.199999999999996</v>
      </c>
      <c r="BG76" s="100"/>
      <c r="BH76" s="81"/>
      <c r="BI76" s="106"/>
      <c r="BJ76" s="37">
        <f t="shared" si="34"/>
        <v>0</v>
      </c>
      <c r="BK76" s="11"/>
      <c r="BL76" s="11"/>
      <c r="BM76" s="11"/>
      <c r="BN76" s="11"/>
      <c r="BO76" s="11"/>
      <c r="BP76" s="11"/>
      <c r="BQ76" s="11"/>
      <c r="BR76" s="11"/>
      <c r="BS76" s="11"/>
      <c r="BT76" s="11"/>
      <c r="BU76" s="11"/>
      <c r="BV76" s="11"/>
      <c r="BW76" s="11"/>
      <c r="BX76" s="11"/>
      <c r="BY76" s="11"/>
      <c r="BZ76" s="11"/>
      <c r="CA76" s="11"/>
      <c r="CB76" s="11"/>
      <c r="CC76" s="11"/>
      <c r="CD76" s="11"/>
      <c r="CE76" s="11"/>
      <c r="CF76" s="12"/>
      <c r="CG76" s="11"/>
      <c r="CH76" s="11"/>
      <c r="CI76" s="11"/>
      <c r="CJ76" s="11"/>
      <c r="CK76" s="11"/>
      <c r="CL76" s="11"/>
      <c r="CM76" s="11"/>
      <c r="CN76" s="11"/>
      <c r="CO76" s="11"/>
      <c r="CP76" s="11"/>
      <c r="CQ76" s="11"/>
      <c r="CR76" s="11"/>
      <c r="CS76" s="11"/>
      <c r="CT76" s="11"/>
      <c r="CU76" s="11"/>
      <c r="CV76" s="11"/>
      <c r="CW76" s="11"/>
      <c r="CX76" s="11"/>
      <c r="CY76" s="11"/>
      <c r="CZ76" s="11"/>
      <c r="DA76" s="11"/>
      <c r="DB76" s="11"/>
      <c r="DC76" s="11"/>
      <c r="DD76" s="11"/>
      <c r="DE76" s="11"/>
      <c r="DF76" s="11"/>
      <c r="DG76" s="11"/>
      <c r="DH76" s="12"/>
      <c r="DI76" s="11"/>
      <c r="DJ76" s="11"/>
      <c r="DK76" s="11"/>
      <c r="DL76" s="11"/>
      <c r="DM76" s="11"/>
      <c r="DN76" s="11"/>
      <c r="DO76" s="11"/>
      <c r="DP76" s="11"/>
      <c r="DQ76" s="11"/>
      <c r="DR76" s="11"/>
      <c r="DS76" s="11"/>
      <c r="DT76" s="11"/>
      <c r="DU76" s="11"/>
      <c r="DV76" s="11"/>
      <c r="DW76" s="11"/>
      <c r="DX76" s="11"/>
      <c r="DY76" s="11"/>
      <c r="DZ76" s="11"/>
      <c r="EA76" s="11"/>
      <c r="EB76" s="11"/>
      <c r="EC76" s="11"/>
      <c r="ED76" s="11"/>
      <c r="EE76" s="11"/>
      <c r="EF76" s="11"/>
      <c r="EG76" s="11"/>
      <c r="EH76" s="11"/>
      <c r="EI76" s="11"/>
      <c r="EJ76" s="12"/>
      <c r="EK76" s="11"/>
      <c r="EL76" s="11"/>
      <c r="EM76" s="11"/>
      <c r="EN76" s="11"/>
      <c r="EO76" s="11"/>
      <c r="EP76" s="11"/>
      <c r="EQ76" s="11"/>
      <c r="ER76" s="11"/>
      <c r="ES76" s="11"/>
      <c r="ET76" s="11"/>
      <c r="EU76" s="11"/>
      <c r="EV76" s="11"/>
      <c r="EW76" s="11"/>
      <c r="EX76" s="11"/>
      <c r="EY76" s="11"/>
      <c r="EZ76" s="11"/>
      <c r="FA76" s="11"/>
      <c r="FB76" s="11"/>
      <c r="FC76" s="11"/>
      <c r="FD76" s="11"/>
      <c r="FE76" s="11"/>
      <c r="FF76" s="11"/>
      <c r="FG76" s="11"/>
      <c r="FH76" s="11"/>
      <c r="FI76" s="11"/>
      <c r="FJ76" s="11"/>
      <c r="FK76" s="11"/>
      <c r="FL76" s="12"/>
      <c r="FM76" s="11"/>
      <c r="FN76" s="11"/>
      <c r="FO76" s="11"/>
      <c r="FP76" s="11"/>
      <c r="FQ76" s="11"/>
      <c r="FR76" s="11"/>
      <c r="FS76" s="11"/>
      <c r="FT76" s="11"/>
      <c r="FU76" s="11"/>
      <c r="FV76" s="11"/>
      <c r="FW76" s="11"/>
      <c r="FX76" s="11"/>
      <c r="FY76" s="11"/>
      <c r="FZ76" s="11"/>
      <c r="GA76" s="11"/>
      <c r="GB76" s="11"/>
      <c r="GC76" s="11"/>
      <c r="GD76" s="11"/>
      <c r="GE76" s="11"/>
      <c r="GF76" s="11"/>
      <c r="GG76" s="11"/>
      <c r="GH76" s="11"/>
      <c r="GI76" s="11"/>
      <c r="GJ76" s="11"/>
      <c r="GK76" s="11"/>
      <c r="GL76" s="11"/>
      <c r="GM76" s="11"/>
      <c r="GN76" s="12"/>
      <c r="GO76" s="11"/>
      <c r="GP76" s="11"/>
      <c r="GQ76" s="11"/>
      <c r="GR76" s="11"/>
      <c r="GS76" s="11"/>
      <c r="GT76" s="11"/>
      <c r="GU76" s="11"/>
      <c r="GV76" s="11"/>
      <c r="GW76" s="11"/>
      <c r="GX76" s="11"/>
      <c r="GY76" s="11"/>
      <c r="GZ76" s="11"/>
      <c r="HA76" s="11"/>
      <c r="HB76" s="11"/>
      <c r="HC76" s="11"/>
      <c r="HD76" s="11"/>
      <c r="HE76" s="11"/>
      <c r="HF76" s="11"/>
      <c r="HG76" s="11"/>
      <c r="HH76" s="11"/>
      <c r="HI76" s="11"/>
      <c r="HJ76" s="11"/>
      <c r="HK76" s="11"/>
      <c r="HL76" s="11"/>
      <c r="HM76" s="11"/>
      <c r="HN76" s="11"/>
      <c r="HO76" s="11"/>
      <c r="HP76" s="12"/>
      <c r="HQ76" s="11"/>
      <c r="HR76" s="11"/>
    </row>
    <row r="77" spans="1:226" s="2" customFormat="1" ht="15" customHeight="1" x14ac:dyDescent="0.2">
      <c r="A77" s="16" t="s">
        <v>78</v>
      </c>
      <c r="B77" s="37">
        <v>1036.3</v>
      </c>
      <c r="C77" s="37">
        <v>1073.5999999999999</v>
      </c>
      <c r="D77" s="4">
        <f t="shared" si="24"/>
        <v>1.0359934381935731</v>
      </c>
      <c r="E77" s="13">
        <v>10</v>
      </c>
      <c r="F77" s="5" t="s">
        <v>373</v>
      </c>
      <c r="G77" s="5" t="s">
        <v>373</v>
      </c>
      <c r="H77" s="5" t="s">
        <v>373</v>
      </c>
      <c r="I77" s="13" t="s">
        <v>370</v>
      </c>
      <c r="J77" s="5" t="s">
        <v>373</v>
      </c>
      <c r="K77" s="5" t="s">
        <v>373</v>
      </c>
      <c r="L77" s="5" t="s">
        <v>373</v>
      </c>
      <c r="M77" s="13" t="s">
        <v>370</v>
      </c>
      <c r="N77" s="37">
        <v>2826.5</v>
      </c>
      <c r="O77" s="37">
        <v>3184.1</v>
      </c>
      <c r="P77" s="4">
        <f t="shared" si="29"/>
        <v>1.1265168936847691</v>
      </c>
      <c r="Q77" s="13">
        <v>20</v>
      </c>
      <c r="R77" s="22">
        <v>1</v>
      </c>
      <c r="S77" s="13">
        <v>15</v>
      </c>
      <c r="T77" s="37">
        <v>19.5</v>
      </c>
      <c r="U77" s="37">
        <v>17.899999999999999</v>
      </c>
      <c r="V77" s="4">
        <f t="shared" si="30"/>
        <v>0.91794871794871791</v>
      </c>
      <c r="W77" s="13">
        <v>30</v>
      </c>
      <c r="X77" s="37">
        <v>6.5</v>
      </c>
      <c r="Y77" s="37">
        <v>10.6</v>
      </c>
      <c r="Z77" s="4">
        <f t="shared" si="31"/>
        <v>1.6307692307692307</v>
      </c>
      <c r="AA77" s="13">
        <v>20</v>
      </c>
      <c r="AB77" s="37" t="s">
        <v>370</v>
      </c>
      <c r="AC77" s="37" t="s">
        <v>370</v>
      </c>
      <c r="AD77" s="4" t="s">
        <v>370</v>
      </c>
      <c r="AE77" s="13" t="s">
        <v>370</v>
      </c>
      <c r="AF77" s="5" t="s">
        <v>383</v>
      </c>
      <c r="AG77" s="5" t="s">
        <v>383</v>
      </c>
      <c r="AH77" s="5" t="s">
        <v>383</v>
      </c>
      <c r="AI77" s="13">
        <v>5</v>
      </c>
      <c r="AJ77" s="5" t="s">
        <v>383</v>
      </c>
      <c r="AK77" s="5" t="s">
        <v>383</v>
      </c>
      <c r="AL77" s="5" t="s">
        <v>383</v>
      </c>
      <c r="AM77" s="13">
        <v>15</v>
      </c>
      <c r="AN77" s="37">
        <v>415</v>
      </c>
      <c r="AO77" s="37">
        <v>418</v>
      </c>
      <c r="AP77" s="4">
        <f t="shared" si="38"/>
        <v>1.0072289156626506</v>
      </c>
      <c r="AQ77" s="13">
        <v>20</v>
      </c>
      <c r="AR77" s="20">
        <f t="shared" si="33"/>
        <v>1.1146843193280893</v>
      </c>
      <c r="AS77" s="20">
        <f t="shared" si="39"/>
        <v>1.1146843193280893</v>
      </c>
      <c r="AT77" s="35">
        <v>286</v>
      </c>
      <c r="AU77" s="21">
        <f t="shared" si="25"/>
        <v>234</v>
      </c>
      <c r="AV77" s="21">
        <f t="shared" si="26"/>
        <v>260.8</v>
      </c>
      <c r="AW77" s="80">
        <f t="shared" si="27"/>
        <v>26.800000000000011</v>
      </c>
      <c r="AX77" s="21">
        <v>41.3</v>
      </c>
      <c r="AY77" s="21">
        <v>92.7</v>
      </c>
      <c r="AZ77" s="21">
        <v>0</v>
      </c>
      <c r="BA77" s="21">
        <v>14.8</v>
      </c>
      <c r="BB77" s="21">
        <v>20.2</v>
      </c>
      <c r="BC77" s="21">
        <v>18.299999999999997</v>
      </c>
      <c r="BD77" s="21">
        <v>9.399999999999995</v>
      </c>
      <c r="BE77" s="21">
        <v>21.900000000000002</v>
      </c>
      <c r="BF77" s="78">
        <f t="shared" si="28"/>
        <v>42.2</v>
      </c>
      <c r="BG77" s="100"/>
      <c r="BH77" s="81"/>
      <c r="BI77" s="106"/>
      <c r="BJ77" s="37">
        <f t="shared" si="34"/>
        <v>42.2</v>
      </c>
      <c r="BK77" s="11"/>
      <c r="BL77" s="11"/>
      <c r="BM77" s="11"/>
      <c r="BN77" s="11"/>
      <c r="BO77" s="11"/>
      <c r="BP77" s="11"/>
      <c r="BQ77" s="11"/>
      <c r="BR77" s="11"/>
      <c r="BS77" s="11"/>
      <c r="BT77" s="11"/>
      <c r="BU77" s="11"/>
      <c r="BV77" s="11"/>
      <c r="BW77" s="11"/>
      <c r="BX77" s="11"/>
      <c r="BY77" s="11"/>
      <c r="BZ77" s="11"/>
      <c r="CA77" s="11"/>
      <c r="CB77" s="11"/>
      <c r="CC77" s="11"/>
      <c r="CD77" s="11"/>
      <c r="CE77" s="11"/>
      <c r="CF77" s="12"/>
      <c r="CG77" s="11"/>
      <c r="CH77" s="11"/>
      <c r="CI77" s="11"/>
      <c r="CJ77" s="11"/>
      <c r="CK77" s="11"/>
      <c r="CL77" s="11"/>
      <c r="CM77" s="11"/>
      <c r="CN77" s="11"/>
      <c r="CO77" s="11"/>
      <c r="CP77" s="11"/>
      <c r="CQ77" s="11"/>
      <c r="CR77" s="11"/>
      <c r="CS77" s="11"/>
      <c r="CT77" s="11"/>
      <c r="CU77" s="11"/>
      <c r="CV77" s="11"/>
      <c r="CW77" s="11"/>
      <c r="CX77" s="11"/>
      <c r="CY77" s="11"/>
      <c r="CZ77" s="11"/>
      <c r="DA77" s="11"/>
      <c r="DB77" s="11"/>
      <c r="DC77" s="11"/>
      <c r="DD77" s="11"/>
      <c r="DE77" s="11"/>
      <c r="DF77" s="11"/>
      <c r="DG77" s="11"/>
      <c r="DH77" s="12"/>
      <c r="DI77" s="11"/>
      <c r="DJ77" s="11"/>
      <c r="DK77" s="11"/>
      <c r="DL77" s="11"/>
      <c r="DM77" s="11"/>
      <c r="DN77" s="11"/>
      <c r="DO77" s="11"/>
      <c r="DP77" s="11"/>
      <c r="DQ77" s="11"/>
      <c r="DR77" s="11"/>
      <c r="DS77" s="11"/>
      <c r="DT77" s="11"/>
      <c r="DU77" s="11"/>
      <c r="DV77" s="11"/>
      <c r="DW77" s="11"/>
      <c r="DX77" s="11"/>
      <c r="DY77" s="11"/>
      <c r="DZ77" s="11"/>
      <c r="EA77" s="11"/>
      <c r="EB77" s="11"/>
      <c r="EC77" s="11"/>
      <c r="ED77" s="11"/>
      <c r="EE77" s="11"/>
      <c r="EF77" s="11"/>
      <c r="EG77" s="11"/>
      <c r="EH77" s="11"/>
      <c r="EI77" s="11"/>
      <c r="EJ77" s="12"/>
      <c r="EK77" s="11"/>
      <c r="EL77" s="11"/>
      <c r="EM77" s="11"/>
      <c r="EN77" s="11"/>
      <c r="EO77" s="11"/>
      <c r="EP77" s="11"/>
      <c r="EQ77" s="11"/>
      <c r="ER77" s="11"/>
      <c r="ES77" s="11"/>
      <c r="ET77" s="11"/>
      <c r="EU77" s="11"/>
      <c r="EV77" s="11"/>
      <c r="EW77" s="11"/>
      <c r="EX77" s="11"/>
      <c r="EY77" s="11"/>
      <c r="EZ77" s="11"/>
      <c r="FA77" s="11"/>
      <c r="FB77" s="11"/>
      <c r="FC77" s="11"/>
      <c r="FD77" s="11"/>
      <c r="FE77" s="11"/>
      <c r="FF77" s="11"/>
      <c r="FG77" s="11"/>
      <c r="FH77" s="11"/>
      <c r="FI77" s="11"/>
      <c r="FJ77" s="11"/>
      <c r="FK77" s="11"/>
      <c r="FL77" s="12"/>
      <c r="FM77" s="11"/>
      <c r="FN77" s="11"/>
      <c r="FO77" s="11"/>
      <c r="FP77" s="11"/>
      <c r="FQ77" s="11"/>
      <c r="FR77" s="11"/>
      <c r="FS77" s="11"/>
      <c r="FT77" s="11"/>
      <c r="FU77" s="11"/>
      <c r="FV77" s="11"/>
      <c r="FW77" s="11"/>
      <c r="FX77" s="11"/>
      <c r="FY77" s="11"/>
      <c r="FZ77" s="11"/>
      <c r="GA77" s="11"/>
      <c r="GB77" s="11"/>
      <c r="GC77" s="11"/>
      <c r="GD77" s="11"/>
      <c r="GE77" s="11"/>
      <c r="GF77" s="11"/>
      <c r="GG77" s="11"/>
      <c r="GH77" s="11"/>
      <c r="GI77" s="11"/>
      <c r="GJ77" s="11"/>
      <c r="GK77" s="11"/>
      <c r="GL77" s="11"/>
      <c r="GM77" s="11"/>
      <c r="GN77" s="12"/>
      <c r="GO77" s="11"/>
      <c r="GP77" s="11"/>
      <c r="GQ77" s="11"/>
      <c r="GR77" s="11"/>
      <c r="GS77" s="11"/>
      <c r="GT77" s="11"/>
      <c r="GU77" s="11"/>
      <c r="GV77" s="11"/>
      <c r="GW77" s="11"/>
      <c r="GX77" s="11"/>
      <c r="GY77" s="11"/>
      <c r="GZ77" s="11"/>
      <c r="HA77" s="11"/>
      <c r="HB77" s="11"/>
      <c r="HC77" s="11"/>
      <c r="HD77" s="11"/>
      <c r="HE77" s="11"/>
      <c r="HF77" s="11"/>
      <c r="HG77" s="11"/>
      <c r="HH77" s="11"/>
      <c r="HI77" s="11"/>
      <c r="HJ77" s="11"/>
      <c r="HK77" s="11"/>
      <c r="HL77" s="11"/>
      <c r="HM77" s="11"/>
      <c r="HN77" s="11"/>
      <c r="HO77" s="11"/>
      <c r="HP77" s="12"/>
      <c r="HQ77" s="11"/>
      <c r="HR77" s="11"/>
    </row>
    <row r="78" spans="1:226" s="2" customFormat="1" ht="15" customHeight="1" x14ac:dyDescent="0.2">
      <c r="A78" s="16" t="s">
        <v>79</v>
      </c>
      <c r="B78" s="37">
        <v>927.4</v>
      </c>
      <c r="C78" s="37">
        <v>986.2</v>
      </c>
      <c r="D78" s="4">
        <f t="shared" si="24"/>
        <v>1.063403062324779</v>
      </c>
      <c r="E78" s="13">
        <v>10</v>
      </c>
      <c r="F78" s="5" t="s">
        <v>373</v>
      </c>
      <c r="G78" s="5" t="s">
        <v>373</v>
      </c>
      <c r="H78" s="5" t="s">
        <v>373</v>
      </c>
      <c r="I78" s="13" t="s">
        <v>370</v>
      </c>
      <c r="J78" s="5" t="s">
        <v>373</v>
      </c>
      <c r="K78" s="5" t="s">
        <v>373</v>
      </c>
      <c r="L78" s="5" t="s">
        <v>373</v>
      </c>
      <c r="M78" s="13" t="s">
        <v>370</v>
      </c>
      <c r="N78" s="37">
        <v>1880.9</v>
      </c>
      <c r="O78" s="37">
        <v>754.7</v>
      </c>
      <c r="P78" s="4">
        <f t="shared" si="29"/>
        <v>0.40124408527832423</v>
      </c>
      <c r="Q78" s="13">
        <v>20</v>
      </c>
      <c r="R78" s="22">
        <v>1</v>
      </c>
      <c r="S78" s="13">
        <v>15</v>
      </c>
      <c r="T78" s="37">
        <v>1380.4</v>
      </c>
      <c r="U78" s="37">
        <v>1191.8</v>
      </c>
      <c r="V78" s="4">
        <f t="shared" si="30"/>
        <v>0.86337293538104887</v>
      </c>
      <c r="W78" s="13">
        <v>30</v>
      </c>
      <c r="X78" s="37">
        <v>28.6</v>
      </c>
      <c r="Y78" s="37">
        <v>21.2</v>
      </c>
      <c r="Z78" s="4">
        <f t="shared" si="31"/>
        <v>0.74125874125874125</v>
      </c>
      <c r="AA78" s="13">
        <v>20</v>
      </c>
      <c r="AB78" s="37" t="s">
        <v>370</v>
      </c>
      <c r="AC78" s="37" t="s">
        <v>370</v>
      </c>
      <c r="AD78" s="4" t="s">
        <v>370</v>
      </c>
      <c r="AE78" s="13" t="s">
        <v>370</v>
      </c>
      <c r="AF78" s="5" t="s">
        <v>383</v>
      </c>
      <c r="AG78" s="5" t="s">
        <v>383</v>
      </c>
      <c r="AH78" s="5" t="s">
        <v>383</v>
      </c>
      <c r="AI78" s="13">
        <v>5</v>
      </c>
      <c r="AJ78" s="5" t="s">
        <v>383</v>
      </c>
      <c r="AK78" s="5" t="s">
        <v>383</v>
      </c>
      <c r="AL78" s="5" t="s">
        <v>383</v>
      </c>
      <c r="AM78" s="13">
        <v>15</v>
      </c>
      <c r="AN78" s="37">
        <v>885</v>
      </c>
      <c r="AO78" s="37">
        <v>889</v>
      </c>
      <c r="AP78" s="4">
        <f t="shared" si="38"/>
        <v>1.0045197740112994</v>
      </c>
      <c r="AQ78" s="13">
        <v>20</v>
      </c>
      <c r="AR78" s="20">
        <f t="shared" si="33"/>
        <v>0.82152757126649179</v>
      </c>
      <c r="AS78" s="20">
        <f t="shared" si="39"/>
        <v>0.82152757126649179</v>
      </c>
      <c r="AT78" s="35">
        <v>967</v>
      </c>
      <c r="AU78" s="21">
        <f t="shared" si="25"/>
        <v>791.18181818181813</v>
      </c>
      <c r="AV78" s="21">
        <f t="shared" si="26"/>
        <v>650</v>
      </c>
      <c r="AW78" s="80">
        <f t="shared" si="27"/>
        <v>-141.18181818181813</v>
      </c>
      <c r="AX78" s="21">
        <v>102.4</v>
      </c>
      <c r="AY78" s="21">
        <v>116.1</v>
      </c>
      <c r="AZ78" s="21">
        <v>0</v>
      </c>
      <c r="BA78" s="21">
        <v>59.7</v>
      </c>
      <c r="BB78" s="21">
        <v>63.8</v>
      </c>
      <c r="BC78" s="21">
        <v>64</v>
      </c>
      <c r="BD78" s="21">
        <v>56.599999999999994</v>
      </c>
      <c r="BE78" s="21">
        <v>51.200000000000024</v>
      </c>
      <c r="BF78" s="78">
        <f t="shared" si="28"/>
        <v>136.19999999999999</v>
      </c>
      <c r="BG78" s="100"/>
      <c r="BH78" s="81"/>
      <c r="BI78" s="106"/>
      <c r="BJ78" s="37">
        <f t="shared" si="34"/>
        <v>136.19999999999999</v>
      </c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2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  <c r="DB78" s="11"/>
      <c r="DC78" s="11"/>
      <c r="DD78" s="11"/>
      <c r="DE78" s="11"/>
      <c r="DF78" s="11"/>
      <c r="DG78" s="11"/>
      <c r="DH78" s="12"/>
      <c r="DI78" s="11"/>
      <c r="DJ78" s="11"/>
      <c r="DK78" s="11"/>
      <c r="DL78" s="11"/>
      <c r="DM78" s="11"/>
      <c r="DN78" s="11"/>
      <c r="DO78" s="11"/>
      <c r="DP78" s="11"/>
      <c r="DQ78" s="11"/>
      <c r="DR78" s="11"/>
      <c r="DS78" s="11"/>
      <c r="DT78" s="11"/>
      <c r="DU78" s="11"/>
      <c r="DV78" s="11"/>
      <c r="DW78" s="11"/>
      <c r="DX78" s="11"/>
      <c r="DY78" s="11"/>
      <c r="DZ78" s="11"/>
      <c r="EA78" s="11"/>
      <c r="EB78" s="11"/>
      <c r="EC78" s="11"/>
      <c r="ED78" s="11"/>
      <c r="EE78" s="11"/>
      <c r="EF78" s="11"/>
      <c r="EG78" s="11"/>
      <c r="EH78" s="11"/>
      <c r="EI78" s="11"/>
      <c r="EJ78" s="12"/>
      <c r="EK78" s="11"/>
      <c r="EL78" s="11"/>
      <c r="EM78" s="11"/>
      <c r="EN78" s="11"/>
      <c r="EO78" s="11"/>
      <c r="EP78" s="11"/>
      <c r="EQ78" s="11"/>
      <c r="ER78" s="11"/>
      <c r="ES78" s="11"/>
      <c r="ET78" s="11"/>
      <c r="EU78" s="11"/>
      <c r="EV78" s="11"/>
      <c r="EW78" s="11"/>
      <c r="EX78" s="11"/>
      <c r="EY78" s="11"/>
      <c r="EZ78" s="11"/>
      <c r="FA78" s="11"/>
      <c r="FB78" s="11"/>
      <c r="FC78" s="11"/>
      <c r="FD78" s="11"/>
      <c r="FE78" s="11"/>
      <c r="FF78" s="11"/>
      <c r="FG78" s="11"/>
      <c r="FH78" s="11"/>
      <c r="FI78" s="11"/>
      <c r="FJ78" s="11"/>
      <c r="FK78" s="11"/>
      <c r="FL78" s="12"/>
      <c r="FM78" s="11"/>
      <c r="FN78" s="11"/>
      <c r="FO78" s="11"/>
      <c r="FP78" s="11"/>
      <c r="FQ78" s="11"/>
      <c r="FR78" s="11"/>
      <c r="FS78" s="11"/>
      <c r="FT78" s="11"/>
      <c r="FU78" s="11"/>
      <c r="FV78" s="11"/>
      <c r="FW78" s="11"/>
      <c r="FX78" s="11"/>
      <c r="FY78" s="11"/>
      <c r="FZ78" s="11"/>
      <c r="GA78" s="11"/>
      <c r="GB78" s="11"/>
      <c r="GC78" s="11"/>
      <c r="GD78" s="11"/>
      <c r="GE78" s="11"/>
      <c r="GF78" s="11"/>
      <c r="GG78" s="11"/>
      <c r="GH78" s="11"/>
      <c r="GI78" s="11"/>
      <c r="GJ78" s="11"/>
      <c r="GK78" s="11"/>
      <c r="GL78" s="11"/>
      <c r="GM78" s="11"/>
      <c r="GN78" s="12"/>
      <c r="GO78" s="11"/>
      <c r="GP78" s="11"/>
      <c r="GQ78" s="11"/>
      <c r="GR78" s="11"/>
      <c r="GS78" s="11"/>
      <c r="GT78" s="11"/>
      <c r="GU78" s="11"/>
      <c r="GV78" s="11"/>
      <c r="GW78" s="11"/>
      <c r="GX78" s="11"/>
      <c r="GY78" s="11"/>
      <c r="GZ78" s="11"/>
      <c r="HA78" s="11"/>
      <c r="HB78" s="11"/>
      <c r="HC78" s="11"/>
      <c r="HD78" s="11"/>
      <c r="HE78" s="11"/>
      <c r="HF78" s="11"/>
      <c r="HG78" s="11"/>
      <c r="HH78" s="11"/>
      <c r="HI78" s="11"/>
      <c r="HJ78" s="11"/>
      <c r="HK78" s="11"/>
      <c r="HL78" s="11"/>
      <c r="HM78" s="11"/>
      <c r="HN78" s="11"/>
      <c r="HO78" s="11"/>
      <c r="HP78" s="12"/>
      <c r="HQ78" s="11"/>
      <c r="HR78" s="11"/>
    </row>
    <row r="79" spans="1:226" s="2" customFormat="1" ht="15" customHeight="1" x14ac:dyDescent="0.2">
      <c r="A79" s="16" t="s">
        <v>80</v>
      </c>
      <c r="B79" s="37">
        <v>5508.8</v>
      </c>
      <c r="C79" s="37">
        <v>5458.1</v>
      </c>
      <c r="D79" s="4">
        <f t="shared" si="24"/>
        <v>0.9907965437118792</v>
      </c>
      <c r="E79" s="13">
        <v>10</v>
      </c>
      <c r="F79" s="5" t="s">
        <v>373</v>
      </c>
      <c r="G79" s="5" t="s">
        <v>373</v>
      </c>
      <c r="H79" s="5" t="s">
        <v>373</v>
      </c>
      <c r="I79" s="13" t="s">
        <v>370</v>
      </c>
      <c r="J79" s="5" t="s">
        <v>373</v>
      </c>
      <c r="K79" s="5" t="s">
        <v>373</v>
      </c>
      <c r="L79" s="5" t="s">
        <v>373</v>
      </c>
      <c r="M79" s="13" t="s">
        <v>370</v>
      </c>
      <c r="N79" s="37">
        <v>2405.4</v>
      </c>
      <c r="O79" s="37">
        <v>931.3</v>
      </c>
      <c r="P79" s="4">
        <f t="shared" si="29"/>
        <v>0.38717053296748977</v>
      </c>
      <c r="Q79" s="13">
        <v>20</v>
      </c>
      <c r="R79" s="22">
        <v>1</v>
      </c>
      <c r="S79" s="13">
        <v>15</v>
      </c>
      <c r="T79" s="37">
        <v>77</v>
      </c>
      <c r="U79" s="37">
        <v>57.4</v>
      </c>
      <c r="V79" s="4">
        <f t="shared" si="30"/>
        <v>0.74545454545454548</v>
      </c>
      <c r="W79" s="13">
        <v>25</v>
      </c>
      <c r="X79" s="37">
        <v>21</v>
      </c>
      <c r="Y79" s="37">
        <v>40.6</v>
      </c>
      <c r="Z79" s="4">
        <f t="shared" si="31"/>
        <v>1.9333333333333333</v>
      </c>
      <c r="AA79" s="13">
        <v>25</v>
      </c>
      <c r="AB79" s="37" t="s">
        <v>370</v>
      </c>
      <c r="AC79" s="37" t="s">
        <v>370</v>
      </c>
      <c r="AD79" s="4" t="s">
        <v>370</v>
      </c>
      <c r="AE79" s="13" t="s">
        <v>370</v>
      </c>
      <c r="AF79" s="5" t="s">
        <v>383</v>
      </c>
      <c r="AG79" s="5" t="s">
        <v>383</v>
      </c>
      <c r="AH79" s="5" t="s">
        <v>383</v>
      </c>
      <c r="AI79" s="13">
        <v>5</v>
      </c>
      <c r="AJ79" s="5" t="s">
        <v>383</v>
      </c>
      <c r="AK79" s="5" t="s">
        <v>383</v>
      </c>
      <c r="AL79" s="5" t="s">
        <v>383</v>
      </c>
      <c r="AM79" s="13">
        <v>15</v>
      </c>
      <c r="AN79" s="37">
        <v>480</v>
      </c>
      <c r="AO79" s="37">
        <v>489</v>
      </c>
      <c r="AP79" s="4">
        <f t="shared" si="38"/>
        <v>1.01875</v>
      </c>
      <c r="AQ79" s="13">
        <v>20</v>
      </c>
      <c r="AR79" s="20">
        <f t="shared" si="33"/>
        <v>1.043444113618831</v>
      </c>
      <c r="AS79" s="20">
        <f t="shared" si="39"/>
        <v>1.043444113618831</v>
      </c>
      <c r="AT79" s="35">
        <v>1097</v>
      </c>
      <c r="AU79" s="21">
        <f t="shared" si="25"/>
        <v>897.54545454545462</v>
      </c>
      <c r="AV79" s="21">
        <f t="shared" si="26"/>
        <v>936.5</v>
      </c>
      <c r="AW79" s="80">
        <f t="shared" si="27"/>
        <v>38.954545454545382</v>
      </c>
      <c r="AX79" s="21">
        <v>202.9</v>
      </c>
      <c r="AY79" s="21">
        <v>223.9</v>
      </c>
      <c r="AZ79" s="21">
        <v>0</v>
      </c>
      <c r="BA79" s="21">
        <v>129.6</v>
      </c>
      <c r="BB79" s="21">
        <v>77.099999999999994</v>
      </c>
      <c r="BC79" s="21">
        <v>0</v>
      </c>
      <c r="BD79" s="21">
        <v>121</v>
      </c>
      <c r="BE79" s="21">
        <v>96.3</v>
      </c>
      <c r="BF79" s="78">
        <f t="shared" si="28"/>
        <v>85.7</v>
      </c>
      <c r="BG79" s="100"/>
      <c r="BH79" s="81"/>
      <c r="BI79" s="106"/>
      <c r="BJ79" s="37">
        <f t="shared" si="34"/>
        <v>85.7</v>
      </c>
      <c r="BK79" s="11"/>
      <c r="BL79" s="11"/>
      <c r="BM79" s="11"/>
      <c r="BN79" s="11"/>
      <c r="BO79" s="11"/>
      <c r="BP79" s="11"/>
      <c r="BQ79" s="11"/>
      <c r="BR79" s="11"/>
      <c r="BS79" s="11"/>
      <c r="BT79" s="11"/>
      <c r="BU79" s="11"/>
      <c r="BV79" s="11"/>
      <c r="BW79" s="11"/>
      <c r="BX79" s="11"/>
      <c r="BY79" s="11"/>
      <c r="BZ79" s="11"/>
      <c r="CA79" s="11"/>
      <c r="CB79" s="11"/>
      <c r="CC79" s="11"/>
      <c r="CD79" s="11"/>
      <c r="CE79" s="11"/>
      <c r="CF79" s="12"/>
      <c r="CG79" s="11"/>
      <c r="CH79" s="11"/>
      <c r="CI79" s="11"/>
      <c r="CJ79" s="11"/>
      <c r="CK79" s="11"/>
      <c r="CL79" s="11"/>
      <c r="CM79" s="11"/>
      <c r="CN79" s="11"/>
      <c r="CO79" s="11"/>
      <c r="CP79" s="11"/>
      <c r="CQ79" s="11"/>
      <c r="CR79" s="11"/>
      <c r="CS79" s="11"/>
      <c r="CT79" s="11"/>
      <c r="CU79" s="11"/>
      <c r="CV79" s="11"/>
      <c r="CW79" s="11"/>
      <c r="CX79" s="11"/>
      <c r="CY79" s="11"/>
      <c r="CZ79" s="11"/>
      <c r="DA79" s="11"/>
      <c r="DB79" s="11"/>
      <c r="DC79" s="11"/>
      <c r="DD79" s="11"/>
      <c r="DE79" s="11"/>
      <c r="DF79" s="11"/>
      <c r="DG79" s="11"/>
      <c r="DH79" s="12"/>
      <c r="DI79" s="11"/>
      <c r="DJ79" s="11"/>
      <c r="DK79" s="11"/>
      <c r="DL79" s="11"/>
      <c r="DM79" s="11"/>
      <c r="DN79" s="11"/>
      <c r="DO79" s="11"/>
      <c r="DP79" s="11"/>
      <c r="DQ79" s="11"/>
      <c r="DR79" s="11"/>
      <c r="DS79" s="11"/>
      <c r="DT79" s="11"/>
      <c r="DU79" s="11"/>
      <c r="DV79" s="11"/>
      <c r="DW79" s="11"/>
      <c r="DX79" s="11"/>
      <c r="DY79" s="11"/>
      <c r="DZ79" s="11"/>
      <c r="EA79" s="11"/>
      <c r="EB79" s="11"/>
      <c r="EC79" s="11"/>
      <c r="ED79" s="11"/>
      <c r="EE79" s="11"/>
      <c r="EF79" s="11"/>
      <c r="EG79" s="11"/>
      <c r="EH79" s="11"/>
      <c r="EI79" s="11"/>
      <c r="EJ79" s="12"/>
      <c r="EK79" s="11"/>
      <c r="EL79" s="11"/>
      <c r="EM79" s="11"/>
      <c r="EN79" s="11"/>
      <c r="EO79" s="11"/>
      <c r="EP79" s="11"/>
      <c r="EQ79" s="11"/>
      <c r="ER79" s="11"/>
      <c r="ES79" s="11"/>
      <c r="ET79" s="11"/>
      <c r="EU79" s="11"/>
      <c r="EV79" s="11"/>
      <c r="EW79" s="11"/>
      <c r="EX79" s="11"/>
      <c r="EY79" s="11"/>
      <c r="EZ79" s="11"/>
      <c r="FA79" s="11"/>
      <c r="FB79" s="11"/>
      <c r="FC79" s="11"/>
      <c r="FD79" s="11"/>
      <c r="FE79" s="11"/>
      <c r="FF79" s="11"/>
      <c r="FG79" s="11"/>
      <c r="FH79" s="11"/>
      <c r="FI79" s="11"/>
      <c r="FJ79" s="11"/>
      <c r="FK79" s="11"/>
      <c r="FL79" s="12"/>
      <c r="FM79" s="11"/>
      <c r="FN79" s="11"/>
      <c r="FO79" s="11"/>
      <c r="FP79" s="11"/>
      <c r="FQ79" s="11"/>
      <c r="FR79" s="11"/>
      <c r="FS79" s="11"/>
      <c r="FT79" s="11"/>
      <c r="FU79" s="11"/>
      <c r="FV79" s="11"/>
      <c r="FW79" s="11"/>
      <c r="FX79" s="11"/>
      <c r="FY79" s="11"/>
      <c r="FZ79" s="11"/>
      <c r="GA79" s="11"/>
      <c r="GB79" s="11"/>
      <c r="GC79" s="11"/>
      <c r="GD79" s="11"/>
      <c r="GE79" s="11"/>
      <c r="GF79" s="11"/>
      <c r="GG79" s="11"/>
      <c r="GH79" s="11"/>
      <c r="GI79" s="11"/>
      <c r="GJ79" s="11"/>
      <c r="GK79" s="11"/>
      <c r="GL79" s="11"/>
      <c r="GM79" s="11"/>
      <c r="GN79" s="12"/>
      <c r="GO79" s="11"/>
      <c r="GP79" s="11"/>
      <c r="GQ79" s="11"/>
      <c r="GR79" s="11"/>
      <c r="GS79" s="11"/>
      <c r="GT79" s="11"/>
      <c r="GU79" s="11"/>
      <c r="GV79" s="11"/>
      <c r="GW79" s="11"/>
      <c r="GX79" s="11"/>
      <c r="GY79" s="11"/>
      <c r="GZ79" s="11"/>
      <c r="HA79" s="11"/>
      <c r="HB79" s="11"/>
      <c r="HC79" s="11"/>
      <c r="HD79" s="11"/>
      <c r="HE79" s="11"/>
      <c r="HF79" s="11"/>
      <c r="HG79" s="11"/>
      <c r="HH79" s="11"/>
      <c r="HI79" s="11"/>
      <c r="HJ79" s="11"/>
      <c r="HK79" s="11"/>
      <c r="HL79" s="11"/>
      <c r="HM79" s="11"/>
      <c r="HN79" s="11"/>
      <c r="HO79" s="11"/>
      <c r="HP79" s="12"/>
      <c r="HQ79" s="11"/>
      <c r="HR79" s="11"/>
    </row>
    <row r="80" spans="1:226" s="2" customFormat="1" ht="15" customHeight="1" x14ac:dyDescent="0.2">
      <c r="A80" s="16" t="s">
        <v>81</v>
      </c>
      <c r="B80" s="37">
        <v>3710</v>
      </c>
      <c r="C80" s="37">
        <v>3792.6</v>
      </c>
      <c r="D80" s="4">
        <f t="shared" si="24"/>
        <v>1.0222641509433963</v>
      </c>
      <c r="E80" s="13">
        <v>10</v>
      </c>
      <c r="F80" s="5" t="s">
        <v>373</v>
      </c>
      <c r="G80" s="5" t="s">
        <v>373</v>
      </c>
      <c r="H80" s="5" t="s">
        <v>373</v>
      </c>
      <c r="I80" s="13" t="s">
        <v>370</v>
      </c>
      <c r="J80" s="5" t="s">
        <v>373</v>
      </c>
      <c r="K80" s="5" t="s">
        <v>373</v>
      </c>
      <c r="L80" s="5" t="s">
        <v>373</v>
      </c>
      <c r="M80" s="13" t="s">
        <v>370</v>
      </c>
      <c r="N80" s="37">
        <v>4096.1000000000004</v>
      </c>
      <c r="O80" s="37">
        <v>3900.5</v>
      </c>
      <c r="P80" s="4">
        <f t="shared" si="29"/>
        <v>0.95224725958838885</v>
      </c>
      <c r="Q80" s="13">
        <v>20</v>
      </c>
      <c r="R80" s="22">
        <v>1</v>
      </c>
      <c r="S80" s="13">
        <v>15</v>
      </c>
      <c r="T80" s="37">
        <v>82</v>
      </c>
      <c r="U80" s="37">
        <v>35.200000000000003</v>
      </c>
      <c r="V80" s="4">
        <f t="shared" si="30"/>
        <v>0.42926829268292688</v>
      </c>
      <c r="W80" s="13">
        <v>20</v>
      </c>
      <c r="X80" s="37">
        <v>49</v>
      </c>
      <c r="Y80" s="37">
        <v>47</v>
      </c>
      <c r="Z80" s="4">
        <f t="shared" si="31"/>
        <v>0.95918367346938771</v>
      </c>
      <c r="AA80" s="13">
        <v>30</v>
      </c>
      <c r="AB80" s="37" t="s">
        <v>370</v>
      </c>
      <c r="AC80" s="37" t="s">
        <v>370</v>
      </c>
      <c r="AD80" s="4" t="s">
        <v>370</v>
      </c>
      <c r="AE80" s="13" t="s">
        <v>370</v>
      </c>
      <c r="AF80" s="5" t="s">
        <v>383</v>
      </c>
      <c r="AG80" s="5" t="s">
        <v>383</v>
      </c>
      <c r="AH80" s="5" t="s">
        <v>383</v>
      </c>
      <c r="AI80" s="13">
        <v>5</v>
      </c>
      <c r="AJ80" s="5" t="s">
        <v>383</v>
      </c>
      <c r="AK80" s="5" t="s">
        <v>383</v>
      </c>
      <c r="AL80" s="5" t="s">
        <v>383</v>
      </c>
      <c r="AM80" s="13">
        <v>15</v>
      </c>
      <c r="AN80" s="37">
        <v>1361</v>
      </c>
      <c r="AO80" s="37">
        <v>1367</v>
      </c>
      <c r="AP80" s="4">
        <f t="shared" si="38"/>
        <v>1.0044085231447466</v>
      </c>
      <c r="AQ80" s="13">
        <v>20</v>
      </c>
      <c r="AR80" s="20">
        <f t="shared" si="33"/>
        <v>0.88449246279858129</v>
      </c>
      <c r="AS80" s="20">
        <f t="shared" si="39"/>
        <v>0.88449246279858129</v>
      </c>
      <c r="AT80" s="35">
        <v>408</v>
      </c>
      <c r="AU80" s="21">
        <f t="shared" si="25"/>
        <v>333.81818181818187</v>
      </c>
      <c r="AV80" s="21">
        <f t="shared" si="26"/>
        <v>295.3</v>
      </c>
      <c r="AW80" s="80">
        <f t="shared" si="27"/>
        <v>-38.518181818181858</v>
      </c>
      <c r="AX80" s="21">
        <v>188.4</v>
      </c>
      <c r="AY80" s="21">
        <v>145.69999999999999</v>
      </c>
      <c r="AZ80" s="21">
        <v>0</v>
      </c>
      <c r="BA80" s="21">
        <v>47.3</v>
      </c>
      <c r="BB80" s="21">
        <v>21.1</v>
      </c>
      <c r="BC80" s="21">
        <v>0</v>
      </c>
      <c r="BD80" s="21">
        <v>33.6</v>
      </c>
      <c r="BE80" s="21">
        <v>16.899999999999999</v>
      </c>
      <c r="BF80" s="78">
        <f t="shared" si="28"/>
        <v>-157.69999999999999</v>
      </c>
      <c r="BG80" s="100"/>
      <c r="BH80" s="81"/>
      <c r="BI80" s="106"/>
      <c r="BJ80" s="37">
        <f t="shared" si="34"/>
        <v>0</v>
      </c>
      <c r="BK80" s="11"/>
      <c r="BL80" s="11"/>
      <c r="BM80" s="11"/>
      <c r="BN80" s="11"/>
      <c r="BO80" s="11"/>
      <c r="BP80" s="11"/>
      <c r="BQ80" s="11"/>
      <c r="BR80" s="11"/>
      <c r="BS80" s="11"/>
      <c r="BT80" s="11"/>
      <c r="BU80" s="11"/>
      <c r="BV80" s="11"/>
      <c r="BW80" s="11"/>
      <c r="BX80" s="11"/>
      <c r="BY80" s="11"/>
      <c r="BZ80" s="11"/>
      <c r="CA80" s="11"/>
      <c r="CB80" s="11"/>
      <c r="CC80" s="11"/>
      <c r="CD80" s="11"/>
      <c r="CE80" s="11"/>
      <c r="CF80" s="12"/>
      <c r="CG80" s="11"/>
      <c r="CH80" s="11"/>
      <c r="CI80" s="11"/>
      <c r="CJ80" s="11"/>
      <c r="CK80" s="11"/>
      <c r="CL80" s="11"/>
      <c r="CM80" s="11"/>
      <c r="CN80" s="11"/>
      <c r="CO80" s="11"/>
      <c r="CP80" s="11"/>
      <c r="CQ80" s="11"/>
      <c r="CR80" s="11"/>
      <c r="CS80" s="11"/>
      <c r="CT80" s="11"/>
      <c r="CU80" s="11"/>
      <c r="CV80" s="11"/>
      <c r="CW80" s="11"/>
      <c r="CX80" s="11"/>
      <c r="CY80" s="11"/>
      <c r="CZ80" s="11"/>
      <c r="DA80" s="11"/>
      <c r="DB80" s="11"/>
      <c r="DC80" s="11"/>
      <c r="DD80" s="11"/>
      <c r="DE80" s="11"/>
      <c r="DF80" s="11"/>
      <c r="DG80" s="11"/>
      <c r="DH80" s="12"/>
      <c r="DI80" s="11"/>
      <c r="DJ80" s="11"/>
      <c r="DK80" s="11"/>
      <c r="DL80" s="11"/>
      <c r="DM80" s="11"/>
      <c r="DN80" s="11"/>
      <c r="DO80" s="11"/>
      <c r="DP80" s="11"/>
      <c r="DQ80" s="11"/>
      <c r="DR80" s="11"/>
      <c r="DS80" s="11"/>
      <c r="DT80" s="11"/>
      <c r="DU80" s="11"/>
      <c r="DV80" s="11"/>
      <c r="DW80" s="11"/>
      <c r="DX80" s="11"/>
      <c r="DY80" s="11"/>
      <c r="DZ80" s="11"/>
      <c r="EA80" s="11"/>
      <c r="EB80" s="11"/>
      <c r="EC80" s="11"/>
      <c r="ED80" s="11"/>
      <c r="EE80" s="11"/>
      <c r="EF80" s="11"/>
      <c r="EG80" s="11"/>
      <c r="EH80" s="11"/>
      <c r="EI80" s="11"/>
      <c r="EJ80" s="12"/>
      <c r="EK80" s="11"/>
      <c r="EL80" s="11"/>
      <c r="EM80" s="11"/>
      <c r="EN80" s="11"/>
      <c r="EO80" s="11"/>
      <c r="EP80" s="11"/>
      <c r="EQ80" s="11"/>
      <c r="ER80" s="11"/>
      <c r="ES80" s="11"/>
      <c r="ET80" s="11"/>
      <c r="EU80" s="11"/>
      <c r="EV80" s="11"/>
      <c r="EW80" s="11"/>
      <c r="EX80" s="11"/>
      <c r="EY80" s="11"/>
      <c r="EZ80" s="11"/>
      <c r="FA80" s="11"/>
      <c r="FB80" s="11"/>
      <c r="FC80" s="11"/>
      <c r="FD80" s="11"/>
      <c r="FE80" s="11"/>
      <c r="FF80" s="11"/>
      <c r="FG80" s="11"/>
      <c r="FH80" s="11"/>
      <c r="FI80" s="11"/>
      <c r="FJ80" s="11"/>
      <c r="FK80" s="11"/>
      <c r="FL80" s="12"/>
      <c r="FM80" s="11"/>
      <c r="FN80" s="11"/>
      <c r="FO80" s="11"/>
      <c r="FP80" s="11"/>
      <c r="FQ80" s="11"/>
      <c r="FR80" s="11"/>
      <c r="FS80" s="11"/>
      <c r="FT80" s="11"/>
      <c r="FU80" s="11"/>
      <c r="FV80" s="11"/>
      <c r="FW80" s="11"/>
      <c r="FX80" s="11"/>
      <c r="FY80" s="11"/>
      <c r="FZ80" s="11"/>
      <c r="GA80" s="11"/>
      <c r="GB80" s="11"/>
      <c r="GC80" s="11"/>
      <c r="GD80" s="11"/>
      <c r="GE80" s="11"/>
      <c r="GF80" s="11"/>
      <c r="GG80" s="11"/>
      <c r="GH80" s="11"/>
      <c r="GI80" s="11"/>
      <c r="GJ80" s="11"/>
      <c r="GK80" s="11"/>
      <c r="GL80" s="11"/>
      <c r="GM80" s="11"/>
      <c r="GN80" s="12"/>
      <c r="GO80" s="11"/>
      <c r="GP80" s="11"/>
      <c r="GQ80" s="11"/>
      <c r="GR80" s="11"/>
      <c r="GS80" s="11"/>
      <c r="GT80" s="11"/>
      <c r="GU80" s="11"/>
      <c r="GV80" s="11"/>
      <c r="GW80" s="11"/>
      <c r="GX80" s="11"/>
      <c r="GY80" s="11"/>
      <c r="GZ80" s="11"/>
      <c r="HA80" s="11"/>
      <c r="HB80" s="11"/>
      <c r="HC80" s="11"/>
      <c r="HD80" s="11"/>
      <c r="HE80" s="11"/>
      <c r="HF80" s="11"/>
      <c r="HG80" s="11"/>
      <c r="HH80" s="11"/>
      <c r="HI80" s="11"/>
      <c r="HJ80" s="11"/>
      <c r="HK80" s="11"/>
      <c r="HL80" s="11"/>
      <c r="HM80" s="11"/>
      <c r="HN80" s="11"/>
      <c r="HO80" s="11"/>
      <c r="HP80" s="12"/>
      <c r="HQ80" s="11"/>
      <c r="HR80" s="11"/>
    </row>
    <row r="81" spans="1:226" s="2" customFormat="1" ht="15" customHeight="1" x14ac:dyDescent="0.2">
      <c r="A81" s="36" t="s">
        <v>82</v>
      </c>
      <c r="B81" s="37"/>
      <c r="C81" s="37"/>
      <c r="D81" s="4"/>
      <c r="E81" s="13"/>
      <c r="F81" s="5"/>
      <c r="G81" s="5"/>
      <c r="H81" s="5"/>
      <c r="I81" s="13"/>
      <c r="J81" s="5"/>
      <c r="K81" s="5"/>
      <c r="L81" s="5"/>
      <c r="M81" s="13"/>
      <c r="N81" s="37"/>
      <c r="O81" s="37"/>
      <c r="P81" s="4"/>
      <c r="Q81" s="13"/>
      <c r="R81" s="22"/>
      <c r="S81" s="13"/>
      <c r="T81" s="37"/>
      <c r="U81" s="37"/>
      <c r="V81" s="4"/>
      <c r="W81" s="13"/>
      <c r="X81" s="37"/>
      <c r="Y81" s="37"/>
      <c r="Z81" s="4"/>
      <c r="AA81" s="13"/>
      <c r="AB81" s="37"/>
      <c r="AC81" s="37"/>
      <c r="AD81" s="4"/>
      <c r="AE81" s="13"/>
      <c r="AF81" s="5"/>
      <c r="AG81" s="5"/>
      <c r="AH81" s="5"/>
      <c r="AI81" s="13"/>
      <c r="AJ81" s="5"/>
      <c r="AK81" s="5"/>
      <c r="AL81" s="5"/>
      <c r="AM81" s="13"/>
      <c r="AN81" s="37"/>
      <c r="AO81" s="37"/>
      <c r="AP81" s="4"/>
      <c r="AQ81" s="13"/>
      <c r="AR81" s="20"/>
      <c r="AS81" s="20"/>
      <c r="AT81" s="35"/>
      <c r="AU81" s="21"/>
      <c r="AV81" s="21"/>
      <c r="AW81" s="80"/>
      <c r="AX81" s="21"/>
      <c r="AY81" s="21"/>
      <c r="AZ81" s="21"/>
      <c r="BA81" s="21"/>
      <c r="BB81" s="21"/>
      <c r="BC81" s="21"/>
      <c r="BD81" s="21"/>
      <c r="BE81" s="21"/>
      <c r="BF81" s="78"/>
      <c r="BG81" s="100"/>
      <c r="BH81" s="81"/>
      <c r="BI81" s="106"/>
      <c r="BJ81" s="37"/>
      <c r="BK81" s="11"/>
      <c r="BL81" s="11"/>
      <c r="BM81" s="11"/>
      <c r="BN81" s="11"/>
      <c r="BO81" s="11"/>
      <c r="BP81" s="11"/>
      <c r="BQ81" s="11"/>
      <c r="BR81" s="11"/>
      <c r="BS81" s="11"/>
      <c r="BT81" s="11"/>
      <c r="BU81" s="11"/>
      <c r="BV81" s="11"/>
      <c r="BW81" s="11"/>
      <c r="BX81" s="11"/>
      <c r="BY81" s="11"/>
      <c r="BZ81" s="11"/>
      <c r="CA81" s="11"/>
      <c r="CB81" s="11"/>
      <c r="CC81" s="11"/>
      <c r="CD81" s="11"/>
      <c r="CE81" s="11"/>
      <c r="CF81" s="12"/>
      <c r="CG81" s="11"/>
      <c r="CH81" s="11"/>
      <c r="CI81" s="11"/>
      <c r="CJ81" s="11"/>
      <c r="CK81" s="11"/>
      <c r="CL81" s="11"/>
      <c r="CM81" s="11"/>
      <c r="CN81" s="11"/>
      <c r="CO81" s="11"/>
      <c r="CP81" s="11"/>
      <c r="CQ81" s="11"/>
      <c r="CR81" s="11"/>
      <c r="CS81" s="11"/>
      <c r="CT81" s="11"/>
      <c r="CU81" s="11"/>
      <c r="CV81" s="11"/>
      <c r="CW81" s="11"/>
      <c r="CX81" s="11"/>
      <c r="CY81" s="11"/>
      <c r="CZ81" s="11"/>
      <c r="DA81" s="11"/>
      <c r="DB81" s="11"/>
      <c r="DC81" s="11"/>
      <c r="DD81" s="11"/>
      <c r="DE81" s="11"/>
      <c r="DF81" s="11"/>
      <c r="DG81" s="11"/>
      <c r="DH81" s="12"/>
      <c r="DI81" s="11"/>
      <c r="DJ81" s="11"/>
      <c r="DK81" s="11"/>
      <c r="DL81" s="11"/>
      <c r="DM81" s="11"/>
      <c r="DN81" s="11"/>
      <c r="DO81" s="11"/>
      <c r="DP81" s="11"/>
      <c r="DQ81" s="11"/>
      <c r="DR81" s="11"/>
      <c r="DS81" s="11"/>
      <c r="DT81" s="11"/>
      <c r="DU81" s="11"/>
      <c r="DV81" s="11"/>
      <c r="DW81" s="11"/>
      <c r="DX81" s="11"/>
      <c r="DY81" s="11"/>
      <c r="DZ81" s="11"/>
      <c r="EA81" s="11"/>
      <c r="EB81" s="11"/>
      <c r="EC81" s="11"/>
      <c r="ED81" s="11"/>
      <c r="EE81" s="11"/>
      <c r="EF81" s="11"/>
      <c r="EG81" s="11"/>
      <c r="EH81" s="11"/>
      <c r="EI81" s="11"/>
      <c r="EJ81" s="12"/>
      <c r="EK81" s="11"/>
      <c r="EL81" s="11"/>
      <c r="EM81" s="11"/>
      <c r="EN81" s="11"/>
      <c r="EO81" s="11"/>
      <c r="EP81" s="11"/>
      <c r="EQ81" s="11"/>
      <c r="ER81" s="11"/>
      <c r="ES81" s="11"/>
      <c r="ET81" s="11"/>
      <c r="EU81" s="11"/>
      <c r="EV81" s="11"/>
      <c r="EW81" s="11"/>
      <c r="EX81" s="11"/>
      <c r="EY81" s="11"/>
      <c r="EZ81" s="11"/>
      <c r="FA81" s="11"/>
      <c r="FB81" s="11"/>
      <c r="FC81" s="11"/>
      <c r="FD81" s="11"/>
      <c r="FE81" s="11"/>
      <c r="FF81" s="11"/>
      <c r="FG81" s="11"/>
      <c r="FH81" s="11"/>
      <c r="FI81" s="11"/>
      <c r="FJ81" s="11"/>
      <c r="FK81" s="11"/>
      <c r="FL81" s="12"/>
      <c r="FM81" s="11"/>
      <c r="FN81" s="11"/>
      <c r="FO81" s="11"/>
      <c r="FP81" s="11"/>
      <c r="FQ81" s="11"/>
      <c r="FR81" s="11"/>
      <c r="FS81" s="11"/>
      <c r="FT81" s="11"/>
      <c r="FU81" s="11"/>
      <c r="FV81" s="11"/>
      <c r="FW81" s="11"/>
      <c r="FX81" s="11"/>
      <c r="FY81" s="11"/>
      <c r="FZ81" s="11"/>
      <c r="GA81" s="11"/>
      <c r="GB81" s="11"/>
      <c r="GC81" s="11"/>
      <c r="GD81" s="11"/>
      <c r="GE81" s="11"/>
      <c r="GF81" s="11"/>
      <c r="GG81" s="11"/>
      <c r="GH81" s="11"/>
      <c r="GI81" s="11"/>
      <c r="GJ81" s="11"/>
      <c r="GK81" s="11"/>
      <c r="GL81" s="11"/>
      <c r="GM81" s="11"/>
      <c r="GN81" s="12"/>
      <c r="GO81" s="11"/>
      <c r="GP81" s="11"/>
      <c r="GQ81" s="11"/>
      <c r="GR81" s="11"/>
      <c r="GS81" s="11"/>
      <c r="GT81" s="11"/>
      <c r="GU81" s="11"/>
      <c r="GV81" s="11"/>
      <c r="GW81" s="11"/>
      <c r="GX81" s="11"/>
      <c r="GY81" s="11"/>
      <c r="GZ81" s="11"/>
      <c r="HA81" s="11"/>
      <c r="HB81" s="11"/>
      <c r="HC81" s="11"/>
      <c r="HD81" s="11"/>
      <c r="HE81" s="11"/>
      <c r="HF81" s="11"/>
      <c r="HG81" s="11"/>
      <c r="HH81" s="11"/>
      <c r="HI81" s="11"/>
      <c r="HJ81" s="11"/>
      <c r="HK81" s="11"/>
      <c r="HL81" s="11"/>
      <c r="HM81" s="11"/>
      <c r="HN81" s="11"/>
      <c r="HO81" s="11"/>
      <c r="HP81" s="12"/>
      <c r="HQ81" s="11"/>
      <c r="HR81" s="11"/>
    </row>
    <row r="82" spans="1:226" s="2" customFormat="1" ht="15" customHeight="1" x14ac:dyDescent="0.2">
      <c r="A82" s="16" t="s">
        <v>83</v>
      </c>
      <c r="B82" s="37">
        <v>38519</v>
      </c>
      <c r="C82" s="37">
        <v>42262</v>
      </c>
      <c r="D82" s="4">
        <f t="shared" si="24"/>
        <v>1.097172823801241</v>
      </c>
      <c r="E82" s="13">
        <v>10</v>
      </c>
      <c r="F82" s="5" t="s">
        <v>373</v>
      </c>
      <c r="G82" s="5" t="s">
        <v>373</v>
      </c>
      <c r="H82" s="5" t="s">
        <v>373</v>
      </c>
      <c r="I82" s="13" t="s">
        <v>370</v>
      </c>
      <c r="J82" s="5" t="s">
        <v>373</v>
      </c>
      <c r="K82" s="5" t="s">
        <v>373</v>
      </c>
      <c r="L82" s="5" t="s">
        <v>373</v>
      </c>
      <c r="M82" s="13" t="s">
        <v>370</v>
      </c>
      <c r="N82" s="37">
        <v>2199.9</v>
      </c>
      <c r="O82" s="37">
        <v>4216.7</v>
      </c>
      <c r="P82" s="4">
        <f t="shared" si="29"/>
        <v>1.916768944042911</v>
      </c>
      <c r="Q82" s="13">
        <v>20</v>
      </c>
      <c r="R82" s="22">
        <v>1</v>
      </c>
      <c r="S82" s="13">
        <v>15</v>
      </c>
      <c r="T82" s="37">
        <v>226</v>
      </c>
      <c r="U82" s="37">
        <v>296</v>
      </c>
      <c r="V82" s="4">
        <f t="shared" si="30"/>
        <v>1.3097345132743363</v>
      </c>
      <c r="W82" s="13">
        <v>15</v>
      </c>
      <c r="X82" s="37">
        <v>82.9</v>
      </c>
      <c r="Y82" s="37">
        <v>108.7</v>
      </c>
      <c r="Z82" s="4">
        <f t="shared" si="31"/>
        <v>1.3112183353437876</v>
      </c>
      <c r="AA82" s="13">
        <v>35</v>
      </c>
      <c r="AB82" s="37" t="s">
        <v>370</v>
      </c>
      <c r="AC82" s="37" t="s">
        <v>370</v>
      </c>
      <c r="AD82" s="4" t="s">
        <v>370</v>
      </c>
      <c r="AE82" s="13" t="s">
        <v>370</v>
      </c>
      <c r="AF82" s="5" t="s">
        <v>383</v>
      </c>
      <c r="AG82" s="5" t="s">
        <v>383</v>
      </c>
      <c r="AH82" s="5" t="s">
        <v>383</v>
      </c>
      <c r="AI82" s="13">
        <v>5</v>
      </c>
      <c r="AJ82" s="5" t="s">
        <v>383</v>
      </c>
      <c r="AK82" s="5" t="s">
        <v>383</v>
      </c>
      <c r="AL82" s="5" t="s">
        <v>383</v>
      </c>
      <c r="AM82" s="13">
        <v>15</v>
      </c>
      <c r="AN82" s="37">
        <v>1329</v>
      </c>
      <c r="AO82" s="37">
        <v>1462</v>
      </c>
      <c r="AP82" s="4">
        <f t="shared" ref="AP82:AP90" si="40">IF((AQ82=0),0,IF(AN82=0,1,IF(AO82&lt;0,0,AO82/AN82)))</f>
        <v>1.1000752445447706</v>
      </c>
      <c r="AQ82" s="13">
        <v>20</v>
      </c>
      <c r="AR82" s="20">
        <f t="shared" si="33"/>
        <v>1.3204110560514231</v>
      </c>
      <c r="AS82" s="20">
        <f t="shared" ref="AS82:AS90" si="41">IF(AR82&gt;1.2,IF((AR82-1.2)*0.1+1.2&gt;1.3,1.3,(AR82-1.2)*0.1+1.2),AR82)</f>
        <v>1.2120411056051423</v>
      </c>
      <c r="AT82" s="35">
        <v>1726</v>
      </c>
      <c r="AU82" s="21">
        <f t="shared" si="25"/>
        <v>1412.1818181818182</v>
      </c>
      <c r="AV82" s="21">
        <f t="shared" si="26"/>
        <v>1711.6</v>
      </c>
      <c r="AW82" s="80">
        <f t="shared" si="27"/>
        <v>299.41818181818167</v>
      </c>
      <c r="AX82" s="21">
        <v>629.29999999999995</v>
      </c>
      <c r="AY82" s="21">
        <v>600.5</v>
      </c>
      <c r="AZ82" s="21">
        <v>0</v>
      </c>
      <c r="BA82" s="21">
        <v>189.4</v>
      </c>
      <c r="BB82" s="21">
        <v>183.3</v>
      </c>
      <c r="BC82" s="21">
        <v>0</v>
      </c>
      <c r="BD82" s="21">
        <v>196.1</v>
      </c>
      <c r="BE82" s="21">
        <v>194.4</v>
      </c>
      <c r="BF82" s="78">
        <f t="shared" si="28"/>
        <v>-281.40000000000003</v>
      </c>
      <c r="BG82" s="100"/>
      <c r="BH82" s="81"/>
      <c r="BI82" s="106"/>
      <c r="BJ82" s="37">
        <f t="shared" si="34"/>
        <v>0</v>
      </c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2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  <c r="CW82" s="11"/>
      <c r="CX82" s="11"/>
      <c r="CY82" s="11"/>
      <c r="CZ82" s="11"/>
      <c r="DA82" s="11"/>
      <c r="DB82" s="11"/>
      <c r="DC82" s="11"/>
      <c r="DD82" s="11"/>
      <c r="DE82" s="11"/>
      <c r="DF82" s="11"/>
      <c r="DG82" s="11"/>
      <c r="DH82" s="12"/>
      <c r="DI82" s="11"/>
      <c r="DJ82" s="11"/>
      <c r="DK82" s="11"/>
      <c r="DL82" s="11"/>
      <c r="DM82" s="11"/>
      <c r="DN82" s="11"/>
      <c r="DO82" s="11"/>
      <c r="DP82" s="11"/>
      <c r="DQ82" s="11"/>
      <c r="DR82" s="11"/>
      <c r="DS82" s="11"/>
      <c r="DT82" s="11"/>
      <c r="DU82" s="11"/>
      <c r="DV82" s="11"/>
      <c r="DW82" s="11"/>
      <c r="DX82" s="11"/>
      <c r="DY82" s="11"/>
      <c r="DZ82" s="11"/>
      <c r="EA82" s="11"/>
      <c r="EB82" s="11"/>
      <c r="EC82" s="11"/>
      <c r="ED82" s="11"/>
      <c r="EE82" s="11"/>
      <c r="EF82" s="11"/>
      <c r="EG82" s="11"/>
      <c r="EH82" s="11"/>
      <c r="EI82" s="11"/>
      <c r="EJ82" s="12"/>
      <c r="EK82" s="11"/>
      <c r="EL82" s="11"/>
      <c r="EM82" s="11"/>
      <c r="EN82" s="11"/>
      <c r="EO82" s="11"/>
      <c r="EP82" s="11"/>
      <c r="EQ82" s="11"/>
      <c r="ER82" s="11"/>
      <c r="ES82" s="11"/>
      <c r="ET82" s="11"/>
      <c r="EU82" s="11"/>
      <c r="EV82" s="11"/>
      <c r="EW82" s="11"/>
      <c r="EX82" s="11"/>
      <c r="EY82" s="11"/>
      <c r="EZ82" s="11"/>
      <c r="FA82" s="11"/>
      <c r="FB82" s="11"/>
      <c r="FC82" s="11"/>
      <c r="FD82" s="11"/>
      <c r="FE82" s="11"/>
      <c r="FF82" s="11"/>
      <c r="FG82" s="11"/>
      <c r="FH82" s="11"/>
      <c r="FI82" s="11"/>
      <c r="FJ82" s="11"/>
      <c r="FK82" s="11"/>
      <c r="FL82" s="12"/>
      <c r="FM82" s="11"/>
      <c r="FN82" s="11"/>
      <c r="FO82" s="11"/>
      <c r="FP82" s="11"/>
      <c r="FQ82" s="11"/>
      <c r="FR82" s="11"/>
      <c r="FS82" s="11"/>
      <c r="FT82" s="11"/>
      <c r="FU82" s="11"/>
      <c r="FV82" s="11"/>
      <c r="FW82" s="11"/>
      <c r="FX82" s="11"/>
      <c r="FY82" s="11"/>
      <c r="FZ82" s="11"/>
      <c r="GA82" s="11"/>
      <c r="GB82" s="11"/>
      <c r="GC82" s="11"/>
      <c r="GD82" s="11"/>
      <c r="GE82" s="11"/>
      <c r="GF82" s="11"/>
      <c r="GG82" s="11"/>
      <c r="GH82" s="11"/>
      <c r="GI82" s="11"/>
      <c r="GJ82" s="11"/>
      <c r="GK82" s="11"/>
      <c r="GL82" s="11"/>
      <c r="GM82" s="11"/>
      <c r="GN82" s="12"/>
      <c r="GO82" s="11"/>
      <c r="GP82" s="11"/>
      <c r="GQ82" s="11"/>
      <c r="GR82" s="11"/>
      <c r="GS82" s="11"/>
      <c r="GT82" s="11"/>
      <c r="GU82" s="11"/>
      <c r="GV82" s="11"/>
      <c r="GW82" s="11"/>
      <c r="GX82" s="11"/>
      <c r="GY82" s="11"/>
      <c r="GZ82" s="11"/>
      <c r="HA82" s="11"/>
      <c r="HB82" s="11"/>
      <c r="HC82" s="11"/>
      <c r="HD82" s="11"/>
      <c r="HE82" s="11"/>
      <c r="HF82" s="11"/>
      <c r="HG82" s="11"/>
      <c r="HH82" s="11"/>
      <c r="HI82" s="11"/>
      <c r="HJ82" s="11"/>
      <c r="HK82" s="11"/>
      <c r="HL82" s="11"/>
      <c r="HM82" s="11"/>
      <c r="HN82" s="11"/>
      <c r="HO82" s="11"/>
      <c r="HP82" s="12"/>
      <c r="HQ82" s="11"/>
      <c r="HR82" s="11"/>
    </row>
    <row r="83" spans="1:226" s="2" customFormat="1" ht="15" customHeight="1" x14ac:dyDescent="0.2">
      <c r="A83" s="16" t="s">
        <v>84</v>
      </c>
      <c r="B83" s="37">
        <v>67739</v>
      </c>
      <c r="C83" s="37">
        <v>67325</v>
      </c>
      <c r="D83" s="4">
        <f t="shared" si="24"/>
        <v>0.99388830658852356</v>
      </c>
      <c r="E83" s="13">
        <v>10</v>
      </c>
      <c r="F83" s="5" t="s">
        <v>373</v>
      </c>
      <c r="G83" s="5" t="s">
        <v>373</v>
      </c>
      <c r="H83" s="5" t="s">
        <v>373</v>
      </c>
      <c r="I83" s="13" t="s">
        <v>370</v>
      </c>
      <c r="J83" s="5" t="s">
        <v>373</v>
      </c>
      <c r="K83" s="5" t="s">
        <v>373</v>
      </c>
      <c r="L83" s="5" t="s">
        <v>373</v>
      </c>
      <c r="M83" s="13" t="s">
        <v>370</v>
      </c>
      <c r="N83" s="37">
        <v>13349.3</v>
      </c>
      <c r="O83" s="37">
        <v>10323.700000000001</v>
      </c>
      <c r="P83" s="4">
        <f t="shared" si="29"/>
        <v>0.77335141168450794</v>
      </c>
      <c r="Q83" s="13">
        <v>20</v>
      </c>
      <c r="R83" s="22">
        <v>1</v>
      </c>
      <c r="S83" s="13">
        <v>15</v>
      </c>
      <c r="T83" s="37">
        <v>1100</v>
      </c>
      <c r="U83" s="37">
        <v>1457.7</v>
      </c>
      <c r="V83" s="4">
        <f t="shared" si="30"/>
        <v>1.3251818181818182</v>
      </c>
      <c r="W83" s="13">
        <v>25</v>
      </c>
      <c r="X83" s="37">
        <v>60</v>
      </c>
      <c r="Y83" s="37">
        <v>80.599999999999994</v>
      </c>
      <c r="Z83" s="4">
        <f t="shared" si="31"/>
        <v>1.3433333333333333</v>
      </c>
      <c r="AA83" s="13">
        <v>25</v>
      </c>
      <c r="AB83" s="37" t="s">
        <v>370</v>
      </c>
      <c r="AC83" s="37" t="s">
        <v>370</v>
      </c>
      <c r="AD83" s="4" t="s">
        <v>370</v>
      </c>
      <c r="AE83" s="13" t="s">
        <v>370</v>
      </c>
      <c r="AF83" s="5" t="s">
        <v>383</v>
      </c>
      <c r="AG83" s="5" t="s">
        <v>383</v>
      </c>
      <c r="AH83" s="5" t="s">
        <v>383</v>
      </c>
      <c r="AI83" s="13">
        <v>5</v>
      </c>
      <c r="AJ83" s="5" t="s">
        <v>383</v>
      </c>
      <c r="AK83" s="5" t="s">
        <v>383</v>
      </c>
      <c r="AL83" s="5" t="s">
        <v>383</v>
      </c>
      <c r="AM83" s="13">
        <v>15</v>
      </c>
      <c r="AN83" s="37">
        <v>1146</v>
      </c>
      <c r="AO83" s="37">
        <v>1204</v>
      </c>
      <c r="AP83" s="4">
        <f t="shared" si="40"/>
        <v>1.0506108202443281</v>
      </c>
      <c r="AQ83" s="13">
        <v>20</v>
      </c>
      <c r="AR83" s="20">
        <f t="shared" si="33"/>
        <v>1.1141826651507889</v>
      </c>
      <c r="AS83" s="20">
        <f t="shared" si="41"/>
        <v>1.1141826651507889</v>
      </c>
      <c r="AT83" s="35">
        <v>917</v>
      </c>
      <c r="AU83" s="21">
        <f t="shared" si="25"/>
        <v>750.27272727272725</v>
      </c>
      <c r="AV83" s="21">
        <f t="shared" si="26"/>
        <v>835.9</v>
      </c>
      <c r="AW83" s="80">
        <f t="shared" si="27"/>
        <v>85.627272727272725</v>
      </c>
      <c r="AX83" s="21">
        <v>914.9</v>
      </c>
      <c r="AY83" s="21">
        <v>724.2</v>
      </c>
      <c r="AZ83" s="21">
        <v>0</v>
      </c>
      <c r="BA83" s="21">
        <v>89.3</v>
      </c>
      <c r="BB83" s="21">
        <v>103.4</v>
      </c>
      <c r="BC83" s="21">
        <v>0</v>
      </c>
      <c r="BD83" s="21">
        <v>102.1</v>
      </c>
      <c r="BE83" s="21">
        <v>102.6</v>
      </c>
      <c r="BF83" s="78">
        <f t="shared" si="28"/>
        <v>-1200.5999999999999</v>
      </c>
      <c r="BG83" s="100"/>
      <c r="BH83" s="81"/>
      <c r="BI83" s="106"/>
      <c r="BJ83" s="37">
        <f t="shared" si="34"/>
        <v>0</v>
      </c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2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  <c r="CW83" s="11"/>
      <c r="CX83" s="11"/>
      <c r="CY83" s="11"/>
      <c r="CZ83" s="11"/>
      <c r="DA83" s="11"/>
      <c r="DB83" s="11"/>
      <c r="DC83" s="11"/>
      <c r="DD83" s="11"/>
      <c r="DE83" s="11"/>
      <c r="DF83" s="11"/>
      <c r="DG83" s="11"/>
      <c r="DH83" s="12"/>
      <c r="DI83" s="11"/>
      <c r="DJ83" s="11"/>
      <c r="DK83" s="11"/>
      <c r="DL83" s="11"/>
      <c r="DM83" s="11"/>
      <c r="DN83" s="11"/>
      <c r="DO83" s="11"/>
      <c r="DP83" s="11"/>
      <c r="DQ83" s="11"/>
      <c r="DR83" s="11"/>
      <c r="DS83" s="11"/>
      <c r="DT83" s="11"/>
      <c r="DU83" s="11"/>
      <c r="DV83" s="11"/>
      <c r="DW83" s="11"/>
      <c r="DX83" s="11"/>
      <c r="DY83" s="11"/>
      <c r="DZ83" s="11"/>
      <c r="EA83" s="11"/>
      <c r="EB83" s="11"/>
      <c r="EC83" s="11"/>
      <c r="ED83" s="11"/>
      <c r="EE83" s="11"/>
      <c r="EF83" s="11"/>
      <c r="EG83" s="11"/>
      <c r="EH83" s="11"/>
      <c r="EI83" s="11"/>
      <c r="EJ83" s="12"/>
      <c r="EK83" s="11"/>
      <c r="EL83" s="11"/>
      <c r="EM83" s="11"/>
      <c r="EN83" s="11"/>
      <c r="EO83" s="11"/>
      <c r="EP83" s="11"/>
      <c r="EQ83" s="11"/>
      <c r="ER83" s="11"/>
      <c r="ES83" s="11"/>
      <c r="ET83" s="11"/>
      <c r="EU83" s="11"/>
      <c r="EV83" s="11"/>
      <c r="EW83" s="11"/>
      <c r="EX83" s="11"/>
      <c r="EY83" s="11"/>
      <c r="EZ83" s="11"/>
      <c r="FA83" s="11"/>
      <c r="FB83" s="11"/>
      <c r="FC83" s="11"/>
      <c r="FD83" s="11"/>
      <c r="FE83" s="11"/>
      <c r="FF83" s="11"/>
      <c r="FG83" s="11"/>
      <c r="FH83" s="11"/>
      <c r="FI83" s="11"/>
      <c r="FJ83" s="11"/>
      <c r="FK83" s="11"/>
      <c r="FL83" s="12"/>
      <c r="FM83" s="11"/>
      <c r="FN83" s="11"/>
      <c r="FO83" s="11"/>
      <c r="FP83" s="11"/>
      <c r="FQ83" s="11"/>
      <c r="FR83" s="11"/>
      <c r="FS83" s="11"/>
      <c r="FT83" s="11"/>
      <c r="FU83" s="11"/>
      <c r="FV83" s="11"/>
      <c r="FW83" s="11"/>
      <c r="FX83" s="11"/>
      <c r="FY83" s="11"/>
      <c r="FZ83" s="11"/>
      <c r="GA83" s="11"/>
      <c r="GB83" s="11"/>
      <c r="GC83" s="11"/>
      <c r="GD83" s="11"/>
      <c r="GE83" s="11"/>
      <c r="GF83" s="11"/>
      <c r="GG83" s="11"/>
      <c r="GH83" s="11"/>
      <c r="GI83" s="11"/>
      <c r="GJ83" s="11"/>
      <c r="GK83" s="11"/>
      <c r="GL83" s="11"/>
      <c r="GM83" s="11"/>
      <c r="GN83" s="12"/>
      <c r="GO83" s="11"/>
      <c r="GP83" s="11"/>
      <c r="GQ83" s="11"/>
      <c r="GR83" s="11"/>
      <c r="GS83" s="11"/>
      <c r="GT83" s="11"/>
      <c r="GU83" s="11"/>
      <c r="GV83" s="11"/>
      <c r="GW83" s="11"/>
      <c r="GX83" s="11"/>
      <c r="GY83" s="11"/>
      <c r="GZ83" s="11"/>
      <c r="HA83" s="11"/>
      <c r="HB83" s="11"/>
      <c r="HC83" s="11"/>
      <c r="HD83" s="11"/>
      <c r="HE83" s="11"/>
      <c r="HF83" s="11"/>
      <c r="HG83" s="11"/>
      <c r="HH83" s="11"/>
      <c r="HI83" s="11"/>
      <c r="HJ83" s="11"/>
      <c r="HK83" s="11"/>
      <c r="HL83" s="11"/>
      <c r="HM83" s="11"/>
      <c r="HN83" s="11"/>
      <c r="HO83" s="11"/>
      <c r="HP83" s="12"/>
      <c r="HQ83" s="11"/>
      <c r="HR83" s="11"/>
    </row>
    <row r="84" spans="1:226" s="2" customFormat="1" ht="15" customHeight="1" x14ac:dyDescent="0.2">
      <c r="A84" s="16" t="s">
        <v>85</v>
      </c>
      <c r="B84" s="37">
        <v>782.1</v>
      </c>
      <c r="C84" s="37">
        <v>673.3</v>
      </c>
      <c r="D84" s="4">
        <f t="shared" si="24"/>
        <v>0.8608873545582405</v>
      </c>
      <c r="E84" s="13">
        <v>10</v>
      </c>
      <c r="F84" s="5" t="s">
        <v>373</v>
      </c>
      <c r="G84" s="5" t="s">
        <v>373</v>
      </c>
      <c r="H84" s="5" t="s">
        <v>373</v>
      </c>
      <c r="I84" s="13" t="s">
        <v>370</v>
      </c>
      <c r="J84" s="5" t="s">
        <v>373</v>
      </c>
      <c r="K84" s="5" t="s">
        <v>373</v>
      </c>
      <c r="L84" s="5" t="s">
        <v>373</v>
      </c>
      <c r="M84" s="13" t="s">
        <v>370</v>
      </c>
      <c r="N84" s="37">
        <v>1514.7</v>
      </c>
      <c r="O84" s="37">
        <v>1450.1</v>
      </c>
      <c r="P84" s="4">
        <f t="shared" si="29"/>
        <v>0.95735129068462388</v>
      </c>
      <c r="Q84" s="13">
        <v>20</v>
      </c>
      <c r="R84" s="22">
        <v>1</v>
      </c>
      <c r="S84" s="13">
        <v>15</v>
      </c>
      <c r="T84" s="37">
        <v>246</v>
      </c>
      <c r="U84" s="37">
        <v>321.39999999999998</v>
      </c>
      <c r="V84" s="4">
        <f t="shared" si="30"/>
        <v>1.3065040650406503</v>
      </c>
      <c r="W84" s="13">
        <v>20</v>
      </c>
      <c r="X84" s="37">
        <v>84.7</v>
      </c>
      <c r="Y84" s="37">
        <v>108.1</v>
      </c>
      <c r="Z84" s="4">
        <f t="shared" si="31"/>
        <v>1.2762691853600943</v>
      </c>
      <c r="AA84" s="13">
        <v>30</v>
      </c>
      <c r="AB84" s="37" t="s">
        <v>370</v>
      </c>
      <c r="AC84" s="37" t="s">
        <v>370</v>
      </c>
      <c r="AD84" s="4" t="s">
        <v>370</v>
      </c>
      <c r="AE84" s="13" t="s">
        <v>370</v>
      </c>
      <c r="AF84" s="5" t="s">
        <v>383</v>
      </c>
      <c r="AG84" s="5" t="s">
        <v>383</v>
      </c>
      <c r="AH84" s="5" t="s">
        <v>383</v>
      </c>
      <c r="AI84" s="13">
        <v>5</v>
      </c>
      <c r="AJ84" s="5" t="s">
        <v>383</v>
      </c>
      <c r="AK84" s="5" t="s">
        <v>383</v>
      </c>
      <c r="AL84" s="5" t="s">
        <v>383</v>
      </c>
      <c r="AM84" s="13">
        <v>15</v>
      </c>
      <c r="AN84" s="37">
        <v>1812</v>
      </c>
      <c r="AO84" s="37">
        <v>1825</v>
      </c>
      <c r="AP84" s="4">
        <f t="shared" si="40"/>
        <v>1.0071743929359824</v>
      </c>
      <c r="AQ84" s="13">
        <v>20</v>
      </c>
      <c r="AR84" s="20">
        <f t="shared" si="33"/>
        <v>1.1071090789531337</v>
      </c>
      <c r="AS84" s="20">
        <f t="shared" si="41"/>
        <v>1.1071090789531337</v>
      </c>
      <c r="AT84" s="35">
        <v>965</v>
      </c>
      <c r="AU84" s="21">
        <f t="shared" si="25"/>
        <v>789.54545454545462</v>
      </c>
      <c r="AV84" s="21">
        <f t="shared" si="26"/>
        <v>874.1</v>
      </c>
      <c r="AW84" s="80">
        <f t="shared" si="27"/>
        <v>84.554545454545405</v>
      </c>
      <c r="AX84" s="21">
        <v>235.7</v>
      </c>
      <c r="AY84" s="21">
        <v>255.3</v>
      </c>
      <c r="AZ84" s="21">
        <v>0</v>
      </c>
      <c r="BA84" s="21">
        <v>111</v>
      </c>
      <c r="BB84" s="21">
        <v>106.1</v>
      </c>
      <c r="BC84" s="21">
        <v>0</v>
      </c>
      <c r="BD84" s="21">
        <v>105.5</v>
      </c>
      <c r="BE84" s="21">
        <v>94.5</v>
      </c>
      <c r="BF84" s="78">
        <f t="shared" si="28"/>
        <v>-33.999999999999915</v>
      </c>
      <c r="BG84" s="100"/>
      <c r="BH84" s="81"/>
      <c r="BI84" s="106"/>
      <c r="BJ84" s="37">
        <f t="shared" si="34"/>
        <v>0</v>
      </c>
      <c r="BK84" s="11"/>
      <c r="BL84" s="11"/>
      <c r="BM84" s="11"/>
      <c r="BN84" s="11"/>
      <c r="BO84" s="11"/>
      <c r="BP84" s="11"/>
      <c r="BQ84" s="11"/>
      <c r="BR84" s="11"/>
      <c r="BS84" s="11"/>
      <c r="BT84" s="11"/>
      <c r="BU84" s="11"/>
      <c r="BV84" s="11"/>
      <c r="BW84" s="11"/>
      <c r="BX84" s="11"/>
      <c r="BY84" s="11"/>
      <c r="BZ84" s="11"/>
      <c r="CA84" s="11"/>
      <c r="CB84" s="11"/>
      <c r="CC84" s="11"/>
      <c r="CD84" s="11"/>
      <c r="CE84" s="11"/>
      <c r="CF84" s="12"/>
      <c r="CG84" s="11"/>
      <c r="CH84" s="11"/>
      <c r="CI84" s="11"/>
      <c r="CJ84" s="11"/>
      <c r="CK84" s="11"/>
      <c r="CL84" s="11"/>
      <c r="CM84" s="11"/>
      <c r="CN84" s="11"/>
      <c r="CO84" s="11"/>
      <c r="CP84" s="11"/>
      <c r="CQ84" s="11"/>
      <c r="CR84" s="11"/>
      <c r="CS84" s="11"/>
      <c r="CT84" s="11"/>
      <c r="CU84" s="11"/>
      <c r="CV84" s="11"/>
      <c r="CW84" s="11"/>
      <c r="CX84" s="11"/>
      <c r="CY84" s="11"/>
      <c r="CZ84" s="11"/>
      <c r="DA84" s="11"/>
      <c r="DB84" s="11"/>
      <c r="DC84" s="11"/>
      <c r="DD84" s="11"/>
      <c r="DE84" s="11"/>
      <c r="DF84" s="11"/>
      <c r="DG84" s="11"/>
      <c r="DH84" s="12"/>
      <c r="DI84" s="11"/>
      <c r="DJ84" s="11"/>
      <c r="DK84" s="11"/>
      <c r="DL84" s="11"/>
      <c r="DM84" s="11"/>
      <c r="DN84" s="11"/>
      <c r="DO84" s="11"/>
      <c r="DP84" s="11"/>
      <c r="DQ84" s="11"/>
      <c r="DR84" s="11"/>
      <c r="DS84" s="11"/>
      <c r="DT84" s="11"/>
      <c r="DU84" s="11"/>
      <c r="DV84" s="11"/>
      <c r="DW84" s="11"/>
      <c r="DX84" s="11"/>
      <c r="DY84" s="11"/>
      <c r="DZ84" s="11"/>
      <c r="EA84" s="11"/>
      <c r="EB84" s="11"/>
      <c r="EC84" s="11"/>
      <c r="ED84" s="11"/>
      <c r="EE84" s="11"/>
      <c r="EF84" s="11"/>
      <c r="EG84" s="11"/>
      <c r="EH84" s="11"/>
      <c r="EI84" s="11"/>
      <c r="EJ84" s="12"/>
      <c r="EK84" s="11"/>
      <c r="EL84" s="11"/>
      <c r="EM84" s="11"/>
      <c r="EN84" s="11"/>
      <c r="EO84" s="11"/>
      <c r="EP84" s="11"/>
      <c r="EQ84" s="11"/>
      <c r="ER84" s="11"/>
      <c r="ES84" s="11"/>
      <c r="ET84" s="11"/>
      <c r="EU84" s="11"/>
      <c r="EV84" s="11"/>
      <c r="EW84" s="11"/>
      <c r="EX84" s="11"/>
      <c r="EY84" s="11"/>
      <c r="EZ84" s="11"/>
      <c r="FA84" s="11"/>
      <c r="FB84" s="11"/>
      <c r="FC84" s="11"/>
      <c r="FD84" s="11"/>
      <c r="FE84" s="11"/>
      <c r="FF84" s="11"/>
      <c r="FG84" s="11"/>
      <c r="FH84" s="11"/>
      <c r="FI84" s="11"/>
      <c r="FJ84" s="11"/>
      <c r="FK84" s="11"/>
      <c r="FL84" s="12"/>
      <c r="FM84" s="11"/>
      <c r="FN84" s="11"/>
      <c r="FO84" s="11"/>
      <c r="FP84" s="11"/>
      <c r="FQ84" s="11"/>
      <c r="FR84" s="11"/>
      <c r="FS84" s="11"/>
      <c r="FT84" s="11"/>
      <c r="FU84" s="11"/>
      <c r="FV84" s="11"/>
      <c r="FW84" s="11"/>
      <c r="FX84" s="11"/>
      <c r="FY84" s="11"/>
      <c r="FZ84" s="11"/>
      <c r="GA84" s="11"/>
      <c r="GB84" s="11"/>
      <c r="GC84" s="11"/>
      <c r="GD84" s="11"/>
      <c r="GE84" s="11"/>
      <c r="GF84" s="11"/>
      <c r="GG84" s="11"/>
      <c r="GH84" s="11"/>
      <c r="GI84" s="11"/>
      <c r="GJ84" s="11"/>
      <c r="GK84" s="11"/>
      <c r="GL84" s="11"/>
      <c r="GM84" s="11"/>
      <c r="GN84" s="12"/>
      <c r="GO84" s="11"/>
      <c r="GP84" s="11"/>
      <c r="GQ84" s="11"/>
      <c r="GR84" s="11"/>
      <c r="GS84" s="11"/>
      <c r="GT84" s="11"/>
      <c r="GU84" s="11"/>
      <c r="GV84" s="11"/>
      <c r="GW84" s="11"/>
      <c r="GX84" s="11"/>
      <c r="GY84" s="11"/>
      <c r="GZ84" s="11"/>
      <c r="HA84" s="11"/>
      <c r="HB84" s="11"/>
      <c r="HC84" s="11"/>
      <c r="HD84" s="11"/>
      <c r="HE84" s="11"/>
      <c r="HF84" s="11"/>
      <c r="HG84" s="11"/>
      <c r="HH84" s="11"/>
      <c r="HI84" s="11"/>
      <c r="HJ84" s="11"/>
      <c r="HK84" s="11"/>
      <c r="HL84" s="11"/>
      <c r="HM84" s="11"/>
      <c r="HN84" s="11"/>
      <c r="HO84" s="11"/>
      <c r="HP84" s="12"/>
      <c r="HQ84" s="11"/>
      <c r="HR84" s="11"/>
    </row>
    <row r="85" spans="1:226" s="2" customFormat="1" ht="15" customHeight="1" x14ac:dyDescent="0.2">
      <c r="A85" s="16" t="s">
        <v>86</v>
      </c>
      <c r="B85" s="37">
        <v>4777.1000000000004</v>
      </c>
      <c r="C85" s="37">
        <v>3809.5</v>
      </c>
      <c r="D85" s="4">
        <f t="shared" si="24"/>
        <v>0.7974503359778945</v>
      </c>
      <c r="E85" s="13">
        <v>10</v>
      </c>
      <c r="F85" s="5" t="s">
        <v>373</v>
      </c>
      <c r="G85" s="5" t="s">
        <v>373</v>
      </c>
      <c r="H85" s="5" t="s">
        <v>373</v>
      </c>
      <c r="I85" s="13" t="s">
        <v>370</v>
      </c>
      <c r="J85" s="5" t="s">
        <v>373</v>
      </c>
      <c r="K85" s="5" t="s">
        <v>373</v>
      </c>
      <c r="L85" s="5" t="s">
        <v>373</v>
      </c>
      <c r="M85" s="13" t="s">
        <v>370</v>
      </c>
      <c r="N85" s="37">
        <v>2062.3000000000002</v>
      </c>
      <c r="O85" s="37">
        <v>1325.2</v>
      </c>
      <c r="P85" s="4">
        <f t="shared" si="29"/>
        <v>0.64258352325073942</v>
      </c>
      <c r="Q85" s="13">
        <v>20</v>
      </c>
      <c r="R85" s="22">
        <v>1</v>
      </c>
      <c r="S85" s="13">
        <v>15</v>
      </c>
      <c r="T85" s="37">
        <v>915</v>
      </c>
      <c r="U85" s="37">
        <v>1211.2</v>
      </c>
      <c r="V85" s="4">
        <f t="shared" si="30"/>
        <v>1.3237158469945356</v>
      </c>
      <c r="W85" s="13">
        <v>25</v>
      </c>
      <c r="X85" s="37">
        <v>63.1</v>
      </c>
      <c r="Y85" s="37">
        <v>80.099999999999994</v>
      </c>
      <c r="Z85" s="4">
        <f t="shared" si="31"/>
        <v>1.2694136291600633</v>
      </c>
      <c r="AA85" s="13">
        <v>25</v>
      </c>
      <c r="AB85" s="37" t="s">
        <v>370</v>
      </c>
      <c r="AC85" s="37" t="s">
        <v>370</v>
      </c>
      <c r="AD85" s="4" t="s">
        <v>370</v>
      </c>
      <c r="AE85" s="13" t="s">
        <v>370</v>
      </c>
      <c r="AF85" s="5" t="s">
        <v>383</v>
      </c>
      <c r="AG85" s="5" t="s">
        <v>383</v>
      </c>
      <c r="AH85" s="5" t="s">
        <v>383</v>
      </c>
      <c r="AI85" s="13">
        <v>5</v>
      </c>
      <c r="AJ85" s="5" t="s">
        <v>383</v>
      </c>
      <c r="AK85" s="5" t="s">
        <v>383</v>
      </c>
      <c r="AL85" s="5" t="s">
        <v>383</v>
      </c>
      <c r="AM85" s="13">
        <v>15</v>
      </c>
      <c r="AN85" s="37">
        <v>1045</v>
      </c>
      <c r="AO85" s="37">
        <v>1318</v>
      </c>
      <c r="AP85" s="4">
        <f t="shared" si="40"/>
        <v>1.2612440191387559</v>
      </c>
      <c r="AQ85" s="13">
        <v>20</v>
      </c>
      <c r="AR85" s="20">
        <f t="shared" si="33"/>
        <v>1.0946025314037724</v>
      </c>
      <c r="AS85" s="20">
        <f t="shared" si="41"/>
        <v>1.0946025314037724</v>
      </c>
      <c r="AT85" s="35">
        <v>1293</v>
      </c>
      <c r="AU85" s="21">
        <f t="shared" si="25"/>
        <v>1057.909090909091</v>
      </c>
      <c r="AV85" s="21">
        <f t="shared" si="26"/>
        <v>1158</v>
      </c>
      <c r="AW85" s="80">
        <f t="shared" si="27"/>
        <v>100.09090909090901</v>
      </c>
      <c r="AX85" s="21">
        <v>175.7</v>
      </c>
      <c r="AY85" s="21">
        <v>187.3</v>
      </c>
      <c r="AZ85" s="21">
        <v>0</v>
      </c>
      <c r="BA85" s="21">
        <v>112</v>
      </c>
      <c r="BB85" s="21">
        <v>141.6</v>
      </c>
      <c r="BC85" s="21">
        <v>140.80000000000007</v>
      </c>
      <c r="BD85" s="21">
        <v>134.30000000000001</v>
      </c>
      <c r="BE85" s="21">
        <v>119.30000000000004</v>
      </c>
      <c r="BF85" s="78">
        <f t="shared" si="28"/>
        <v>146.99999999999986</v>
      </c>
      <c r="BG85" s="100"/>
      <c r="BH85" s="81"/>
      <c r="BI85" s="106"/>
      <c r="BJ85" s="37">
        <f t="shared" si="34"/>
        <v>146.99999999999986</v>
      </c>
      <c r="BK85" s="11"/>
      <c r="BL85" s="11"/>
      <c r="BM85" s="11"/>
      <c r="BN85" s="11"/>
      <c r="BO85" s="11"/>
      <c r="BP85" s="11"/>
      <c r="BQ85" s="11"/>
      <c r="BR85" s="11"/>
      <c r="BS85" s="11"/>
      <c r="BT85" s="11"/>
      <c r="BU85" s="11"/>
      <c r="BV85" s="11"/>
      <c r="BW85" s="11"/>
      <c r="BX85" s="11"/>
      <c r="BY85" s="11"/>
      <c r="BZ85" s="11"/>
      <c r="CA85" s="11"/>
      <c r="CB85" s="11"/>
      <c r="CC85" s="11"/>
      <c r="CD85" s="11"/>
      <c r="CE85" s="11"/>
      <c r="CF85" s="12"/>
      <c r="CG85" s="11"/>
      <c r="CH85" s="11"/>
      <c r="CI85" s="11"/>
      <c r="CJ85" s="11"/>
      <c r="CK85" s="11"/>
      <c r="CL85" s="11"/>
      <c r="CM85" s="11"/>
      <c r="CN85" s="11"/>
      <c r="CO85" s="11"/>
      <c r="CP85" s="11"/>
      <c r="CQ85" s="11"/>
      <c r="CR85" s="11"/>
      <c r="CS85" s="11"/>
      <c r="CT85" s="11"/>
      <c r="CU85" s="11"/>
      <c r="CV85" s="11"/>
      <c r="CW85" s="11"/>
      <c r="CX85" s="11"/>
      <c r="CY85" s="11"/>
      <c r="CZ85" s="11"/>
      <c r="DA85" s="11"/>
      <c r="DB85" s="11"/>
      <c r="DC85" s="11"/>
      <c r="DD85" s="11"/>
      <c r="DE85" s="11"/>
      <c r="DF85" s="11"/>
      <c r="DG85" s="11"/>
      <c r="DH85" s="12"/>
      <c r="DI85" s="11"/>
      <c r="DJ85" s="11"/>
      <c r="DK85" s="11"/>
      <c r="DL85" s="11"/>
      <c r="DM85" s="11"/>
      <c r="DN85" s="11"/>
      <c r="DO85" s="11"/>
      <c r="DP85" s="11"/>
      <c r="DQ85" s="11"/>
      <c r="DR85" s="11"/>
      <c r="DS85" s="11"/>
      <c r="DT85" s="11"/>
      <c r="DU85" s="11"/>
      <c r="DV85" s="11"/>
      <c r="DW85" s="11"/>
      <c r="DX85" s="11"/>
      <c r="DY85" s="11"/>
      <c r="DZ85" s="11"/>
      <c r="EA85" s="11"/>
      <c r="EB85" s="11"/>
      <c r="EC85" s="11"/>
      <c r="ED85" s="11"/>
      <c r="EE85" s="11"/>
      <c r="EF85" s="11"/>
      <c r="EG85" s="11"/>
      <c r="EH85" s="11"/>
      <c r="EI85" s="11"/>
      <c r="EJ85" s="12"/>
      <c r="EK85" s="11"/>
      <c r="EL85" s="11"/>
      <c r="EM85" s="11"/>
      <c r="EN85" s="11"/>
      <c r="EO85" s="11"/>
      <c r="EP85" s="11"/>
      <c r="EQ85" s="11"/>
      <c r="ER85" s="11"/>
      <c r="ES85" s="11"/>
      <c r="ET85" s="11"/>
      <c r="EU85" s="11"/>
      <c r="EV85" s="11"/>
      <c r="EW85" s="11"/>
      <c r="EX85" s="11"/>
      <c r="EY85" s="11"/>
      <c r="EZ85" s="11"/>
      <c r="FA85" s="11"/>
      <c r="FB85" s="11"/>
      <c r="FC85" s="11"/>
      <c r="FD85" s="11"/>
      <c r="FE85" s="11"/>
      <c r="FF85" s="11"/>
      <c r="FG85" s="11"/>
      <c r="FH85" s="11"/>
      <c r="FI85" s="11"/>
      <c r="FJ85" s="11"/>
      <c r="FK85" s="11"/>
      <c r="FL85" s="12"/>
      <c r="FM85" s="11"/>
      <c r="FN85" s="11"/>
      <c r="FO85" s="11"/>
      <c r="FP85" s="11"/>
      <c r="FQ85" s="11"/>
      <c r="FR85" s="11"/>
      <c r="FS85" s="11"/>
      <c r="FT85" s="11"/>
      <c r="FU85" s="11"/>
      <c r="FV85" s="11"/>
      <c r="FW85" s="11"/>
      <c r="FX85" s="11"/>
      <c r="FY85" s="11"/>
      <c r="FZ85" s="11"/>
      <c r="GA85" s="11"/>
      <c r="GB85" s="11"/>
      <c r="GC85" s="11"/>
      <c r="GD85" s="11"/>
      <c r="GE85" s="11"/>
      <c r="GF85" s="11"/>
      <c r="GG85" s="11"/>
      <c r="GH85" s="11"/>
      <c r="GI85" s="11"/>
      <c r="GJ85" s="11"/>
      <c r="GK85" s="11"/>
      <c r="GL85" s="11"/>
      <c r="GM85" s="11"/>
      <c r="GN85" s="12"/>
      <c r="GO85" s="11"/>
      <c r="GP85" s="11"/>
      <c r="GQ85" s="11"/>
      <c r="GR85" s="11"/>
      <c r="GS85" s="11"/>
      <c r="GT85" s="11"/>
      <c r="GU85" s="11"/>
      <c r="GV85" s="11"/>
      <c r="GW85" s="11"/>
      <c r="GX85" s="11"/>
      <c r="GY85" s="11"/>
      <c r="GZ85" s="11"/>
      <c r="HA85" s="11"/>
      <c r="HB85" s="11"/>
      <c r="HC85" s="11"/>
      <c r="HD85" s="11"/>
      <c r="HE85" s="11"/>
      <c r="HF85" s="11"/>
      <c r="HG85" s="11"/>
      <c r="HH85" s="11"/>
      <c r="HI85" s="11"/>
      <c r="HJ85" s="11"/>
      <c r="HK85" s="11"/>
      <c r="HL85" s="11"/>
      <c r="HM85" s="11"/>
      <c r="HN85" s="11"/>
      <c r="HO85" s="11"/>
      <c r="HP85" s="12"/>
      <c r="HQ85" s="11"/>
      <c r="HR85" s="11"/>
    </row>
    <row r="86" spans="1:226" s="2" customFormat="1" ht="15" customHeight="1" x14ac:dyDescent="0.2">
      <c r="A86" s="16" t="s">
        <v>87</v>
      </c>
      <c r="B86" s="37">
        <v>716.7</v>
      </c>
      <c r="C86" s="37">
        <v>611.79999999999995</v>
      </c>
      <c r="D86" s="4">
        <f t="shared" si="24"/>
        <v>0.85363471466443408</v>
      </c>
      <c r="E86" s="13">
        <v>10</v>
      </c>
      <c r="F86" s="5" t="s">
        <v>373</v>
      </c>
      <c r="G86" s="5" t="s">
        <v>373</v>
      </c>
      <c r="H86" s="5" t="s">
        <v>373</v>
      </c>
      <c r="I86" s="13" t="s">
        <v>370</v>
      </c>
      <c r="J86" s="5" t="s">
        <v>373</v>
      </c>
      <c r="K86" s="5" t="s">
        <v>373</v>
      </c>
      <c r="L86" s="5" t="s">
        <v>373</v>
      </c>
      <c r="M86" s="13" t="s">
        <v>370</v>
      </c>
      <c r="N86" s="37">
        <v>814.3</v>
      </c>
      <c r="O86" s="37">
        <v>1232.5</v>
      </c>
      <c r="P86" s="4">
        <f t="shared" si="29"/>
        <v>1.5135699373695199</v>
      </c>
      <c r="Q86" s="13">
        <v>20</v>
      </c>
      <c r="R86" s="22">
        <v>1</v>
      </c>
      <c r="S86" s="13">
        <v>15</v>
      </c>
      <c r="T86" s="37">
        <v>225</v>
      </c>
      <c r="U86" s="37">
        <v>297.7</v>
      </c>
      <c r="V86" s="4">
        <f t="shared" si="30"/>
        <v>1.3231111111111111</v>
      </c>
      <c r="W86" s="13">
        <v>20</v>
      </c>
      <c r="X86" s="37">
        <v>56.8</v>
      </c>
      <c r="Y86" s="37">
        <v>71.599999999999994</v>
      </c>
      <c r="Z86" s="4">
        <f t="shared" si="31"/>
        <v>1.26056338028169</v>
      </c>
      <c r="AA86" s="13">
        <v>30</v>
      </c>
      <c r="AB86" s="37" t="s">
        <v>370</v>
      </c>
      <c r="AC86" s="37" t="s">
        <v>370</v>
      </c>
      <c r="AD86" s="4" t="s">
        <v>370</v>
      </c>
      <c r="AE86" s="13" t="s">
        <v>370</v>
      </c>
      <c r="AF86" s="5" t="s">
        <v>383</v>
      </c>
      <c r="AG86" s="5" t="s">
        <v>383</v>
      </c>
      <c r="AH86" s="5" t="s">
        <v>383</v>
      </c>
      <c r="AI86" s="13">
        <v>5</v>
      </c>
      <c r="AJ86" s="5" t="s">
        <v>383</v>
      </c>
      <c r="AK86" s="5" t="s">
        <v>383</v>
      </c>
      <c r="AL86" s="5" t="s">
        <v>383</v>
      </c>
      <c r="AM86" s="13">
        <v>15</v>
      </c>
      <c r="AN86" s="37">
        <v>992</v>
      </c>
      <c r="AO86" s="37">
        <v>1159</v>
      </c>
      <c r="AP86" s="4">
        <f t="shared" si="40"/>
        <v>1.1683467741935485</v>
      </c>
      <c r="AQ86" s="13">
        <v>20</v>
      </c>
      <c r="AR86" s="20">
        <f t="shared" si="33"/>
        <v>1.2300330870311185</v>
      </c>
      <c r="AS86" s="20">
        <f t="shared" si="41"/>
        <v>1.2030033087031118</v>
      </c>
      <c r="AT86" s="35">
        <v>998</v>
      </c>
      <c r="AU86" s="21">
        <f t="shared" si="25"/>
        <v>816.54545454545462</v>
      </c>
      <c r="AV86" s="21">
        <f t="shared" si="26"/>
        <v>982.3</v>
      </c>
      <c r="AW86" s="80">
        <f t="shared" si="27"/>
        <v>165.75454545454534</v>
      </c>
      <c r="AX86" s="21">
        <v>196.3</v>
      </c>
      <c r="AY86" s="21">
        <v>208.2</v>
      </c>
      <c r="AZ86" s="21">
        <v>0</v>
      </c>
      <c r="BA86" s="21">
        <v>76.8</v>
      </c>
      <c r="BB86" s="21">
        <v>109</v>
      </c>
      <c r="BC86" s="21">
        <v>72.199999999999989</v>
      </c>
      <c r="BD86" s="21">
        <v>94.099999999999952</v>
      </c>
      <c r="BE86" s="21">
        <v>115.70000000000007</v>
      </c>
      <c r="BF86" s="78">
        <f t="shared" si="28"/>
        <v>109.99999999999991</v>
      </c>
      <c r="BG86" s="100"/>
      <c r="BH86" s="81"/>
      <c r="BI86" s="106"/>
      <c r="BJ86" s="37">
        <f t="shared" si="34"/>
        <v>109.99999999999991</v>
      </c>
      <c r="BK86" s="11"/>
      <c r="BL86" s="11"/>
      <c r="BM86" s="11"/>
      <c r="BN86" s="11"/>
      <c r="BO86" s="11"/>
      <c r="BP86" s="11"/>
      <c r="BQ86" s="11"/>
      <c r="BR86" s="11"/>
      <c r="BS86" s="11"/>
      <c r="BT86" s="11"/>
      <c r="BU86" s="11"/>
      <c r="BV86" s="11"/>
      <c r="BW86" s="11"/>
      <c r="BX86" s="11"/>
      <c r="BY86" s="11"/>
      <c r="BZ86" s="11"/>
      <c r="CA86" s="11"/>
      <c r="CB86" s="11"/>
      <c r="CC86" s="11"/>
      <c r="CD86" s="11"/>
      <c r="CE86" s="11"/>
      <c r="CF86" s="12"/>
      <c r="CG86" s="11"/>
      <c r="CH86" s="11"/>
      <c r="CI86" s="11"/>
      <c r="CJ86" s="11"/>
      <c r="CK86" s="11"/>
      <c r="CL86" s="11"/>
      <c r="CM86" s="11"/>
      <c r="CN86" s="11"/>
      <c r="CO86" s="11"/>
      <c r="CP86" s="11"/>
      <c r="CQ86" s="11"/>
      <c r="CR86" s="11"/>
      <c r="CS86" s="11"/>
      <c r="CT86" s="11"/>
      <c r="CU86" s="11"/>
      <c r="CV86" s="11"/>
      <c r="CW86" s="11"/>
      <c r="CX86" s="11"/>
      <c r="CY86" s="11"/>
      <c r="CZ86" s="11"/>
      <c r="DA86" s="11"/>
      <c r="DB86" s="11"/>
      <c r="DC86" s="11"/>
      <c r="DD86" s="11"/>
      <c r="DE86" s="11"/>
      <c r="DF86" s="11"/>
      <c r="DG86" s="11"/>
      <c r="DH86" s="12"/>
      <c r="DI86" s="11"/>
      <c r="DJ86" s="11"/>
      <c r="DK86" s="11"/>
      <c r="DL86" s="11"/>
      <c r="DM86" s="11"/>
      <c r="DN86" s="11"/>
      <c r="DO86" s="11"/>
      <c r="DP86" s="11"/>
      <c r="DQ86" s="11"/>
      <c r="DR86" s="11"/>
      <c r="DS86" s="11"/>
      <c r="DT86" s="11"/>
      <c r="DU86" s="11"/>
      <c r="DV86" s="11"/>
      <c r="DW86" s="11"/>
      <c r="DX86" s="11"/>
      <c r="DY86" s="11"/>
      <c r="DZ86" s="11"/>
      <c r="EA86" s="11"/>
      <c r="EB86" s="11"/>
      <c r="EC86" s="11"/>
      <c r="ED86" s="11"/>
      <c r="EE86" s="11"/>
      <c r="EF86" s="11"/>
      <c r="EG86" s="11"/>
      <c r="EH86" s="11"/>
      <c r="EI86" s="11"/>
      <c r="EJ86" s="12"/>
      <c r="EK86" s="11"/>
      <c r="EL86" s="11"/>
      <c r="EM86" s="11"/>
      <c r="EN86" s="11"/>
      <c r="EO86" s="11"/>
      <c r="EP86" s="11"/>
      <c r="EQ86" s="11"/>
      <c r="ER86" s="11"/>
      <c r="ES86" s="11"/>
      <c r="ET86" s="11"/>
      <c r="EU86" s="11"/>
      <c r="EV86" s="11"/>
      <c r="EW86" s="11"/>
      <c r="EX86" s="11"/>
      <c r="EY86" s="11"/>
      <c r="EZ86" s="11"/>
      <c r="FA86" s="11"/>
      <c r="FB86" s="11"/>
      <c r="FC86" s="11"/>
      <c r="FD86" s="11"/>
      <c r="FE86" s="11"/>
      <c r="FF86" s="11"/>
      <c r="FG86" s="11"/>
      <c r="FH86" s="11"/>
      <c r="FI86" s="11"/>
      <c r="FJ86" s="11"/>
      <c r="FK86" s="11"/>
      <c r="FL86" s="12"/>
      <c r="FM86" s="11"/>
      <c r="FN86" s="11"/>
      <c r="FO86" s="11"/>
      <c r="FP86" s="11"/>
      <c r="FQ86" s="11"/>
      <c r="FR86" s="11"/>
      <c r="FS86" s="11"/>
      <c r="FT86" s="11"/>
      <c r="FU86" s="11"/>
      <c r="FV86" s="11"/>
      <c r="FW86" s="11"/>
      <c r="FX86" s="11"/>
      <c r="FY86" s="11"/>
      <c r="FZ86" s="11"/>
      <c r="GA86" s="11"/>
      <c r="GB86" s="11"/>
      <c r="GC86" s="11"/>
      <c r="GD86" s="11"/>
      <c r="GE86" s="11"/>
      <c r="GF86" s="11"/>
      <c r="GG86" s="11"/>
      <c r="GH86" s="11"/>
      <c r="GI86" s="11"/>
      <c r="GJ86" s="11"/>
      <c r="GK86" s="11"/>
      <c r="GL86" s="11"/>
      <c r="GM86" s="11"/>
      <c r="GN86" s="12"/>
      <c r="GO86" s="11"/>
      <c r="GP86" s="11"/>
      <c r="GQ86" s="11"/>
      <c r="GR86" s="11"/>
      <c r="GS86" s="11"/>
      <c r="GT86" s="11"/>
      <c r="GU86" s="11"/>
      <c r="GV86" s="11"/>
      <c r="GW86" s="11"/>
      <c r="GX86" s="11"/>
      <c r="GY86" s="11"/>
      <c r="GZ86" s="11"/>
      <c r="HA86" s="11"/>
      <c r="HB86" s="11"/>
      <c r="HC86" s="11"/>
      <c r="HD86" s="11"/>
      <c r="HE86" s="11"/>
      <c r="HF86" s="11"/>
      <c r="HG86" s="11"/>
      <c r="HH86" s="11"/>
      <c r="HI86" s="11"/>
      <c r="HJ86" s="11"/>
      <c r="HK86" s="11"/>
      <c r="HL86" s="11"/>
      <c r="HM86" s="11"/>
      <c r="HN86" s="11"/>
      <c r="HO86" s="11"/>
      <c r="HP86" s="12"/>
      <c r="HQ86" s="11"/>
      <c r="HR86" s="11"/>
    </row>
    <row r="87" spans="1:226" s="2" customFormat="1" ht="15" customHeight="1" x14ac:dyDescent="0.2">
      <c r="A87" s="16" t="s">
        <v>88</v>
      </c>
      <c r="B87" s="37">
        <v>287.39999999999998</v>
      </c>
      <c r="C87" s="37">
        <v>331.5</v>
      </c>
      <c r="D87" s="4">
        <f t="shared" si="24"/>
        <v>1.1534446764091859</v>
      </c>
      <c r="E87" s="13">
        <v>10</v>
      </c>
      <c r="F87" s="5" t="s">
        <v>373</v>
      </c>
      <c r="G87" s="5" t="s">
        <v>373</v>
      </c>
      <c r="H87" s="5" t="s">
        <v>373</v>
      </c>
      <c r="I87" s="13" t="s">
        <v>370</v>
      </c>
      <c r="J87" s="5" t="s">
        <v>373</v>
      </c>
      <c r="K87" s="5" t="s">
        <v>373</v>
      </c>
      <c r="L87" s="5" t="s">
        <v>373</v>
      </c>
      <c r="M87" s="13" t="s">
        <v>370</v>
      </c>
      <c r="N87" s="37">
        <v>993.9</v>
      </c>
      <c r="O87" s="37">
        <v>888.9</v>
      </c>
      <c r="P87" s="4">
        <f t="shared" si="29"/>
        <v>0.89435556897072144</v>
      </c>
      <c r="Q87" s="13">
        <v>20</v>
      </c>
      <c r="R87" s="22">
        <v>1</v>
      </c>
      <c r="S87" s="13">
        <v>15</v>
      </c>
      <c r="T87" s="37">
        <v>1187</v>
      </c>
      <c r="U87" s="37">
        <v>1580</v>
      </c>
      <c r="V87" s="4">
        <f t="shared" si="30"/>
        <v>1.3310867733782645</v>
      </c>
      <c r="W87" s="13">
        <v>30</v>
      </c>
      <c r="X87" s="37">
        <v>60</v>
      </c>
      <c r="Y87" s="37">
        <v>77</v>
      </c>
      <c r="Z87" s="4">
        <f t="shared" si="31"/>
        <v>1.2833333333333334</v>
      </c>
      <c r="AA87" s="13">
        <v>20</v>
      </c>
      <c r="AB87" s="37" t="s">
        <v>370</v>
      </c>
      <c r="AC87" s="37" t="s">
        <v>370</v>
      </c>
      <c r="AD87" s="4" t="s">
        <v>370</v>
      </c>
      <c r="AE87" s="13" t="s">
        <v>370</v>
      </c>
      <c r="AF87" s="5" t="s">
        <v>383</v>
      </c>
      <c r="AG87" s="5" t="s">
        <v>383</v>
      </c>
      <c r="AH87" s="5" t="s">
        <v>383</v>
      </c>
      <c r="AI87" s="13">
        <v>5</v>
      </c>
      <c r="AJ87" s="5" t="s">
        <v>383</v>
      </c>
      <c r="AK87" s="5" t="s">
        <v>383</v>
      </c>
      <c r="AL87" s="5" t="s">
        <v>383</v>
      </c>
      <c r="AM87" s="13">
        <v>15</v>
      </c>
      <c r="AN87" s="37">
        <v>1290</v>
      </c>
      <c r="AO87" s="37">
        <v>1431</v>
      </c>
      <c r="AP87" s="4">
        <f t="shared" si="40"/>
        <v>1.1093023255813954</v>
      </c>
      <c r="AQ87" s="13">
        <v>20</v>
      </c>
      <c r="AR87" s="20">
        <f t="shared" si="33"/>
        <v>1.1496249958534679</v>
      </c>
      <c r="AS87" s="20">
        <f t="shared" si="41"/>
        <v>1.1496249958534679</v>
      </c>
      <c r="AT87" s="35">
        <v>930</v>
      </c>
      <c r="AU87" s="21">
        <f t="shared" si="25"/>
        <v>760.90909090909088</v>
      </c>
      <c r="AV87" s="21">
        <f t="shared" si="26"/>
        <v>874.8</v>
      </c>
      <c r="AW87" s="80">
        <f t="shared" si="27"/>
        <v>113.89090909090908</v>
      </c>
      <c r="AX87" s="21">
        <v>137.80000000000001</v>
      </c>
      <c r="AY87" s="21">
        <v>162.5</v>
      </c>
      <c r="AZ87" s="21">
        <v>0</v>
      </c>
      <c r="BA87" s="21">
        <v>77.3</v>
      </c>
      <c r="BB87" s="21">
        <v>101.9</v>
      </c>
      <c r="BC87" s="21">
        <v>82.899999999999977</v>
      </c>
      <c r="BD87" s="21">
        <v>97.100000000000051</v>
      </c>
      <c r="BE87" s="21">
        <v>88.3</v>
      </c>
      <c r="BF87" s="78">
        <f t="shared" si="28"/>
        <v>126.99999999999993</v>
      </c>
      <c r="BG87" s="100"/>
      <c r="BH87" s="81"/>
      <c r="BI87" s="106"/>
      <c r="BJ87" s="37">
        <f t="shared" si="34"/>
        <v>126.99999999999993</v>
      </c>
      <c r="BK87" s="11"/>
      <c r="BL87" s="11"/>
      <c r="BM87" s="11"/>
      <c r="BN87" s="11"/>
      <c r="BO87" s="11"/>
      <c r="BP87" s="11"/>
      <c r="BQ87" s="11"/>
      <c r="BR87" s="11"/>
      <c r="BS87" s="11"/>
      <c r="BT87" s="11"/>
      <c r="BU87" s="11"/>
      <c r="BV87" s="11"/>
      <c r="BW87" s="11"/>
      <c r="BX87" s="11"/>
      <c r="BY87" s="11"/>
      <c r="BZ87" s="11"/>
      <c r="CA87" s="11"/>
      <c r="CB87" s="11"/>
      <c r="CC87" s="11"/>
      <c r="CD87" s="11"/>
      <c r="CE87" s="11"/>
      <c r="CF87" s="12"/>
      <c r="CG87" s="11"/>
      <c r="CH87" s="11"/>
      <c r="CI87" s="11"/>
      <c r="CJ87" s="11"/>
      <c r="CK87" s="11"/>
      <c r="CL87" s="11"/>
      <c r="CM87" s="11"/>
      <c r="CN87" s="11"/>
      <c r="CO87" s="11"/>
      <c r="CP87" s="11"/>
      <c r="CQ87" s="11"/>
      <c r="CR87" s="11"/>
      <c r="CS87" s="11"/>
      <c r="CT87" s="11"/>
      <c r="CU87" s="11"/>
      <c r="CV87" s="11"/>
      <c r="CW87" s="11"/>
      <c r="CX87" s="11"/>
      <c r="CY87" s="11"/>
      <c r="CZ87" s="11"/>
      <c r="DA87" s="11"/>
      <c r="DB87" s="11"/>
      <c r="DC87" s="11"/>
      <c r="DD87" s="11"/>
      <c r="DE87" s="11"/>
      <c r="DF87" s="11"/>
      <c r="DG87" s="11"/>
      <c r="DH87" s="12"/>
      <c r="DI87" s="11"/>
      <c r="DJ87" s="11"/>
      <c r="DK87" s="11"/>
      <c r="DL87" s="11"/>
      <c r="DM87" s="11"/>
      <c r="DN87" s="11"/>
      <c r="DO87" s="11"/>
      <c r="DP87" s="11"/>
      <c r="DQ87" s="11"/>
      <c r="DR87" s="11"/>
      <c r="DS87" s="11"/>
      <c r="DT87" s="11"/>
      <c r="DU87" s="11"/>
      <c r="DV87" s="11"/>
      <c r="DW87" s="11"/>
      <c r="DX87" s="11"/>
      <c r="DY87" s="11"/>
      <c r="DZ87" s="11"/>
      <c r="EA87" s="11"/>
      <c r="EB87" s="11"/>
      <c r="EC87" s="11"/>
      <c r="ED87" s="11"/>
      <c r="EE87" s="11"/>
      <c r="EF87" s="11"/>
      <c r="EG87" s="11"/>
      <c r="EH87" s="11"/>
      <c r="EI87" s="11"/>
      <c r="EJ87" s="12"/>
      <c r="EK87" s="11"/>
      <c r="EL87" s="11"/>
      <c r="EM87" s="11"/>
      <c r="EN87" s="11"/>
      <c r="EO87" s="11"/>
      <c r="EP87" s="11"/>
      <c r="EQ87" s="11"/>
      <c r="ER87" s="11"/>
      <c r="ES87" s="11"/>
      <c r="ET87" s="11"/>
      <c r="EU87" s="11"/>
      <c r="EV87" s="11"/>
      <c r="EW87" s="11"/>
      <c r="EX87" s="11"/>
      <c r="EY87" s="11"/>
      <c r="EZ87" s="11"/>
      <c r="FA87" s="11"/>
      <c r="FB87" s="11"/>
      <c r="FC87" s="11"/>
      <c r="FD87" s="11"/>
      <c r="FE87" s="11"/>
      <c r="FF87" s="11"/>
      <c r="FG87" s="11"/>
      <c r="FH87" s="11"/>
      <c r="FI87" s="11"/>
      <c r="FJ87" s="11"/>
      <c r="FK87" s="11"/>
      <c r="FL87" s="12"/>
      <c r="FM87" s="11"/>
      <c r="FN87" s="11"/>
      <c r="FO87" s="11"/>
      <c r="FP87" s="11"/>
      <c r="FQ87" s="11"/>
      <c r="FR87" s="11"/>
      <c r="FS87" s="11"/>
      <c r="FT87" s="11"/>
      <c r="FU87" s="11"/>
      <c r="FV87" s="11"/>
      <c r="FW87" s="11"/>
      <c r="FX87" s="11"/>
      <c r="FY87" s="11"/>
      <c r="FZ87" s="11"/>
      <c r="GA87" s="11"/>
      <c r="GB87" s="11"/>
      <c r="GC87" s="11"/>
      <c r="GD87" s="11"/>
      <c r="GE87" s="11"/>
      <c r="GF87" s="11"/>
      <c r="GG87" s="11"/>
      <c r="GH87" s="11"/>
      <c r="GI87" s="11"/>
      <c r="GJ87" s="11"/>
      <c r="GK87" s="11"/>
      <c r="GL87" s="11"/>
      <c r="GM87" s="11"/>
      <c r="GN87" s="12"/>
      <c r="GO87" s="11"/>
      <c r="GP87" s="11"/>
      <c r="GQ87" s="11"/>
      <c r="GR87" s="11"/>
      <c r="GS87" s="11"/>
      <c r="GT87" s="11"/>
      <c r="GU87" s="11"/>
      <c r="GV87" s="11"/>
      <c r="GW87" s="11"/>
      <c r="GX87" s="11"/>
      <c r="GY87" s="11"/>
      <c r="GZ87" s="11"/>
      <c r="HA87" s="11"/>
      <c r="HB87" s="11"/>
      <c r="HC87" s="11"/>
      <c r="HD87" s="11"/>
      <c r="HE87" s="11"/>
      <c r="HF87" s="11"/>
      <c r="HG87" s="11"/>
      <c r="HH87" s="11"/>
      <c r="HI87" s="11"/>
      <c r="HJ87" s="11"/>
      <c r="HK87" s="11"/>
      <c r="HL87" s="11"/>
      <c r="HM87" s="11"/>
      <c r="HN87" s="11"/>
      <c r="HO87" s="11"/>
      <c r="HP87" s="12"/>
      <c r="HQ87" s="11"/>
      <c r="HR87" s="11"/>
    </row>
    <row r="88" spans="1:226" s="2" customFormat="1" ht="15" customHeight="1" x14ac:dyDescent="0.2">
      <c r="A88" s="16" t="s">
        <v>89</v>
      </c>
      <c r="B88" s="37">
        <v>306.2</v>
      </c>
      <c r="C88" s="37">
        <v>307</v>
      </c>
      <c r="D88" s="4">
        <f t="shared" si="24"/>
        <v>1.0026126714565644</v>
      </c>
      <c r="E88" s="13">
        <v>10</v>
      </c>
      <c r="F88" s="5" t="s">
        <v>373</v>
      </c>
      <c r="G88" s="5" t="s">
        <v>373</v>
      </c>
      <c r="H88" s="5" t="s">
        <v>373</v>
      </c>
      <c r="I88" s="13" t="s">
        <v>370</v>
      </c>
      <c r="J88" s="5" t="s">
        <v>373</v>
      </c>
      <c r="K88" s="5" t="s">
        <v>373</v>
      </c>
      <c r="L88" s="5" t="s">
        <v>373</v>
      </c>
      <c r="M88" s="13" t="s">
        <v>370</v>
      </c>
      <c r="N88" s="37">
        <v>1486.5</v>
      </c>
      <c r="O88" s="37">
        <v>866.4</v>
      </c>
      <c r="P88" s="4">
        <f t="shared" si="29"/>
        <v>0.58284561049445005</v>
      </c>
      <c r="Q88" s="13">
        <v>20</v>
      </c>
      <c r="R88" s="22">
        <v>1</v>
      </c>
      <c r="S88" s="13">
        <v>15</v>
      </c>
      <c r="T88" s="37">
        <v>113</v>
      </c>
      <c r="U88" s="37">
        <v>154.19999999999999</v>
      </c>
      <c r="V88" s="4">
        <f t="shared" si="30"/>
        <v>1.3646017699115043</v>
      </c>
      <c r="W88" s="13">
        <v>25</v>
      </c>
      <c r="X88" s="37">
        <v>19</v>
      </c>
      <c r="Y88" s="37">
        <v>24.4</v>
      </c>
      <c r="Z88" s="4">
        <f t="shared" si="31"/>
        <v>1.2842105263157895</v>
      </c>
      <c r="AA88" s="13">
        <v>25</v>
      </c>
      <c r="AB88" s="37" t="s">
        <v>370</v>
      </c>
      <c r="AC88" s="37" t="s">
        <v>370</v>
      </c>
      <c r="AD88" s="4" t="s">
        <v>370</v>
      </c>
      <c r="AE88" s="13" t="s">
        <v>370</v>
      </c>
      <c r="AF88" s="5" t="s">
        <v>383</v>
      </c>
      <c r="AG88" s="5" t="s">
        <v>383</v>
      </c>
      <c r="AH88" s="5" t="s">
        <v>383</v>
      </c>
      <c r="AI88" s="13">
        <v>5</v>
      </c>
      <c r="AJ88" s="5" t="s">
        <v>383</v>
      </c>
      <c r="AK88" s="5" t="s">
        <v>383</v>
      </c>
      <c r="AL88" s="5" t="s">
        <v>383</v>
      </c>
      <c r="AM88" s="13">
        <v>15</v>
      </c>
      <c r="AN88" s="37">
        <v>304</v>
      </c>
      <c r="AO88" s="37">
        <v>313</v>
      </c>
      <c r="AP88" s="4">
        <f t="shared" si="40"/>
        <v>1.0296052631578947</v>
      </c>
      <c r="AQ88" s="13">
        <v>20</v>
      </c>
      <c r="AR88" s="20">
        <f t="shared" si="33"/>
        <v>1.0738734921156077</v>
      </c>
      <c r="AS88" s="20">
        <f t="shared" si="41"/>
        <v>1.0738734921156077</v>
      </c>
      <c r="AT88" s="35">
        <v>667</v>
      </c>
      <c r="AU88" s="21">
        <f t="shared" si="25"/>
        <v>545.72727272727275</v>
      </c>
      <c r="AV88" s="21">
        <f t="shared" si="26"/>
        <v>586</v>
      </c>
      <c r="AW88" s="80">
        <f t="shared" si="27"/>
        <v>40.272727272727252</v>
      </c>
      <c r="AX88" s="21">
        <v>173.5</v>
      </c>
      <c r="AY88" s="21">
        <v>127.2</v>
      </c>
      <c r="AZ88" s="21">
        <v>0</v>
      </c>
      <c r="BA88" s="21">
        <v>57.5</v>
      </c>
      <c r="BB88" s="21">
        <v>74.3</v>
      </c>
      <c r="BC88" s="21">
        <v>0</v>
      </c>
      <c r="BD88" s="21">
        <v>74.099999999999994</v>
      </c>
      <c r="BE88" s="21">
        <v>73.400000000000006</v>
      </c>
      <c r="BF88" s="78">
        <f t="shared" si="28"/>
        <v>6</v>
      </c>
      <c r="BG88" s="100"/>
      <c r="BH88" s="81"/>
      <c r="BI88" s="106"/>
      <c r="BJ88" s="37">
        <f t="shared" si="34"/>
        <v>6</v>
      </c>
      <c r="BK88" s="11"/>
      <c r="BL88" s="11"/>
      <c r="BM88" s="11"/>
      <c r="BN88" s="11"/>
      <c r="BO88" s="11"/>
      <c r="BP88" s="11"/>
      <c r="BQ88" s="11"/>
      <c r="BR88" s="11"/>
      <c r="BS88" s="11"/>
      <c r="BT88" s="11"/>
      <c r="BU88" s="11"/>
      <c r="BV88" s="11"/>
      <c r="BW88" s="11"/>
      <c r="BX88" s="11"/>
      <c r="BY88" s="11"/>
      <c r="BZ88" s="11"/>
      <c r="CA88" s="11"/>
      <c r="CB88" s="11"/>
      <c r="CC88" s="11"/>
      <c r="CD88" s="11"/>
      <c r="CE88" s="11"/>
      <c r="CF88" s="12"/>
      <c r="CG88" s="11"/>
      <c r="CH88" s="11"/>
      <c r="CI88" s="11"/>
      <c r="CJ88" s="11"/>
      <c r="CK88" s="11"/>
      <c r="CL88" s="11"/>
      <c r="CM88" s="11"/>
      <c r="CN88" s="11"/>
      <c r="CO88" s="11"/>
      <c r="CP88" s="11"/>
      <c r="CQ88" s="11"/>
      <c r="CR88" s="11"/>
      <c r="CS88" s="11"/>
      <c r="CT88" s="11"/>
      <c r="CU88" s="11"/>
      <c r="CV88" s="11"/>
      <c r="CW88" s="11"/>
      <c r="CX88" s="11"/>
      <c r="CY88" s="11"/>
      <c r="CZ88" s="11"/>
      <c r="DA88" s="11"/>
      <c r="DB88" s="11"/>
      <c r="DC88" s="11"/>
      <c r="DD88" s="11"/>
      <c r="DE88" s="11"/>
      <c r="DF88" s="11"/>
      <c r="DG88" s="11"/>
      <c r="DH88" s="12"/>
      <c r="DI88" s="11"/>
      <c r="DJ88" s="11"/>
      <c r="DK88" s="11"/>
      <c r="DL88" s="11"/>
      <c r="DM88" s="11"/>
      <c r="DN88" s="11"/>
      <c r="DO88" s="11"/>
      <c r="DP88" s="11"/>
      <c r="DQ88" s="11"/>
      <c r="DR88" s="11"/>
      <c r="DS88" s="11"/>
      <c r="DT88" s="11"/>
      <c r="DU88" s="11"/>
      <c r="DV88" s="11"/>
      <c r="DW88" s="11"/>
      <c r="DX88" s="11"/>
      <c r="DY88" s="11"/>
      <c r="DZ88" s="11"/>
      <c r="EA88" s="11"/>
      <c r="EB88" s="11"/>
      <c r="EC88" s="11"/>
      <c r="ED88" s="11"/>
      <c r="EE88" s="11"/>
      <c r="EF88" s="11"/>
      <c r="EG88" s="11"/>
      <c r="EH88" s="11"/>
      <c r="EI88" s="11"/>
      <c r="EJ88" s="12"/>
      <c r="EK88" s="11"/>
      <c r="EL88" s="11"/>
      <c r="EM88" s="11"/>
      <c r="EN88" s="11"/>
      <c r="EO88" s="11"/>
      <c r="EP88" s="11"/>
      <c r="EQ88" s="11"/>
      <c r="ER88" s="11"/>
      <c r="ES88" s="11"/>
      <c r="ET88" s="11"/>
      <c r="EU88" s="11"/>
      <c r="EV88" s="11"/>
      <c r="EW88" s="11"/>
      <c r="EX88" s="11"/>
      <c r="EY88" s="11"/>
      <c r="EZ88" s="11"/>
      <c r="FA88" s="11"/>
      <c r="FB88" s="11"/>
      <c r="FC88" s="11"/>
      <c r="FD88" s="11"/>
      <c r="FE88" s="11"/>
      <c r="FF88" s="11"/>
      <c r="FG88" s="11"/>
      <c r="FH88" s="11"/>
      <c r="FI88" s="11"/>
      <c r="FJ88" s="11"/>
      <c r="FK88" s="11"/>
      <c r="FL88" s="12"/>
      <c r="FM88" s="11"/>
      <c r="FN88" s="11"/>
      <c r="FO88" s="11"/>
      <c r="FP88" s="11"/>
      <c r="FQ88" s="11"/>
      <c r="FR88" s="11"/>
      <c r="FS88" s="11"/>
      <c r="FT88" s="11"/>
      <c r="FU88" s="11"/>
      <c r="FV88" s="11"/>
      <c r="FW88" s="11"/>
      <c r="FX88" s="11"/>
      <c r="FY88" s="11"/>
      <c r="FZ88" s="11"/>
      <c r="GA88" s="11"/>
      <c r="GB88" s="11"/>
      <c r="GC88" s="11"/>
      <c r="GD88" s="11"/>
      <c r="GE88" s="11"/>
      <c r="GF88" s="11"/>
      <c r="GG88" s="11"/>
      <c r="GH88" s="11"/>
      <c r="GI88" s="11"/>
      <c r="GJ88" s="11"/>
      <c r="GK88" s="11"/>
      <c r="GL88" s="11"/>
      <c r="GM88" s="11"/>
      <c r="GN88" s="12"/>
      <c r="GO88" s="11"/>
      <c r="GP88" s="11"/>
      <c r="GQ88" s="11"/>
      <c r="GR88" s="11"/>
      <c r="GS88" s="11"/>
      <c r="GT88" s="11"/>
      <c r="GU88" s="11"/>
      <c r="GV88" s="11"/>
      <c r="GW88" s="11"/>
      <c r="GX88" s="11"/>
      <c r="GY88" s="11"/>
      <c r="GZ88" s="11"/>
      <c r="HA88" s="11"/>
      <c r="HB88" s="11"/>
      <c r="HC88" s="11"/>
      <c r="HD88" s="11"/>
      <c r="HE88" s="11"/>
      <c r="HF88" s="11"/>
      <c r="HG88" s="11"/>
      <c r="HH88" s="11"/>
      <c r="HI88" s="11"/>
      <c r="HJ88" s="11"/>
      <c r="HK88" s="11"/>
      <c r="HL88" s="11"/>
      <c r="HM88" s="11"/>
      <c r="HN88" s="11"/>
      <c r="HO88" s="11"/>
      <c r="HP88" s="12"/>
      <c r="HQ88" s="11"/>
      <c r="HR88" s="11"/>
    </row>
    <row r="89" spans="1:226" s="2" customFormat="1" ht="15" customHeight="1" x14ac:dyDescent="0.2">
      <c r="A89" s="16" t="s">
        <v>90</v>
      </c>
      <c r="B89" s="37">
        <v>282.39999999999998</v>
      </c>
      <c r="C89" s="37">
        <v>333</v>
      </c>
      <c r="D89" s="4">
        <f t="shared" si="24"/>
        <v>1.1791784702549577</v>
      </c>
      <c r="E89" s="13">
        <v>10</v>
      </c>
      <c r="F89" s="5" t="s">
        <v>373</v>
      </c>
      <c r="G89" s="5" t="s">
        <v>373</v>
      </c>
      <c r="H89" s="5" t="s">
        <v>373</v>
      </c>
      <c r="I89" s="13" t="s">
        <v>370</v>
      </c>
      <c r="J89" s="5" t="s">
        <v>373</v>
      </c>
      <c r="K89" s="5" t="s">
        <v>373</v>
      </c>
      <c r="L89" s="5" t="s">
        <v>373</v>
      </c>
      <c r="M89" s="13" t="s">
        <v>370</v>
      </c>
      <c r="N89" s="37">
        <v>1405.4</v>
      </c>
      <c r="O89" s="37">
        <v>257.3</v>
      </c>
      <c r="P89" s="4">
        <f t="shared" si="29"/>
        <v>0.18307955030596271</v>
      </c>
      <c r="Q89" s="13">
        <v>20</v>
      </c>
      <c r="R89" s="22">
        <v>1</v>
      </c>
      <c r="S89" s="13">
        <v>15</v>
      </c>
      <c r="T89" s="37">
        <v>229.5</v>
      </c>
      <c r="U89" s="37">
        <v>301.8</v>
      </c>
      <c r="V89" s="4">
        <f t="shared" si="30"/>
        <v>1.3150326797385621</v>
      </c>
      <c r="W89" s="13">
        <v>25</v>
      </c>
      <c r="X89" s="37">
        <v>33.200000000000003</v>
      </c>
      <c r="Y89" s="37">
        <v>41.8</v>
      </c>
      <c r="Z89" s="4">
        <f t="shared" si="31"/>
        <v>1.2590361445783131</v>
      </c>
      <c r="AA89" s="13">
        <v>25</v>
      </c>
      <c r="AB89" s="37" t="s">
        <v>370</v>
      </c>
      <c r="AC89" s="37" t="s">
        <v>370</v>
      </c>
      <c r="AD89" s="4" t="s">
        <v>370</v>
      </c>
      <c r="AE89" s="13" t="s">
        <v>370</v>
      </c>
      <c r="AF89" s="5" t="s">
        <v>383</v>
      </c>
      <c r="AG89" s="5" t="s">
        <v>383</v>
      </c>
      <c r="AH89" s="5" t="s">
        <v>383</v>
      </c>
      <c r="AI89" s="13">
        <v>5</v>
      </c>
      <c r="AJ89" s="5" t="s">
        <v>383</v>
      </c>
      <c r="AK89" s="5" t="s">
        <v>383</v>
      </c>
      <c r="AL89" s="5" t="s">
        <v>383</v>
      </c>
      <c r="AM89" s="13">
        <v>15</v>
      </c>
      <c r="AN89" s="37">
        <v>771</v>
      </c>
      <c r="AO89" s="37">
        <v>862</v>
      </c>
      <c r="AP89" s="4">
        <f t="shared" si="40"/>
        <v>1.1180285343709468</v>
      </c>
      <c r="AQ89" s="13">
        <v>20</v>
      </c>
      <c r="AR89" s="20">
        <f t="shared" si="33"/>
        <v>1.0188318869913882</v>
      </c>
      <c r="AS89" s="20">
        <f t="shared" si="41"/>
        <v>1.0188318869913882</v>
      </c>
      <c r="AT89" s="35">
        <v>1038</v>
      </c>
      <c r="AU89" s="21">
        <f t="shared" si="25"/>
        <v>849.27272727272725</v>
      </c>
      <c r="AV89" s="21">
        <f t="shared" si="26"/>
        <v>865.3</v>
      </c>
      <c r="AW89" s="80">
        <f t="shared" si="27"/>
        <v>16.027272727272702</v>
      </c>
      <c r="AX89" s="21">
        <v>161.1</v>
      </c>
      <c r="AY89" s="21">
        <v>155.5</v>
      </c>
      <c r="AZ89" s="21">
        <v>0</v>
      </c>
      <c r="BA89" s="21">
        <v>83.5</v>
      </c>
      <c r="BB89" s="21">
        <v>111</v>
      </c>
      <c r="BC89" s="21">
        <v>44.299999999999955</v>
      </c>
      <c r="BD89" s="21">
        <v>73.900000000000048</v>
      </c>
      <c r="BE89" s="21">
        <v>102.2</v>
      </c>
      <c r="BF89" s="78">
        <f t="shared" si="28"/>
        <v>133.79999999999995</v>
      </c>
      <c r="BG89" s="100"/>
      <c r="BH89" s="81"/>
      <c r="BI89" s="106"/>
      <c r="BJ89" s="37">
        <f t="shared" si="34"/>
        <v>133.79999999999995</v>
      </c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2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2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2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2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2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2"/>
      <c r="HQ89" s="11"/>
      <c r="HR89" s="11"/>
    </row>
    <row r="90" spans="1:226" s="2" customFormat="1" ht="15" customHeight="1" x14ac:dyDescent="0.2">
      <c r="A90" s="16" t="s">
        <v>91</v>
      </c>
      <c r="B90" s="37">
        <v>3806.7</v>
      </c>
      <c r="C90" s="37">
        <v>3016.3</v>
      </c>
      <c r="D90" s="4">
        <f t="shared" si="24"/>
        <v>0.79236609136522451</v>
      </c>
      <c r="E90" s="13">
        <v>10</v>
      </c>
      <c r="F90" s="5" t="s">
        <v>373</v>
      </c>
      <c r="G90" s="5" t="s">
        <v>373</v>
      </c>
      <c r="H90" s="5" t="s">
        <v>373</v>
      </c>
      <c r="I90" s="13" t="s">
        <v>370</v>
      </c>
      <c r="J90" s="5" t="s">
        <v>373</v>
      </c>
      <c r="K90" s="5" t="s">
        <v>373</v>
      </c>
      <c r="L90" s="5" t="s">
        <v>373</v>
      </c>
      <c r="M90" s="13" t="s">
        <v>370</v>
      </c>
      <c r="N90" s="37">
        <v>791.6</v>
      </c>
      <c r="O90" s="37">
        <v>557.5</v>
      </c>
      <c r="P90" s="4">
        <f t="shared" si="29"/>
        <v>0.70426983324911574</v>
      </c>
      <c r="Q90" s="13">
        <v>20</v>
      </c>
      <c r="R90" s="22">
        <v>1</v>
      </c>
      <c r="S90" s="13">
        <v>15</v>
      </c>
      <c r="T90" s="37">
        <v>280.2</v>
      </c>
      <c r="U90" s="37">
        <v>373.6</v>
      </c>
      <c r="V90" s="4">
        <f t="shared" si="30"/>
        <v>1.3333333333333335</v>
      </c>
      <c r="W90" s="13">
        <v>30</v>
      </c>
      <c r="X90" s="37">
        <v>27.4</v>
      </c>
      <c r="Y90" s="37">
        <v>35.1</v>
      </c>
      <c r="Z90" s="4">
        <f t="shared" si="31"/>
        <v>1.281021897810219</v>
      </c>
      <c r="AA90" s="13">
        <v>20</v>
      </c>
      <c r="AB90" s="37" t="s">
        <v>370</v>
      </c>
      <c r="AC90" s="37" t="s">
        <v>370</v>
      </c>
      <c r="AD90" s="4" t="s">
        <v>370</v>
      </c>
      <c r="AE90" s="13" t="s">
        <v>370</v>
      </c>
      <c r="AF90" s="5" t="s">
        <v>383</v>
      </c>
      <c r="AG90" s="5" t="s">
        <v>383</v>
      </c>
      <c r="AH90" s="5" t="s">
        <v>383</v>
      </c>
      <c r="AI90" s="13">
        <v>5</v>
      </c>
      <c r="AJ90" s="5" t="s">
        <v>383</v>
      </c>
      <c r="AK90" s="5" t="s">
        <v>383</v>
      </c>
      <c r="AL90" s="5" t="s">
        <v>383</v>
      </c>
      <c r="AM90" s="13">
        <v>15</v>
      </c>
      <c r="AN90" s="37">
        <v>681</v>
      </c>
      <c r="AO90" s="37">
        <v>770</v>
      </c>
      <c r="AP90" s="4">
        <f t="shared" si="40"/>
        <v>1.1306901615271658</v>
      </c>
      <c r="AQ90" s="13">
        <v>20</v>
      </c>
      <c r="AR90" s="20">
        <f t="shared" si="33"/>
        <v>1.0890721631772371</v>
      </c>
      <c r="AS90" s="20">
        <f t="shared" si="41"/>
        <v>1.0890721631772371</v>
      </c>
      <c r="AT90" s="35">
        <v>1821</v>
      </c>
      <c r="AU90" s="21">
        <f t="shared" si="25"/>
        <v>1489.9090909090908</v>
      </c>
      <c r="AV90" s="21">
        <f t="shared" si="26"/>
        <v>1622.6</v>
      </c>
      <c r="AW90" s="80">
        <f t="shared" si="27"/>
        <v>132.69090909090914</v>
      </c>
      <c r="AX90" s="21">
        <v>200.3</v>
      </c>
      <c r="AY90" s="21">
        <v>290.3</v>
      </c>
      <c r="AZ90" s="21">
        <v>0</v>
      </c>
      <c r="BA90" s="21">
        <v>158.69999999999999</v>
      </c>
      <c r="BB90" s="21">
        <v>190.7</v>
      </c>
      <c r="BC90" s="21">
        <v>201.30000000000007</v>
      </c>
      <c r="BD90" s="21">
        <v>196.1</v>
      </c>
      <c r="BE90" s="21">
        <v>167.20000000000005</v>
      </c>
      <c r="BF90" s="78">
        <f t="shared" si="28"/>
        <v>217.99999999999977</v>
      </c>
      <c r="BG90" s="100"/>
      <c r="BH90" s="81"/>
      <c r="BI90" s="106"/>
      <c r="BJ90" s="37">
        <f t="shared" si="34"/>
        <v>217.99999999999977</v>
      </c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2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  <c r="DB90" s="11"/>
      <c r="DC90" s="11"/>
      <c r="DD90" s="11"/>
      <c r="DE90" s="11"/>
      <c r="DF90" s="11"/>
      <c r="DG90" s="11"/>
      <c r="DH90" s="12"/>
      <c r="DI90" s="11"/>
      <c r="DJ90" s="11"/>
      <c r="DK90" s="11"/>
      <c r="DL90" s="11"/>
      <c r="DM90" s="11"/>
      <c r="DN90" s="11"/>
      <c r="DO90" s="11"/>
      <c r="DP90" s="11"/>
      <c r="DQ90" s="11"/>
      <c r="DR90" s="11"/>
      <c r="DS90" s="11"/>
      <c r="DT90" s="11"/>
      <c r="DU90" s="11"/>
      <c r="DV90" s="11"/>
      <c r="DW90" s="11"/>
      <c r="DX90" s="11"/>
      <c r="DY90" s="11"/>
      <c r="DZ90" s="11"/>
      <c r="EA90" s="11"/>
      <c r="EB90" s="11"/>
      <c r="EC90" s="11"/>
      <c r="ED90" s="11"/>
      <c r="EE90" s="11"/>
      <c r="EF90" s="11"/>
      <c r="EG90" s="11"/>
      <c r="EH90" s="11"/>
      <c r="EI90" s="11"/>
      <c r="EJ90" s="12"/>
      <c r="EK90" s="11"/>
      <c r="EL90" s="11"/>
      <c r="EM90" s="11"/>
      <c r="EN90" s="11"/>
      <c r="EO90" s="11"/>
      <c r="EP90" s="11"/>
      <c r="EQ90" s="11"/>
      <c r="ER90" s="11"/>
      <c r="ES90" s="11"/>
      <c r="ET90" s="11"/>
      <c r="EU90" s="11"/>
      <c r="EV90" s="11"/>
      <c r="EW90" s="11"/>
      <c r="EX90" s="11"/>
      <c r="EY90" s="11"/>
      <c r="EZ90" s="11"/>
      <c r="FA90" s="11"/>
      <c r="FB90" s="11"/>
      <c r="FC90" s="11"/>
      <c r="FD90" s="11"/>
      <c r="FE90" s="11"/>
      <c r="FF90" s="11"/>
      <c r="FG90" s="11"/>
      <c r="FH90" s="11"/>
      <c r="FI90" s="11"/>
      <c r="FJ90" s="11"/>
      <c r="FK90" s="11"/>
      <c r="FL90" s="12"/>
      <c r="FM90" s="11"/>
      <c r="FN90" s="11"/>
      <c r="FO90" s="11"/>
      <c r="FP90" s="11"/>
      <c r="FQ90" s="11"/>
      <c r="FR90" s="11"/>
      <c r="FS90" s="11"/>
      <c r="FT90" s="11"/>
      <c r="FU90" s="11"/>
      <c r="FV90" s="11"/>
      <c r="FW90" s="11"/>
      <c r="FX90" s="11"/>
      <c r="FY90" s="11"/>
      <c r="FZ90" s="11"/>
      <c r="GA90" s="11"/>
      <c r="GB90" s="11"/>
      <c r="GC90" s="11"/>
      <c r="GD90" s="11"/>
      <c r="GE90" s="11"/>
      <c r="GF90" s="11"/>
      <c r="GG90" s="11"/>
      <c r="GH90" s="11"/>
      <c r="GI90" s="11"/>
      <c r="GJ90" s="11"/>
      <c r="GK90" s="11"/>
      <c r="GL90" s="11"/>
      <c r="GM90" s="11"/>
      <c r="GN90" s="12"/>
      <c r="GO90" s="11"/>
      <c r="GP90" s="11"/>
      <c r="GQ90" s="11"/>
      <c r="GR90" s="11"/>
      <c r="GS90" s="11"/>
      <c r="GT90" s="11"/>
      <c r="GU90" s="11"/>
      <c r="GV90" s="11"/>
      <c r="GW90" s="11"/>
      <c r="GX90" s="11"/>
      <c r="GY90" s="11"/>
      <c r="GZ90" s="11"/>
      <c r="HA90" s="11"/>
      <c r="HB90" s="11"/>
      <c r="HC90" s="11"/>
      <c r="HD90" s="11"/>
      <c r="HE90" s="11"/>
      <c r="HF90" s="11"/>
      <c r="HG90" s="11"/>
      <c r="HH90" s="11"/>
      <c r="HI90" s="11"/>
      <c r="HJ90" s="11"/>
      <c r="HK90" s="11"/>
      <c r="HL90" s="11"/>
      <c r="HM90" s="11"/>
      <c r="HN90" s="11"/>
      <c r="HO90" s="11"/>
      <c r="HP90" s="12"/>
      <c r="HQ90" s="11"/>
      <c r="HR90" s="11"/>
    </row>
    <row r="91" spans="1:226" s="2" customFormat="1" ht="15" customHeight="1" x14ac:dyDescent="0.2">
      <c r="A91" s="36" t="s">
        <v>92</v>
      </c>
      <c r="B91" s="37"/>
      <c r="C91" s="37"/>
      <c r="D91" s="4"/>
      <c r="E91" s="13"/>
      <c r="F91" s="5"/>
      <c r="G91" s="5"/>
      <c r="H91" s="5"/>
      <c r="I91" s="13"/>
      <c r="J91" s="5"/>
      <c r="K91" s="5"/>
      <c r="L91" s="5"/>
      <c r="M91" s="13"/>
      <c r="N91" s="37"/>
      <c r="O91" s="37"/>
      <c r="P91" s="4"/>
      <c r="Q91" s="13"/>
      <c r="R91" s="22"/>
      <c r="S91" s="13"/>
      <c r="T91" s="37"/>
      <c r="U91" s="37"/>
      <c r="V91" s="4"/>
      <c r="W91" s="13"/>
      <c r="X91" s="37"/>
      <c r="Y91" s="37"/>
      <c r="Z91" s="4"/>
      <c r="AA91" s="13"/>
      <c r="AB91" s="37"/>
      <c r="AC91" s="37"/>
      <c r="AD91" s="4"/>
      <c r="AE91" s="13"/>
      <c r="AF91" s="5"/>
      <c r="AG91" s="5"/>
      <c r="AH91" s="5"/>
      <c r="AI91" s="13"/>
      <c r="AJ91" s="5"/>
      <c r="AK91" s="5"/>
      <c r="AL91" s="5"/>
      <c r="AM91" s="13"/>
      <c r="AN91" s="37"/>
      <c r="AO91" s="37"/>
      <c r="AP91" s="4"/>
      <c r="AQ91" s="13"/>
      <c r="AR91" s="20"/>
      <c r="AS91" s="20"/>
      <c r="AT91" s="35"/>
      <c r="AU91" s="21"/>
      <c r="AV91" s="21"/>
      <c r="AW91" s="80"/>
      <c r="AX91" s="21"/>
      <c r="AY91" s="21"/>
      <c r="AZ91" s="21"/>
      <c r="BA91" s="21"/>
      <c r="BB91" s="21"/>
      <c r="BC91" s="21"/>
      <c r="BD91" s="21"/>
      <c r="BE91" s="21"/>
      <c r="BF91" s="78"/>
      <c r="BG91" s="100"/>
      <c r="BH91" s="81"/>
      <c r="BI91" s="106"/>
      <c r="BJ91" s="37"/>
      <c r="BK91" s="11"/>
      <c r="BL91" s="11"/>
      <c r="BM91" s="11"/>
      <c r="BN91" s="11"/>
      <c r="BO91" s="11"/>
      <c r="BP91" s="11"/>
      <c r="BQ91" s="11"/>
      <c r="BR91" s="11"/>
      <c r="BS91" s="11"/>
      <c r="BT91" s="11"/>
      <c r="BU91" s="11"/>
      <c r="BV91" s="11"/>
      <c r="BW91" s="11"/>
      <c r="BX91" s="11"/>
      <c r="BY91" s="11"/>
      <c r="BZ91" s="11"/>
      <c r="CA91" s="11"/>
      <c r="CB91" s="11"/>
      <c r="CC91" s="11"/>
      <c r="CD91" s="11"/>
      <c r="CE91" s="11"/>
      <c r="CF91" s="12"/>
      <c r="CG91" s="11"/>
      <c r="CH91" s="11"/>
      <c r="CI91" s="11"/>
      <c r="CJ91" s="11"/>
      <c r="CK91" s="11"/>
      <c r="CL91" s="11"/>
      <c r="CM91" s="11"/>
      <c r="CN91" s="11"/>
      <c r="CO91" s="11"/>
      <c r="CP91" s="11"/>
      <c r="CQ91" s="11"/>
      <c r="CR91" s="11"/>
      <c r="CS91" s="11"/>
      <c r="CT91" s="11"/>
      <c r="CU91" s="11"/>
      <c r="CV91" s="11"/>
      <c r="CW91" s="11"/>
      <c r="CX91" s="11"/>
      <c r="CY91" s="11"/>
      <c r="CZ91" s="11"/>
      <c r="DA91" s="11"/>
      <c r="DB91" s="11"/>
      <c r="DC91" s="11"/>
      <c r="DD91" s="11"/>
      <c r="DE91" s="11"/>
      <c r="DF91" s="11"/>
      <c r="DG91" s="11"/>
      <c r="DH91" s="12"/>
      <c r="DI91" s="11"/>
      <c r="DJ91" s="11"/>
      <c r="DK91" s="11"/>
      <c r="DL91" s="11"/>
      <c r="DM91" s="11"/>
      <c r="DN91" s="11"/>
      <c r="DO91" s="11"/>
      <c r="DP91" s="11"/>
      <c r="DQ91" s="11"/>
      <c r="DR91" s="11"/>
      <c r="DS91" s="11"/>
      <c r="DT91" s="11"/>
      <c r="DU91" s="11"/>
      <c r="DV91" s="11"/>
      <c r="DW91" s="11"/>
      <c r="DX91" s="11"/>
      <c r="DY91" s="11"/>
      <c r="DZ91" s="11"/>
      <c r="EA91" s="11"/>
      <c r="EB91" s="11"/>
      <c r="EC91" s="11"/>
      <c r="ED91" s="11"/>
      <c r="EE91" s="11"/>
      <c r="EF91" s="11"/>
      <c r="EG91" s="11"/>
      <c r="EH91" s="11"/>
      <c r="EI91" s="11"/>
      <c r="EJ91" s="12"/>
      <c r="EK91" s="11"/>
      <c r="EL91" s="11"/>
      <c r="EM91" s="11"/>
      <c r="EN91" s="11"/>
      <c r="EO91" s="11"/>
      <c r="EP91" s="11"/>
      <c r="EQ91" s="11"/>
      <c r="ER91" s="11"/>
      <c r="ES91" s="11"/>
      <c r="ET91" s="11"/>
      <c r="EU91" s="11"/>
      <c r="EV91" s="11"/>
      <c r="EW91" s="11"/>
      <c r="EX91" s="11"/>
      <c r="EY91" s="11"/>
      <c r="EZ91" s="11"/>
      <c r="FA91" s="11"/>
      <c r="FB91" s="11"/>
      <c r="FC91" s="11"/>
      <c r="FD91" s="11"/>
      <c r="FE91" s="11"/>
      <c r="FF91" s="11"/>
      <c r="FG91" s="11"/>
      <c r="FH91" s="11"/>
      <c r="FI91" s="11"/>
      <c r="FJ91" s="11"/>
      <c r="FK91" s="11"/>
      <c r="FL91" s="12"/>
      <c r="FM91" s="11"/>
      <c r="FN91" s="11"/>
      <c r="FO91" s="11"/>
      <c r="FP91" s="11"/>
      <c r="FQ91" s="11"/>
      <c r="FR91" s="11"/>
      <c r="FS91" s="11"/>
      <c r="FT91" s="11"/>
      <c r="FU91" s="11"/>
      <c r="FV91" s="11"/>
      <c r="FW91" s="11"/>
      <c r="FX91" s="11"/>
      <c r="FY91" s="11"/>
      <c r="FZ91" s="11"/>
      <c r="GA91" s="11"/>
      <c r="GB91" s="11"/>
      <c r="GC91" s="11"/>
      <c r="GD91" s="11"/>
      <c r="GE91" s="11"/>
      <c r="GF91" s="11"/>
      <c r="GG91" s="11"/>
      <c r="GH91" s="11"/>
      <c r="GI91" s="11"/>
      <c r="GJ91" s="11"/>
      <c r="GK91" s="11"/>
      <c r="GL91" s="11"/>
      <c r="GM91" s="11"/>
      <c r="GN91" s="12"/>
      <c r="GO91" s="11"/>
      <c r="GP91" s="11"/>
      <c r="GQ91" s="11"/>
      <c r="GR91" s="11"/>
      <c r="GS91" s="11"/>
      <c r="GT91" s="11"/>
      <c r="GU91" s="11"/>
      <c r="GV91" s="11"/>
      <c r="GW91" s="11"/>
      <c r="GX91" s="11"/>
      <c r="GY91" s="11"/>
      <c r="GZ91" s="11"/>
      <c r="HA91" s="11"/>
      <c r="HB91" s="11"/>
      <c r="HC91" s="11"/>
      <c r="HD91" s="11"/>
      <c r="HE91" s="11"/>
      <c r="HF91" s="11"/>
      <c r="HG91" s="11"/>
      <c r="HH91" s="11"/>
      <c r="HI91" s="11"/>
      <c r="HJ91" s="11"/>
      <c r="HK91" s="11"/>
      <c r="HL91" s="11"/>
      <c r="HM91" s="11"/>
      <c r="HN91" s="11"/>
      <c r="HO91" s="11"/>
      <c r="HP91" s="12"/>
      <c r="HQ91" s="11"/>
      <c r="HR91" s="11"/>
    </row>
    <row r="92" spans="1:226" s="2" customFormat="1" ht="15" customHeight="1" x14ac:dyDescent="0.2">
      <c r="A92" s="16" t="s">
        <v>93</v>
      </c>
      <c r="B92" s="37">
        <v>0</v>
      </c>
      <c r="C92" s="37">
        <v>0</v>
      </c>
      <c r="D92" s="4">
        <f t="shared" si="24"/>
        <v>0</v>
      </c>
      <c r="E92" s="13">
        <v>0</v>
      </c>
      <c r="F92" s="5" t="s">
        <v>373</v>
      </c>
      <c r="G92" s="5" t="s">
        <v>373</v>
      </c>
      <c r="H92" s="5" t="s">
        <v>373</v>
      </c>
      <c r="I92" s="13" t="s">
        <v>370</v>
      </c>
      <c r="J92" s="5" t="s">
        <v>373</v>
      </c>
      <c r="K92" s="5" t="s">
        <v>373</v>
      </c>
      <c r="L92" s="5" t="s">
        <v>373</v>
      </c>
      <c r="M92" s="13" t="s">
        <v>370</v>
      </c>
      <c r="N92" s="37">
        <v>146</v>
      </c>
      <c r="O92" s="37">
        <v>127.4</v>
      </c>
      <c r="P92" s="4">
        <f t="shared" si="29"/>
        <v>0.87260273972602742</v>
      </c>
      <c r="Q92" s="13">
        <v>20</v>
      </c>
      <c r="R92" s="22">
        <v>1</v>
      </c>
      <c r="S92" s="13">
        <v>15</v>
      </c>
      <c r="T92" s="37">
        <v>30.3</v>
      </c>
      <c r="U92" s="37">
        <v>45</v>
      </c>
      <c r="V92" s="4">
        <f t="shared" si="30"/>
        <v>1.4851485148514851</v>
      </c>
      <c r="W92" s="13">
        <v>20</v>
      </c>
      <c r="X92" s="37">
        <v>1.5</v>
      </c>
      <c r="Y92" s="37">
        <v>1.6</v>
      </c>
      <c r="Z92" s="4">
        <f t="shared" si="31"/>
        <v>1.0666666666666667</v>
      </c>
      <c r="AA92" s="13">
        <v>30</v>
      </c>
      <c r="AB92" s="37" t="s">
        <v>370</v>
      </c>
      <c r="AC92" s="37" t="s">
        <v>370</v>
      </c>
      <c r="AD92" s="4" t="s">
        <v>370</v>
      </c>
      <c r="AE92" s="13" t="s">
        <v>370</v>
      </c>
      <c r="AF92" s="5" t="s">
        <v>383</v>
      </c>
      <c r="AG92" s="5" t="s">
        <v>383</v>
      </c>
      <c r="AH92" s="5" t="s">
        <v>383</v>
      </c>
      <c r="AI92" s="13">
        <v>5</v>
      </c>
      <c r="AJ92" s="5" t="s">
        <v>383</v>
      </c>
      <c r="AK92" s="5" t="s">
        <v>383</v>
      </c>
      <c r="AL92" s="5" t="s">
        <v>383</v>
      </c>
      <c r="AM92" s="13">
        <v>15</v>
      </c>
      <c r="AN92" s="37">
        <v>32</v>
      </c>
      <c r="AO92" s="37">
        <v>32</v>
      </c>
      <c r="AP92" s="4">
        <f t="shared" ref="AP92:AP104" si="42">IF((AQ92=0),0,IF(AN92=0,1,IF(AO92&lt;0,0,AO92/AN92)))</f>
        <v>1</v>
      </c>
      <c r="AQ92" s="13">
        <v>20</v>
      </c>
      <c r="AR92" s="20">
        <f t="shared" si="33"/>
        <v>1.0871907151576214</v>
      </c>
      <c r="AS92" s="20">
        <f t="shared" ref="AS92:AS104" si="43">IF(AR92&gt;1.2,IF((AR92-1.2)*0.1+1.2&gt;1.3,1.3,(AR92-1.2)*0.1+1.2),AR92)</f>
        <v>1.0871907151576214</v>
      </c>
      <c r="AT92" s="35">
        <v>545</v>
      </c>
      <c r="AU92" s="21">
        <f t="shared" si="25"/>
        <v>445.90909090909093</v>
      </c>
      <c r="AV92" s="21">
        <f t="shared" si="26"/>
        <v>484.8</v>
      </c>
      <c r="AW92" s="80">
        <f t="shared" si="27"/>
        <v>38.890909090909076</v>
      </c>
      <c r="AX92" s="21">
        <v>143.1</v>
      </c>
      <c r="AY92" s="21">
        <v>139.6</v>
      </c>
      <c r="AZ92" s="21">
        <v>0</v>
      </c>
      <c r="BA92" s="21">
        <v>58.8</v>
      </c>
      <c r="BB92" s="21">
        <v>60.5</v>
      </c>
      <c r="BC92" s="21">
        <v>0</v>
      </c>
      <c r="BD92" s="21">
        <v>48.7</v>
      </c>
      <c r="BE92" s="21">
        <v>60</v>
      </c>
      <c r="BF92" s="78">
        <f t="shared" si="28"/>
        <v>-25.899999999999935</v>
      </c>
      <c r="BG92" s="100"/>
      <c r="BH92" s="81"/>
      <c r="BI92" s="106"/>
      <c r="BJ92" s="37">
        <f t="shared" si="34"/>
        <v>0</v>
      </c>
      <c r="BK92" s="11"/>
      <c r="BL92" s="11"/>
      <c r="BM92" s="11"/>
      <c r="BN92" s="11"/>
      <c r="BO92" s="11"/>
      <c r="BP92" s="11"/>
      <c r="BQ92" s="11"/>
      <c r="BR92" s="11"/>
      <c r="BS92" s="11"/>
      <c r="BT92" s="11"/>
      <c r="BU92" s="11"/>
      <c r="BV92" s="11"/>
      <c r="BW92" s="11"/>
      <c r="BX92" s="11"/>
      <c r="BY92" s="11"/>
      <c r="BZ92" s="11"/>
      <c r="CA92" s="11"/>
      <c r="CB92" s="11"/>
      <c r="CC92" s="11"/>
      <c r="CD92" s="11"/>
      <c r="CE92" s="11"/>
      <c r="CF92" s="12"/>
      <c r="CG92" s="11"/>
      <c r="CH92" s="11"/>
      <c r="CI92" s="11"/>
      <c r="CJ92" s="11"/>
      <c r="CK92" s="11"/>
      <c r="CL92" s="11"/>
      <c r="CM92" s="11"/>
      <c r="CN92" s="11"/>
      <c r="CO92" s="11"/>
      <c r="CP92" s="11"/>
      <c r="CQ92" s="11"/>
      <c r="CR92" s="11"/>
      <c r="CS92" s="11"/>
      <c r="CT92" s="11"/>
      <c r="CU92" s="11"/>
      <c r="CV92" s="11"/>
      <c r="CW92" s="11"/>
      <c r="CX92" s="11"/>
      <c r="CY92" s="11"/>
      <c r="CZ92" s="11"/>
      <c r="DA92" s="11"/>
      <c r="DB92" s="11"/>
      <c r="DC92" s="11"/>
      <c r="DD92" s="11"/>
      <c r="DE92" s="11"/>
      <c r="DF92" s="11"/>
      <c r="DG92" s="11"/>
      <c r="DH92" s="12"/>
      <c r="DI92" s="11"/>
      <c r="DJ92" s="11"/>
      <c r="DK92" s="11"/>
      <c r="DL92" s="11"/>
      <c r="DM92" s="11"/>
      <c r="DN92" s="11"/>
      <c r="DO92" s="11"/>
      <c r="DP92" s="11"/>
      <c r="DQ92" s="11"/>
      <c r="DR92" s="11"/>
      <c r="DS92" s="11"/>
      <c r="DT92" s="11"/>
      <c r="DU92" s="11"/>
      <c r="DV92" s="11"/>
      <c r="DW92" s="11"/>
      <c r="DX92" s="11"/>
      <c r="DY92" s="11"/>
      <c r="DZ92" s="11"/>
      <c r="EA92" s="11"/>
      <c r="EB92" s="11"/>
      <c r="EC92" s="11"/>
      <c r="ED92" s="11"/>
      <c r="EE92" s="11"/>
      <c r="EF92" s="11"/>
      <c r="EG92" s="11"/>
      <c r="EH92" s="11"/>
      <c r="EI92" s="11"/>
      <c r="EJ92" s="12"/>
      <c r="EK92" s="11"/>
      <c r="EL92" s="11"/>
      <c r="EM92" s="11"/>
      <c r="EN92" s="11"/>
      <c r="EO92" s="11"/>
      <c r="EP92" s="11"/>
      <c r="EQ92" s="11"/>
      <c r="ER92" s="11"/>
      <c r="ES92" s="11"/>
      <c r="ET92" s="11"/>
      <c r="EU92" s="11"/>
      <c r="EV92" s="11"/>
      <c r="EW92" s="11"/>
      <c r="EX92" s="11"/>
      <c r="EY92" s="11"/>
      <c r="EZ92" s="11"/>
      <c r="FA92" s="11"/>
      <c r="FB92" s="11"/>
      <c r="FC92" s="11"/>
      <c r="FD92" s="11"/>
      <c r="FE92" s="11"/>
      <c r="FF92" s="11"/>
      <c r="FG92" s="11"/>
      <c r="FH92" s="11"/>
      <c r="FI92" s="11"/>
      <c r="FJ92" s="11"/>
      <c r="FK92" s="11"/>
      <c r="FL92" s="12"/>
      <c r="FM92" s="11"/>
      <c r="FN92" s="11"/>
      <c r="FO92" s="11"/>
      <c r="FP92" s="11"/>
      <c r="FQ92" s="11"/>
      <c r="FR92" s="11"/>
      <c r="FS92" s="11"/>
      <c r="FT92" s="11"/>
      <c r="FU92" s="11"/>
      <c r="FV92" s="11"/>
      <c r="FW92" s="11"/>
      <c r="FX92" s="11"/>
      <c r="FY92" s="11"/>
      <c r="FZ92" s="11"/>
      <c r="GA92" s="11"/>
      <c r="GB92" s="11"/>
      <c r="GC92" s="11"/>
      <c r="GD92" s="11"/>
      <c r="GE92" s="11"/>
      <c r="GF92" s="11"/>
      <c r="GG92" s="11"/>
      <c r="GH92" s="11"/>
      <c r="GI92" s="11"/>
      <c r="GJ92" s="11"/>
      <c r="GK92" s="11"/>
      <c r="GL92" s="11"/>
      <c r="GM92" s="11"/>
      <c r="GN92" s="12"/>
      <c r="GO92" s="11"/>
      <c r="GP92" s="11"/>
      <c r="GQ92" s="11"/>
      <c r="GR92" s="11"/>
      <c r="GS92" s="11"/>
      <c r="GT92" s="11"/>
      <c r="GU92" s="11"/>
      <c r="GV92" s="11"/>
      <c r="GW92" s="11"/>
      <c r="GX92" s="11"/>
      <c r="GY92" s="11"/>
      <c r="GZ92" s="11"/>
      <c r="HA92" s="11"/>
      <c r="HB92" s="11"/>
      <c r="HC92" s="11"/>
      <c r="HD92" s="11"/>
      <c r="HE92" s="11"/>
      <c r="HF92" s="11"/>
      <c r="HG92" s="11"/>
      <c r="HH92" s="11"/>
      <c r="HI92" s="11"/>
      <c r="HJ92" s="11"/>
      <c r="HK92" s="11"/>
      <c r="HL92" s="11"/>
      <c r="HM92" s="11"/>
      <c r="HN92" s="11"/>
      <c r="HO92" s="11"/>
      <c r="HP92" s="12"/>
      <c r="HQ92" s="11"/>
      <c r="HR92" s="11"/>
    </row>
    <row r="93" spans="1:226" s="2" customFormat="1" ht="15" customHeight="1" x14ac:dyDescent="0.2">
      <c r="A93" s="16" t="s">
        <v>94</v>
      </c>
      <c r="B93" s="37">
        <v>163182.1</v>
      </c>
      <c r="C93" s="37">
        <v>163539.79999999999</v>
      </c>
      <c r="D93" s="4">
        <f t="shared" si="24"/>
        <v>1.0021920296405058</v>
      </c>
      <c r="E93" s="13">
        <v>10</v>
      </c>
      <c r="F93" s="5" t="s">
        <v>373</v>
      </c>
      <c r="G93" s="5" t="s">
        <v>373</v>
      </c>
      <c r="H93" s="5" t="s">
        <v>373</v>
      </c>
      <c r="I93" s="13" t="s">
        <v>370</v>
      </c>
      <c r="J93" s="5" t="s">
        <v>373</v>
      </c>
      <c r="K93" s="5" t="s">
        <v>373</v>
      </c>
      <c r="L93" s="5" t="s">
        <v>373</v>
      </c>
      <c r="M93" s="13" t="s">
        <v>370</v>
      </c>
      <c r="N93" s="37">
        <v>8027.7</v>
      </c>
      <c r="O93" s="37">
        <v>6402.3</v>
      </c>
      <c r="P93" s="4">
        <f t="shared" si="29"/>
        <v>0.79752606599648723</v>
      </c>
      <c r="Q93" s="13">
        <v>20</v>
      </c>
      <c r="R93" s="22">
        <v>1</v>
      </c>
      <c r="S93" s="13">
        <v>15</v>
      </c>
      <c r="T93" s="37">
        <v>79.599999999999994</v>
      </c>
      <c r="U93" s="37">
        <v>95.8</v>
      </c>
      <c r="V93" s="4">
        <f t="shared" si="30"/>
        <v>1.2035175879396987</v>
      </c>
      <c r="W93" s="13">
        <v>20</v>
      </c>
      <c r="X93" s="37">
        <v>8</v>
      </c>
      <c r="Y93" s="37">
        <v>21</v>
      </c>
      <c r="Z93" s="4">
        <f t="shared" si="31"/>
        <v>2.625</v>
      </c>
      <c r="AA93" s="13">
        <v>30</v>
      </c>
      <c r="AB93" s="37" t="s">
        <v>370</v>
      </c>
      <c r="AC93" s="37" t="s">
        <v>370</v>
      </c>
      <c r="AD93" s="4" t="s">
        <v>370</v>
      </c>
      <c r="AE93" s="13" t="s">
        <v>370</v>
      </c>
      <c r="AF93" s="5" t="s">
        <v>383</v>
      </c>
      <c r="AG93" s="5" t="s">
        <v>383</v>
      </c>
      <c r="AH93" s="5" t="s">
        <v>383</v>
      </c>
      <c r="AI93" s="13">
        <v>5</v>
      </c>
      <c r="AJ93" s="5" t="s">
        <v>383</v>
      </c>
      <c r="AK93" s="5" t="s">
        <v>383</v>
      </c>
      <c r="AL93" s="5" t="s">
        <v>383</v>
      </c>
      <c r="AM93" s="13">
        <v>15</v>
      </c>
      <c r="AN93" s="37">
        <v>89</v>
      </c>
      <c r="AO93" s="37">
        <v>89</v>
      </c>
      <c r="AP93" s="4">
        <f t="shared" si="42"/>
        <v>1</v>
      </c>
      <c r="AQ93" s="13">
        <v>20</v>
      </c>
      <c r="AR93" s="20">
        <f t="shared" si="33"/>
        <v>1.4242851597837285</v>
      </c>
      <c r="AS93" s="20">
        <f t="shared" si="43"/>
        <v>1.2224285159783728</v>
      </c>
      <c r="AT93" s="35">
        <v>2791</v>
      </c>
      <c r="AU93" s="21">
        <f t="shared" si="25"/>
        <v>2283.5454545454545</v>
      </c>
      <c r="AV93" s="21">
        <f t="shared" si="26"/>
        <v>2791.5</v>
      </c>
      <c r="AW93" s="80">
        <f t="shared" si="27"/>
        <v>507.9545454545455</v>
      </c>
      <c r="AX93" s="21">
        <v>321.60000000000002</v>
      </c>
      <c r="AY93" s="21">
        <v>324.39999999999998</v>
      </c>
      <c r="AZ93" s="21">
        <v>342.79999999999995</v>
      </c>
      <c r="BA93" s="21">
        <v>311.2</v>
      </c>
      <c r="BB93" s="21">
        <v>329.8</v>
      </c>
      <c r="BC93" s="21">
        <v>208.60000000000014</v>
      </c>
      <c r="BD93" s="21">
        <v>321.69999999999965</v>
      </c>
      <c r="BE93" s="21">
        <v>331.2000000000001</v>
      </c>
      <c r="BF93" s="78">
        <f t="shared" si="28"/>
        <v>300.20000000000022</v>
      </c>
      <c r="BG93" s="100"/>
      <c r="BH93" s="81"/>
      <c r="BI93" s="106"/>
      <c r="BJ93" s="37">
        <f t="shared" si="34"/>
        <v>300.20000000000022</v>
      </c>
      <c r="BK93" s="11"/>
      <c r="BL93" s="11"/>
      <c r="BM93" s="11"/>
      <c r="BN93" s="11"/>
      <c r="BO93" s="11"/>
      <c r="BP93" s="11"/>
      <c r="BQ93" s="11"/>
      <c r="BR93" s="11"/>
      <c r="BS93" s="11"/>
      <c r="BT93" s="11"/>
      <c r="BU93" s="11"/>
      <c r="BV93" s="11"/>
      <c r="BW93" s="11"/>
      <c r="BX93" s="11"/>
      <c r="BY93" s="11"/>
      <c r="BZ93" s="11"/>
      <c r="CA93" s="11"/>
      <c r="CB93" s="11"/>
      <c r="CC93" s="11"/>
      <c r="CD93" s="11"/>
      <c r="CE93" s="11"/>
      <c r="CF93" s="12"/>
      <c r="CG93" s="11"/>
      <c r="CH93" s="11"/>
      <c r="CI93" s="11"/>
      <c r="CJ93" s="11"/>
      <c r="CK93" s="11"/>
      <c r="CL93" s="11"/>
      <c r="CM93" s="11"/>
      <c r="CN93" s="11"/>
      <c r="CO93" s="11"/>
      <c r="CP93" s="11"/>
      <c r="CQ93" s="11"/>
      <c r="CR93" s="11"/>
      <c r="CS93" s="11"/>
      <c r="CT93" s="11"/>
      <c r="CU93" s="11"/>
      <c r="CV93" s="11"/>
      <c r="CW93" s="11"/>
      <c r="CX93" s="11"/>
      <c r="CY93" s="11"/>
      <c r="CZ93" s="11"/>
      <c r="DA93" s="11"/>
      <c r="DB93" s="11"/>
      <c r="DC93" s="11"/>
      <c r="DD93" s="11"/>
      <c r="DE93" s="11"/>
      <c r="DF93" s="11"/>
      <c r="DG93" s="11"/>
      <c r="DH93" s="12"/>
      <c r="DI93" s="11"/>
      <c r="DJ93" s="11"/>
      <c r="DK93" s="11"/>
      <c r="DL93" s="11"/>
      <c r="DM93" s="11"/>
      <c r="DN93" s="11"/>
      <c r="DO93" s="11"/>
      <c r="DP93" s="11"/>
      <c r="DQ93" s="11"/>
      <c r="DR93" s="11"/>
      <c r="DS93" s="11"/>
      <c r="DT93" s="11"/>
      <c r="DU93" s="11"/>
      <c r="DV93" s="11"/>
      <c r="DW93" s="11"/>
      <c r="DX93" s="11"/>
      <c r="DY93" s="11"/>
      <c r="DZ93" s="11"/>
      <c r="EA93" s="11"/>
      <c r="EB93" s="11"/>
      <c r="EC93" s="11"/>
      <c r="ED93" s="11"/>
      <c r="EE93" s="11"/>
      <c r="EF93" s="11"/>
      <c r="EG93" s="11"/>
      <c r="EH93" s="11"/>
      <c r="EI93" s="11"/>
      <c r="EJ93" s="12"/>
      <c r="EK93" s="11"/>
      <c r="EL93" s="11"/>
      <c r="EM93" s="11"/>
      <c r="EN93" s="11"/>
      <c r="EO93" s="11"/>
      <c r="EP93" s="11"/>
      <c r="EQ93" s="11"/>
      <c r="ER93" s="11"/>
      <c r="ES93" s="11"/>
      <c r="ET93" s="11"/>
      <c r="EU93" s="11"/>
      <c r="EV93" s="11"/>
      <c r="EW93" s="11"/>
      <c r="EX93" s="11"/>
      <c r="EY93" s="11"/>
      <c r="EZ93" s="11"/>
      <c r="FA93" s="11"/>
      <c r="FB93" s="11"/>
      <c r="FC93" s="11"/>
      <c r="FD93" s="11"/>
      <c r="FE93" s="11"/>
      <c r="FF93" s="11"/>
      <c r="FG93" s="11"/>
      <c r="FH93" s="11"/>
      <c r="FI93" s="11"/>
      <c r="FJ93" s="11"/>
      <c r="FK93" s="11"/>
      <c r="FL93" s="12"/>
      <c r="FM93" s="11"/>
      <c r="FN93" s="11"/>
      <c r="FO93" s="11"/>
      <c r="FP93" s="11"/>
      <c r="FQ93" s="11"/>
      <c r="FR93" s="11"/>
      <c r="FS93" s="11"/>
      <c r="FT93" s="11"/>
      <c r="FU93" s="11"/>
      <c r="FV93" s="11"/>
      <c r="FW93" s="11"/>
      <c r="FX93" s="11"/>
      <c r="FY93" s="11"/>
      <c r="FZ93" s="11"/>
      <c r="GA93" s="11"/>
      <c r="GB93" s="11"/>
      <c r="GC93" s="11"/>
      <c r="GD93" s="11"/>
      <c r="GE93" s="11"/>
      <c r="GF93" s="11"/>
      <c r="GG93" s="11"/>
      <c r="GH93" s="11"/>
      <c r="GI93" s="11"/>
      <c r="GJ93" s="11"/>
      <c r="GK93" s="11"/>
      <c r="GL93" s="11"/>
      <c r="GM93" s="11"/>
      <c r="GN93" s="12"/>
      <c r="GO93" s="11"/>
      <c r="GP93" s="11"/>
      <c r="GQ93" s="11"/>
      <c r="GR93" s="11"/>
      <c r="GS93" s="11"/>
      <c r="GT93" s="11"/>
      <c r="GU93" s="11"/>
      <c r="GV93" s="11"/>
      <c r="GW93" s="11"/>
      <c r="GX93" s="11"/>
      <c r="GY93" s="11"/>
      <c r="GZ93" s="11"/>
      <c r="HA93" s="11"/>
      <c r="HB93" s="11"/>
      <c r="HC93" s="11"/>
      <c r="HD93" s="11"/>
      <c r="HE93" s="11"/>
      <c r="HF93" s="11"/>
      <c r="HG93" s="11"/>
      <c r="HH93" s="11"/>
      <c r="HI93" s="11"/>
      <c r="HJ93" s="11"/>
      <c r="HK93" s="11"/>
      <c r="HL93" s="11"/>
      <c r="HM93" s="11"/>
      <c r="HN93" s="11"/>
      <c r="HO93" s="11"/>
      <c r="HP93" s="12"/>
      <c r="HQ93" s="11"/>
      <c r="HR93" s="11"/>
    </row>
    <row r="94" spans="1:226" s="2" customFormat="1" ht="15" customHeight="1" x14ac:dyDescent="0.2">
      <c r="A94" s="16" t="s">
        <v>95</v>
      </c>
      <c r="B94" s="37">
        <v>0</v>
      </c>
      <c r="C94" s="37">
        <v>0</v>
      </c>
      <c r="D94" s="4">
        <f t="shared" si="24"/>
        <v>0</v>
      </c>
      <c r="E94" s="13">
        <v>0</v>
      </c>
      <c r="F94" s="5" t="s">
        <v>373</v>
      </c>
      <c r="G94" s="5" t="s">
        <v>373</v>
      </c>
      <c r="H94" s="5" t="s">
        <v>373</v>
      </c>
      <c r="I94" s="13" t="s">
        <v>370</v>
      </c>
      <c r="J94" s="5" t="s">
        <v>373</v>
      </c>
      <c r="K94" s="5" t="s">
        <v>373</v>
      </c>
      <c r="L94" s="5" t="s">
        <v>373</v>
      </c>
      <c r="M94" s="13" t="s">
        <v>370</v>
      </c>
      <c r="N94" s="37">
        <v>937.8</v>
      </c>
      <c r="O94" s="37">
        <v>692.1</v>
      </c>
      <c r="P94" s="4">
        <f t="shared" si="29"/>
        <v>0.73800383877159315</v>
      </c>
      <c r="Q94" s="13">
        <v>20</v>
      </c>
      <c r="R94" s="22">
        <v>1</v>
      </c>
      <c r="S94" s="13">
        <v>15</v>
      </c>
      <c r="T94" s="37">
        <v>173.7</v>
      </c>
      <c r="U94" s="37">
        <v>176.4</v>
      </c>
      <c r="V94" s="4">
        <f t="shared" si="30"/>
        <v>1.0155440414507773</v>
      </c>
      <c r="W94" s="13">
        <v>20</v>
      </c>
      <c r="X94" s="37">
        <v>11</v>
      </c>
      <c r="Y94" s="37">
        <v>16.100000000000001</v>
      </c>
      <c r="Z94" s="4">
        <f t="shared" si="31"/>
        <v>1.4636363636363638</v>
      </c>
      <c r="AA94" s="13">
        <v>30</v>
      </c>
      <c r="AB94" s="37" t="s">
        <v>370</v>
      </c>
      <c r="AC94" s="37" t="s">
        <v>370</v>
      </c>
      <c r="AD94" s="4" t="s">
        <v>370</v>
      </c>
      <c r="AE94" s="13" t="s">
        <v>370</v>
      </c>
      <c r="AF94" s="5" t="s">
        <v>383</v>
      </c>
      <c r="AG94" s="5" t="s">
        <v>383</v>
      </c>
      <c r="AH94" s="5" t="s">
        <v>383</v>
      </c>
      <c r="AI94" s="13">
        <v>5</v>
      </c>
      <c r="AJ94" s="5" t="s">
        <v>383</v>
      </c>
      <c r="AK94" s="5" t="s">
        <v>383</v>
      </c>
      <c r="AL94" s="5" t="s">
        <v>383</v>
      </c>
      <c r="AM94" s="13">
        <v>15</v>
      </c>
      <c r="AN94" s="37">
        <v>203</v>
      </c>
      <c r="AO94" s="37">
        <v>203</v>
      </c>
      <c r="AP94" s="4">
        <f t="shared" si="42"/>
        <v>1</v>
      </c>
      <c r="AQ94" s="13">
        <v>20</v>
      </c>
      <c r="AR94" s="20">
        <f t="shared" si="33"/>
        <v>1.0855242715575077</v>
      </c>
      <c r="AS94" s="20">
        <f t="shared" si="43"/>
        <v>1.0855242715575077</v>
      </c>
      <c r="AT94" s="35">
        <v>804</v>
      </c>
      <c r="AU94" s="21">
        <f t="shared" si="25"/>
        <v>657.81818181818187</v>
      </c>
      <c r="AV94" s="21">
        <f t="shared" si="26"/>
        <v>714.1</v>
      </c>
      <c r="AW94" s="80">
        <f t="shared" si="27"/>
        <v>56.281818181818153</v>
      </c>
      <c r="AX94" s="21">
        <v>285.60000000000002</v>
      </c>
      <c r="AY94" s="21">
        <v>265.89999999999998</v>
      </c>
      <c r="AZ94" s="21">
        <v>0</v>
      </c>
      <c r="BA94" s="21">
        <v>88.6</v>
      </c>
      <c r="BB94" s="21">
        <v>88.7</v>
      </c>
      <c r="BC94" s="21">
        <v>0</v>
      </c>
      <c r="BD94" s="21">
        <v>73.400000000000006</v>
      </c>
      <c r="BE94" s="21">
        <v>63.4</v>
      </c>
      <c r="BF94" s="78">
        <f t="shared" si="28"/>
        <v>-151.49999999999997</v>
      </c>
      <c r="BG94" s="100"/>
      <c r="BH94" s="81"/>
      <c r="BI94" s="106"/>
      <c r="BJ94" s="37">
        <f t="shared" si="34"/>
        <v>0</v>
      </c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2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2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2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2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2"/>
      <c r="GO94" s="11"/>
      <c r="GP94" s="11"/>
      <c r="GQ94" s="11"/>
      <c r="GR94" s="11"/>
      <c r="GS94" s="11"/>
      <c r="GT94" s="11"/>
      <c r="GU94" s="11"/>
      <c r="GV94" s="11"/>
      <c r="GW94" s="11"/>
      <c r="GX94" s="11"/>
      <c r="GY94" s="11"/>
      <c r="GZ94" s="11"/>
      <c r="HA94" s="11"/>
      <c r="HB94" s="11"/>
      <c r="HC94" s="11"/>
      <c r="HD94" s="11"/>
      <c r="HE94" s="11"/>
      <c r="HF94" s="11"/>
      <c r="HG94" s="11"/>
      <c r="HH94" s="11"/>
      <c r="HI94" s="11"/>
      <c r="HJ94" s="11"/>
      <c r="HK94" s="11"/>
      <c r="HL94" s="11"/>
      <c r="HM94" s="11"/>
      <c r="HN94" s="11"/>
      <c r="HO94" s="11"/>
      <c r="HP94" s="12"/>
      <c r="HQ94" s="11"/>
      <c r="HR94" s="11"/>
    </row>
    <row r="95" spans="1:226" s="2" customFormat="1" ht="15" customHeight="1" x14ac:dyDescent="0.2">
      <c r="A95" s="16" t="s">
        <v>96</v>
      </c>
      <c r="B95" s="37">
        <v>0</v>
      </c>
      <c r="C95" s="37">
        <v>0</v>
      </c>
      <c r="D95" s="4">
        <f t="shared" si="24"/>
        <v>0</v>
      </c>
      <c r="E95" s="13">
        <v>0</v>
      </c>
      <c r="F95" s="5" t="s">
        <v>373</v>
      </c>
      <c r="G95" s="5" t="s">
        <v>373</v>
      </c>
      <c r="H95" s="5" t="s">
        <v>373</v>
      </c>
      <c r="I95" s="13" t="s">
        <v>370</v>
      </c>
      <c r="J95" s="5" t="s">
        <v>373</v>
      </c>
      <c r="K95" s="5" t="s">
        <v>373</v>
      </c>
      <c r="L95" s="5" t="s">
        <v>373</v>
      </c>
      <c r="M95" s="13" t="s">
        <v>370</v>
      </c>
      <c r="N95" s="37">
        <v>353.2</v>
      </c>
      <c r="O95" s="37">
        <v>385.6</v>
      </c>
      <c r="P95" s="4">
        <f t="shared" si="29"/>
        <v>1.0917327293318235</v>
      </c>
      <c r="Q95" s="13">
        <v>20</v>
      </c>
      <c r="R95" s="22">
        <v>1</v>
      </c>
      <c r="S95" s="13">
        <v>15</v>
      </c>
      <c r="T95" s="37">
        <v>79.900000000000006</v>
      </c>
      <c r="U95" s="37">
        <v>87.1</v>
      </c>
      <c r="V95" s="4">
        <f t="shared" si="30"/>
        <v>1.0901126408010011</v>
      </c>
      <c r="W95" s="13">
        <v>20</v>
      </c>
      <c r="X95" s="37">
        <v>5.6</v>
      </c>
      <c r="Y95" s="37">
        <v>7.9</v>
      </c>
      <c r="Z95" s="4">
        <f t="shared" si="31"/>
        <v>1.4107142857142858</v>
      </c>
      <c r="AA95" s="13">
        <v>30</v>
      </c>
      <c r="AB95" s="37" t="s">
        <v>370</v>
      </c>
      <c r="AC95" s="37" t="s">
        <v>370</v>
      </c>
      <c r="AD95" s="4" t="s">
        <v>370</v>
      </c>
      <c r="AE95" s="13" t="s">
        <v>370</v>
      </c>
      <c r="AF95" s="5" t="s">
        <v>383</v>
      </c>
      <c r="AG95" s="5" t="s">
        <v>383</v>
      </c>
      <c r="AH95" s="5" t="s">
        <v>383</v>
      </c>
      <c r="AI95" s="13">
        <v>5</v>
      </c>
      <c r="AJ95" s="5" t="s">
        <v>383</v>
      </c>
      <c r="AK95" s="5" t="s">
        <v>383</v>
      </c>
      <c r="AL95" s="5" t="s">
        <v>383</v>
      </c>
      <c r="AM95" s="13">
        <v>15</v>
      </c>
      <c r="AN95" s="37">
        <v>90</v>
      </c>
      <c r="AO95" s="37">
        <v>90</v>
      </c>
      <c r="AP95" s="4">
        <f t="shared" si="42"/>
        <v>1</v>
      </c>
      <c r="AQ95" s="13">
        <v>20</v>
      </c>
      <c r="AR95" s="20">
        <f t="shared" si="33"/>
        <v>1.1519841521341436</v>
      </c>
      <c r="AS95" s="20">
        <f t="shared" si="43"/>
        <v>1.1519841521341436</v>
      </c>
      <c r="AT95" s="35">
        <v>535</v>
      </c>
      <c r="AU95" s="21">
        <f t="shared" si="25"/>
        <v>437.72727272727269</v>
      </c>
      <c r="AV95" s="21">
        <f t="shared" si="26"/>
        <v>504.3</v>
      </c>
      <c r="AW95" s="80">
        <f t="shared" si="27"/>
        <v>66.57272727272732</v>
      </c>
      <c r="AX95" s="21">
        <v>181.5</v>
      </c>
      <c r="AY95" s="21">
        <v>190</v>
      </c>
      <c r="AZ95" s="21">
        <v>0</v>
      </c>
      <c r="BA95" s="21">
        <v>59.4</v>
      </c>
      <c r="BB95" s="21">
        <v>59.9</v>
      </c>
      <c r="BC95" s="21">
        <v>0</v>
      </c>
      <c r="BD95" s="21">
        <v>61</v>
      </c>
      <c r="BE95" s="21">
        <v>56.2</v>
      </c>
      <c r="BF95" s="78">
        <f t="shared" si="28"/>
        <v>-103.69999999999999</v>
      </c>
      <c r="BG95" s="100"/>
      <c r="BH95" s="81"/>
      <c r="BI95" s="106"/>
      <c r="BJ95" s="37">
        <f t="shared" si="34"/>
        <v>0</v>
      </c>
      <c r="BK95" s="11"/>
      <c r="BL95" s="11"/>
      <c r="BM95" s="11"/>
      <c r="BN95" s="11"/>
      <c r="BO95" s="11"/>
      <c r="BP95" s="11"/>
      <c r="BQ95" s="11"/>
      <c r="BR95" s="11"/>
      <c r="BS95" s="11"/>
      <c r="BT95" s="11"/>
      <c r="BU95" s="11"/>
      <c r="BV95" s="11"/>
      <c r="BW95" s="11"/>
      <c r="BX95" s="11"/>
      <c r="BY95" s="11"/>
      <c r="BZ95" s="11"/>
      <c r="CA95" s="11"/>
      <c r="CB95" s="11"/>
      <c r="CC95" s="11"/>
      <c r="CD95" s="11"/>
      <c r="CE95" s="11"/>
      <c r="CF95" s="12"/>
      <c r="CG95" s="11"/>
      <c r="CH95" s="11"/>
      <c r="CI95" s="11"/>
      <c r="CJ95" s="11"/>
      <c r="CK95" s="11"/>
      <c r="CL95" s="11"/>
      <c r="CM95" s="11"/>
      <c r="CN95" s="11"/>
      <c r="CO95" s="11"/>
      <c r="CP95" s="11"/>
      <c r="CQ95" s="11"/>
      <c r="CR95" s="11"/>
      <c r="CS95" s="11"/>
      <c r="CT95" s="11"/>
      <c r="CU95" s="11"/>
      <c r="CV95" s="11"/>
      <c r="CW95" s="11"/>
      <c r="CX95" s="11"/>
      <c r="CY95" s="11"/>
      <c r="CZ95" s="11"/>
      <c r="DA95" s="11"/>
      <c r="DB95" s="11"/>
      <c r="DC95" s="11"/>
      <c r="DD95" s="11"/>
      <c r="DE95" s="11"/>
      <c r="DF95" s="11"/>
      <c r="DG95" s="11"/>
      <c r="DH95" s="12"/>
      <c r="DI95" s="11"/>
      <c r="DJ95" s="11"/>
      <c r="DK95" s="11"/>
      <c r="DL95" s="11"/>
      <c r="DM95" s="11"/>
      <c r="DN95" s="11"/>
      <c r="DO95" s="11"/>
      <c r="DP95" s="11"/>
      <c r="DQ95" s="11"/>
      <c r="DR95" s="11"/>
      <c r="DS95" s="11"/>
      <c r="DT95" s="11"/>
      <c r="DU95" s="11"/>
      <c r="DV95" s="11"/>
      <c r="DW95" s="11"/>
      <c r="DX95" s="11"/>
      <c r="DY95" s="11"/>
      <c r="DZ95" s="11"/>
      <c r="EA95" s="11"/>
      <c r="EB95" s="11"/>
      <c r="EC95" s="11"/>
      <c r="ED95" s="11"/>
      <c r="EE95" s="11"/>
      <c r="EF95" s="11"/>
      <c r="EG95" s="11"/>
      <c r="EH95" s="11"/>
      <c r="EI95" s="11"/>
      <c r="EJ95" s="12"/>
      <c r="EK95" s="11"/>
      <c r="EL95" s="11"/>
      <c r="EM95" s="11"/>
      <c r="EN95" s="11"/>
      <c r="EO95" s="11"/>
      <c r="EP95" s="11"/>
      <c r="EQ95" s="11"/>
      <c r="ER95" s="11"/>
      <c r="ES95" s="11"/>
      <c r="ET95" s="11"/>
      <c r="EU95" s="11"/>
      <c r="EV95" s="11"/>
      <c r="EW95" s="11"/>
      <c r="EX95" s="11"/>
      <c r="EY95" s="11"/>
      <c r="EZ95" s="11"/>
      <c r="FA95" s="11"/>
      <c r="FB95" s="11"/>
      <c r="FC95" s="11"/>
      <c r="FD95" s="11"/>
      <c r="FE95" s="11"/>
      <c r="FF95" s="11"/>
      <c r="FG95" s="11"/>
      <c r="FH95" s="11"/>
      <c r="FI95" s="11"/>
      <c r="FJ95" s="11"/>
      <c r="FK95" s="11"/>
      <c r="FL95" s="12"/>
      <c r="FM95" s="11"/>
      <c r="FN95" s="11"/>
      <c r="FO95" s="11"/>
      <c r="FP95" s="11"/>
      <c r="FQ95" s="11"/>
      <c r="FR95" s="11"/>
      <c r="FS95" s="11"/>
      <c r="FT95" s="11"/>
      <c r="FU95" s="11"/>
      <c r="FV95" s="11"/>
      <c r="FW95" s="11"/>
      <c r="FX95" s="11"/>
      <c r="FY95" s="11"/>
      <c r="FZ95" s="11"/>
      <c r="GA95" s="11"/>
      <c r="GB95" s="11"/>
      <c r="GC95" s="11"/>
      <c r="GD95" s="11"/>
      <c r="GE95" s="11"/>
      <c r="GF95" s="11"/>
      <c r="GG95" s="11"/>
      <c r="GH95" s="11"/>
      <c r="GI95" s="11"/>
      <c r="GJ95" s="11"/>
      <c r="GK95" s="11"/>
      <c r="GL95" s="11"/>
      <c r="GM95" s="11"/>
      <c r="GN95" s="12"/>
      <c r="GO95" s="11"/>
      <c r="GP95" s="11"/>
      <c r="GQ95" s="11"/>
      <c r="GR95" s="11"/>
      <c r="GS95" s="11"/>
      <c r="GT95" s="11"/>
      <c r="GU95" s="11"/>
      <c r="GV95" s="11"/>
      <c r="GW95" s="11"/>
      <c r="GX95" s="11"/>
      <c r="GY95" s="11"/>
      <c r="GZ95" s="11"/>
      <c r="HA95" s="11"/>
      <c r="HB95" s="11"/>
      <c r="HC95" s="11"/>
      <c r="HD95" s="11"/>
      <c r="HE95" s="11"/>
      <c r="HF95" s="11"/>
      <c r="HG95" s="11"/>
      <c r="HH95" s="11"/>
      <c r="HI95" s="11"/>
      <c r="HJ95" s="11"/>
      <c r="HK95" s="11"/>
      <c r="HL95" s="11"/>
      <c r="HM95" s="11"/>
      <c r="HN95" s="11"/>
      <c r="HO95" s="11"/>
      <c r="HP95" s="12"/>
      <c r="HQ95" s="11"/>
      <c r="HR95" s="11"/>
    </row>
    <row r="96" spans="1:226" s="2" customFormat="1" ht="15" customHeight="1" x14ac:dyDescent="0.2">
      <c r="A96" s="16" t="s">
        <v>97</v>
      </c>
      <c r="B96" s="37">
        <v>1126</v>
      </c>
      <c r="C96" s="37">
        <v>1455</v>
      </c>
      <c r="D96" s="4">
        <f t="shared" si="24"/>
        <v>1.2921847246891651</v>
      </c>
      <c r="E96" s="13">
        <v>10</v>
      </c>
      <c r="F96" s="5" t="s">
        <v>373</v>
      </c>
      <c r="G96" s="5" t="s">
        <v>373</v>
      </c>
      <c r="H96" s="5" t="s">
        <v>373</v>
      </c>
      <c r="I96" s="13" t="s">
        <v>370</v>
      </c>
      <c r="J96" s="5" t="s">
        <v>373</v>
      </c>
      <c r="K96" s="5" t="s">
        <v>373</v>
      </c>
      <c r="L96" s="5" t="s">
        <v>373</v>
      </c>
      <c r="M96" s="13" t="s">
        <v>370</v>
      </c>
      <c r="N96" s="37">
        <v>1077.0999999999999</v>
      </c>
      <c r="O96" s="37">
        <v>575.29999999999995</v>
      </c>
      <c r="P96" s="4">
        <f t="shared" si="29"/>
        <v>0.53411939467087555</v>
      </c>
      <c r="Q96" s="13">
        <v>20</v>
      </c>
      <c r="R96" s="22">
        <v>1</v>
      </c>
      <c r="S96" s="13">
        <v>15</v>
      </c>
      <c r="T96" s="37">
        <v>334.7</v>
      </c>
      <c r="U96" s="37">
        <v>369.6</v>
      </c>
      <c r="V96" s="4">
        <f t="shared" si="30"/>
        <v>1.1042724828204362</v>
      </c>
      <c r="W96" s="13">
        <v>25</v>
      </c>
      <c r="X96" s="37">
        <v>16.600000000000001</v>
      </c>
      <c r="Y96" s="37">
        <v>21.5</v>
      </c>
      <c r="Z96" s="4">
        <f t="shared" si="31"/>
        <v>1.2951807228915662</v>
      </c>
      <c r="AA96" s="13">
        <v>25</v>
      </c>
      <c r="AB96" s="37" t="s">
        <v>370</v>
      </c>
      <c r="AC96" s="37" t="s">
        <v>370</v>
      </c>
      <c r="AD96" s="4" t="s">
        <v>370</v>
      </c>
      <c r="AE96" s="13" t="s">
        <v>370</v>
      </c>
      <c r="AF96" s="5" t="s">
        <v>383</v>
      </c>
      <c r="AG96" s="5" t="s">
        <v>383</v>
      </c>
      <c r="AH96" s="5" t="s">
        <v>383</v>
      </c>
      <c r="AI96" s="13">
        <v>5</v>
      </c>
      <c r="AJ96" s="5" t="s">
        <v>383</v>
      </c>
      <c r="AK96" s="5" t="s">
        <v>383</v>
      </c>
      <c r="AL96" s="5" t="s">
        <v>383</v>
      </c>
      <c r="AM96" s="13">
        <v>15</v>
      </c>
      <c r="AN96" s="37">
        <v>378</v>
      </c>
      <c r="AO96" s="37">
        <v>378</v>
      </c>
      <c r="AP96" s="4">
        <f t="shared" si="42"/>
        <v>1</v>
      </c>
      <c r="AQ96" s="13">
        <v>20</v>
      </c>
      <c r="AR96" s="20">
        <f t="shared" si="33"/>
        <v>1.0312223068096453</v>
      </c>
      <c r="AS96" s="20">
        <f t="shared" si="43"/>
        <v>1.0312223068096453</v>
      </c>
      <c r="AT96" s="35">
        <v>771</v>
      </c>
      <c r="AU96" s="21">
        <f t="shared" si="25"/>
        <v>630.81818181818187</v>
      </c>
      <c r="AV96" s="21">
        <f t="shared" si="26"/>
        <v>650.5</v>
      </c>
      <c r="AW96" s="80">
        <f t="shared" si="27"/>
        <v>19.68181818181813</v>
      </c>
      <c r="AX96" s="21">
        <v>249.6</v>
      </c>
      <c r="AY96" s="21">
        <v>258.39999999999998</v>
      </c>
      <c r="AZ96" s="21">
        <v>0</v>
      </c>
      <c r="BA96" s="21">
        <v>86.1</v>
      </c>
      <c r="BB96" s="21">
        <v>72.099999999999994</v>
      </c>
      <c r="BC96" s="21">
        <v>0</v>
      </c>
      <c r="BD96" s="21">
        <v>65.7</v>
      </c>
      <c r="BE96" s="21">
        <v>63.1</v>
      </c>
      <c r="BF96" s="78">
        <f t="shared" si="28"/>
        <v>-144.5</v>
      </c>
      <c r="BG96" s="100"/>
      <c r="BH96" s="81"/>
      <c r="BI96" s="106"/>
      <c r="BJ96" s="37">
        <f t="shared" si="34"/>
        <v>0</v>
      </c>
      <c r="BK96" s="11"/>
      <c r="BL96" s="11"/>
      <c r="BM96" s="11"/>
      <c r="BN96" s="11"/>
      <c r="BO96" s="11"/>
      <c r="BP96" s="11"/>
      <c r="BQ96" s="11"/>
      <c r="BR96" s="11"/>
      <c r="BS96" s="11"/>
      <c r="BT96" s="11"/>
      <c r="BU96" s="11"/>
      <c r="BV96" s="11"/>
      <c r="BW96" s="11"/>
      <c r="BX96" s="11"/>
      <c r="BY96" s="11"/>
      <c r="BZ96" s="11"/>
      <c r="CA96" s="11"/>
      <c r="CB96" s="11"/>
      <c r="CC96" s="11"/>
      <c r="CD96" s="11"/>
      <c r="CE96" s="11"/>
      <c r="CF96" s="12"/>
      <c r="CG96" s="11"/>
      <c r="CH96" s="11"/>
      <c r="CI96" s="11"/>
      <c r="CJ96" s="11"/>
      <c r="CK96" s="11"/>
      <c r="CL96" s="11"/>
      <c r="CM96" s="11"/>
      <c r="CN96" s="11"/>
      <c r="CO96" s="11"/>
      <c r="CP96" s="11"/>
      <c r="CQ96" s="11"/>
      <c r="CR96" s="11"/>
      <c r="CS96" s="11"/>
      <c r="CT96" s="11"/>
      <c r="CU96" s="11"/>
      <c r="CV96" s="11"/>
      <c r="CW96" s="11"/>
      <c r="CX96" s="11"/>
      <c r="CY96" s="11"/>
      <c r="CZ96" s="11"/>
      <c r="DA96" s="11"/>
      <c r="DB96" s="11"/>
      <c r="DC96" s="11"/>
      <c r="DD96" s="11"/>
      <c r="DE96" s="11"/>
      <c r="DF96" s="11"/>
      <c r="DG96" s="11"/>
      <c r="DH96" s="12"/>
      <c r="DI96" s="11"/>
      <c r="DJ96" s="11"/>
      <c r="DK96" s="11"/>
      <c r="DL96" s="11"/>
      <c r="DM96" s="11"/>
      <c r="DN96" s="11"/>
      <c r="DO96" s="11"/>
      <c r="DP96" s="11"/>
      <c r="DQ96" s="11"/>
      <c r="DR96" s="11"/>
      <c r="DS96" s="11"/>
      <c r="DT96" s="11"/>
      <c r="DU96" s="11"/>
      <c r="DV96" s="11"/>
      <c r="DW96" s="11"/>
      <c r="DX96" s="11"/>
      <c r="DY96" s="11"/>
      <c r="DZ96" s="11"/>
      <c r="EA96" s="11"/>
      <c r="EB96" s="11"/>
      <c r="EC96" s="11"/>
      <c r="ED96" s="11"/>
      <c r="EE96" s="11"/>
      <c r="EF96" s="11"/>
      <c r="EG96" s="11"/>
      <c r="EH96" s="11"/>
      <c r="EI96" s="11"/>
      <c r="EJ96" s="12"/>
      <c r="EK96" s="11"/>
      <c r="EL96" s="11"/>
      <c r="EM96" s="11"/>
      <c r="EN96" s="11"/>
      <c r="EO96" s="11"/>
      <c r="EP96" s="11"/>
      <c r="EQ96" s="11"/>
      <c r="ER96" s="11"/>
      <c r="ES96" s="11"/>
      <c r="ET96" s="11"/>
      <c r="EU96" s="11"/>
      <c r="EV96" s="11"/>
      <c r="EW96" s="11"/>
      <c r="EX96" s="11"/>
      <c r="EY96" s="11"/>
      <c r="EZ96" s="11"/>
      <c r="FA96" s="11"/>
      <c r="FB96" s="11"/>
      <c r="FC96" s="11"/>
      <c r="FD96" s="11"/>
      <c r="FE96" s="11"/>
      <c r="FF96" s="11"/>
      <c r="FG96" s="11"/>
      <c r="FH96" s="11"/>
      <c r="FI96" s="11"/>
      <c r="FJ96" s="11"/>
      <c r="FK96" s="11"/>
      <c r="FL96" s="12"/>
      <c r="FM96" s="11"/>
      <c r="FN96" s="11"/>
      <c r="FO96" s="11"/>
      <c r="FP96" s="11"/>
      <c r="FQ96" s="11"/>
      <c r="FR96" s="11"/>
      <c r="FS96" s="11"/>
      <c r="FT96" s="11"/>
      <c r="FU96" s="11"/>
      <c r="FV96" s="11"/>
      <c r="FW96" s="11"/>
      <c r="FX96" s="11"/>
      <c r="FY96" s="11"/>
      <c r="FZ96" s="11"/>
      <c r="GA96" s="11"/>
      <c r="GB96" s="11"/>
      <c r="GC96" s="11"/>
      <c r="GD96" s="11"/>
      <c r="GE96" s="11"/>
      <c r="GF96" s="11"/>
      <c r="GG96" s="11"/>
      <c r="GH96" s="11"/>
      <c r="GI96" s="11"/>
      <c r="GJ96" s="11"/>
      <c r="GK96" s="11"/>
      <c r="GL96" s="11"/>
      <c r="GM96" s="11"/>
      <c r="GN96" s="12"/>
      <c r="GO96" s="11"/>
      <c r="GP96" s="11"/>
      <c r="GQ96" s="11"/>
      <c r="GR96" s="11"/>
      <c r="GS96" s="11"/>
      <c r="GT96" s="11"/>
      <c r="GU96" s="11"/>
      <c r="GV96" s="11"/>
      <c r="GW96" s="11"/>
      <c r="GX96" s="11"/>
      <c r="GY96" s="11"/>
      <c r="GZ96" s="11"/>
      <c r="HA96" s="11"/>
      <c r="HB96" s="11"/>
      <c r="HC96" s="11"/>
      <c r="HD96" s="11"/>
      <c r="HE96" s="11"/>
      <c r="HF96" s="11"/>
      <c r="HG96" s="11"/>
      <c r="HH96" s="11"/>
      <c r="HI96" s="11"/>
      <c r="HJ96" s="11"/>
      <c r="HK96" s="11"/>
      <c r="HL96" s="11"/>
      <c r="HM96" s="11"/>
      <c r="HN96" s="11"/>
      <c r="HO96" s="11"/>
      <c r="HP96" s="12"/>
      <c r="HQ96" s="11"/>
      <c r="HR96" s="11"/>
    </row>
    <row r="97" spans="1:226" s="2" customFormat="1" ht="15" customHeight="1" x14ac:dyDescent="0.2">
      <c r="A97" s="16" t="s">
        <v>98</v>
      </c>
      <c r="B97" s="37">
        <v>0</v>
      </c>
      <c r="C97" s="37">
        <v>0</v>
      </c>
      <c r="D97" s="4">
        <f t="shared" si="24"/>
        <v>0</v>
      </c>
      <c r="E97" s="13">
        <v>0</v>
      </c>
      <c r="F97" s="5" t="s">
        <v>373</v>
      </c>
      <c r="G97" s="5" t="s">
        <v>373</v>
      </c>
      <c r="H97" s="5" t="s">
        <v>373</v>
      </c>
      <c r="I97" s="13" t="s">
        <v>370</v>
      </c>
      <c r="J97" s="5" t="s">
        <v>373</v>
      </c>
      <c r="K97" s="5" t="s">
        <v>373</v>
      </c>
      <c r="L97" s="5" t="s">
        <v>373</v>
      </c>
      <c r="M97" s="13" t="s">
        <v>370</v>
      </c>
      <c r="N97" s="37">
        <v>416.5</v>
      </c>
      <c r="O97" s="37">
        <v>793.1</v>
      </c>
      <c r="P97" s="4">
        <f t="shared" si="29"/>
        <v>1.904201680672269</v>
      </c>
      <c r="Q97" s="13">
        <v>20</v>
      </c>
      <c r="R97" s="22">
        <v>1</v>
      </c>
      <c r="S97" s="13">
        <v>15</v>
      </c>
      <c r="T97" s="37">
        <v>312.10000000000002</v>
      </c>
      <c r="U97" s="37">
        <v>296.60000000000002</v>
      </c>
      <c r="V97" s="4">
        <f t="shared" si="30"/>
        <v>0.95033643063120798</v>
      </c>
      <c r="W97" s="13">
        <v>25</v>
      </c>
      <c r="X97" s="37">
        <v>19.5</v>
      </c>
      <c r="Y97" s="37">
        <v>20.100000000000001</v>
      </c>
      <c r="Z97" s="4">
        <f t="shared" si="31"/>
        <v>1.0307692307692309</v>
      </c>
      <c r="AA97" s="13">
        <v>25</v>
      </c>
      <c r="AB97" s="37" t="s">
        <v>370</v>
      </c>
      <c r="AC97" s="37" t="s">
        <v>370</v>
      </c>
      <c r="AD97" s="4" t="s">
        <v>370</v>
      </c>
      <c r="AE97" s="13" t="s">
        <v>370</v>
      </c>
      <c r="AF97" s="5" t="s">
        <v>383</v>
      </c>
      <c r="AG97" s="5" t="s">
        <v>383</v>
      </c>
      <c r="AH97" s="5" t="s">
        <v>383</v>
      </c>
      <c r="AI97" s="13">
        <v>5</v>
      </c>
      <c r="AJ97" s="5" t="s">
        <v>383</v>
      </c>
      <c r="AK97" s="5" t="s">
        <v>383</v>
      </c>
      <c r="AL97" s="5" t="s">
        <v>383</v>
      </c>
      <c r="AM97" s="13">
        <v>15</v>
      </c>
      <c r="AN97" s="37">
        <v>161</v>
      </c>
      <c r="AO97" s="37">
        <v>161</v>
      </c>
      <c r="AP97" s="4">
        <f t="shared" si="42"/>
        <v>1</v>
      </c>
      <c r="AQ97" s="13">
        <v>20</v>
      </c>
      <c r="AR97" s="20">
        <f t="shared" si="33"/>
        <v>1.1677302395091083</v>
      </c>
      <c r="AS97" s="20">
        <f t="shared" si="43"/>
        <v>1.1677302395091083</v>
      </c>
      <c r="AT97" s="35">
        <v>733</v>
      </c>
      <c r="AU97" s="21">
        <f t="shared" si="25"/>
        <v>599.72727272727275</v>
      </c>
      <c r="AV97" s="21">
        <f t="shared" si="26"/>
        <v>700.3</v>
      </c>
      <c r="AW97" s="80">
        <f t="shared" si="27"/>
        <v>100.57272727272721</v>
      </c>
      <c r="AX97" s="21">
        <v>160.6</v>
      </c>
      <c r="AY97" s="21">
        <v>169.5</v>
      </c>
      <c r="AZ97" s="21">
        <v>0</v>
      </c>
      <c r="BA97" s="21">
        <v>80.7</v>
      </c>
      <c r="BB97" s="21">
        <v>85.2</v>
      </c>
      <c r="BC97" s="21">
        <v>3.7000000000000171</v>
      </c>
      <c r="BD97" s="21">
        <v>58.399999999999984</v>
      </c>
      <c r="BE97" s="21">
        <v>68.7</v>
      </c>
      <c r="BF97" s="78">
        <f t="shared" si="28"/>
        <v>73.499999999999957</v>
      </c>
      <c r="BG97" s="100"/>
      <c r="BH97" s="81"/>
      <c r="BI97" s="106"/>
      <c r="BJ97" s="37">
        <f t="shared" si="34"/>
        <v>73.499999999999957</v>
      </c>
      <c r="BK97" s="11"/>
      <c r="BL97" s="11"/>
      <c r="BM97" s="11"/>
      <c r="BN97" s="11"/>
      <c r="BO97" s="11"/>
      <c r="BP97" s="11"/>
      <c r="BQ97" s="11"/>
      <c r="BR97" s="11"/>
      <c r="BS97" s="11"/>
      <c r="BT97" s="11"/>
      <c r="BU97" s="11"/>
      <c r="BV97" s="11"/>
      <c r="BW97" s="11"/>
      <c r="BX97" s="11"/>
      <c r="BY97" s="11"/>
      <c r="BZ97" s="11"/>
      <c r="CA97" s="11"/>
      <c r="CB97" s="11"/>
      <c r="CC97" s="11"/>
      <c r="CD97" s="11"/>
      <c r="CE97" s="11"/>
      <c r="CF97" s="12"/>
      <c r="CG97" s="11"/>
      <c r="CH97" s="11"/>
      <c r="CI97" s="11"/>
      <c r="CJ97" s="11"/>
      <c r="CK97" s="11"/>
      <c r="CL97" s="11"/>
      <c r="CM97" s="11"/>
      <c r="CN97" s="11"/>
      <c r="CO97" s="11"/>
      <c r="CP97" s="11"/>
      <c r="CQ97" s="11"/>
      <c r="CR97" s="11"/>
      <c r="CS97" s="11"/>
      <c r="CT97" s="11"/>
      <c r="CU97" s="11"/>
      <c r="CV97" s="11"/>
      <c r="CW97" s="11"/>
      <c r="CX97" s="11"/>
      <c r="CY97" s="11"/>
      <c r="CZ97" s="11"/>
      <c r="DA97" s="11"/>
      <c r="DB97" s="11"/>
      <c r="DC97" s="11"/>
      <c r="DD97" s="11"/>
      <c r="DE97" s="11"/>
      <c r="DF97" s="11"/>
      <c r="DG97" s="11"/>
      <c r="DH97" s="12"/>
      <c r="DI97" s="11"/>
      <c r="DJ97" s="11"/>
      <c r="DK97" s="11"/>
      <c r="DL97" s="11"/>
      <c r="DM97" s="11"/>
      <c r="DN97" s="11"/>
      <c r="DO97" s="11"/>
      <c r="DP97" s="11"/>
      <c r="DQ97" s="11"/>
      <c r="DR97" s="11"/>
      <c r="DS97" s="11"/>
      <c r="DT97" s="11"/>
      <c r="DU97" s="11"/>
      <c r="DV97" s="11"/>
      <c r="DW97" s="11"/>
      <c r="DX97" s="11"/>
      <c r="DY97" s="11"/>
      <c r="DZ97" s="11"/>
      <c r="EA97" s="11"/>
      <c r="EB97" s="11"/>
      <c r="EC97" s="11"/>
      <c r="ED97" s="11"/>
      <c r="EE97" s="11"/>
      <c r="EF97" s="11"/>
      <c r="EG97" s="11"/>
      <c r="EH97" s="11"/>
      <c r="EI97" s="11"/>
      <c r="EJ97" s="12"/>
      <c r="EK97" s="11"/>
      <c r="EL97" s="11"/>
      <c r="EM97" s="11"/>
      <c r="EN97" s="11"/>
      <c r="EO97" s="11"/>
      <c r="EP97" s="11"/>
      <c r="EQ97" s="11"/>
      <c r="ER97" s="11"/>
      <c r="ES97" s="11"/>
      <c r="ET97" s="11"/>
      <c r="EU97" s="11"/>
      <c r="EV97" s="11"/>
      <c r="EW97" s="11"/>
      <c r="EX97" s="11"/>
      <c r="EY97" s="11"/>
      <c r="EZ97" s="11"/>
      <c r="FA97" s="11"/>
      <c r="FB97" s="11"/>
      <c r="FC97" s="11"/>
      <c r="FD97" s="11"/>
      <c r="FE97" s="11"/>
      <c r="FF97" s="11"/>
      <c r="FG97" s="11"/>
      <c r="FH97" s="11"/>
      <c r="FI97" s="11"/>
      <c r="FJ97" s="11"/>
      <c r="FK97" s="11"/>
      <c r="FL97" s="12"/>
      <c r="FM97" s="11"/>
      <c r="FN97" s="11"/>
      <c r="FO97" s="11"/>
      <c r="FP97" s="11"/>
      <c r="FQ97" s="11"/>
      <c r="FR97" s="11"/>
      <c r="FS97" s="11"/>
      <c r="FT97" s="11"/>
      <c r="FU97" s="11"/>
      <c r="FV97" s="11"/>
      <c r="FW97" s="11"/>
      <c r="FX97" s="11"/>
      <c r="FY97" s="11"/>
      <c r="FZ97" s="11"/>
      <c r="GA97" s="11"/>
      <c r="GB97" s="11"/>
      <c r="GC97" s="11"/>
      <c r="GD97" s="11"/>
      <c r="GE97" s="11"/>
      <c r="GF97" s="11"/>
      <c r="GG97" s="11"/>
      <c r="GH97" s="11"/>
      <c r="GI97" s="11"/>
      <c r="GJ97" s="11"/>
      <c r="GK97" s="11"/>
      <c r="GL97" s="11"/>
      <c r="GM97" s="11"/>
      <c r="GN97" s="12"/>
      <c r="GO97" s="11"/>
      <c r="GP97" s="11"/>
      <c r="GQ97" s="11"/>
      <c r="GR97" s="11"/>
      <c r="GS97" s="11"/>
      <c r="GT97" s="11"/>
      <c r="GU97" s="11"/>
      <c r="GV97" s="11"/>
      <c r="GW97" s="11"/>
      <c r="GX97" s="11"/>
      <c r="GY97" s="11"/>
      <c r="GZ97" s="11"/>
      <c r="HA97" s="11"/>
      <c r="HB97" s="11"/>
      <c r="HC97" s="11"/>
      <c r="HD97" s="11"/>
      <c r="HE97" s="11"/>
      <c r="HF97" s="11"/>
      <c r="HG97" s="11"/>
      <c r="HH97" s="11"/>
      <c r="HI97" s="11"/>
      <c r="HJ97" s="11"/>
      <c r="HK97" s="11"/>
      <c r="HL97" s="11"/>
      <c r="HM97" s="11"/>
      <c r="HN97" s="11"/>
      <c r="HO97" s="11"/>
      <c r="HP97" s="12"/>
      <c r="HQ97" s="11"/>
      <c r="HR97" s="11"/>
    </row>
    <row r="98" spans="1:226" s="2" customFormat="1" ht="15" customHeight="1" x14ac:dyDescent="0.2">
      <c r="A98" s="16" t="s">
        <v>99</v>
      </c>
      <c r="B98" s="37">
        <v>11245.3</v>
      </c>
      <c r="C98" s="37">
        <v>11812</v>
      </c>
      <c r="D98" s="4">
        <f t="shared" si="24"/>
        <v>1.0503943869883419</v>
      </c>
      <c r="E98" s="13">
        <v>10</v>
      </c>
      <c r="F98" s="5" t="s">
        <v>373</v>
      </c>
      <c r="G98" s="5" t="s">
        <v>373</v>
      </c>
      <c r="H98" s="5" t="s">
        <v>373</v>
      </c>
      <c r="I98" s="13" t="s">
        <v>370</v>
      </c>
      <c r="J98" s="5" t="s">
        <v>373</v>
      </c>
      <c r="K98" s="5" t="s">
        <v>373</v>
      </c>
      <c r="L98" s="5" t="s">
        <v>373</v>
      </c>
      <c r="M98" s="13" t="s">
        <v>370</v>
      </c>
      <c r="N98" s="37">
        <v>357.8</v>
      </c>
      <c r="O98" s="37">
        <v>456.2</v>
      </c>
      <c r="P98" s="4">
        <f t="shared" si="29"/>
        <v>1.2750139742873112</v>
      </c>
      <c r="Q98" s="13">
        <v>20</v>
      </c>
      <c r="R98" s="22">
        <v>1</v>
      </c>
      <c r="S98" s="13">
        <v>15</v>
      </c>
      <c r="T98" s="37">
        <v>17.100000000000001</v>
      </c>
      <c r="U98" s="37">
        <v>18</v>
      </c>
      <c r="V98" s="4">
        <f t="shared" si="30"/>
        <v>1.0526315789473684</v>
      </c>
      <c r="W98" s="13">
        <v>20</v>
      </c>
      <c r="X98" s="37">
        <v>2.9</v>
      </c>
      <c r="Y98" s="37">
        <v>4.0999999999999996</v>
      </c>
      <c r="Z98" s="4">
        <f t="shared" si="31"/>
        <v>1.4137931034482758</v>
      </c>
      <c r="AA98" s="13">
        <v>30</v>
      </c>
      <c r="AB98" s="37" t="s">
        <v>370</v>
      </c>
      <c r="AC98" s="37" t="s">
        <v>370</v>
      </c>
      <c r="AD98" s="4" t="s">
        <v>370</v>
      </c>
      <c r="AE98" s="13" t="s">
        <v>370</v>
      </c>
      <c r="AF98" s="5" t="s">
        <v>383</v>
      </c>
      <c r="AG98" s="5" t="s">
        <v>383</v>
      </c>
      <c r="AH98" s="5" t="s">
        <v>383</v>
      </c>
      <c r="AI98" s="13">
        <v>5</v>
      </c>
      <c r="AJ98" s="5" t="s">
        <v>383</v>
      </c>
      <c r="AK98" s="5" t="s">
        <v>383</v>
      </c>
      <c r="AL98" s="5" t="s">
        <v>383</v>
      </c>
      <c r="AM98" s="13">
        <v>15</v>
      </c>
      <c r="AN98" s="37">
        <v>17</v>
      </c>
      <c r="AO98" s="37">
        <v>17</v>
      </c>
      <c r="AP98" s="4">
        <f t="shared" si="42"/>
        <v>1</v>
      </c>
      <c r="AQ98" s="13">
        <v>20</v>
      </c>
      <c r="AR98" s="20">
        <f t="shared" si="33"/>
        <v>1.1693099829393503</v>
      </c>
      <c r="AS98" s="20">
        <f t="shared" si="43"/>
        <v>1.1693099829393503</v>
      </c>
      <c r="AT98" s="35">
        <v>1336</v>
      </c>
      <c r="AU98" s="21">
        <f t="shared" si="25"/>
        <v>1093.090909090909</v>
      </c>
      <c r="AV98" s="21">
        <f t="shared" si="26"/>
        <v>1278.2</v>
      </c>
      <c r="AW98" s="80">
        <f t="shared" si="27"/>
        <v>185.10909090909104</v>
      </c>
      <c r="AX98" s="21">
        <v>219.6</v>
      </c>
      <c r="AY98" s="21">
        <v>202.1</v>
      </c>
      <c r="AZ98" s="21">
        <v>52</v>
      </c>
      <c r="BA98" s="21">
        <v>157.9</v>
      </c>
      <c r="BB98" s="21">
        <v>150.1</v>
      </c>
      <c r="BC98" s="21">
        <v>98.399999999999977</v>
      </c>
      <c r="BD98" s="21">
        <v>146.79999999999998</v>
      </c>
      <c r="BE98" s="21">
        <v>137.1</v>
      </c>
      <c r="BF98" s="78">
        <f t="shared" si="28"/>
        <v>114.20000000000016</v>
      </c>
      <c r="BG98" s="100"/>
      <c r="BH98" s="81"/>
      <c r="BI98" s="106"/>
      <c r="BJ98" s="37">
        <f t="shared" si="34"/>
        <v>114.20000000000016</v>
      </c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  <c r="BZ98" s="11"/>
      <c r="CA98" s="11"/>
      <c r="CB98" s="11"/>
      <c r="CC98" s="11"/>
      <c r="CD98" s="11"/>
      <c r="CE98" s="11"/>
      <c r="CF98" s="12"/>
      <c r="CG98" s="11"/>
      <c r="CH98" s="11"/>
      <c r="CI98" s="11"/>
      <c r="CJ98" s="11"/>
      <c r="CK98" s="11"/>
      <c r="CL98" s="11"/>
      <c r="CM98" s="11"/>
      <c r="CN98" s="11"/>
      <c r="CO98" s="11"/>
      <c r="CP98" s="11"/>
      <c r="CQ98" s="11"/>
      <c r="CR98" s="11"/>
      <c r="CS98" s="11"/>
      <c r="CT98" s="11"/>
      <c r="CU98" s="11"/>
      <c r="CV98" s="11"/>
      <c r="CW98" s="11"/>
      <c r="CX98" s="11"/>
      <c r="CY98" s="11"/>
      <c r="CZ98" s="11"/>
      <c r="DA98" s="11"/>
      <c r="DB98" s="11"/>
      <c r="DC98" s="11"/>
      <c r="DD98" s="11"/>
      <c r="DE98" s="11"/>
      <c r="DF98" s="11"/>
      <c r="DG98" s="11"/>
      <c r="DH98" s="12"/>
      <c r="DI98" s="11"/>
      <c r="DJ98" s="11"/>
      <c r="DK98" s="11"/>
      <c r="DL98" s="11"/>
      <c r="DM98" s="11"/>
      <c r="DN98" s="11"/>
      <c r="DO98" s="11"/>
      <c r="DP98" s="11"/>
      <c r="DQ98" s="11"/>
      <c r="DR98" s="11"/>
      <c r="DS98" s="11"/>
      <c r="DT98" s="11"/>
      <c r="DU98" s="11"/>
      <c r="DV98" s="11"/>
      <c r="DW98" s="11"/>
      <c r="DX98" s="11"/>
      <c r="DY98" s="11"/>
      <c r="DZ98" s="11"/>
      <c r="EA98" s="11"/>
      <c r="EB98" s="11"/>
      <c r="EC98" s="11"/>
      <c r="ED98" s="11"/>
      <c r="EE98" s="11"/>
      <c r="EF98" s="11"/>
      <c r="EG98" s="11"/>
      <c r="EH98" s="11"/>
      <c r="EI98" s="11"/>
      <c r="EJ98" s="12"/>
      <c r="EK98" s="11"/>
      <c r="EL98" s="11"/>
      <c r="EM98" s="11"/>
      <c r="EN98" s="11"/>
      <c r="EO98" s="11"/>
      <c r="EP98" s="11"/>
      <c r="EQ98" s="11"/>
      <c r="ER98" s="11"/>
      <c r="ES98" s="11"/>
      <c r="ET98" s="11"/>
      <c r="EU98" s="11"/>
      <c r="EV98" s="11"/>
      <c r="EW98" s="11"/>
      <c r="EX98" s="11"/>
      <c r="EY98" s="11"/>
      <c r="EZ98" s="11"/>
      <c r="FA98" s="11"/>
      <c r="FB98" s="11"/>
      <c r="FC98" s="11"/>
      <c r="FD98" s="11"/>
      <c r="FE98" s="11"/>
      <c r="FF98" s="11"/>
      <c r="FG98" s="11"/>
      <c r="FH98" s="11"/>
      <c r="FI98" s="11"/>
      <c r="FJ98" s="11"/>
      <c r="FK98" s="11"/>
      <c r="FL98" s="12"/>
      <c r="FM98" s="11"/>
      <c r="FN98" s="11"/>
      <c r="FO98" s="11"/>
      <c r="FP98" s="11"/>
      <c r="FQ98" s="11"/>
      <c r="FR98" s="11"/>
      <c r="FS98" s="11"/>
      <c r="FT98" s="11"/>
      <c r="FU98" s="11"/>
      <c r="FV98" s="11"/>
      <c r="FW98" s="11"/>
      <c r="FX98" s="11"/>
      <c r="FY98" s="11"/>
      <c r="FZ98" s="11"/>
      <c r="GA98" s="11"/>
      <c r="GB98" s="11"/>
      <c r="GC98" s="11"/>
      <c r="GD98" s="11"/>
      <c r="GE98" s="11"/>
      <c r="GF98" s="11"/>
      <c r="GG98" s="11"/>
      <c r="GH98" s="11"/>
      <c r="GI98" s="11"/>
      <c r="GJ98" s="11"/>
      <c r="GK98" s="11"/>
      <c r="GL98" s="11"/>
      <c r="GM98" s="11"/>
      <c r="GN98" s="12"/>
      <c r="GO98" s="11"/>
      <c r="GP98" s="11"/>
      <c r="GQ98" s="11"/>
      <c r="GR98" s="11"/>
      <c r="GS98" s="11"/>
      <c r="GT98" s="11"/>
      <c r="GU98" s="11"/>
      <c r="GV98" s="11"/>
      <c r="GW98" s="11"/>
      <c r="GX98" s="11"/>
      <c r="GY98" s="11"/>
      <c r="GZ98" s="11"/>
      <c r="HA98" s="11"/>
      <c r="HB98" s="11"/>
      <c r="HC98" s="11"/>
      <c r="HD98" s="11"/>
      <c r="HE98" s="11"/>
      <c r="HF98" s="11"/>
      <c r="HG98" s="11"/>
      <c r="HH98" s="11"/>
      <c r="HI98" s="11"/>
      <c r="HJ98" s="11"/>
      <c r="HK98" s="11"/>
      <c r="HL98" s="11"/>
      <c r="HM98" s="11"/>
      <c r="HN98" s="11"/>
      <c r="HO98" s="11"/>
      <c r="HP98" s="12"/>
      <c r="HQ98" s="11"/>
      <c r="HR98" s="11"/>
    </row>
    <row r="99" spans="1:226" s="2" customFormat="1" ht="15" customHeight="1" x14ac:dyDescent="0.2">
      <c r="A99" s="16" t="s">
        <v>100</v>
      </c>
      <c r="B99" s="37">
        <v>1024</v>
      </c>
      <c r="C99" s="37">
        <v>807</v>
      </c>
      <c r="D99" s="4">
        <f t="shared" si="24"/>
        <v>0.7880859375</v>
      </c>
      <c r="E99" s="13">
        <v>10</v>
      </c>
      <c r="F99" s="5" t="s">
        <v>373</v>
      </c>
      <c r="G99" s="5" t="s">
        <v>373</v>
      </c>
      <c r="H99" s="5" t="s">
        <v>373</v>
      </c>
      <c r="I99" s="13" t="s">
        <v>370</v>
      </c>
      <c r="J99" s="5" t="s">
        <v>373</v>
      </c>
      <c r="K99" s="5" t="s">
        <v>373</v>
      </c>
      <c r="L99" s="5" t="s">
        <v>373</v>
      </c>
      <c r="M99" s="13" t="s">
        <v>370</v>
      </c>
      <c r="N99" s="37">
        <v>4829.7</v>
      </c>
      <c r="O99" s="37">
        <v>2623.3</v>
      </c>
      <c r="P99" s="4">
        <f t="shared" si="29"/>
        <v>0.54316003064372531</v>
      </c>
      <c r="Q99" s="13">
        <v>20</v>
      </c>
      <c r="R99" s="22">
        <v>1</v>
      </c>
      <c r="S99" s="13">
        <v>15</v>
      </c>
      <c r="T99" s="37">
        <v>98</v>
      </c>
      <c r="U99" s="37">
        <v>94</v>
      </c>
      <c r="V99" s="4">
        <f t="shared" si="30"/>
        <v>0.95918367346938771</v>
      </c>
      <c r="W99" s="13">
        <v>25</v>
      </c>
      <c r="X99" s="37">
        <v>8.6999999999999993</v>
      </c>
      <c r="Y99" s="37">
        <v>11.3</v>
      </c>
      <c r="Z99" s="4">
        <f t="shared" si="31"/>
        <v>1.2988505747126438</v>
      </c>
      <c r="AA99" s="13">
        <v>25</v>
      </c>
      <c r="AB99" s="37" t="s">
        <v>370</v>
      </c>
      <c r="AC99" s="37" t="s">
        <v>370</v>
      </c>
      <c r="AD99" s="4" t="s">
        <v>370</v>
      </c>
      <c r="AE99" s="13" t="s">
        <v>370</v>
      </c>
      <c r="AF99" s="5" t="s">
        <v>383</v>
      </c>
      <c r="AG99" s="5" t="s">
        <v>383</v>
      </c>
      <c r="AH99" s="5" t="s">
        <v>383</v>
      </c>
      <c r="AI99" s="13">
        <v>5</v>
      </c>
      <c r="AJ99" s="5" t="s">
        <v>383</v>
      </c>
      <c r="AK99" s="5" t="s">
        <v>383</v>
      </c>
      <c r="AL99" s="5" t="s">
        <v>383</v>
      </c>
      <c r="AM99" s="13">
        <v>15</v>
      </c>
      <c r="AN99" s="37">
        <v>1669</v>
      </c>
      <c r="AO99" s="37">
        <v>1669</v>
      </c>
      <c r="AP99" s="4">
        <f t="shared" si="42"/>
        <v>1</v>
      </c>
      <c r="AQ99" s="13">
        <v>20</v>
      </c>
      <c r="AR99" s="20">
        <f t="shared" si="33"/>
        <v>0.95821666254282867</v>
      </c>
      <c r="AS99" s="20">
        <f t="shared" si="43"/>
        <v>0.95821666254282867</v>
      </c>
      <c r="AT99" s="35">
        <v>107</v>
      </c>
      <c r="AU99" s="21">
        <f t="shared" si="25"/>
        <v>87.545454545454533</v>
      </c>
      <c r="AV99" s="21">
        <f t="shared" si="26"/>
        <v>83.9</v>
      </c>
      <c r="AW99" s="80">
        <f t="shared" si="27"/>
        <v>-3.6454545454545269</v>
      </c>
      <c r="AX99" s="21">
        <v>51.5</v>
      </c>
      <c r="AY99" s="21">
        <v>66.2</v>
      </c>
      <c r="AZ99" s="21">
        <v>0</v>
      </c>
      <c r="BA99" s="21">
        <v>7</v>
      </c>
      <c r="BB99" s="21">
        <v>11.8</v>
      </c>
      <c r="BC99" s="21">
        <v>0</v>
      </c>
      <c r="BD99" s="21">
        <v>10.199999999999999</v>
      </c>
      <c r="BE99" s="21">
        <v>12</v>
      </c>
      <c r="BF99" s="78">
        <f t="shared" si="28"/>
        <v>-74.8</v>
      </c>
      <c r="BG99" s="100"/>
      <c r="BH99" s="81"/>
      <c r="BI99" s="106"/>
      <c r="BJ99" s="37">
        <f t="shared" si="34"/>
        <v>0</v>
      </c>
      <c r="BK99" s="11"/>
      <c r="BL99" s="11"/>
      <c r="BM99" s="11"/>
      <c r="BN99" s="11"/>
      <c r="BO99" s="11"/>
      <c r="BP99" s="11"/>
      <c r="BQ99" s="11"/>
      <c r="BR99" s="11"/>
      <c r="BS99" s="11"/>
      <c r="BT99" s="11"/>
      <c r="BU99" s="11"/>
      <c r="BV99" s="11"/>
      <c r="BW99" s="11"/>
      <c r="BX99" s="11"/>
      <c r="BY99" s="11"/>
      <c r="BZ99" s="11"/>
      <c r="CA99" s="11"/>
      <c r="CB99" s="11"/>
      <c r="CC99" s="11"/>
      <c r="CD99" s="11"/>
      <c r="CE99" s="11"/>
      <c r="CF99" s="12"/>
      <c r="CG99" s="11"/>
      <c r="CH99" s="11"/>
      <c r="CI99" s="11"/>
      <c r="CJ99" s="11"/>
      <c r="CK99" s="11"/>
      <c r="CL99" s="11"/>
      <c r="CM99" s="11"/>
      <c r="CN99" s="11"/>
      <c r="CO99" s="11"/>
      <c r="CP99" s="11"/>
      <c r="CQ99" s="11"/>
      <c r="CR99" s="11"/>
      <c r="CS99" s="11"/>
      <c r="CT99" s="11"/>
      <c r="CU99" s="11"/>
      <c r="CV99" s="11"/>
      <c r="CW99" s="11"/>
      <c r="CX99" s="11"/>
      <c r="CY99" s="11"/>
      <c r="CZ99" s="11"/>
      <c r="DA99" s="11"/>
      <c r="DB99" s="11"/>
      <c r="DC99" s="11"/>
      <c r="DD99" s="11"/>
      <c r="DE99" s="11"/>
      <c r="DF99" s="11"/>
      <c r="DG99" s="11"/>
      <c r="DH99" s="12"/>
      <c r="DI99" s="11"/>
      <c r="DJ99" s="11"/>
      <c r="DK99" s="11"/>
      <c r="DL99" s="11"/>
      <c r="DM99" s="11"/>
      <c r="DN99" s="11"/>
      <c r="DO99" s="11"/>
      <c r="DP99" s="11"/>
      <c r="DQ99" s="11"/>
      <c r="DR99" s="11"/>
      <c r="DS99" s="11"/>
      <c r="DT99" s="11"/>
      <c r="DU99" s="11"/>
      <c r="DV99" s="11"/>
      <c r="DW99" s="11"/>
      <c r="DX99" s="11"/>
      <c r="DY99" s="11"/>
      <c r="DZ99" s="11"/>
      <c r="EA99" s="11"/>
      <c r="EB99" s="11"/>
      <c r="EC99" s="11"/>
      <c r="ED99" s="11"/>
      <c r="EE99" s="11"/>
      <c r="EF99" s="11"/>
      <c r="EG99" s="11"/>
      <c r="EH99" s="11"/>
      <c r="EI99" s="11"/>
      <c r="EJ99" s="12"/>
      <c r="EK99" s="11"/>
      <c r="EL99" s="11"/>
      <c r="EM99" s="11"/>
      <c r="EN99" s="11"/>
      <c r="EO99" s="11"/>
      <c r="EP99" s="11"/>
      <c r="EQ99" s="11"/>
      <c r="ER99" s="11"/>
      <c r="ES99" s="11"/>
      <c r="ET99" s="11"/>
      <c r="EU99" s="11"/>
      <c r="EV99" s="11"/>
      <c r="EW99" s="11"/>
      <c r="EX99" s="11"/>
      <c r="EY99" s="11"/>
      <c r="EZ99" s="11"/>
      <c r="FA99" s="11"/>
      <c r="FB99" s="11"/>
      <c r="FC99" s="11"/>
      <c r="FD99" s="11"/>
      <c r="FE99" s="11"/>
      <c r="FF99" s="11"/>
      <c r="FG99" s="11"/>
      <c r="FH99" s="11"/>
      <c r="FI99" s="11"/>
      <c r="FJ99" s="11"/>
      <c r="FK99" s="11"/>
      <c r="FL99" s="12"/>
      <c r="FM99" s="11"/>
      <c r="FN99" s="11"/>
      <c r="FO99" s="11"/>
      <c r="FP99" s="11"/>
      <c r="FQ99" s="11"/>
      <c r="FR99" s="11"/>
      <c r="FS99" s="11"/>
      <c r="FT99" s="11"/>
      <c r="FU99" s="11"/>
      <c r="FV99" s="11"/>
      <c r="FW99" s="11"/>
      <c r="FX99" s="11"/>
      <c r="FY99" s="11"/>
      <c r="FZ99" s="11"/>
      <c r="GA99" s="11"/>
      <c r="GB99" s="11"/>
      <c r="GC99" s="11"/>
      <c r="GD99" s="11"/>
      <c r="GE99" s="11"/>
      <c r="GF99" s="11"/>
      <c r="GG99" s="11"/>
      <c r="GH99" s="11"/>
      <c r="GI99" s="11"/>
      <c r="GJ99" s="11"/>
      <c r="GK99" s="11"/>
      <c r="GL99" s="11"/>
      <c r="GM99" s="11"/>
      <c r="GN99" s="12"/>
      <c r="GO99" s="11"/>
      <c r="GP99" s="11"/>
      <c r="GQ99" s="11"/>
      <c r="GR99" s="11"/>
      <c r="GS99" s="11"/>
      <c r="GT99" s="11"/>
      <c r="GU99" s="11"/>
      <c r="GV99" s="11"/>
      <c r="GW99" s="11"/>
      <c r="GX99" s="11"/>
      <c r="GY99" s="11"/>
      <c r="GZ99" s="11"/>
      <c r="HA99" s="11"/>
      <c r="HB99" s="11"/>
      <c r="HC99" s="11"/>
      <c r="HD99" s="11"/>
      <c r="HE99" s="11"/>
      <c r="HF99" s="11"/>
      <c r="HG99" s="11"/>
      <c r="HH99" s="11"/>
      <c r="HI99" s="11"/>
      <c r="HJ99" s="11"/>
      <c r="HK99" s="11"/>
      <c r="HL99" s="11"/>
      <c r="HM99" s="11"/>
      <c r="HN99" s="11"/>
      <c r="HO99" s="11"/>
      <c r="HP99" s="12"/>
      <c r="HQ99" s="11"/>
      <c r="HR99" s="11"/>
    </row>
    <row r="100" spans="1:226" s="2" customFormat="1" ht="15" customHeight="1" x14ac:dyDescent="0.2">
      <c r="A100" s="16" t="s">
        <v>101</v>
      </c>
      <c r="B100" s="37">
        <v>1527.7</v>
      </c>
      <c r="C100" s="37">
        <v>1703</v>
      </c>
      <c r="D100" s="4">
        <f t="shared" si="24"/>
        <v>1.1147476598808665</v>
      </c>
      <c r="E100" s="13">
        <v>10</v>
      </c>
      <c r="F100" s="5" t="s">
        <v>373</v>
      </c>
      <c r="G100" s="5" t="s">
        <v>373</v>
      </c>
      <c r="H100" s="5" t="s">
        <v>373</v>
      </c>
      <c r="I100" s="13" t="s">
        <v>370</v>
      </c>
      <c r="J100" s="5" t="s">
        <v>373</v>
      </c>
      <c r="K100" s="5" t="s">
        <v>373</v>
      </c>
      <c r="L100" s="5" t="s">
        <v>373</v>
      </c>
      <c r="M100" s="13" t="s">
        <v>370</v>
      </c>
      <c r="N100" s="37">
        <v>1493</v>
      </c>
      <c r="O100" s="37">
        <v>2279.1999999999998</v>
      </c>
      <c r="P100" s="4">
        <f t="shared" si="29"/>
        <v>1.5265907568653716</v>
      </c>
      <c r="Q100" s="13">
        <v>20</v>
      </c>
      <c r="R100" s="22">
        <v>1</v>
      </c>
      <c r="S100" s="13">
        <v>15</v>
      </c>
      <c r="T100" s="37">
        <v>1166.2</v>
      </c>
      <c r="U100" s="37">
        <v>1325.5</v>
      </c>
      <c r="V100" s="4">
        <f t="shared" si="30"/>
        <v>1.1365974961413137</v>
      </c>
      <c r="W100" s="13">
        <v>25</v>
      </c>
      <c r="X100" s="37">
        <v>76.8</v>
      </c>
      <c r="Y100" s="37">
        <v>74.900000000000006</v>
      </c>
      <c r="Z100" s="4">
        <f t="shared" si="31"/>
        <v>0.97526041666666674</v>
      </c>
      <c r="AA100" s="13">
        <v>25</v>
      </c>
      <c r="AB100" s="37" t="s">
        <v>370</v>
      </c>
      <c r="AC100" s="37" t="s">
        <v>370</v>
      </c>
      <c r="AD100" s="4" t="s">
        <v>370</v>
      </c>
      <c r="AE100" s="13" t="s">
        <v>370</v>
      </c>
      <c r="AF100" s="5" t="s">
        <v>383</v>
      </c>
      <c r="AG100" s="5" t="s">
        <v>383</v>
      </c>
      <c r="AH100" s="5" t="s">
        <v>383</v>
      </c>
      <c r="AI100" s="13">
        <v>5</v>
      </c>
      <c r="AJ100" s="5" t="s">
        <v>383</v>
      </c>
      <c r="AK100" s="5" t="s">
        <v>383</v>
      </c>
      <c r="AL100" s="5" t="s">
        <v>383</v>
      </c>
      <c r="AM100" s="13">
        <v>15</v>
      </c>
      <c r="AN100" s="37">
        <v>556</v>
      </c>
      <c r="AO100" s="37">
        <v>556</v>
      </c>
      <c r="AP100" s="4">
        <f t="shared" si="42"/>
        <v>1</v>
      </c>
      <c r="AQ100" s="13">
        <v>20</v>
      </c>
      <c r="AR100" s="20">
        <f t="shared" si="33"/>
        <v>1.1258759961418747</v>
      </c>
      <c r="AS100" s="20">
        <f t="shared" si="43"/>
        <v>1.1258759961418747</v>
      </c>
      <c r="AT100" s="35">
        <v>1087</v>
      </c>
      <c r="AU100" s="21">
        <f t="shared" si="25"/>
        <v>889.36363636363626</v>
      </c>
      <c r="AV100" s="21">
        <f t="shared" si="26"/>
        <v>1001.3</v>
      </c>
      <c r="AW100" s="80">
        <f t="shared" si="27"/>
        <v>111.93636363636369</v>
      </c>
      <c r="AX100" s="21">
        <v>311</v>
      </c>
      <c r="AY100" s="21">
        <v>293.5</v>
      </c>
      <c r="AZ100" s="21">
        <v>0</v>
      </c>
      <c r="BA100" s="21">
        <v>119.1</v>
      </c>
      <c r="BB100" s="21">
        <v>111.5</v>
      </c>
      <c r="BC100" s="21">
        <v>0</v>
      </c>
      <c r="BD100" s="21">
        <v>118.7</v>
      </c>
      <c r="BE100" s="21">
        <v>119.2</v>
      </c>
      <c r="BF100" s="78">
        <f t="shared" si="28"/>
        <v>-71.700000000000074</v>
      </c>
      <c r="BG100" s="100"/>
      <c r="BH100" s="81"/>
      <c r="BI100" s="106"/>
      <c r="BJ100" s="37">
        <f t="shared" si="34"/>
        <v>0</v>
      </c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2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2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2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2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2"/>
      <c r="GO100" s="11"/>
      <c r="GP100" s="11"/>
      <c r="GQ100" s="11"/>
      <c r="GR100" s="11"/>
      <c r="GS100" s="11"/>
      <c r="GT100" s="11"/>
      <c r="GU100" s="11"/>
      <c r="GV100" s="11"/>
      <c r="GW100" s="11"/>
      <c r="GX100" s="11"/>
      <c r="GY100" s="11"/>
      <c r="GZ100" s="11"/>
      <c r="HA100" s="11"/>
      <c r="HB100" s="11"/>
      <c r="HC100" s="11"/>
      <c r="HD100" s="11"/>
      <c r="HE100" s="11"/>
      <c r="HF100" s="11"/>
      <c r="HG100" s="11"/>
      <c r="HH100" s="11"/>
      <c r="HI100" s="11"/>
      <c r="HJ100" s="11"/>
      <c r="HK100" s="11"/>
      <c r="HL100" s="11"/>
      <c r="HM100" s="11"/>
      <c r="HN100" s="11"/>
      <c r="HO100" s="11"/>
      <c r="HP100" s="12"/>
      <c r="HQ100" s="11"/>
      <c r="HR100" s="11"/>
    </row>
    <row r="101" spans="1:226" s="2" customFormat="1" ht="15" customHeight="1" x14ac:dyDescent="0.2">
      <c r="A101" s="16" t="s">
        <v>102</v>
      </c>
      <c r="B101" s="37">
        <v>0</v>
      </c>
      <c r="C101" s="37">
        <v>0</v>
      </c>
      <c r="D101" s="4">
        <f t="shared" si="24"/>
        <v>0</v>
      </c>
      <c r="E101" s="13">
        <v>0</v>
      </c>
      <c r="F101" s="5" t="s">
        <v>373</v>
      </c>
      <c r="G101" s="5" t="s">
        <v>373</v>
      </c>
      <c r="H101" s="5" t="s">
        <v>373</v>
      </c>
      <c r="I101" s="13" t="s">
        <v>370</v>
      </c>
      <c r="J101" s="5" t="s">
        <v>373</v>
      </c>
      <c r="K101" s="5" t="s">
        <v>373</v>
      </c>
      <c r="L101" s="5" t="s">
        <v>373</v>
      </c>
      <c r="M101" s="13" t="s">
        <v>370</v>
      </c>
      <c r="N101" s="37">
        <v>283.3</v>
      </c>
      <c r="O101" s="37">
        <v>364.6</v>
      </c>
      <c r="P101" s="4">
        <f t="shared" si="29"/>
        <v>1.2869749382280269</v>
      </c>
      <c r="Q101" s="13">
        <v>20</v>
      </c>
      <c r="R101" s="22">
        <v>1</v>
      </c>
      <c r="S101" s="13">
        <v>15</v>
      </c>
      <c r="T101" s="37">
        <v>125.5</v>
      </c>
      <c r="U101" s="37">
        <v>129.6</v>
      </c>
      <c r="V101" s="4">
        <f t="shared" si="30"/>
        <v>1.0326693227091632</v>
      </c>
      <c r="W101" s="13">
        <v>15</v>
      </c>
      <c r="X101" s="37">
        <v>9.6</v>
      </c>
      <c r="Y101" s="37">
        <v>10</v>
      </c>
      <c r="Z101" s="4">
        <f t="shared" si="31"/>
        <v>1.0416666666666667</v>
      </c>
      <c r="AA101" s="13">
        <v>35</v>
      </c>
      <c r="AB101" s="37" t="s">
        <v>370</v>
      </c>
      <c r="AC101" s="37" t="s">
        <v>370</v>
      </c>
      <c r="AD101" s="4" t="s">
        <v>370</v>
      </c>
      <c r="AE101" s="13" t="s">
        <v>370</v>
      </c>
      <c r="AF101" s="5" t="s">
        <v>383</v>
      </c>
      <c r="AG101" s="5" t="s">
        <v>383</v>
      </c>
      <c r="AH101" s="5" t="s">
        <v>383</v>
      </c>
      <c r="AI101" s="13">
        <v>5</v>
      </c>
      <c r="AJ101" s="5" t="s">
        <v>383</v>
      </c>
      <c r="AK101" s="5" t="s">
        <v>383</v>
      </c>
      <c r="AL101" s="5" t="s">
        <v>383</v>
      </c>
      <c r="AM101" s="13">
        <v>15</v>
      </c>
      <c r="AN101" s="37">
        <v>134</v>
      </c>
      <c r="AO101" s="37">
        <v>134</v>
      </c>
      <c r="AP101" s="4">
        <f t="shared" si="42"/>
        <v>1</v>
      </c>
      <c r="AQ101" s="13">
        <v>20</v>
      </c>
      <c r="AR101" s="20">
        <f t="shared" si="33"/>
        <v>1.0732178279860125</v>
      </c>
      <c r="AS101" s="20">
        <f t="shared" si="43"/>
        <v>1.0732178279860125</v>
      </c>
      <c r="AT101" s="35">
        <v>1202</v>
      </c>
      <c r="AU101" s="21">
        <f t="shared" si="25"/>
        <v>983.45454545454538</v>
      </c>
      <c r="AV101" s="21">
        <f t="shared" si="26"/>
        <v>1055.5</v>
      </c>
      <c r="AW101" s="80">
        <f t="shared" si="27"/>
        <v>72.045454545454618</v>
      </c>
      <c r="AX101" s="21">
        <v>312.39999999999998</v>
      </c>
      <c r="AY101" s="21">
        <v>312.39999999999998</v>
      </c>
      <c r="AZ101" s="21">
        <v>0</v>
      </c>
      <c r="BA101" s="21">
        <v>136.5</v>
      </c>
      <c r="BB101" s="21">
        <v>131.30000000000001</v>
      </c>
      <c r="BC101" s="21">
        <v>0</v>
      </c>
      <c r="BD101" s="21">
        <v>122.8</v>
      </c>
      <c r="BE101" s="21">
        <v>110.2</v>
      </c>
      <c r="BF101" s="78">
        <f t="shared" si="28"/>
        <v>-70.099999999999966</v>
      </c>
      <c r="BG101" s="100"/>
      <c r="BH101" s="81"/>
      <c r="BI101" s="106"/>
      <c r="BJ101" s="37">
        <f t="shared" si="34"/>
        <v>0</v>
      </c>
      <c r="BK101" s="11"/>
      <c r="BL101" s="11"/>
      <c r="BM101" s="11"/>
      <c r="BN101" s="11"/>
      <c r="BO101" s="11"/>
      <c r="BP101" s="11"/>
      <c r="BQ101" s="11"/>
      <c r="BR101" s="11"/>
      <c r="BS101" s="11"/>
      <c r="BT101" s="11"/>
      <c r="BU101" s="11"/>
      <c r="BV101" s="11"/>
      <c r="BW101" s="11"/>
      <c r="BX101" s="11"/>
      <c r="BY101" s="11"/>
      <c r="BZ101" s="11"/>
      <c r="CA101" s="11"/>
      <c r="CB101" s="11"/>
      <c r="CC101" s="11"/>
      <c r="CD101" s="11"/>
      <c r="CE101" s="11"/>
      <c r="CF101" s="12"/>
      <c r="CG101" s="11"/>
      <c r="CH101" s="11"/>
      <c r="CI101" s="11"/>
      <c r="CJ101" s="11"/>
      <c r="CK101" s="11"/>
      <c r="CL101" s="11"/>
      <c r="CM101" s="11"/>
      <c r="CN101" s="11"/>
      <c r="CO101" s="11"/>
      <c r="CP101" s="11"/>
      <c r="CQ101" s="11"/>
      <c r="CR101" s="11"/>
      <c r="CS101" s="11"/>
      <c r="CT101" s="11"/>
      <c r="CU101" s="11"/>
      <c r="CV101" s="11"/>
      <c r="CW101" s="11"/>
      <c r="CX101" s="11"/>
      <c r="CY101" s="11"/>
      <c r="CZ101" s="11"/>
      <c r="DA101" s="11"/>
      <c r="DB101" s="11"/>
      <c r="DC101" s="11"/>
      <c r="DD101" s="11"/>
      <c r="DE101" s="11"/>
      <c r="DF101" s="11"/>
      <c r="DG101" s="11"/>
      <c r="DH101" s="12"/>
      <c r="DI101" s="11"/>
      <c r="DJ101" s="11"/>
      <c r="DK101" s="11"/>
      <c r="DL101" s="11"/>
      <c r="DM101" s="11"/>
      <c r="DN101" s="11"/>
      <c r="DO101" s="11"/>
      <c r="DP101" s="11"/>
      <c r="DQ101" s="11"/>
      <c r="DR101" s="11"/>
      <c r="DS101" s="11"/>
      <c r="DT101" s="11"/>
      <c r="DU101" s="11"/>
      <c r="DV101" s="11"/>
      <c r="DW101" s="11"/>
      <c r="DX101" s="11"/>
      <c r="DY101" s="11"/>
      <c r="DZ101" s="11"/>
      <c r="EA101" s="11"/>
      <c r="EB101" s="11"/>
      <c r="EC101" s="11"/>
      <c r="ED101" s="11"/>
      <c r="EE101" s="11"/>
      <c r="EF101" s="11"/>
      <c r="EG101" s="11"/>
      <c r="EH101" s="11"/>
      <c r="EI101" s="11"/>
      <c r="EJ101" s="12"/>
      <c r="EK101" s="11"/>
      <c r="EL101" s="11"/>
      <c r="EM101" s="11"/>
      <c r="EN101" s="11"/>
      <c r="EO101" s="11"/>
      <c r="EP101" s="11"/>
      <c r="EQ101" s="11"/>
      <c r="ER101" s="11"/>
      <c r="ES101" s="11"/>
      <c r="ET101" s="11"/>
      <c r="EU101" s="11"/>
      <c r="EV101" s="11"/>
      <c r="EW101" s="11"/>
      <c r="EX101" s="11"/>
      <c r="EY101" s="11"/>
      <c r="EZ101" s="11"/>
      <c r="FA101" s="11"/>
      <c r="FB101" s="11"/>
      <c r="FC101" s="11"/>
      <c r="FD101" s="11"/>
      <c r="FE101" s="11"/>
      <c r="FF101" s="11"/>
      <c r="FG101" s="11"/>
      <c r="FH101" s="11"/>
      <c r="FI101" s="11"/>
      <c r="FJ101" s="11"/>
      <c r="FK101" s="11"/>
      <c r="FL101" s="12"/>
      <c r="FM101" s="11"/>
      <c r="FN101" s="11"/>
      <c r="FO101" s="11"/>
      <c r="FP101" s="11"/>
      <c r="FQ101" s="11"/>
      <c r="FR101" s="11"/>
      <c r="FS101" s="11"/>
      <c r="FT101" s="11"/>
      <c r="FU101" s="11"/>
      <c r="FV101" s="11"/>
      <c r="FW101" s="11"/>
      <c r="FX101" s="11"/>
      <c r="FY101" s="11"/>
      <c r="FZ101" s="11"/>
      <c r="GA101" s="11"/>
      <c r="GB101" s="11"/>
      <c r="GC101" s="11"/>
      <c r="GD101" s="11"/>
      <c r="GE101" s="11"/>
      <c r="GF101" s="11"/>
      <c r="GG101" s="11"/>
      <c r="GH101" s="11"/>
      <c r="GI101" s="11"/>
      <c r="GJ101" s="11"/>
      <c r="GK101" s="11"/>
      <c r="GL101" s="11"/>
      <c r="GM101" s="11"/>
      <c r="GN101" s="12"/>
      <c r="GO101" s="11"/>
      <c r="GP101" s="11"/>
      <c r="GQ101" s="11"/>
      <c r="GR101" s="11"/>
      <c r="GS101" s="11"/>
      <c r="GT101" s="11"/>
      <c r="GU101" s="11"/>
      <c r="GV101" s="11"/>
      <c r="GW101" s="11"/>
      <c r="GX101" s="11"/>
      <c r="GY101" s="11"/>
      <c r="GZ101" s="11"/>
      <c r="HA101" s="11"/>
      <c r="HB101" s="11"/>
      <c r="HC101" s="11"/>
      <c r="HD101" s="11"/>
      <c r="HE101" s="11"/>
      <c r="HF101" s="11"/>
      <c r="HG101" s="11"/>
      <c r="HH101" s="11"/>
      <c r="HI101" s="11"/>
      <c r="HJ101" s="11"/>
      <c r="HK101" s="11"/>
      <c r="HL101" s="11"/>
      <c r="HM101" s="11"/>
      <c r="HN101" s="11"/>
      <c r="HO101" s="11"/>
      <c r="HP101" s="12"/>
      <c r="HQ101" s="11"/>
      <c r="HR101" s="11"/>
    </row>
    <row r="102" spans="1:226" s="2" customFormat="1" ht="15" customHeight="1" x14ac:dyDescent="0.2">
      <c r="A102" s="16" t="s">
        <v>103</v>
      </c>
      <c r="B102" s="37">
        <v>0</v>
      </c>
      <c r="C102" s="37">
        <v>0</v>
      </c>
      <c r="D102" s="4">
        <f t="shared" si="24"/>
        <v>0</v>
      </c>
      <c r="E102" s="13">
        <v>0</v>
      </c>
      <c r="F102" s="5" t="s">
        <v>373</v>
      </c>
      <c r="G102" s="5" t="s">
        <v>373</v>
      </c>
      <c r="H102" s="5" t="s">
        <v>373</v>
      </c>
      <c r="I102" s="13" t="s">
        <v>370</v>
      </c>
      <c r="J102" s="5" t="s">
        <v>373</v>
      </c>
      <c r="K102" s="5" t="s">
        <v>373</v>
      </c>
      <c r="L102" s="5" t="s">
        <v>373</v>
      </c>
      <c r="M102" s="13" t="s">
        <v>370</v>
      </c>
      <c r="N102" s="37">
        <v>1296.4000000000001</v>
      </c>
      <c r="O102" s="37">
        <v>949.8</v>
      </c>
      <c r="P102" s="4">
        <f t="shared" si="29"/>
        <v>0.73264424560320884</v>
      </c>
      <c r="Q102" s="13">
        <v>20</v>
      </c>
      <c r="R102" s="22">
        <v>1</v>
      </c>
      <c r="S102" s="13">
        <v>15</v>
      </c>
      <c r="T102" s="37">
        <v>836.8</v>
      </c>
      <c r="U102" s="37">
        <v>888</v>
      </c>
      <c r="V102" s="4">
        <f t="shared" si="30"/>
        <v>1.061185468451243</v>
      </c>
      <c r="W102" s="13">
        <v>30</v>
      </c>
      <c r="X102" s="37">
        <v>51.5</v>
      </c>
      <c r="Y102" s="37">
        <v>54</v>
      </c>
      <c r="Z102" s="4">
        <f t="shared" si="31"/>
        <v>1.0485436893203883</v>
      </c>
      <c r="AA102" s="13">
        <v>20</v>
      </c>
      <c r="AB102" s="37" t="s">
        <v>370</v>
      </c>
      <c r="AC102" s="37" t="s">
        <v>370</v>
      </c>
      <c r="AD102" s="4" t="s">
        <v>370</v>
      </c>
      <c r="AE102" s="13" t="s">
        <v>370</v>
      </c>
      <c r="AF102" s="5" t="s">
        <v>383</v>
      </c>
      <c r="AG102" s="5" t="s">
        <v>383</v>
      </c>
      <c r="AH102" s="5" t="s">
        <v>383</v>
      </c>
      <c r="AI102" s="13">
        <v>5</v>
      </c>
      <c r="AJ102" s="5" t="s">
        <v>383</v>
      </c>
      <c r="AK102" s="5" t="s">
        <v>383</v>
      </c>
      <c r="AL102" s="5" t="s">
        <v>383</v>
      </c>
      <c r="AM102" s="13">
        <v>15</v>
      </c>
      <c r="AN102" s="37">
        <v>429</v>
      </c>
      <c r="AO102" s="37">
        <v>429</v>
      </c>
      <c r="AP102" s="4">
        <f t="shared" si="42"/>
        <v>1</v>
      </c>
      <c r="AQ102" s="13">
        <v>20</v>
      </c>
      <c r="AR102" s="20">
        <f t="shared" si="33"/>
        <v>0.97580307382865927</v>
      </c>
      <c r="AS102" s="20">
        <f t="shared" si="43"/>
        <v>0.97580307382865927</v>
      </c>
      <c r="AT102" s="35">
        <v>270</v>
      </c>
      <c r="AU102" s="21">
        <f t="shared" si="25"/>
        <v>220.90909090909093</v>
      </c>
      <c r="AV102" s="21">
        <f t="shared" si="26"/>
        <v>215.6</v>
      </c>
      <c r="AW102" s="80">
        <f t="shared" si="27"/>
        <v>-5.3090909090909406</v>
      </c>
      <c r="AX102" s="21">
        <v>228.3</v>
      </c>
      <c r="AY102" s="21">
        <v>222.3</v>
      </c>
      <c r="AZ102" s="21">
        <v>0</v>
      </c>
      <c r="BA102" s="21">
        <v>29.5</v>
      </c>
      <c r="BB102" s="21">
        <v>25.4</v>
      </c>
      <c r="BC102" s="21">
        <v>0</v>
      </c>
      <c r="BD102" s="21">
        <v>25</v>
      </c>
      <c r="BE102" s="21">
        <v>21.7</v>
      </c>
      <c r="BF102" s="78">
        <f t="shared" si="28"/>
        <v>-336.59999999999997</v>
      </c>
      <c r="BG102" s="100"/>
      <c r="BH102" s="81"/>
      <c r="BI102" s="106"/>
      <c r="BJ102" s="37">
        <f t="shared" si="34"/>
        <v>0</v>
      </c>
      <c r="BK102" s="11"/>
      <c r="BL102" s="11"/>
      <c r="BM102" s="11"/>
      <c r="BN102" s="11"/>
      <c r="BO102" s="11"/>
      <c r="BP102" s="11"/>
      <c r="BQ102" s="11"/>
      <c r="BR102" s="11"/>
      <c r="BS102" s="11"/>
      <c r="BT102" s="11"/>
      <c r="BU102" s="11"/>
      <c r="BV102" s="11"/>
      <c r="BW102" s="11"/>
      <c r="BX102" s="11"/>
      <c r="BY102" s="11"/>
      <c r="BZ102" s="11"/>
      <c r="CA102" s="11"/>
      <c r="CB102" s="11"/>
      <c r="CC102" s="11"/>
      <c r="CD102" s="11"/>
      <c r="CE102" s="11"/>
      <c r="CF102" s="12"/>
      <c r="CG102" s="11"/>
      <c r="CH102" s="11"/>
      <c r="CI102" s="11"/>
      <c r="CJ102" s="11"/>
      <c r="CK102" s="11"/>
      <c r="CL102" s="11"/>
      <c r="CM102" s="11"/>
      <c r="CN102" s="11"/>
      <c r="CO102" s="11"/>
      <c r="CP102" s="11"/>
      <c r="CQ102" s="11"/>
      <c r="CR102" s="11"/>
      <c r="CS102" s="11"/>
      <c r="CT102" s="11"/>
      <c r="CU102" s="11"/>
      <c r="CV102" s="11"/>
      <c r="CW102" s="11"/>
      <c r="CX102" s="11"/>
      <c r="CY102" s="11"/>
      <c r="CZ102" s="11"/>
      <c r="DA102" s="11"/>
      <c r="DB102" s="11"/>
      <c r="DC102" s="11"/>
      <c r="DD102" s="11"/>
      <c r="DE102" s="11"/>
      <c r="DF102" s="11"/>
      <c r="DG102" s="11"/>
      <c r="DH102" s="12"/>
      <c r="DI102" s="11"/>
      <c r="DJ102" s="11"/>
      <c r="DK102" s="11"/>
      <c r="DL102" s="11"/>
      <c r="DM102" s="11"/>
      <c r="DN102" s="11"/>
      <c r="DO102" s="11"/>
      <c r="DP102" s="11"/>
      <c r="DQ102" s="11"/>
      <c r="DR102" s="11"/>
      <c r="DS102" s="11"/>
      <c r="DT102" s="11"/>
      <c r="DU102" s="11"/>
      <c r="DV102" s="11"/>
      <c r="DW102" s="11"/>
      <c r="DX102" s="11"/>
      <c r="DY102" s="11"/>
      <c r="DZ102" s="11"/>
      <c r="EA102" s="11"/>
      <c r="EB102" s="11"/>
      <c r="EC102" s="11"/>
      <c r="ED102" s="11"/>
      <c r="EE102" s="11"/>
      <c r="EF102" s="11"/>
      <c r="EG102" s="11"/>
      <c r="EH102" s="11"/>
      <c r="EI102" s="11"/>
      <c r="EJ102" s="12"/>
      <c r="EK102" s="11"/>
      <c r="EL102" s="11"/>
      <c r="EM102" s="11"/>
      <c r="EN102" s="11"/>
      <c r="EO102" s="11"/>
      <c r="EP102" s="11"/>
      <c r="EQ102" s="11"/>
      <c r="ER102" s="11"/>
      <c r="ES102" s="11"/>
      <c r="ET102" s="11"/>
      <c r="EU102" s="11"/>
      <c r="EV102" s="11"/>
      <c r="EW102" s="11"/>
      <c r="EX102" s="11"/>
      <c r="EY102" s="11"/>
      <c r="EZ102" s="11"/>
      <c r="FA102" s="11"/>
      <c r="FB102" s="11"/>
      <c r="FC102" s="11"/>
      <c r="FD102" s="11"/>
      <c r="FE102" s="11"/>
      <c r="FF102" s="11"/>
      <c r="FG102" s="11"/>
      <c r="FH102" s="11"/>
      <c r="FI102" s="11"/>
      <c r="FJ102" s="11"/>
      <c r="FK102" s="11"/>
      <c r="FL102" s="12"/>
      <c r="FM102" s="11"/>
      <c r="FN102" s="11"/>
      <c r="FO102" s="11"/>
      <c r="FP102" s="11"/>
      <c r="FQ102" s="11"/>
      <c r="FR102" s="11"/>
      <c r="FS102" s="11"/>
      <c r="FT102" s="11"/>
      <c r="FU102" s="11"/>
      <c r="FV102" s="11"/>
      <c r="FW102" s="11"/>
      <c r="FX102" s="11"/>
      <c r="FY102" s="11"/>
      <c r="FZ102" s="11"/>
      <c r="GA102" s="11"/>
      <c r="GB102" s="11"/>
      <c r="GC102" s="11"/>
      <c r="GD102" s="11"/>
      <c r="GE102" s="11"/>
      <c r="GF102" s="11"/>
      <c r="GG102" s="11"/>
      <c r="GH102" s="11"/>
      <c r="GI102" s="11"/>
      <c r="GJ102" s="11"/>
      <c r="GK102" s="11"/>
      <c r="GL102" s="11"/>
      <c r="GM102" s="11"/>
      <c r="GN102" s="12"/>
      <c r="GO102" s="11"/>
      <c r="GP102" s="11"/>
      <c r="GQ102" s="11"/>
      <c r="GR102" s="11"/>
      <c r="GS102" s="11"/>
      <c r="GT102" s="11"/>
      <c r="GU102" s="11"/>
      <c r="GV102" s="11"/>
      <c r="GW102" s="11"/>
      <c r="GX102" s="11"/>
      <c r="GY102" s="11"/>
      <c r="GZ102" s="11"/>
      <c r="HA102" s="11"/>
      <c r="HB102" s="11"/>
      <c r="HC102" s="11"/>
      <c r="HD102" s="11"/>
      <c r="HE102" s="11"/>
      <c r="HF102" s="11"/>
      <c r="HG102" s="11"/>
      <c r="HH102" s="11"/>
      <c r="HI102" s="11"/>
      <c r="HJ102" s="11"/>
      <c r="HK102" s="11"/>
      <c r="HL102" s="11"/>
      <c r="HM102" s="11"/>
      <c r="HN102" s="11"/>
      <c r="HO102" s="11"/>
      <c r="HP102" s="12"/>
      <c r="HQ102" s="11"/>
      <c r="HR102" s="11"/>
    </row>
    <row r="103" spans="1:226" s="2" customFormat="1" ht="15" customHeight="1" x14ac:dyDescent="0.2">
      <c r="A103" s="16" t="s">
        <v>104</v>
      </c>
      <c r="B103" s="37">
        <v>0</v>
      </c>
      <c r="C103" s="37">
        <v>0</v>
      </c>
      <c r="D103" s="4">
        <f t="shared" si="24"/>
        <v>0</v>
      </c>
      <c r="E103" s="13">
        <v>0</v>
      </c>
      <c r="F103" s="5" t="s">
        <v>373</v>
      </c>
      <c r="G103" s="5" t="s">
        <v>373</v>
      </c>
      <c r="H103" s="5" t="s">
        <v>373</v>
      </c>
      <c r="I103" s="13" t="s">
        <v>370</v>
      </c>
      <c r="J103" s="5" t="s">
        <v>373</v>
      </c>
      <c r="K103" s="5" t="s">
        <v>373</v>
      </c>
      <c r="L103" s="5" t="s">
        <v>373</v>
      </c>
      <c r="M103" s="13" t="s">
        <v>370</v>
      </c>
      <c r="N103" s="37">
        <v>290</v>
      </c>
      <c r="O103" s="37">
        <v>780.4</v>
      </c>
      <c r="P103" s="4">
        <f t="shared" si="29"/>
        <v>2.6910344827586208</v>
      </c>
      <c r="Q103" s="13">
        <v>20</v>
      </c>
      <c r="R103" s="22">
        <v>1</v>
      </c>
      <c r="S103" s="13">
        <v>15</v>
      </c>
      <c r="T103" s="37">
        <v>162.4</v>
      </c>
      <c r="U103" s="37">
        <v>175.2</v>
      </c>
      <c r="V103" s="4">
        <f t="shared" si="30"/>
        <v>1.0788177339901477</v>
      </c>
      <c r="W103" s="13">
        <v>20</v>
      </c>
      <c r="X103" s="37">
        <v>9.4</v>
      </c>
      <c r="Y103" s="37">
        <v>12</v>
      </c>
      <c r="Z103" s="4">
        <f t="shared" si="31"/>
        <v>1.2765957446808509</v>
      </c>
      <c r="AA103" s="13">
        <v>30</v>
      </c>
      <c r="AB103" s="37" t="s">
        <v>370</v>
      </c>
      <c r="AC103" s="37" t="s">
        <v>370</v>
      </c>
      <c r="AD103" s="4" t="s">
        <v>370</v>
      </c>
      <c r="AE103" s="13" t="s">
        <v>370</v>
      </c>
      <c r="AF103" s="5" t="s">
        <v>383</v>
      </c>
      <c r="AG103" s="5" t="s">
        <v>383</v>
      </c>
      <c r="AH103" s="5" t="s">
        <v>383</v>
      </c>
      <c r="AI103" s="13">
        <v>5</v>
      </c>
      <c r="AJ103" s="5" t="s">
        <v>383</v>
      </c>
      <c r="AK103" s="5" t="s">
        <v>383</v>
      </c>
      <c r="AL103" s="5" t="s">
        <v>383</v>
      </c>
      <c r="AM103" s="13">
        <v>15</v>
      </c>
      <c r="AN103" s="37">
        <v>186</v>
      </c>
      <c r="AO103" s="37">
        <v>186</v>
      </c>
      <c r="AP103" s="4">
        <f t="shared" si="42"/>
        <v>1</v>
      </c>
      <c r="AQ103" s="13">
        <v>20</v>
      </c>
      <c r="AR103" s="20">
        <f t="shared" si="33"/>
        <v>1.4161420635752466</v>
      </c>
      <c r="AS103" s="20">
        <f t="shared" si="43"/>
        <v>1.2216142063575246</v>
      </c>
      <c r="AT103" s="35">
        <v>650</v>
      </c>
      <c r="AU103" s="21">
        <f t="shared" si="25"/>
        <v>531.81818181818187</v>
      </c>
      <c r="AV103" s="21">
        <f t="shared" si="26"/>
        <v>649.70000000000005</v>
      </c>
      <c r="AW103" s="80">
        <f t="shared" si="27"/>
        <v>117.88181818181818</v>
      </c>
      <c r="AX103" s="21">
        <v>236.3</v>
      </c>
      <c r="AY103" s="21">
        <v>246.8</v>
      </c>
      <c r="AZ103" s="21">
        <v>0</v>
      </c>
      <c r="BA103" s="21">
        <v>76.8</v>
      </c>
      <c r="BB103" s="21">
        <v>76.099999999999994</v>
      </c>
      <c r="BC103" s="21">
        <v>0</v>
      </c>
      <c r="BD103" s="21">
        <v>72.8</v>
      </c>
      <c r="BE103" s="21">
        <v>66.599999999999994</v>
      </c>
      <c r="BF103" s="78">
        <f t="shared" si="28"/>
        <v>-125.69999999999996</v>
      </c>
      <c r="BG103" s="100"/>
      <c r="BH103" s="81"/>
      <c r="BI103" s="106"/>
      <c r="BJ103" s="37">
        <f t="shared" si="34"/>
        <v>0</v>
      </c>
      <c r="BK103" s="11"/>
      <c r="BL103" s="11"/>
      <c r="BM103" s="11"/>
      <c r="BN103" s="11"/>
      <c r="BO103" s="11"/>
      <c r="BP103" s="11"/>
      <c r="BQ103" s="11"/>
      <c r="BR103" s="11"/>
      <c r="BS103" s="11"/>
      <c r="BT103" s="11"/>
      <c r="BU103" s="11"/>
      <c r="BV103" s="11"/>
      <c r="BW103" s="11"/>
      <c r="BX103" s="11"/>
      <c r="BY103" s="11"/>
      <c r="BZ103" s="11"/>
      <c r="CA103" s="11"/>
      <c r="CB103" s="11"/>
      <c r="CC103" s="11"/>
      <c r="CD103" s="11"/>
      <c r="CE103" s="11"/>
      <c r="CF103" s="12"/>
      <c r="CG103" s="11"/>
      <c r="CH103" s="11"/>
      <c r="CI103" s="11"/>
      <c r="CJ103" s="11"/>
      <c r="CK103" s="11"/>
      <c r="CL103" s="11"/>
      <c r="CM103" s="11"/>
      <c r="CN103" s="11"/>
      <c r="CO103" s="11"/>
      <c r="CP103" s="11"/>
      <c r="CQ103" s="11"/>
      <c r="CR103" s="11"/>
      <c r="CS103" s="11"/>
      <c r="CT103" s="11"/>
      <c r="CU103" s="11"/>
      <c r="CV103" s="11"/>
      <c r="CW103" s="11"/>
      <c r="CX103" s="11"/>
      <c r="CY103" s="11"/>
      <c r="CZ103" s="11"/>
      <c r="DA103" s="11"/>
      <c r="DB103" s="11"/>
      <c r="DC103" s="11"/>
      <c r="DD103" s="11"/>
      <c r="DE103" s="11"/>
      <c r="DF103" s="11"/>
      <c r="DG103" s="11"/>
      <c r="DH103" s="12"/>
      <c r="DI103" s="11"/>
      <c r="DJ103" s="11"/>
      <c r="DK103" s="11"/>
      <c r="DL103" s="11"/>
      <c r="DM103" s="11"/>
      <c r="DN103" s="11"/>
      <c r="DO103" s="11"/>
      <c r="DP103" s="11"/>
      <c r="DQ103" s="11"/>
      <c r="DR103" s="11"/>
      <c r="DS103" s="11"/>
      <c r="DT103" s="11"/>
      <c r="DU103" s="11"/>
      <c r="DV103" s="11"/>
      <c r="DW103" s="11"/>
      <c r="DX103" s="11"/>
      <c r="DY103" s="11"/>
      <c r="DZ103" s="11"/>
      <c r="EA103" s="11"/>
      <c r="EB103" s="11"/>
      <c r="EC103" s="11"/>
      <c r="ED103" s="11"/>
      <c r="EE103" s="11"/>
      <c r="EF103" s="11"/>
      <c r="EG103" s="11"/>
      <c r="EH103" s="11"/>
      <c r="EI103" s="11"/>
      <c r="EJ103" s="12"/>
      <c r="EK103" s="11"/>
      <c r="EL103" s="11"/>
      <c r="EM103" s="11"/>
      <c r="EN103" s="11"/>
      <c r="EO103" s="11"/>
      <c r="EP103" s="11"/>
      <c r="EQ103" s="11"/>
      <c r="ER103" s="11"/>
      <c r="ES103" s="11"/>
      <c r="ET103" s="11"/>
      <c r="EU103" s="11"/>
      <c r="EV103" s="11"/>
      <c r="EW103" s="11"/>
      <c r="EX103" s="11"/>
      <c r="EY103" s="11"/>
      <c r="EZ103" s="11"/>
      <c r="FA103" s="11"/>
      <c r="FB103" s="11"/>
      <c r="FC103" s="11"/>
      <c r="FD103" s="11"/>
      <c r="FE103" s="11"/>
      <c r="FF103" s="11"/>
      <c r="FG103" s="11"/>
      <c r="FH103" s="11"/>
      <c r="FI103" s="11"/>
      <c r="FJ103" s="11"/>
      <c r="FK103" s="11"/>
      <c r="FL103" s="12"/>
      <c r="FM103" s="11"/>
      <c r="FN103" s="11"/>
      <c r="FO103" s="11"/>
      <c r="FP103" s="11"/>
      <c r="FQ103" s="11"/>
      <c r="FR103" s="11"/>
      <c r="FS103" s="11"/>
      <c r="FT103" s="11"/>
      <c r="FU103" s="11"/>
      <c r="FV103" s="11"/>
      <c r="FW103" s="11"/>
      <c r="FX103" s="11"/>
      <c r="FY103" s="11"/>
      <c r="FZ103" s="11"/>
      <c r="GA103" s="11"/>
      <c r="GB103" s="11"/>
      <c r="GC103" s="11"/>
      <c r="GD103" s="11"/>
      <c r="GE103" s="11"/>
      <c r="GF103" s="11"/>
      <c r="GG103" s="11"/>
      <c r="GH103" s="11"/>
      <c r="GI103" s="11"/>
      <c r="GJ103" s="11"/>
      <c r="GK103" s="11"/>
      <c r="GL103" s="11"/>
      <c r="GM103" s="11"/>
      <c r="GN103" s="12"/>
      <c r="GO103" s="11"/>
      <c r="GP103" s="11"/>
      <c r="GQ103" s="11"/>
      <c r="GR103" s="11"/>
      <c r="GS103" s="11"/>
      <c r="GT103" s="11"/>
      <c r="GU103" s="11"/>
      <c r="GV103" s="11"/>
      <c r="GW103" s="11"/>
      <c r="GX103" s="11"/>
      <c r="GY103" s="11"/>
      <c r="GZ103" s="11"/>
      <c r="HA103" s="11"/>
      <c r="HB103" s="11"/>
      <c r="HC103" s="11"/>
      <c r="HD103" s="11"/>
      <c r="HE103" s="11"/>
      <c r="HF103" s="11"/>
      <c r="HG103" s="11"/>
      <c r="HH103" s="11"/>
      <c r="HI103" s="11"/>
      <c r="HJ103" s="11"/>
      <c r="HK103" s="11"/>
      <c r="HL103" s="11"/>
      <c r="HM103" s="11"/>
      <c r="HN103" s="11"/>
      <c r="HO103" s="11"/>
      <c r="HP103" s="12"/>
      <c r="HQ103" s="11"/>
      <c r="HR103" s="11"/>
    </row>
    <row r="104" spans="1:226" s="2" customFormat="1" ht="15" customHeight="1" x14ac:dyDescent="0.2">
      <c r="A104" s="16" t="s">
        <v>105</v>
      </c>
      <c r="B104" s="37">
        <v>0</v>
      </c>
      <c r="C104" s="37">
        <v>0</v>
      </c>
      <c r="D104" s="4">
        <f t="shared" si="24"/>
        <v>0</v>
      </c>
      <c r="E104" s="13">
        <v>0</v>
      </c>
      <c r="F104" s="5" t="s">
        <v>373</v>
      </c>
      <c r="G104" s="5" t="s">
        <v>373</v>
      </c>
      <c r="H104" s="5" t="s">
        <v>373</v>
      </c>
      <c r="I104" s="13" t="s">
        <v>370</v>
      </c>
      <c r="J104" s="5" t="s">
        <v>373</v>
      </c>
      <c r="K104" s="5" t="s">
        <v>373</v>
      </c>
      <c r="L104" s="5" t="s">
        <v>373</v>
      </c>
      <c r="M104" s="13" t="s">
        <v>370</v>
      </c>
      <c r="N104" s="37">
        <v>202.7</v>
      </c>
      <c r="O104" s="37">
        <v>567.9</v>
      </c>
      <c r="P104" s="4">
        <f t="shared" si="29"/>
        <v>2.8016773556980761</v>
      </c>
      <c r="Q104" s="13">
        <v>20</v>
      </c>
      <c r="R104" s="22">
        <v>1</v>
      </c>
      <c r="S104" s="13">
        <v>15</v>
      </c>
      <c r="T104" s="37">
        <v>104.5</v>
      </c>
      <c r="U104" s="37">
        <v>115.7</v>
      </c>
      <c r="V104" s="4">
        <f t="shared" si="30"/>
        <v>1.107177033492823</v>
      </c>
      <c r="W104" s="13">
        <v>15</v>
      </c>
      <c r="X104" s="37">
        <v>7.1</v>
      </c>
      <c r="Y104" s="37">
        <v>12.6</v>
      </c>
      <c r="Z104" s="4">
        <f t="shared" si="31"/>
        <v>1.7746478873239437</v>
      </c>
      <c r="AA104" s="13">
        <v>35</v>
      </c>
      <c r="AB104" s="37" t="s">
        <v>370</v>
      </c>
      <c r="AC104" s="37" t="s">
        <v>370</v>
      </c>
      <c r="AD104" s="4" t="s">
        <v>370</v>
      </c>
      <c r="AE104" s="13" t="s">
        <v>370</v>
      </c>
      <c r="AF104" s="5" t="s">
        <v>383</v>
      </c>
      <c r="AG104" s="5" t="s">
        <v>383</v>
      </c>
      <c r="AH104" s="5" t="s">
        <v>383</v>
      </c>
      <c r="AI104" s="13">
        <v>5</v>
      </c>
      <c r="AJ104" s="5" t="s">
        <v>383</v>
      </c>
      <c r="AK104" s="5" t="s">
        <v>383</v>
      </c>
      <c r="AL104" s="5" t="s">
        <v>383</v>
      </c>
      <c r="AM104" s="13">
        <v>15</v>
      </c>
      <c r="AN104" s="37">
        <v>106</v>
      </c>
      <c r="AO104" s="37">
        <v>106</v>
      </c>
      <c r="AP104" s="4">
        <f t="shared" si="42"/>
        <v>1</v>
      </c>
      <c r="AQ104" s="13">
        <v>20</v>
      </c>
      <c r="AR104" s="20">
        <f t="shared" si="33"/>
        <v>1.6167036064065894</v>
      </c>
      <c r="AS104" s="20">
        <f t="shared" si="43"/>
        <v>1.2416703606406589</v>
      </c>
      <c r="AT104" s="35">
        <v>502</v>
      </c>
      <c r="AU104" s="21">
        <f t="shared" si="25"/>
        <v>410.72727272727269</v>
      </c>
      <c r="AV104" s="21">
        <f t="shared" si="26"/>
        <v>510</v>
      </c>
      <c r="AW104" s="80">
        <f t="shared" si="27"/>
        <v>99.272727272727309</v>
      </c>
      <c r="AX104" s="21">
        <v>145.6</v>
      </c>
      <c r="AY104" s="21">
        <v>145.6</v>
      </c>
      <c r="AZ104" s="21">
        <v>0</v>
      </c>
      <c r="BA104" s="21">
        <v>59.3</v>
      </c>
      <c r="BB104" s="21">
        <v>59.3</v>
      </c>
      <c r="BC104" s="21">
        <v>0</v>
      </c>
      <c r="BD104" s="21">
        <v>59.3</v>
      </c>
      <c r="BE104" s="21">
        <v>46.6</v>
      </c>
      <c r="BF104" s="78">
        <f t="shared" si="28"/>
        <v>-5.6999999999999957</v>
      </c>
      <c r="BG104" s="100"/>
      <c r="BH104" s="81"/>
      <c r="BI104" s="106"/>
      <c r="BJ104" s="37">
        <f t="shared" si="34"/>
        <v>0</v>
      </c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2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2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2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2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2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2"/>
      <c r="HQ104" s="11"/>
      <c r="HR104" s="11"/>
    </row>
    <row r="105" spans="1:226" s="2" customFormat="1" ht="15" customHeight="1" x14ac:dyDescent="0.2">
      <c r="A105" s="36" t="s">
        <v>106</v>
      </c>
      <c r="B105" s="37"/>
      <c r="C105" s="37"/>
      <c r="D105" s="4"/>
      <c r="E105" s="13"/>
      <c r="F105" s="5"/>
      <c r="G105" s="5"/>
      <c r="H105" s="5"/>
      <c r="I105" s="13"/>
      <c r="J105" s="5"/>
      <c r="K105" s="5"/>
      <c r="L105" s="5"/>
      <c r="M105" s="13"/>
      <c r="N105" s="37"/>
      <c r="O105" s="37"/>
      <c r="P105" s="4"/>
      <c r="Q105" s="13"/>
      <c r="R105" s="22"/>
      <c r="S105" s="13"/>
      <c r="T105" s="37"/>
      <c r="U105" s="37"/>
      <c r="V105" s="4"/>
      <c r="W105" s="13"/>
      <c r="X105" s="37"/>
      <c r="Y105" s="37"/>
      <c r="Z105" s="4"/>
      <c r="AA105" s="13"/>
      <c r="AB105" s="37"/>
      <c r="AC105" s="37"/>
      <c r="AD105" s="4"/>
      <c r="AE105" s="13"/>
      <c r="AF105" s="5"/>
      <c r="AG105" s="5"/>
      <c r="AH105" s="5"/>
      <c r="AI105" s="13"/>
      <c r="AJ105" s="5"/>
      <c r="AK105" s="5"/>
      <c r="AL105" s="5"/>
      <c r="AM105" s="13"/>
      <c r="AN105" s="37"/>
      <c r="AO105" s="37"/>
      <c r="AP105" s="4"/>
      <c r="AQ105" s="13"/>
      <c r="AR105" s="20"/>
      <c r="AS105" s="20"/>
      <c r="AT105" s="35"/>
      <c r="AU105" s="21"/>
      <c r="AV105" s="21"/>
      <c r="AW105" s="80"/>
      <c r="AX105" s="21"/>
      <c r="AY105" s="21"/>
      <c r="AZ105" s="21"/>
      <c r="BA105" s="21"/>
      <c r="BB105" s="21"/>
      <c r="BC105" s="21"/>
      <c r="BD105" s="21"/>
      <c r="BE105" s="21"/>
      <c r="BF105" s="78"/>
      <c r="BG105" s="100"/>
      <c r="BH105" s="81"/>
      <c r="BI105" s="106"/>
      <c r="BJ105" s="37"/>
      <c r="BK105" s="11"/>
      <c r="BL105" s="11"/>
      <c r="BM105" s="11"/>
      <c r="BN105" s="11"/>
      <c r="BO105" s="11"/>
      <c r="BP105" s="11"/>
      <c r="BQ105" s="11"/>
      <c r="BR105" s="11"/>
      <c r="BS105" s="11"/>
      <c r="BT105" s="11"/>
      <c r="BU105" s="11"/>
      <c r="BV105" s="11"/>
      <c r="BW105" s="11"/>
      <c r="BX105" s="11"/>
      <c r="BY105" s="11"/>
      <c r="BZ105" s="11"/>
      <c r="CA105" s="11"/>
      <c r="CB105" s="11"/>
      <c r="CC105" s="11"/>
      <c r="CD105" s="11"/>
      <c r="CE105" s="11"/>
      <c r="CF105" s="12"/>
      <c r="CG105" s="11"/>
      <c r="CH105" s="11"/>
      <c r="CI105" s="11"/>
      <c r="CJ105" s="11"/>
      <c r="CK105" s="11"/>
      <c r="CL105" s="11"/>
      <c r="CM105" s="11"/>
      <c r="CN105" s="11"/>
      <c r="CO105" s="11"/>
      <c r="CP105" s="11"/>
      <c r="CQ105" s="11"/>
      <c r="CR105" s="11"/>
      <c r="CS105" s="11"/>
      <c r="CT105" s="11"/>
      <c r="CU105" s="11"/>
      <c r="CV105" s="11"/>
      <c r="CW105" s="11"/>
      <c r="CX105" s="11"/>
      <c r="CY105" s="11"/>
      <c r="CZ105" s="11"/>
      <c r="DA105" s="11"/>
      <c r="DB105" s="11"/>
      <c r="DC105" s="11"/>
      <c r="DD105" s="11"/>
      <c r="DE105" s="11"/>
      <c r="DF105" s="11"/>
      <c r="DG105" s="11"/>
      <c r="DH105" s="12"/>
      <c r="DI105" s="11"/>
      <c r="DJ105" s="11"/>
      <c r="DK105" s="11"/>
      <c r="DL105" s="11"/>
      <c r="DM105" s="11"/>
      <c r="DN105" s="11"/>
      <c r="DO105" s="11"/>
      <c r="DP105" s="11"/>
      <c r="DQ105" s="11"/>
      <c r="DR105" s="11"/>
      <c r="DS105" s="11"/>
      <c r="DT105" s="11"/>
      <c r="DU105" s="11"/>
      <c r="DV105" s="11"/>
      <c r="DW105" s="11"/>
      <c r="DX105" s="11"/>
      <c r="DY105" s="11"/>
      <c r="DZ105" s="11"/>
      <c r="EA105" s="11"/>
      <c r="EB105" s="11"/>
      <c r="EC105" s="11"/>
      <c r="ED105" s="11"/>
      <c r="EE105" s="11"/>
      <c r="EF105" s="11"/>
      <c r="EG105" s="11"/>
      <c r="EH105" s="11"/>
      <c r="EI105" s="11"/>
      <c r="EJ105" s="12"/>
      <c r="EK105" s="11"/>
      <c r="EL105" s="11"/>
      <c r="EM105" s="11"/>
      <c r="EN105" s="11"/>
      <c r="EO105" s="11"/>
      <c r="EP105" s="11"/>
      <c r="EQ105" s="11"/>
      <c r="ER105" s="11"/>
      <c r="ES105" s="11"/>
      <c r="ET105" s="11"/>
      <c r="EU105" s="11"/>
      <c r="EV105" s="11"/>
      <c r="EW105" s="11"/>
      <c r="EX105" s="11"/>
      <c r="EY105" s="11"/>
      <c r="EZ105" s="11"/>
      <c r="FA105" s="11"/>
      <c r="FB105" s="11"/>
      <c r="FC105" s="11"/>
      <c r="FD105" s="11"/>
      <c r="FE105" s="11"/>
      <c r="FF105" s="11"/>
      <c r="FG105" s="11"/>
      <c r="FH105" s="11"/>
      <c r="FI105" s="11"/>
      <c r="FJ105" s="11"/>
      <c r="FK105" s="11"/>
      <c r="FL105" s="12"/>
      <c r="FM105" s="11"/>
      <c r="FN105" s="11"/>
      <c r="FO105" s="11"/>
      <c r="FP105" s="11"/>
      <c r="FQ105" s="11"/>
      <c r="FR105" s="11"/>
      <c r="FS105" s="11"/>
      <c r="FT105" s="11"/>
      <c r="FU105" s="11"/>
      <c r="FV105" s="11"/>
      <c r="FW105" s="11"/>
      <c r="FX105" s="11"/>
      <c r="FY105" s="11"/>
      <c r="FZ105" s="11"/>
      <c r="GA105" s="11"/>
      <c r="GB105" s="11"/>
      <c r="GC105" s="11"/>
      <c r="GD105" s="11"/>
      <c r="GE105" s="11"/>
      <c r="GF105" s="11"/>
      <c r="GG105" s="11"/>
      <c r="GH105" s="11"/>
      <c r="GI105" s="11"/>
      <c r="GJ105" s="11"/>
      <c r="GK105" s="11"/>
      <c r="GL105" s="11"/>
      <c r="GM105" s="11"/>
      <c r="GN105" s="12"/>
      <c r="GO105" s="11"/>
      <c r="GP105" s="11"/>
      <c r="GQ105" s="11"/>
      <c r="GR105" s="11"/>
      <c r="GS105" s="11"/>
      <c r="GT105" s="11"/>
      <c r="GU105" s="11"/>
      <c r="GV105" s="11"/>
      <c r="GW105" s="11"/>
      <c r="GX105" s="11"/>
      <c r="GY105" s="11"/>
      <c r="GZ105" s="11"/>
      <c r="HA105" s="11"/>
      <c r="HB105" s="11"/>
      <c r="HC105" s="11"/>
      <c r="HD105" s="11"/>
      <c r="HE105" s="11"/>
      <c r="HF105" s="11"/>
      <c r="HG105" s="11"/>
      <c r="HH105" s="11"/>
      <c r="HI105" s="11"/>
      <c r="HJ105" s="11"/>
      <c r="HK105" s="11"/>
      <c r="HL105" s="11"/>
      <c r="HM105" s="11"/>
      <c r="HN105" s="11"/>
      <c r="HO105" s="11"/>
      <c r="HP105" s="12"/>
      <c r="HQ105" s="11"/>
      <c r="HR105" s="11"/>
    </row>
    <row r="106" spans="1:226" s="2" customFormat="1" ht="15" customHeight="1" x14ac:dyDescent="0.2">
      <c r="A106" s="16" t="s">
        <v>107</v>
      </c>
      <c r="B106" s="37">
        <v>540584</v>
      </c>
      <c r="C106" s="37">
        <v>489420</v>
      </c>
      <c r="D106" s="4">
        <f t="shared" si="24"/>
        <v>0.90535420952155443</v>
      </c>
      <c r="E106" s="13">
        <v>10</v>
      </c>
      <c r="F106" s="5" t="s">
        <v>373</v>
      </c>
      <c r="G106" s="5" t="s">
        <v>373</v>
      </c>
      <c r="H106" s="5" t="s">
        <v>373</v>
      </c>
      <c r="I106" s="13" t="s">
        <v>370</v>
      </c>
      <c r="J106" s="5" t="s">
        <v>373</v>
      </c>
      <c r="K106" s="5" t="s">
        <v>373</v>
      </c>
      <c r="L106" s="5" t="s">
        <v>373</v>
      </c>
      <c r="M106" s="13" t="s">
        <v>370</v>
      </c>
      <c r="N106" s="37">
        <v>15854.1</v>
      </c>
      <c r="O106" s="37">
        <v>11099.2</v>
      </c>
      <c r="P106" s="4">
        <f t="shared" si="29"/>
        <v>0.70008388997167925</v>
      </c>
      <c r="Q106" s="13">
        <v>20</v>
      </c>
      <c r="R106" s="22">
        <v>1</v>
      </c>
      <c r="S106" s="13">
        <v>15</v>
      </c>
      <c r="T106" s="37">
        <v>38.9</v>
      </c>
      <c r="U106" s="37">
        <v>40.700000000000003</v>
      </c>
      <c r="V106" s="4">
        <f t="shared" si="30"/>
        <v>1.0462724935732648</v>
      </c>
      <c r="W106" s="13">
        <v>30</v>
      </c>
      <c r="X106" s="37">
        <v>104.5</v>
      </c>
      <c r="Y106" s="37">
        <v>26.5</v>
      </c>
      <c r="Z106" s="4">
        <f t="shared" si="31"/>
        <v>0.25358851674641147</v>
      </c>
      <c r="AA106" s="13">
        <v>20</v>
      </c>
      <c r="AB106" s="37" t="s">
        <v>370</v>
      </c>
      <c r="AC106" s="37" t="s">
        <v>370</v>
      </c>
      <c r="AD106" s="4" t="s">
        <v>370</v>
      </c>
      <c r="AE106" s="13" t="s">
        <v>370</v>
      </c>
      <c r="AF106" s="5" t="s">
        <v>383</v>
      </c>
      <c r="AG106" s="5" t="s">
        <v>383</v>
      </c>
      <c r="AH106" s="5" t="s">
        <v>383</v>
      </c>
      <c r="AI106" s="13">
        <v>10</v>
      </c>
      <c r="AJ106" s="5" t="s">
        <v>383</v>
      </c>
      <c r="AK106" s="5" t="s">
        <v>383</v>
      </c>
      <c r="AL106" s="5" t="s">
        <v>383</v>
      </c>
      <c r="AM106" s="13">
        <v>15</v>
      </c>
      <c r="AN106" s="37">
        <v>95</v>
      </c>
      <c r="AO106" s="37">
        <v>71</v>
      </c>
      <c r="AP106" s="4">
        <f t="shared" ref="AP106:AP120" si="44">IF((AQ106=0),0,IF(AN106=0,1,IF(AO106&lt;0,0,AO106/AN106)))</f>
        <v>0.74736842105263157</v>
      </c>
      <c r="AQ106" s="13">
        <v>20</v>
      </c>
      <c r="AR106" s="20">
        <f t="shared" si="33"/>
        <v>0.77793507354632985</v>
      </c>
      <c r="AS106" s="20">
        <f t="shared" ref="AS106:AS120" si="45">IF(AR106&gt;1.2,IF((AR106-1.2)*0.1+1.2&gt;1.3,1.3,(AR106-1.2)*0.1+1.2),AR106)</f>
        <v>0.77793507354632985</v>
      </c>
      <c r="AT106" s="35">
        <v>2047</v>
      </c>
      <c r="AU106" s="21">
        <f t="shared" si="25"/>
        <v>1674.8181818181818</v>
      </c>
      <c r="AV106" s="21">
        <f t="shared" si="26"/>
        <v>1302.9000000000001</v>
      </c>
      <c r="AW106" s="80">
        <f t="shared" si="27"/>
        <v>-371.91818181818167</v>
      </c>
      <c r="AX106" s="21">
        <v>53.8</v>
      </c>
      <c r="AY106" s="21">
        <v>106.8</v>
      </c>
      <c r="AZ106" s="21">
        <v>565.20000000000005</v>
      </c>
      <c r="BA106" s="21">
        <v>178.2</v>
      </c>
      <c r="BB106" s="21">
        <v>182</v>
      </c>
      <c r="BC106" s="21">
        <v>0</v>
      </c>
      <c r="BD106" s="21">
        <v>204.8</v>
      </c>
      <c r="BE106" s="21">
        <v>152.19999999999999</v>
      </c>
      <c r="BF106" s="78">
        <f t="shared" si="28"/>
        <v>-140.09999999999985</v>
      </c>
      <c r="BG106" s="100"/>
      <c r="BH106" s="81"/>
      <c r="BI106" s="106"/>
      <c r="BJ106" s="37">
        <f t="shared" si="34"/>
        <v>0</v>
      </c>
      <c r="BK106" s="11"/>
      <c r="BL106" s="11"/>
      <c r="BM106" s="11"/>
      <c r="BN106" s="11"/>
      <c r="BO106" s="11"/>
      <c r="BP106" s="11"/>
      <c r="BQ106" s="11"/>
      <c r="BR106" s="11"/>
      <c r="BS106" s="11"/>
      <c r="BT106" s="11"/>
      <c r="BU106" s="11"/>
      <c r="BV106" s="11"/>
      <c r="BW106" s="11"/>
      <c r="BX106" s="11"/>
      <c r="BY106" s="11"/>
      <c r="BZ106" s="11"/>
      <c r="CA106" s="11"/>
      <c r="CB106" s="11"/>
      <c r="CC106" s="11"/>
      <c r="CD106" s="11"/>
      <c r="CE106" s="11"/>
      <c r="CF106" s="12"/>
      <c r="CG106" s="11"/>
      <c r="CH106" s="11"/>
      <c r="CI106" s="11"/>
      <c r="CJ106" s="11"/>
      <c r="CK106" s="11"/>
      <c r="CL106" s="11"/>
      <c r="CM106" s="11"/>
      <c r="CN106" s="11"/>
      <c r="CO106" s="11"/>
      <c r="CP106" s="11"/>
      <c r="CQ106" s="11"/>
      <c r="CR106" s="11"/>
      <c r="CS106" s="11"/>
      <c r="CT106" s="11"/>
      <c r="CU106" s="11"/>
      <c r="CV106" s="11"/>
      <c r="CW106" s="11"/>
      <c r="CX106" s="11"/>
      <c r="CY106" s="11"/>
      <c r="CZ106" s="11"/>
      <c r="DA106" s="11"/>
      <c r="DB106" s="11"/>
      <c r="DC106" s="11"/>
      <c r="DD106" s="11"/>
      <c r="DE106" s="11"/>
      <c r="DF106" s="11"/>
      <c r="DG106" s="11"/>
      <c r="DH106" s="12"/>
      <c r="DI106" s="11"/>
      <c r="DJ106" s="11"/>
      <c r="DK106" s="11"/>
      <c r="DL106" s="11"/>
      <c r="DM106" s="11"/>
      <c r="DN106" s="11"/>
      <c r="DO106" s="11"/>
      <c r="DP106" s="11"/>
      <c r="DQ106" s="11"/>
      <c r="DR106" s="11"/>
      <c r="DS106" s="11"/>
      <c r="DT106" s="11"/>
      <c r="DU106" s="11"/>
      <c r="DV106" s="11"/>
      <c r="DW106" s="11"/>
      <c r="DX106" s="11"/>
      <c r="DY106" s="11"/>
      <c r="DZ106" s="11"/>
      <c r="EA106" s="11"/>
      <c r="EB106" s="11"/>
      <c r="EC106" s="11"/>
      <c r="ED106" s="11"/>
      <c r="EE106" s="11"/>
      <c r="EF106" s="11"/>
      <c r="EG106" s="11"/>
      <c r="EH106" s="11"/>
      <c r="EI106" s="11"/>
      <c r="EJ106" s="12"/>
      <c r="EK106" s="11"/>
      <c r="EL106" s="11"/>
      <c r="EM106" s="11"/>
      <c r="EN106" s="11"/>
      <c r="EO106" s="11"/>
      <c r="EP106" s="11"/>
      <c r="EQ106" s="11"/>
      <c r="ER106" s="11"/>
      <c r="ES106" s="11"/>
      <c r="ET106" s="11"/>
      <c r="EU106" s="11"/>
      <c r="EV106" s="11"/>
      <c r="EW106" s="11"/>
      <c r="EX106" s="11"/>
      <c r="EY106" s="11"/>
      <c r="EZ106" s="11"/>
      <c r="FA106" s="11"/>
      <c r="FB106" s="11"/>
      <c r="FC106" s="11"/>
      <c r="FD106" s="11"/>
      <c r="FE106" s="11"/>
      <c r="FF106" s="11"/>
      <c r="FG106" s="11"/>
      <c r="FH106" s="11"/>
      <c r="FI106" s="11"/>
      <c r="FJ106" s="11"/>
      <c r="FK106" s="11"/>
      <c r="FL106" s="12"/>
      <c r="FM106" s="11"/>
      <c r="FN106" s="11"/>
      <c r="FO106" s="11"/>
      <c r="FP106" s="11"/>
      <c r="FQ106" s="11"/>
      <c r="FR106" s="11"/>
      <c r="FS106" s="11"/>
      <c r="FT106" s="11"/>
      <c r="FU106" s="11"/>
      <c r="FV106" s="11"/>
      <c r="FW106" s="11"/>
      <c r="FX106" s="11"/>
      <c r="FY106" s="11"/>
      <c r="FZ106" s="11"/>
      <c r="GA106" s="11"/>
      <c r="GB106" s="11"/>
      <c r="GC106" s="11"/>
      <c r="GD106" s="11"/>
      <c r="GE106" s="11"/>
      <c r="GF106" s="11"/>
      <c r="GG106" s="11"/>
      <c r="GH106" s="11"/>
      <c r="GI106" s="11"/>
      <c r="GJ106" s="11"/>
      <c r="GK106" s="11"/>
      <c r="GL106" s="11"/>
      <c r="GM106" s="11"/>
      <c r="GN106" s="12"/>
      <c r="GO106" s="11"/>
      <c r="GP106" s="11"/>
      <c r="GQ106" s="11"/>
      <c r="GR106" s="11"/>
      <c r="GS106" s="11"/>
      <c r="GT106" s="11"/>
      <c r="GU106" s="11"/>
      <c r="GV106" s="11"/>
      <c r="GW106" s="11"/>
      <c r="GX106" s="11"/>
      <c r="GY106" s="11"/>
      <c r="GZ106" s="11"/>
      <c r="HA106" s="11"/>
      <c r="HB106" s="11"/>
      <c r="HC106" s="11"/>
      <c r="HD106" s="11"/>
      <c r="HE106" s="11"/>
      <c r="HF106" s="11"/>
      <c r="HG106" s="11"/>
      <c r="HH106" s="11"/>
      <c r="HI106" s="11"/>
      <c r="HJ106" s="11"/>
      <c r="HK106" s="11"/>
      <c r="HL106" s="11"/>
      <c r="HM106" s="11"/>
      <c r="HN106" s="11"/>
      <c r="HO106" s="11"/>
      <c r="HP106" s="12"/>
      <c r="HQ106" s="11"/>
      <c r="HR106" s="11"/>
    </row>
    <row r="107" spans="1:226" s="2" customFormat="1" ht="15" customHeight="1" x14ac:dyDescent="0.2">
      <c r="A107" s="16" t="s">
        <v>108</v>
      </c>
      <c r="B107" s="37">
        <v>0</v>
      </c>
      <c r="C107" s="37">
        <v>0</v>
      </c>
      <c r="D107" s="4">
        <f t="shared" si="24"/>
        <v>0</v>
      </c>
      <c r="E107" s="13">
        <v>0</v>
      </c>
      <c r="F107" s="5" t="s">
        <v>373</v>
      </c>
      <c r="G107" s="5" t="s">
        <v>373</v>
      </c>
      <c r="H107" s="5" t="s">
        <v>373</v>
      </c>
      <c r="I107" s="13" t="s">
        <v>370</v>
      </c>
      <c r="J107" s="5" t="s">
        <v>373</v>
      </c>
      <c r="K107" s="5" t="s">
        <v>373</v>
      </c>
      <c r="L107" s="5" t="s">
        <v>373</v>
      </c>
      <c r="M107" s="13" t="s">
        <v>370</v>
      </c>
      <c r="N107" s="37">
        <v>23396.7</v>
      </c>
      <c r="O107" s="37">
        <v>14320.1</v>
      </c>
      <c r="P107" s="4">
        <f t="shared" si="29"/>
        <v>0.61205640111639681</v>
      </c>
      <c r="Q107" s="13">
        <v>20</v>
      </c>
      <c r="R107" s="22">
        <v>1</v>
      </c>
      <c r="S107" s="13">
        <v>15</v>
      </c>
      <c r="T107" s="37">
        <v>194.3</v>
      </c>
      <c r="U107" s="37">
        <v>368.7</v>
      </c>
      <c r="V107" s="4">
        <f t="shared" si="30"/>
        <v>1.8975810602161605</v>
      </c>
      <c r="W107" s="13">
        <v>25</v>
      </c>
      <c r="X107" s="37">
        <v>277.7</v>
      </c>
      <c r="Y107" s="37">
        <v>408.7</v>
      </c>
      <c r="Z107" s="4">
        <f t="shared" si="31"/>
        <v>1.4717320849837954</v>
      </c>
      <c r="AA107" s="13">
        <v>25</v>
      </c>
      <c r="AB107" s="37" t="s">
        <v>370</v>
      </c>
      <c r="AC107" s="37" t="s">
        <v>370</v>
      </c>
      <c r="AD107" s="4" t="s">
        <v>370</v>
      </c>
      <c r="AE107" s="13" t="s">
        <v>370</v>
      </c>
      <c r="AF107" s="5" t="s">
        <v>383</v>
      </c>
      <c r="AG107" s="5" t="s">
        <v>383</v>
      </c>
      <c r="AH107" s="5" t="s">
        <v>383</v>
      </c>
      <c r="AI107" s="13">
        <v>10</v>
      </c>
      <c r="AJ107" s="5" t="s">
        <v>383</v>
      </c>
      <c r="AK107" s="5" t="s">
        <v>383</v>
      </c>
      <c r="AL107" s="5" t="s">
        <v>383</v>
      </c>
      <c r="AM107" s="13">
        <v>15</v>
      </c>
      <c r="AN107" s="37">
        <v>92</v>
      </c>
      <c r="AO107" s="37">
        <v>510</v>
      </c>
      <c r="AP107" s="4">
        <f t="shared" si="44"/>
        <v>5.5434782608695654</v>
      </c>
      <c r="AQ107" s="13">
        <v>20</v>
      </c>
      <c r="AR107" s="20">
        <f t="shared" si="33"/>
        <v>2.1175573511401726</v>
      </c>
      <c r="AS107" s="20">
        <f t="shared" si="45"/>
        <v>1.2917557351140172</v>
      </c>
      <c r="AT107" s="35">
        <v>1415</v>
      </c>
      <c r="AU107" s="21">
        <f t="shared" si="25"/>
        <v>1157.7272727272725</v>
      </c>
      <c r="AV107" s="21">
        <f t="shared" si="26"/>
        <v>1495.5</v>
      </c>
      <c r="AW107" s="80">
        <f t="shared" si="27"/>
        <v>337.77272727272748</v>
      </c>
      <c r="AX107" s="21">
        <v>311.10000000000002</v>
      </c>
      <c r="AY107" s="21">
        <v>311.10000000000002</v>
      </c>
      <c r="AZ107" s="21">
        <v>0</v>
      </c>
      <c r="BA107" s="21">
        <v>167.2</v>
      </c>
      <c r="BB107" s="21">
        <v>148.6</v>
      </c>
      <c r="BC107" s="21">
        <v>39.799999999999955</v>
      </c>
      <c r="BD107" s="21">
        <v>147.5</v>
      </c>
      <c r="BE107" s="21">
        <v>153.80000000000004</v>
      </c>
      <c r="BF107" s="78">
        <f t="shared" si="28"/>
        <v>216.40000000000012</v>
      </c>
      <c r="BG107" s="100"/>
      <c r="BH107" s="81"/>
      <c r="BI107" s="106"/>
      <c r="BJ107" s="37">
        <f t="shared" si="34"/>
        <v>216.40000000000012</v>
      </c>
      <c r="BK107" s="11"/>
      <c r="BL107" s="11"/>
      <c r="BM107" s="11"/>
      <c r="BN107" s="11"/>
      <c r="BO107" s="11"/>
      <c r="BP107" s="11"/>
      <c r="BQ107" s="11"/>
      <c r="BR107" s="11"/>
      <c r="BS107" s="11"/>
      <c r="BT107" s="11"/>
      <c r="BU107" s="11"/>
      <c r="BV107" s="11"/>
      <c r="BW107" s="11"/>
      <c r="BX107" s="11"/>
      <c r="BY107" s="11"/>
      <c r="BZ107" s="11"/>
      <c r="CA107" s="11"/>
      <c r="CB107" s="11"/>
      <c r="CC107" s="11"/>
      <c r="CD107" s="11"/>
      <c r="CE107" s="11"/>
      <c r="CF107" s="12"/>
      <c r="CG107" s="11"/>
      <c r="CH107" s="11"/>
      <c r="CI107" s="11"/>
      <c r="CJ107" s="11"/>
      <c r="CK107" s="11"/>
      <c r="CL107" s="11"/>
      <c r="CM107" s="11"/>
      <c r="CN107" s="11"/>
      <c r="CO107" s="11"/>
      <c r="CP107" s="11"/>
      <c r="CQ107" s="11"/>
      <c r="CR107" s="11"/>
      <c r="CS107" s="11"/>
      <c r="CT107" s="11"/>
      <c r="CU107" s="11"/>
      <c r="CV107" s="11"/>
      <c r="CW107" s="11"/>
      <c r="CX107" s="11"/>
      <c r="CY107" s="11"/>
      <c r="CZ107" s="11"/>
      <c r="DA107" s="11"/>
      <c r="DB107" s="11"/>
      <c r="DC107" s="11"/>
      <c r="DD107" s="11"/>
      <c r="DE107" s="11"/>
      <c r="DF107" s="11"/>
      <c r="DG107" s="11"/>
      <c r="DH107" s="12"/>
      <c r="DI107" s="11"/>
      <c r="DJ107" s="11"/>
      <c r="DK107" s="11"/>
      <c r="DL107" s="11"/>
      <c r="DM107" s="11"/>
      <c r="DN107" s="11"/>
      <c r="DO107" s="11"/>
      <c r="DP107" s="11"/>
      <c r="DQ107" s="11"/>
      <c r="DR107" s="11"/>
      <c r="DS107" s="11"/>
      <c r="DT107" s="11"/>
      <c r="DU107" s="11"/>
      <c r="DV107" s="11"/>
      <c r="DW107" s="11"/>
      <c r="DX107" s="11"/>
      <c r="DY107" s="11"/>
      <c r="DZ107" s="11"/>
      <c r="EA107" s="11"/>
      <c r="EB107" s="11"/>
      <c r="EC107" s="11"/>
      <c r="ED107" s="11"/>
      <c r="EE107" s="11"/>
      <c r="EF107" s="11"/>
      <c r="EG107" s="11"/>
      <c r="EH107" s="11"/>
      <c r="EI107" s="11"/>
      <c r="EJ107" s="12"/>
      <c r="EK107" s="11"/>
      <c r="EL107" s="11"/>
      <c r="EM107" s="11"/>
      <c r="EN107" s="11"/>
      <c r="EO107" s="11"/>
      <c r="EP107" s="11"/>
      <c r="EQ107" s="11"/>
      <c r="ER107" s="11"/>
      <c r="ES107" s="11"/>
      <c r="ET107" s="11"/>
      <c r="EU107" s="11"/>
      <c r="EV107" s="11"/>
      <c r="EW107" s="11"/>
      <c r="EX107" s="11"/>
      <c r="EY107" s="11"/>
      <c r="EZ107" s="11"/>
      <c r="FA107" s="11"/>
      <c r="FB107" s="11"/>
      <c r="FC107" s="11"/>
      <c r="FD107" s="11"/>
      <c r="FE107" s="11"/>
      <c r="FF107" s="11"/>
      <c r="FG107" s="11"/>
      <c r="FH107" s="11"/>
      <c r="FI107" s="11"/>
      <c r="FJ107" s="11"/>
      <c r="FK107" s="11"/>
      <c r="FL107" s="12"/>
      <c r="FM107" s="11"/>
      <c r="FN107" s="11"/>
      <c r="FO107" s="11"/>
      <c r="FP107" s="11"/>
      <c r="FQ107" s="11"/>
      <c r="FR107" s="11"/>
      <c r="FS107" s="11"/>
      <c r="FT107" s="11"/>
      <c r="FU107" s="11"/>
      <c r="FV107" s="11"/>
      <c r="FW107" s="11"/>
      <c r="FX107" s="11"/>
      <c r="FY107" s="11"/>
      <c r="FZ107" s="11"/>
      <c r="GA107" s="11"/>
      <c r="GB107" s="11"/>
      <c r="GC107" s="11"/>
      <c r="GD107" s="11"/>
      <c r="GE107" s="11"/>
      <c r="GF107" s="11"/>
      <c r="GG107" s="11"/>
      <c r="GH107" s="11"/>
      <c r="GI107" s="11"/>
      <c r="GJ107" s="11"/>
      <c r="GK107" s="11"/>
      <c r="GL107" s="11"/>
      <c r="GM107" s="11"/>
      <c r="GN107" s="12"/>
      <c r="GO107" s="11"/>
      <c r="GP107" s="11"/>
      <c r="GQ107" s="11"/>
      <c r="GR107" s="11"/>
      <c r="GS107" s="11"/>
      <c r="GT107" s="11"/>
      <c r="GU107" s="11"/>
      <c r="GV107" s="11"/>
      <c r="GW107" s="11"/>
      <c r="GX107" s="11"/>
      <c r="GY107" s="11"/>
      <c r="GZ107" s="11"/>
      <c r="HA107" s="11"/>
      <c r="HB107" s="11"/>
      <c r="HC107" s="11"/>
      <c r="HD107" s="11"/>
      <c r="HE107" s="11"/>
      <c r="HF107" s="11"/>
      <c r="HG107" s="11"/>
      <c r="HH107" s="11"/>
      <c r="HI107" s="11"/>
      <c r="HJ107" s="11"/>
      <c r="HK107" s="11"/>
      <c r="HL107" s="11"/>
      <c r="HM107" s="11"/>
      <c r="HN107" s="11"/>
      <c r="HO107" s="11"/>
      <c r="HP107" s="12"/>
      <c r="HQ107" s="11"/>
      <c r="HR107" s="11"/>
    </row>
    <row r="108" spans="1:226" s="2" customFormat="1" ht="15" customHeight="1" x14ac:dyDescent="0.2">
      <c r="A108" s="16" t="s">
        <v>109</v>
      </c>
      <c r="B108" s="37">
        <v>0</v>
      </c>
      <c r="C108" s="37">
        <v>90</v>
      </c>
      <c r="D108" s="4">
        <f t="shared" si="24"/>
        <v>0</v>
      </c>
      <c r="E108" s="13">
        <v>0</v>
      </c>
      <c r="F108" s="5" t="s">
        <v>373</v>
      </c>
      <c r="G108" s="5" t="s">
        <v>373</v>
      </c>
      <c r="H108" s="5" t="s">
        <v>373</v>
      </c>
      <c r="I108" s="13" t="s">
        <v>370</v>
      </c>
      <c r="J108" s="5" t="s">
        <v>373</v>
      </c>
      <c r="K108" s="5" t="s">
        <v>373</v>
      </c>
      <c r="L108" s="5" t="s">
        <v>373</v>
      </c>
      <c r="M108" s="13" t="s">
        <v>370</v>
      </c>
      <c r="N108" s="37">
        <v>17748</v>
      </c>
      <c r="O108" s="37">
        <v>9504.7999999999993</v>
      </c>
      <c r="P108" s="4">
        <f t="shared" si="29"/>
        <v>0.53554203290511604</v>
      </c>
      <c r="Q108" s="13">
        <v>20</v>
      </c>
      <c r="R108" s="22">
        <v>1</v>
      </c>
      <c r="S108" s="13">
        <v>15</v>
      </c>
      <c r="T108" s="37">
        <v>678.6</v>
      </c>
      <c r="U108" s="37">
        <v>494.1</v>
      </c>
      <c r="V108" s="4">
        <f t="shared" si="30"/>
        <v>0.72811671087533159</v>
      </c>
      <c r="W108" s="13">
        <v>25</v>
      </c>
      <c r="X108" s="37">
        <v>71.400000000000006</v>
      </c>
      <c r="Y108" s="37">
        <v>48.8</v>
      </c>
      <c r="Z108" s="4">
        <f t="shared" si="31"/>
        <v>0.6834733893557422</v>
      </c>
      <c r="AA108" s="13">
        <v>25</v>
      </c>
      <c r="AB108" s="37" t="s">
        <v>370</v>
      </c>
      <c r="AC108" s="37" t="s">
        <v>370</v>
      </c>
      <c r="AD108" s="4" t="s">
        <v>370</v>
      </c>
      <c r="AE108" s="13" t="s">
        <v>370</v>
      </c>
      <c r="AF108" s="5" t="s">
        <v>383</v>
      </c>
      <c r="AG108" s="5" t="s">
        <v>383</v>
      </c>
      <c r="AH108" s="5" t="s">
        <v>383</v>
      </c>
      <c r="AI108" s="13">
        <v>10</v>
      </c>
      <c r="AJ108" s="5" t="s">
        <v>383</v>
      </c>
      <c r="AK108" s="5" t="s">
        <v>383</v>
      </c>
      <c r="AL108" s="5" t="s">
        <v>383</v>
      </c>
      <c r="AM108" s="13">
        <v>15</v>
      </c>
      <c r="AN108" s="37">
        <v>835</v>
      </c>
      <c r="AO108" s="37">
        <v>778</v>
      </c>
      <c r="AP108" s="4">
        <f t="shared" si="44"/>
        <v>0.93173652694610776</v>
      </c>
      <c r="AQ108" s="13">
        <v>20</v>
      </c>
      <c r="AR108" s="20">
        <f t="shared" si="33"/>
        <v>0.75843165431239346</v>
      </c>
      <c r="AS108" s="20">
        <f t="shared" si="45"/>
        <v>0.75843165431239346</v>
      </c>
      <c r="AT108" s="35">
        <v>3108</v>
      </c>
      <c r="AU108" s="21">
        <f t="shared" si="25"/>
        <v>2542.909090909091</v>
      </c>
      <c r="AV108" s="21">
        <f t="shared" si="26"/>
        <v>1928.6</v>
      </c>
      <c r="AW108" s="80">
        <f t="shared" si="27"/>
        <v>-614.30909090909108</v>
      </c>
      <c r="AX108" s="21">
        <v>167.9</v>
      </c>
      <c r="AY108" s="21">
        <v>122.1</v>
      </c>
      <c r="AZ108" s="21">
        <v>163.60000000000005</v>
      </c>
      <c r="BA108" s="21">
        <v>151.30000000000001</v>
      </c>
      <c r="BB108" s="21">
        <v>170.1</v>
      </c>
      <c r="BC108" s="21">
        <v>677</v>
      </c>
      <c r="BD108" s="21">
        <v>159.39999999999995</v>
      </c>
      <c r="BE108" s="21">
        <v>46.799999999999955</v>
      </c>
      <c r="BF108" s="78">
        <f t="shared" si="28"/>
        <v>270.39999999999998</v>
      </c>
      <c r="BG108" s="100"/>
      <c r="BH108" s="81"/>
      <c r="BI108" s="106"/>
      <c r="BJ108" s="37">
        <f t="shared" si="34"/>
        <v>270.39999999999998</v>
      </c>
      <c r="BK108" s="11"/>
      <c r="BL108" s="11"/>
      <c r="BM108" s="11"/>
      <c r="BN108" s="11"/>
      <c r="BO108" s="11"/>
      <c r="BP108" s="11"/>
      <c r="BQ108" s="11"/>
      <c r="BR108" s="11"/>
      <c r="BS108" s="11"/>
      <c r="BT108" s="11"/>
      <c r="BU108" s="11"/>
      <c r="BV108" s="11"/>
      <c r="BW108" s="11"/>
      <c r="BX108" s="11"/>
      <c r="BY108" s="11"/>
      <c r="BZ108" s="11"/>
      <c r="CA108" s="11"/>
      <c r="CB108" s="11"/>
      <c r="CC108" s="11"/>
      <c r="CD108" s="11"/>
      <c r="CE108" s="11"/>
      <c r="CF108" s="12"/>
      <c r="CG108" s="11"/>
      <c r="CH108" s="11"/>
      <c r="CI108" s="11"/>
      <c r="CJ108" s="11"/>
      <c r="CK108" s="11"/>
      <c r="CL108" s="11"/>
      <c r="CM108" s="11"/>
      <c r="CN108" s="11"/>
      <c r="CO108" s="11"/>
      <c r="CP108" s="11"/>
      <c r="CQ108" s="11"/>
      <c r="CR108" s="11"/>
      <c r="CS108" s="11"/>
      <c r="CT108" s="11"/>
      <c r="CU108" s="11"/>
      <c r="CV108" s="11"/>
      <c r="CW108" s="11"/>
      <c r="CX108" s="11"/>
      <c r="CY108" s="11"/>
      <c r="CZ108" s="11"/>
      <c r="DA108" s="11"/>
      <c r="DB108" s="11"/>
      <c r="DC108" s="11"/>
      <c r="DD108" s="11"/>
      <c r="DE108" s="11"/>
      <c r="DF108" s="11"/>
      <c r="DG108" s="11"/>
      <c r="DH108" s="12"/>
      <c r="DI108" s="11"/>
      <c r="DJ108" s="11"/>
      <c r="DK108" s="11"/>
      <c r="DL108" s="11"/>
      <c r="DM108" s="11"/>
      <c r="DN108" s="11"/>
      <c r="DO108" s="11"/>
      <c r="DP108" s="11"/>
      <c r="DQ108" s="11"/>
      <c r="DR108" s="11"/>
      <c r="DS108" s="11"/>
      <c r="DT108" s="11"/>
      <c r="DU108" s="11"/>
      <c r="DV108" s="11"/>
      <c r="DW108" s="11"/>
      <c r="DX108" s="11"/>
      <c r="DY108" s="11"/>
      <c r="DZ108" s="11"/>
      <c r="EA108" s="11"/>
      <c r="EB108" s="11"/>
      <c r="EC108" s="11"/>
      <c r="ED108" s="11"/>
      <c r="EE108" s="11"/>
      <c r="EF108" s="11"/>
      <c r="EG108" s="11"/>
      <c r="EH108" s="11"/>
      <c r="EI108" s="11"/>
      <c r="EJ108" s="12"/>
      <c r="EK108" s="11"/>
      <c r="EL108" s="11"/>
      <c r="EM108" s="11"/>
      <c r="EN108" s="11"/>
      <c r="EO108" s="11"/>
      <c r="EP108" s="11"/>
      <c r="EQ108" s="11"/>
      <c r="ER108" s="11"/>
      <c r="ES108" s="11"/>
      <c r="ET108" s="11"/>
      <c r="EU108" s="11"/>
      <c r="EV108" s="11"/>
      <c r="EW108" s="11"/>
      <c r="EX108" s="11"/>
      <c r="EY108" s="11"/>
      <c r="EZ108" s="11"/>
      <c r="FA108" s="11"/>
      <c r="FB108" s="11"/>
      <c r="FC108" s="11"/>
      <c r="FD108" s="11"/>
      <c r="FE108" s="11"/>
      <c r="FF108" s="11"/>
      <c r="FG108" s="11"/>
      <c r="FH108" s="11"/>
      <c r="FI108" s="11"/>
      <c r="FJ108" s="11"/>
      <c r="FK108" s="11"/>
      <c r="FL108" s="12"/>
      <c r="FM108" s="11"/>
      <c r="FN108" s="11"/>
      <c r="FO108" s="11"/>
      <c r="FP108" s="11"/>
      <c r="FQ108" s="11"/>
      <c r="FR108" s="11"/>
      <c r="FS108" s="11"/>
      <c r="FT108" s="11"/>
      <c r="FU108" s="11"/>
      <c r="FV108" s="11"/>
      <c r="FW108" s="11"/>
      <c r="FX108" s="11"/>
      <c r="FY108" s="11"/>
      <c r="FZ108" s="11"/>
      <c r="GA108" s="11"/>
      <c r="GB108" s="11"/>
      <c r="GC108" s="11"/>
      <c r="GD108" s="11"/>
      <c r="GE108" s="11"/>
      <c r="GF108" s="11"/>
      <c r="GG108" s="11"/>
      <c r="GH108" s="11"/>
      <c r="GI108" s="11"/>
      <c r="GJ108" s="11"/>
      <c r="GK108" s="11"/>
      <c r="GL108" s="11"/>
      <c r="GM108" s="11"/>
      <c r="GN108" s="12"/>
      <c r="GO108" s="11"/>
      <c r="GP108" s="11"/>
      <c r="GQ108" s="11"/>
      <c r="GR108" s="11"/>
      <c r="GS108" s="11"/>
      <c r="GT108" s="11"/>
      <c r="GU108" s="11"/>
      <c r="GV108" s="11"/>
      <c r="GW108" s="11"/>
      <c r="GX108" s="11"/>
      <c r="GY108" s="11"/>
      <c r="GZ108" s="11"/>
      <c r="HA108" s="11"/>
      <c r="HB108" s="11"/>
      <c r="HC108" s="11"/>
      <c r="HD108" s="11"/>
      <c r="HE108" s="11"/>
      <c r="HF108" s="11"/>
      <c r="HG108" s="11"/>
      <c r="HH108" s="11"/>
      <c r="HI108" s="11"/>
      <c r="HJ108" s="11"/>
      <c r="HK108" s="11"/>
      <c r="HL108" s="11"/>
      <c r="HM108" s="11"/>
      <c r="HN108" s="11"/>
      <c r="HO108" s="11"/>
      <c r="HP108" s="12"/>
      <c r="HQ108" s="11"/>
      <c r="HR108" s="11"/>
    </row>
    <row r="109" spans="1:226" s="2" customFormat="1" ht="15" customHeight="1" x14ac:dyDescent="0.2">
      <c r="A109" s="16" t="s">
        <v>110</v>
      </c>
      <c r="B109" s="37">
        <v>7170</v>
      </c>
      <c r="C109" s="37">
        <v>8498.2999999999993</v>
      </c>
      <c r="D109" s="4">
        <f t="shared" si="24"/>
        <v>1.1852580195258018</v>
      </c>
      <c r="E109" s="13">
        <v>10</v>
      </c>
      <c r="F109" s="5" t="s">
        <v>373</v>
      </c>
      <c r="G109" s="5" t="s">
        <v>373</v>
      </c>
      <c r="H109" s="5" t="s">
        <v>373</v>
      </c>
      <c r="I109" s="13" t="s">
        <v>370</v>
      </c>
      <c r="J109" s="5" t="s">
        <v>373</v>
      </c>
      <c r="K109" s="5" t="s">
        <v>373</v>
      </c>
      <c r="L109" s="5" t="s">
        <v>373</v>
      </c>
      <c r="M109" s="13" t="s">
        <v>370</v>
      </c>
      <c r="N109" s="37">
        <v>36711.599999999999</v>
      </c>
      <c r="O109" s="37">
        <v>9465.1</v>
      </c>
      <c r="P109" s="4">
        <f t="shared" si="29"/>
        <v>0.25782314036980142</v>
      </c>
      <c r="Q109" s="13">
        <v>20</v>
      </c>
      <c r="R109" s="22">
        <v>1</v>
      </c>
      <c r="S109" s="13">
        <v>15</v>
      </c>
      <c r="T109" s="37">
        <v>17</v>
      </c>
      <c r="U109" s="37">
        <v>0</v>
      </c>
      <c r="V109" s="4">
        <f t="shared" si="30"/>
        <v>0</v>
      </c>
      <c r="W109" s="13">
        <v>20</v>
      </c>
      <c r="X109" s="37">
        <v>10.6</v>
      </c>
      <c r="Y109" s="37">
        <v>21.5</v>
      </c>
      <c r="Z109" s="4">
        <f t="shared" si="31"/>
        <v>2.0283018867924527</v>
      </c>
      <c r="AA109" s="13">
        <v>30</v>
      </c>
      <c r="AB109" s="37" t="s">
        <v>370</v>
      </c>
      <c r="AC109" s="37" t="s">
        <v>370</v>
      </c>
      <c r="AD109" s="4" t="s">
        <v>370</v>
      </c>
      <c r="AE109" s="13" t="s">
        <v>370</v>
      </c>
      <c r="AF109" s="5" t="s">
        <v>383</v>
      </c>
      <c r="AG109" s="5" t="s">
        <v>383</v>
      </c>
      <c r="AH109" s="5" t="s">
        <v>383</v>
      </c>
      <c r="AI109" s="13">
        <v>10</v>
      </c>
      <c r="AJ109" s="5" t="s">
        <v>383</v>
      </c>
      <c r="AK109" s="5" t="s">
        <v>383</v>
      </c>
      <c r="AL109" s="5" t="s">
        <v>383</v>
      </c>
      <c r="AM109" s="13">
        <v>15</v>
      </c>
      <c r="AN109" s="37">
        <v>40</v>
      </c>
      <c r="AO109" s="37">
        <v>52</v>
      </c>
      <c r="AP109" s="4">
        <f t="shared" si="44"/>
        <v>1.3</v>
      </c>
      <c r="AQ109" s="13">
        <v>20</v>
      </c>
      <c r="AR109" s="20">
        <f t="shared" si="33"/>
        <v>1.0335486922298054</v>
      </c>
      <c r="AS109" s="20">
        <f t="shared" si="45"/>
        <v>1.0335486922298054</v>
      </c>
      <c r="AT109" s="35">
        <v>985</v>
      </c>
      <c r="AU109" s="21">
        <f t="shared" si="25"/>
        <v>805.90909090909088</v>
      </c>
      <c r="AV109" s="21">
        <f t="shared" si="26"/>
        <v>832.9</v>
      </c>
      <c r="AW109" s="80">
        <f t="shared" si="27"/>
        <v>26.990909090909099</v>
      </c>
      <c r="AX109" s="21">
        <v>237.9</v>
      </c>
      <c r="AY109" s="21">
        <v>237.3</v>
      </c>
      <c r="AZ109" s="21">
        <v>0</v>
      </c>
      <c r="BA109" s="21">
        <v>54.5</v>
      </c>
      <c r="BB109" s="21">
        <v>68.5</v>
      </c>
      <c r="BC109" s="21">
        <v>0</v>
      </c>
      <c r="BD109" s="21">
        <v>84.9</v>
      </c>
      <c r="BE109" s="21">
        <v>108</v>
      </c>
      <c r="BF109" s="78">
        <f t="shared" si="28"/>
        <v>41.799999999999983</v>
      </c>
      <c r="BG109" s="100"/>
      <c r="BH109" s="81"/>
      <c r="BI109" s="106"/>
      <c r="BJ109" s="37">
        <f t="shared" si="34"/>
        <v>41.799999999999983</v>
      </c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2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2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2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2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2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2"/>
      <c r="HQ109" s="11"/>
      <c r="HR109" s="11"/>
    </row>
    <row r="110" spans="1:226" s="2" customFormat="1" ht="15" customHeight="1" x14ac:dyDescent="0.2">
      <c r="A110" s="16" t="s">
        <v>111</v>
      </c>
      <c r="B110" s="37">
        <v>0</v>
      </c>
      <c r="C110" s="37">
        <v>7740</v>
      </c>
      <c r="D110" s="4">
        <f t="shared" si="24"/>
        <v>0</v>
      </c>
      <c r="E110" s="13">
        <v>0</v>
      </c>
      <c r="F110" s="5" t="s">
        <v>373</v>
      </c>
      <c r="G110" s="5" t="s">
        <v>373</v>
      </c>
      <c r="H110" s="5" t="s">
        <v>373</v>
      </c>
      <c r="I110" s="13" t="s">
        <v>370</v>
      </c>
      <c r="J110" s="5" t="s">
        <v>373</v>
      </c>
      <c r="K110" s="5" t="s">
        <v>373</v>
      </c>
      <c r="L110" s="5" t="s">
        <v>373</v>
      </c>
      <c r="M110" s="13" t="s">
        <v>370</v>
      </c>
      <c r="N110" s="37">
        <v>26111.5</v>
      </c>
      <c r="O110" s="37">
        <v>15414.8</v>
      </c>
      <c r="P110" s="4">
        <f t="shared" si="29"/>
        <v>0.59034525017712502</v>
      </c>
      <c r="Q110" s="13">
        <v>20</v>
      </c>
      <c r="R110" s="22">
        <v>1</v>
      </c>
      <c r="S110" s="13">
        <v>15</v>
      </c>
      <c r="T110" s="37">
        <v>1480.5</v>
      </c>
      <c r="U110" s="37">
        <v>1590.6</v>
      </c>
      <c r="V110" s="4">
        <f t="shared" si="30"/>
        <v>1.0743667679837892</v>
      </c>
      <c r="W110" s="13">
        <v>25</v>
      </c>
      <c r="X110" s="37">
        <v>1.5</v>
      </c>
      <c r="Y110" s="37">
        <v>0</v>
      </c>
      <c r="Z110" s="4">
        <f t="shared" si="31"/>
        <v>0</v>
      </c>
      <c r="AA110" s="13">
        <v>25</v>
      </c>
      <c r="AB110" s="37" t="s">
        <v>370</v>
      </c>
      <c r="AC110" s="37" t="s">
        <v>370</v>
      </c>
      <c r="AD110" s="4" t="s">
        <v>370</v>
      </c>
      <c r="AE110" s="13" t="s">
        <v>370</v>
      </c>
      <c r="AF110" s="5" t="s">
        <v>383</v>
      </c>
      <c r="AG110" s="5" t="s">
        <v>383</v>
      </c>
      <c r="AH110" s="5" t="s">
        <v>383</v>
      </c>
      <c r="AI110" s="13">
        <v>10</v>
      </c>
      <c r="AJ110" s="5" t="s">
        <v>383</v>
      </c>
      <c r="AK110" s="5" t="s">
        <v>383</v>
      </c>
      <c r="AL110" s="5" t="s">
        <v>383</v>
      </c>
      <c r="AM110" s="13">
        <v>15</v>
      </c>
      <c r="AN110" s="37">
        <v>70</v>
      </c>
      <c r="AO110" s="37">
        <v>629</v>
      </c>
      <c r="AP110" s="4">
        <f t="shared" si="44"/>
        <v>8.9857142857142858</v>
      </c>
      <c r="AQ110" s="13">
        <v>20</v>
      </c>
      <c r="AR110" s="20">
        <f t="shared" si="33"/>
        <v>2.2226700944516469</v>
      </c>
      <c r="AS110" s="20">
        <f t="shared" si="45"/>
        <v>1.3</v>
      </c>
      <c r="AT110" s="35">
        <v>1116</v>
      </c>
      <c r="AU110" s="21">
        <f t="shared" si="25"/>
        <v>913.09090909090912</v>
      </c>
      <c r="AV110" s="21">
        <f t="shared" si="26"/>
        <v>1187</v>
      </c>
      <c r="AW110" s="80">
        <f t="shared" si="27"/>
        <v>273.90909090909088</v>
      </c>
      <c r="AX110" s="21">
        <v>82.9</v>
      </c>
      <c r="AY110" s="21">
        <v>120.7</v>
      </c>
      <c r="AZ110" s="21">
        <v>192.09999999999997</v>
      </c>
      <c r="BA110" s="21">
        <v>131.9</v>
      </c>
      <c r="BB110" s="21">
        <v>98.5</v>
      </c>
      <c r="BC110" s="21">
        <v>165.19999999999993</v>
      </c>
      <c r="BD110" s="21">
        <v>93.000000000000071</v>
      </c>
      <c r="BE110" s="21">
        <v>76.69999999999996</v>
      </c>
      <c r="BF110" s="78">
        <f t="shared" si="28"/>
        <v>226.00000000000003</v>
      </c>
      <c r="BG110" s="100"/>
      <c r="BH110" s="81"/>
      <c r="BI110" s="106"/>
      <c r="BJ110" s="37">
        <f t="shared" si="34"/>
        <v>226.00000000000003</v>
      </c>
      <c r="BK110" s="11"/>
      <c r="BL110" s="11"/>
      <c r="BM110" s="11"/>
      <c r="BN110" s="11"/>
      <c r="BO110" s="11"/>
      <c r="BP110" s="11"/>
      <c r="BQ110" s="11"/>
      <c r="BR110" s="11"/>
      <c r="BS110" s="11"/>
      <c r="BT110" s="11"/>
      <c r="BU110" s="11"/>
      <c r="BV110" s="11"/>
      <c r="BW110" s="11"/>
      <c r="BX110" s="11"/>
      <c r="BY110" s="11"/>
      <c r="BZ110" s="11"/>
      <c r="CA110" s="11"/>
      <c r="CB110" s="11"/>
      <c r="CC110" s="11"/>
      <c r="CD110" s="11"/>
      <c r="CE110" s="11"/>
      <c r="CF110" s="12"/>
      <c r="CG110" s="11"/>
      <c r="CH110" s="11"/>
      <c r="CI110" s="11"/>
      <c r="CJ110" s="11"/>
      <c r="CK110" s="11"/>
      <c r="CL110" s="11"/>
      <c r="CM110" s="11"/>
      <c r="CN110" s="11"/>
      <c r="CO110" s="11"/>
      <c r="CP110" s="11"/>
      <c r="CQ110" s="11"/>
      <c r="CR110" s="11"/>
      <c r="CS110" s="11"/>
      <c r="CT110" s="11"/>
      <c r="CU110" s="11"/>
      <c r="CV110" s="11"/>
      <c r="CW110" s="11"/>
      <c r="CX110" s="11"/>
      <c r="CY110" s="11"/>
      <c r="CZ110" s="11"/>
      <c r="DA110" s="11"/>
      <c r="DB110" s="11"/>
      <c r="DC110" s="11"/>
      <c r="DD110" s="11"/>
      <c r="DE110" s="11"/>
      <c r="DF110" s="11"/>
      <c r="DG110" s="11"/>
      <c r="DH110" s="12"/>
      <c r="DI110" s="11"/>
      <c r="DJ110" s="11"/>
      <c r="DK110" s="11"/>
      <c r="DL110" s="11"/>
      <c r="DM110" s="11"/>
      <c r="DN110" s="11"/>
      <c r="DO110" s="11"/>
      <c r="DP110" s="11"/>
      <c r="DQ110" s="11"/>
      <c r="DR110" s="11"/>
      <c r="DS110" s="11"/>
      <c r="DT110" s="11"/>
      <c r="DU110" s="11"/>
      <c r="DV110" s="11"/>
      <c r="DW110" s="11"/>
      <c r="DX110" s="11"/>
      <c r="DY110" s="11"/>
      <c r="DZ110" s="11"/>
      <c r="EA110" s="11"/>
      <c r="EB110" s="11"/>
      <c r="EC110" s="11"/>
      <c r="ED110" s="11"/>
      <c r="EE110" s="11"/>
      <c r="EF110" s="11"/>
      <c r="EG110" s="11"/>
      <c r="EH110" s="11"/>
      <c r="EI110" s="11"/>
      <c r="EJ110" s="12"/>
      <c r="EK110" s="11"/>
      <c r="EL110" s="11"/>
      <c r="EM110" s="11"/>
      <c r="EN110" s="11"/>
      <c r="EO110" s="11"/>
      <c r="EP110" s="11"/>
      <c r="EQ110" s="11"/>
      <c r="ER110" s="11"/>
      <c r="ES110" s="11"/>
      <c r="ET110" s="11"/>
      <c r="EU110" s="11"/>
      <c r="EV110" s="11"/>
      <c r="EW110" s="11"/>
      <c r="EX110" s="11"/>
      <c r="EY110" s="11"/>
      <c r="EZ110" s="11"/>
      <c r="FA110" s="11"/>
      <c r="FB110" s="11"/>
      <c r="FC110" s="11"/>
      <c r="FD110" s="11"/>
      <c r="FE110" s="11"/>
      <c r="FF110" s="11"/>
      <c r="FG110" s="11"/>
      <c r="FH110" s="11"/>
      <c r="FI110" s="11"/>
      <c r="FJ110" s="11"/>
      <c r="FK110" s="11"/>
      <c r="FL110" s="12"/>
      <c r="FM110" s="11"/>
      <c r="FN110" s="11"/>
      <c r="FO110" s="11"/>
      <c r="FP110" s="11"/>
      <c r="FQ110" s="11"/>
      <c r="FR110" s="11"/>
      <c r="FS110" s="11"/>
      <c r="FT110" s="11"/>
      <c r="FU110" s="11"/>
      <c r="FV110" s="11"/>
      <c r="FW110" s="11"/>
      <c r="FX110" s="11"/>
      <c r="FY110" s="11"/>
      <c r="FZ110" s="11"/>
      <c r="GA110" s="11"/>
      <c r="GB110" s="11"/>
      <c r="GC110" s="11"/>
      <c r="GD110" s="11"/>
      <c r="GE110" s="11"/>
      <c r="GF110" s="11"/>
      <c r="GG110" s="11"/>
      <c r="GH110" s="11"/>
      <c r="GI110" s="11"/>
      <c r="GJ110" s="11"/>
      <c r="GK110" s="11"/>
      <c r="GL110" s="11"/>
      <c r="GM110" s="11"/>
      <c r="GN110" s="12"/>
      <c r="GO110" s="11"/>
      <c r="GP110" s="11"/>
      <c r="GQ110" s="11"/>
      <c r="GR110" s="11"/>
      <c r="GS110" s="11"/>
      <c r="GT110" s="11"/>
      <c r="GU110" s="11"/>
      <c r="GV110" s="11"/>
      <c r="GW110" s="11"/>
      <c r="GX110" s="11"/>
      <c r="GY110" s="11"/>
      <c r="GZ110" s="11"/>
      <c r="HA110" s="11"/>
      <c r="HB110" s="11"/>
      <c r="HC110" s="11"/>
      <c r="HD110" s="11"/>
      <c r="HE110" s="11"/>
      <c r="HF110" s="11"/>
      <c r="HG110" s="11"/>
      <c r="HH110" s="11"/>
      <c r="HI110" s="11"/>
      <c r="HJ110" s="11"/>
      <c r="HK110" s="11"/>
      <c r="HL110" s="11"/>
      <c r="HM110" s="11"/>
      <c r="HN110" s="11"/>
      <c r="HO110" s="11"/>
      <c r="HP110" s="12"/>
      <c r="HQ110" s="11"/>
      <c r="HR110" s="11"/>
    </row>
    <row r="111" spans="1:226" s="2" customFormat="1" ht="15" customHeight="1" x14ac:dyDescent="0.2">
      <c r="A111" s="16" t="s">
        <v>112</v>
      </c>
      <c r="B111" s="37">
        <v>445525</v>
      </c>
      <c r="C111" s="37">
        <v>404037</v>
      </c>
      <c r="D111" s="4">
        <f t="shared" ref="D111:D174" si="46">IF((E111=0),0,IF(B111=0,1,IF(C111&lt;0,0,C111/B111)))</f>
        <v>0.90687840188541613</v>
      </c>
      <c r="E111" s="13">
        <v>10</v>
      </c>
      <c r="F111" s="5" t="s">
        <v>373</v>
      </c>
      <c r="G111" s="5" t="s">
        <v>373</v>
      </c>
      <c r="H111" s="5" t="s">
        <v>373</v>
      </c>
      <c r="I111" s="13" t="s">
        <v>370</v>
      </c>
      <c r="J111" s="5" t="s">
        <v>373</v>
      </c>
      <c r="K111" s="5" t="s">
        <v>373</v>
      </c>
      <c r="L111" s="5" t="s">
        <v>373</v>
      </c>
      <c r="M111" s="13" t="s">
        <v>370</v>
      </c>
      <c r="N111" s="37">
        <v>6803.1</v>
      </c>
      <c r="O111" s="37">
        <v>8842.9</v>
      </c>
      <c r="P111" s="4">
        <f t="shared" si="29"/>
        <v>1.2998338992518115</v>
      </c>
      <c r="Q111" s="13">
        <v>20</v>
      </c>
      <c r="R111" s="22">
        <v>1</v>
      </c>
      <c r="S111" s="13">
        <v>15</v>
      </c>
      <c r="T111" s="37">
        <v>8.6</v>
      </c>
      <c r="U111" s="37">
        <v>30.5</v>
      </c>
      <c r="V111" s="4">
        <f t="shared" si="30"/>
        <v>3.5465116279069768</v>
      </c>
      <c r="W111" s="13">
        <v>30</v>
      </c>
      <c r="X111" s="37">
        <v>1.4</v>
      </c>
      <c r="Y111" s="37">
        <v>3.4</v>
      </c>
      <c r="Z111" s="4">
        <f t="shared" si="31"/>
        <v>2.4285714285714288</v>
      </c>
      <c r="AA111" s="13">
        <v>20</v>
      </c>
      <c r="AB111" s="37" t="s">
        <v>370</v>
      </c>
      <c r="AC111" s="37" t="s">
        <v>370</v>
      </c>
      <c r="AD111" s="4" t="s">
        <v>370</v>
      </c>
      <c r="AE111" s="13" t="s">
        <v>370</v>
      </c>
      <c r="AF111" s="5" t="s">
        <v>383</v>
      </c>
      <c r="AG111" s="5" t="s">
        <v>383</v>
      </c>
      <c r="AH111" s="5" t="s">
        <v>383</v>
      </c>
      <c r="AI111" s="13">
        <v>10</v>
      </c>
      <c r="AJ111" s="5" t="s">
        <v>383</v>
      </c>
      <c r="AK111" s="5" t="s">
        <v>383</v>
      </c>
      <c r="AL111" s="5" t="s">
        <v>383</v>
      </c>
      <c r="AM111" s="13">
        <v>15</v>
      </c>
      <c r="AN111" s="37">
        <v>21</v>
      </c>
      <c r="AO111" s="37">
        <v>21</v>
      </c>
      <c r="AP111" s="4">
        <f t="shared" si="44"/>
        <v>1</v>
      </c>
      <c r="AQ111" s="13">
        <v>20</v>
      </c>
      <c r="AR111" s="20">
        <f t="shared" si="33"/>
        <v>1.9568020818480718</v>
      </c>
      <c r="AS111" s="20">
        <f t="shared" si="45"/>
        <v>1.2756802081848071</v>
      </c>
      <c r="AT111" s="35">
        <v>4210</v>
      </c>
      <c r="AU111" s="21">
        <f t="shared" ref="AU111:AU174" si="47">AT111/11*9</f>
        <v>3444.545454545455</v>
      </c>
      <c r="AV111" s="21">
        <f t="shared" ref="AV111:AV174" si="48">ROUND(AS111*AU111,1)</f>
        <v>4394.1000000000004</v>
      </c>
      <c r="AW111" s="80">
        <f t="shared" ref="AW111:AW174" si="49">AV111-AU111</f>
        <v>949.5545454545454</v>
      </c>
      <c r="AX111" s="21">
        <v>340.9</v>
      </c>
      <c r="AY111" s="21">
        <v>437.8</v>
      </c>
      <c r="AZ111" s="21">
        <v>326.09999999999997</v>
      </c>
      <c r="BA111" s="21">
        <v>463.8</v>
      </c>
      <c r="BB111" s="21">
        <v>495.2</v>
      </c>
      <c r="BC111" s="21">
        <v>771.29999999999973</v>
      </c>
      <c r="BD111" s="21">
        <v>469.2000000000005</v>
      </c>
      <c r="BE111" s="21">
        <v>489</v>
      </c>
      <c r="BF111" s="78">
        <f t="shared" ref="BF111:BF174" si="50">AV111-AX111-AY111-AZ111-BA111-BB111-BC111-BD111-BE111</f>
        <v>600.79999999999995</v>
      </c>
      <c r="BG111" s="100"/>
      <c r="BH111" s="81"/>
      <c r="BI111" s="106"/>
      <c r="BJ111" s="37">
        <f t="shared" si="34"/>
        <v>600.79999999999995</v>
      </c>
      <c r="BK111" s="11"/>
      <c r="BL111" s="11"/>
      <c r="BM111" s="11"/>
      <c r="BN111" s="11"/>
      <c r="BO111" s="11"/>
      <c r="BP111" s="11"/>
      <c r="BQ111" s="11"/>
      <c r="BR111" s="11"/>
      <c r="BS111" s="11"/>
      <c r="BT111" s="11"/>
      <c r="BU111" s="11"/>
      <c r="BV111" s="11"/>
      <c r="BW111" s="11"/>
      <c r="BX111" s="11"/>
      <c r="BY111" s="11"/>
      <c r="BZ111" s="11"/>
      <c r="CA111" s="11"/>
      <c r="CB111" s="11"/>
      <c r="CC111" s="11"/>
      <c r="CD111" s="11"/>
      <c r="CE111" s="11"/>
      <c r="CF111" s="12"/>
      <c r="CG111" s="11"/>
      <c r="CH111" s="11"/>
      <c r="CI111" s="11"/>
      <c r="CJ111" s="11"/>
      <c r="CK111" s="11"/>
      <c r="CL111" s="11"/>
      <c r="CM111" s="11"/>
      <c r="CN111" s="11"/>
      <c r="CO111" s="11"/>
      <c r="CP111" s="11"/>
      <c r="CQ111" s="11"/>
      <c r="CR111" s="11"/>
      <c r="CS111" s="11"/>
      <c r="CT111" s="11"/>
      <c r="CU111" s="11"/>
      <c r="CV111" s="11"/>
      <c r="CW111" s="11"/>
      <c r="CX111" s="11"/>
      <c r="CY111" s="11"/>
      <c r="CZ111" s="11"/>
      <c r="DA111" s="11"/>
      <c r="DB111" s="11"/>
      <c r="DC111" s="11"/>
      <c r="DD111" s="11"/>
      <c r="DE111" s="11"/>
      <c r="DF111" s="11"/>
      <c r="DG111" s="11"/>
      <c r="DH111" s="12"/>
      <c r="DI111" s="11"/>
      <c r="DJ111" s="11"/>
      <c r="DK111" s="11"/>
      <c r="DL111" s="11"/>
      <c r="DM111" s="11"/>
      <c r="DN111" s="11"/>
      <c r="DO111" s="11"/>
      <c r="DP111" s="11"/>
      <c r="DQ111" s="11"/>
      <c r="DR111" s="11"/>
      <c r="DS111" s="11"/>
      <c r="DT111" s="11"/>
      <c r="DU111" s="11"/>
      <c r="DV111" s="11"/>
      <c r="DW111" s="11"/>
      <c r="DX111" s="11"/>
      <c r="DY111" s="11"/>
      <c r="DZ111" s="11"/>
      <c r="EA111" s="11"/>
      <c r="EB111" s="11"/>
      <c r="EC111" s="11"/>
      <c r="ED111" s="11"/>
      <c r="EE111" s="11"/>
      <c r="EF111" s="11"/>
      <c r="EG111" s="11"/>
      <c r="EH111" s="11"/>
      <c r="EI111" s="11"/>
      <c r="EJ111" s="12"/>
      <c r="EK111" s="11"/>
      <c r="EL111" s="11"/>
      <c r="EM111" s="11"/>
      <c r="EN111" s="11"/>
      <c r="EO111" s="11"/>
      <c r="EP111" s="11"/>
      <c r="EQ111" s="11"/>
      <c r="ER111" s="11"/>
      <c r="ES111" s="11"/>
      <c r="ET111" s="11"/>
      <c r="EU111" s="11"/>
      <c r="EV111" s="11"/>
      <c r="EW111" s="11"/>
      <c r="EX111" s="11"/>
      <c r="EY111" s="11"/>
      <c r="EZ111" s="11"/>
      <c r="FA111" s="11"/>
      <c r="FB111" s="11"/>
      <c r="FC111" s="11"/>
      <c r="FD111" s="11"/>
      <c r="FE111" s="11"/>
      <c r="FF111" s="11"/>
      <c r="FG111" s="11"/>
      <c r="FH111" s="11"/>
      <c r="FI111" s="11"/>
      <c r="FJ111" s="11"/>
      <c r="FK111" s="11"/>
      <c r="FL111" s="12"/>
      <c r="FM111" s="11"/>
      <c r="FN111" s="11"/>
      <c r="FO111" s="11"/>
      <c r="FP111" s="11"/>
      <c r="FQ111" s="11"/>
      <c r="FR111" s="11"/>
      <c r="FS111" s="11"/>
      <c r="FT111" s="11"/>
      <c r="FU111" s="11"/>
      <c r="FV111" s="11"/>
      <c r="FW111" s="11"/>
      <c r="FX111" s="11"/>
      <c r="FY111" s="11"/>
      <c r="FZ111" s="11"/>
      <c r="GA111" s="11"/>
      <c r="GB111" s="11"/>
      <c r="GC111" s="11"/>
      <c r="GD111" s="11"/>
      <c r="GE111" s="11"/>
      <c r="GF111" s="11"/>
      <c r="GG111" s="11"/>
      <c r="GH111" s="11"/>
      <c r="GI111" s="11"/>
      <c r="GJ111" s="11"/>
      <c r="GK111" s="11"/>
      <c r="GL111" s="11"/>
      <c r="GM111" s="11"/>
      <c r="GN111" s="12"/>
      <c r="GO111" s="11"/>
      <c r="GP111" s="11"/>
      <c r="GQ111" s="11"/>
      <c r="GR111" s="11"/>
      <c r="GS111" s="11"/>
      <c r="GT111" s="11"/>
      <c r="GU111" s="11"/>
      <c r="GV111" s="11"/>
      <c r="GW111" s="11"/>
      <c r="GX111" s="11"/>
      <c r="GY111" s="11"/>
      <c r="GZ111" s="11"/>
      <c r="HA111" s="11"/>
      <c r="HB111" s="11"/>
      <c r="HC111" s="11"/>
      <c r="HD111" s="11"/>
      <c r="HE111" s="11"/>
      <c r="HF111" s="11"/>
      <c r="HG111" s="11"/>
      <c r="HH111" s="11"/>
      <c r="HI111" s="11"/>
      <c r="HJ111" s="11"/>
      <c r="HK111" s="11"/>
      <c r="HL111" s="11"/>
      <c r="HM111" s="11"/>
      <c r="HN111" s="11"/>
      <c r="HO111" s="11"/>
      <c r="HP111" s="12"/>
      <c r="HQ111" s="11"/>
      <c r="HR111" s="11"/>
    </row>
    <row r="112" spans="1:226" s="2" customFormat="1" ht="15" customHeight="1" x14ac:dyDescent="0.2">
      <c r="A112" s="16" t="s">
        <v>113</v>
      </c>
      <c r="B112" s="37">
        <v>0</v>
      </c>
      <c r="C112" s="37">
        <v>0</v>
      </c>
      <c r="D112" s="4">
        <f t="shared" si="46"/>
        <v>0</v>
      </c>
      <c r="E112" s="13">
        <v>0</v>
      </c>
      <c r="F112" s="5" t="s">
        <v>373</v>
      </c>
      <c r="G112" s="5" t="s">
        <v>373</v>
      </c>
      <c r="H112" s="5" t="s">
        <v>373</v>
      </c>
      <c r="I112" s="13" t="s">
        <v>370</v>
      </c>
      <c r="J112" s="5" t="s">
        <v>373</v>
      </c>
      <c r="K112" s="5" t="s">
        <v>373</v>
      </c>
      <c r="L112" s="5" t="s">
        <v>373</v>
      </c>
      <c r="M112" s="13" t="s">
        <v>370</v>
      </c>
      <c r="N112" s="37">
        <v>1896.9</v>
      </c>
      <c r="O112" s="37">
        <v>1673</v>
      </c>
      <c r="P112" s="4">
        <f t="shared" ref="P112:P175" si="51">IF((Q112=0),0,IF(N112=0,1,IF(O112&lt;0,0,O112/N112)))</f>
        <v>0.88196531182455584</v>
      </c>
      <c r="Q112" s="13">
        <v>20</v>
      </c>
      <c r="R112" s="22">
        <v>1</v>
      </c>
      <c r="S112" s="13">
        <v>15</v>
      </c>
      <c r="T112" s="37">
        <v>438.8</v>
      </c>
      <c r="U112" s="37">
        <v>404.6</v>
      </c>
      <c r="V112" s="4">
        <f t="shared" ref="V112:V175" si="52">IF((W112=0),0,IF(T112=0,1,IF(U112&lt;0,0,U112/T112)))</f>
        <v>0.92206016408386515</v>
      </c>
      <c r="W112" s="13">
        <v>20</v>
      </c>
      <c r="X112" s="37">
        <v>201.6</v>
      </c>
      <c r="Y112" s="37">
        <v>110.2</v>
      </c>
      <c r="Z112" s="4">
        <f t="shared" ref="Z112:Z175" si="53">IF((AA112=0),0,IF(X112=0,1,IF(Y112&lt;0,0,Y112/X112)))</f>
        <v>0.54662698412698418</v>
      </c>
      <c r="AA112" s="13">
        <v>30</v>
      </c>
      <c r="AB112" s="37" t="s">
        <v>370</v>
      </c>
      <c r="AC112" s="37" t="s">
        <v>370</v>
      </c>
      <c r="AD112" s="4" t="s">
        <v>370</v>
      </c>
      <c r="AE112" s="13" t="s">
        <v>370</v>
      </c>
      <c r="AF112" s="5" t="s">
        <v>383</v>
      </c>
      <c r="AG112" s="5" t="s">
        <v>383</v>
      </c>
      <c r="AH112" s="5" t="s">
        <v>383</v>
      </c>
      <c r="AI112" s="13">
        <v>10</v>
      </c>
      <c r="AJ112" s="5" t="s">
        <v>383</v>
      </c>
      <c r="AK112" s="5" t="s">
        <v>383</v>
      </c>
      <c r="AL112" s="5" t="s">
        <v>383</v>
      </c>
      <c r="AM112" s="13">
        <v>15</v>
      </c>
      <c r="AN112" s="37">
        <v>1013</v>
      </c>
      <c r="AO112" s="37">
        <v>1178</v>
      </c>
      <c r="AP112" s="4">
        <f t="shared" si="44"/>
        <v>1.162882527147088</v>
      </c>
      <c r="AQ112" s="13">
        <v>20</v>
      </c>
      <c r="AR112" s="20">
        <f t="shared" ref="AR112:AR175" si="54">((D112*E112)+(P112*Q112)+(R112*S112)+(V112*W112)+(Z112*AA112)+(AP112*AQ112))/(E112+Q112+S112+W112+AA112+AQ112)</f>
        <v>0.86416161509447342</v>
      </c>
      <c r="AS112" s="20">
        <f t="shared" si="45"/>
        <v>0.86416161509447342</v>
      </c>
      <c r="AT112" s="35">
        <v>4159</v>
      </c>
      <c r="AU112" s="21">
        <f t="shared" si="47"/>
        <v>3402.8181818181815</v>
      </c>
      <c r="AV112" s="21">
        <f t="shared" si="48"/>
        <v>2940.6</v>
      </c>
      <c r="AW112" s="80">
        <f t="shared" si="49"/>
        <v>-462.21818181818162</v>
      </c>
      <c r="AX112" s="21">
        <v>298.3</v>
      </c>
      <c r="AY112" s="21">
        <v>280.3</v>
      </c>
      <c r="AZ112" s="21">
        <v>171.19999999999993</v>
      </c>
      <c r="BA112" s="21">
        <v>209.2</v>
      </c>
      <c r="BB112" s="21">
        <v>244</v>
      </c>
      <c r="BC112" s="21">
        <v>726.10000000000036</v>
      </c>
      <c r="BD112" s="21">
        <v>287.60000000000002</v>
      </c>
      <c r="BE112" s="21">
        <v>709.10000000000014</v>
      </c>
      <c r="BF112" s="78">
        <f t="shared" si="50"/>
        <v>14.799999999999159</v>
      </c>
      <c r="BG112" s="100"/>
      <c r="BH112" s="81"/>
      <c r="BI112" s="106"/>
      <c r="BJ112" s="37">
        <f t="shared" ref="BJ112:BJ175" si="55">IF(OR((BF112&lt;0),BG112="+"),0,IF((AX112+AY112+BF112)&gt;AT112,(AT112-AX112-AY112),BF112))</f>
        <v>14.799999999999159</v>
      </c>
      <c r="BK112" s="11"/>
      <c r="BL112" s="11"/>
      <c r="BM112" s="11"/>
      <c r="BN112" s="11"/>
      <c r="BO112" s="11"/>
      <c r="BP112" s="11"/>
      <c r="BQ112" s="11"/>
      <c r="BR112" s="11"/>
      <c r="BS112" s="11"/>
      <c r="BT112" s="11"/>
      <c r="BU112" s="11"/>
      <c r="BV112" s="11"/>
      <c r="BW112" s="11"/>
      <c r="BX112" s="11"/>
      <c r="BY112" s="11"/>
      <c r="BZ112" s="11"/>
      <c r="CA112" s="11"/>
      <c r="CB112" s="11"/>
      <c r="CC112" s="11"/>
      <c r="CD112" s="11"/>
      <c r="CE112" s="11"/>
      <c r="CF112" s="12"/>
      <c r="CG112" s="11"/>
      <c r="CH112" s="11"/>
      <c r="CI112" s="11"/>
      <c r="CJ112" s="11"/>
      <c r="CK112" s="11"/>
      <c r="CL112" s="11"/>
      <c r="CM112" s="11"/>
      <c r="CN112" s="11"/>
      <c r="CO112" s="11"/>
      <c r="CP112" s="11"/>
      <c r="CQ112" s="11"/>
      <c r="CR112" s="11"/>
      <c r="CS112" s="11"/>
      <c r="CT112" s="11"/>
      <c r="CU112" s="11"/>
      <c r="CV112" s="11"/>
      <c r="CW112" s="11"/>
      <c r="CX112" s="11"/>
      <c r="CY112" s="11"/>
      <c r="CZ112" s="11"/>
      <c r="DA112" s="11"/>
      <c r="DB112" s="11"/>
      <c r="DC112" s="11"/>
      <c r="DD112" s="11"/>
      <c r="DE112" s="11"/>
      <c r="DF112" s="11"/>
      <c r="DG112" s="11"/>
      <c r="DH112" s="12"/>
      <c r="DI112" s="11"/>
      <c r="DJ112" s="11"/>
      <c r="DK112" s="11"/>
      <c r="DL112" s="11"/>
      <c r="DM112" s="11"/>
      <c r="DN112" s="11"/>
      <c r="DO112" s="11"/>
      <c r="DP112" s="11"/>
      <c r="DQ112" s="11"/>
      <c r="DR112" s="11"/>
      <c r="DS112" s="11"/>
      <c r="DT112" s="11"/>
      <c r="DU112" s="11"/>
      <c r="DV112" s="11"/>
      <c r="DW112" s="11"/>
      <c r="DX112" s="11"/>
      <c r="DY112" s="11"/>
      <c r="DZ112" s="11"/>
      <c r="EA112" s="11"/>
      <c r="EB112" s="11"/>
      <c r="EC112" s="11"/>
      <c r="ED112" s="11"/>
      <c r="EE112" s="11"/>
      <c r="EF112" s="11"/>
      <c r="EG112" s="11"/>
      <c r="EH112" s="11"/>
      <c r="EI112" s="11"/>
      <c r="EJ112" s="12"/>
      <c r="EK112" s="11"/>
      <c r="EL112" s="11"/>
      <c r="EM112" s="11"/>
      <c r="EN112" s="11"/>
      <c r="EO112" s="11"/>
      <c r="EP112" s="11"/>
      <c r="EQ112" s="11"/>
      <c r="ER112" s="11"/>
      <c r="ES112" s="11"/>
      <c r="ET112" s="11"/>
      <c r="EU112" s="11"/>
      <c r="EV112" s="11"/>
      <c r="EW112" s="11"/>
      <c r="EX112" s="11"/>
      <c r="EY112" s="11"/>
      <c r="EZ112" s="11"/>
      <c r="FA112" s="11"/>
      <c r="FB112" s="11"/>
      <c r="FC112" s="11"/>
      <c r="FD112" s="11"/>
      <c r="FE112" s="11"/>
      <c r="FF112" s="11"/>
      <c r="FG112" s="11"/>
      <c r="FH112" s="11"/>
      <c r="FI112" s="11"/>
      <c r="FJ112" s="11"/>
      <c r="FK112" s="11"/>
      <c r="FL112" s="12"/>
      <c r="FM112" s="11"/>
      <c r="FN112" s="11"/>
      <c r="FO112" s="11"/>
      <c r="FP112" s="11"/>
      <c r="FQ112" s="11"/>
      <c r="FR112" s="11"/>
      <c r="FS112" s="11"/>
      <c r="FT112" s="11"/>
      <c r="FU112" s="11"/>
      <c r="FV112" s="11"/>
      <c r="FW112" s="11"/>
      <c r="FX112" s="11"/>
      <c r="FY112" s="11"/>
      <c r="FZ112" s="11"/>
      <c r="GA112" s="11"/>
      <c r="GB112" s="11"/>
      <c r="GC112" s="11"/>
      <c r="GD112" s="11"/>
      <c r="GE112" s="11"/>
      <c r="GF112" s="11"/>
      <c r="GG112" s="11"/>
      <c r="GH112" s="11"/>
      <c r="GI112" s="11"/>
      <c r="GJ112" s="11"/>
      <c r="GK112" s="11"/>
      <c r="GL112" s="11"/>
      <c r="GM112" s="11"/>
      <c r="GN112" s="12"/>
      <c r="GO112" s="11"/>
      <c r="GP112" s="11"/>
      <c r="GQ112" s="11"/>
      <c r="GR112" s="11"/>
      <c r="GS112" s="11"/>
      <c r="GT112" s="11"/>
      <c r="GU112" s="11"/>
      <c r="GV112" s="11"/>
      <c r="GW112" s="11"/>
      <c r="GX112" s="11"/>
      <c r="GY112" s="11"/>
      <c r="GZ112" s="11"/>
      <c r="HA112" s="11"/>
      <c r="HB112" s="11"/>
      <c r="HC112" s="11"/>
      <c r="HD112" s="11"/>
      <c r="HE112" s="11"/>
      <c r="HF112" s="11"/>
      <c r="HG112" s="11"/>
      <c r="HH112" s="11"/>
      <c r="HI112" s="11"/>
      <c r="HJ112" s="11"/>
      <c r="HK112" s="11"/>
      <c r="HL112" s="11"/>
      <c r="HM112" s="11"/>
      <c r="HN112" s="11"/>
      <c r="HO112" s="11"/>
      <c r="HP112" s="12"/>
      <c r="HQ112" s="11"/>
      <c r="HR112" s="11"/>
    </row>
    <row r="113" spans="1:226" s="2" customFormat="1" ht="15" customHeight="1" x14ac:dyDescent="0.2">
      <c r="A113" s="16" t="s">
        <v>114</v>
      </c>
      <c r="B113" s="37">
        <v>0</v>
      </c>
      <c r="C113" s="37">
        <v>0</v>
      </c>
      <c r="D113" s="4">
        <f t="shared" si="46"/>
        <v>0</v>
      </c>
      <c r="E113" s="13">
        <v>0</v>
      </c>
      <c r="F113" s="5" t="s">
        <v>373</v>
      </c>
      <c r="G113" s="5" t="s">
        <v>373</v>
      </c>
      <c r="H113" s="5" t="s">
        <v>373</v>
      </c>
      <c r="I113" s="13" t="s">
        <v>370</v>
      </c>
      <c r="J113" s="5" t="s">
        <v>373</v>
      </c>
      <c r="K113" s="5" t="s">
        <v>373</v>
      </c>
      <c r="L113" s="5" t="s">
        <v>373</v>
      </c>
      <c r="M113" s="13" t="s">
        <v>370</v>
      </c>
      <c r="N113" s="37">
        <v>4345.2</v>
      </c>
      <c r="O113" s="37">
        <v>5222.8</v>
      </c>
      <c r="P113" s="4">
        <f t="shared" si="51"/>
        <v>1.2019699898738838</v>
      </c>
      <c r="Q113" s="13">
        <v>20</v>
      </c>
      <c r="R113" s="22">
        <v>1</v>
      </c>
      <c r="S113" s="13">
        <v>15</v>
      </c>
      <c r="T113" s="37">
        <v>587.6</v>
      </c>
      <c r="U113" s="37">
        <v>521</v>
      </c>
      <c r="V113" s="4">
        <f t="shared" si="52"/>
        <v>0.88665759019741319</v>
      </c>
      <c r="W113" s="13">
        <v>25</v>
      </c>
      <c r="X113" s="37">
        <v>446.8</v>
      </c>
      <c r="Y113" s="37">
        <v>935.6</v>
      </c>
      <c r="Z113" s="4">
        <f t="shared" si="53"/>
        <v>2.0940017905102954</v>
      </c>
      <c r="AA113" s="13">
        <v>25</v>
      </c>
      <c r="AB113" s="37" t="s">
        <v>370</v>
      </c>
      <c r="AC113" s="37" t="s">
        <v>370</v>
      </c>
      <c r="AD113" s="4" t="s">
        <v>370</v>
      </c>
      <c r="AE113" s="13" t="s">
        <v>370</v>
      </c>
      <c r="AF113" s="5" t="s">
        <v>383</v>
      </c>
      <c r="AG113" s="5" t="s">
        <v>383</v>
      </c>
      <c r="AH113" s="5" t="s">
        <v>383</v>
      </c>
      <c r="AI113" s="13">
        <v>10</v>
      </c>
      <c r="AJ113" s="5" t="s">
        <v>383</v>
      </c>
      <c r="AK113" s="5" t="s">
        <v>383</v>
      </c>
      <c r="AL113" s="5" t="s">
        <v>383</v>
      </c>
      <c r="AM113" s="13">
        <v>15</v>
      </c>
      <c r="AN113" s="37">
        <v>522</v>
      </c>
      <c r="AO113" s="37">
        <v>418</v>
      </c>
      <c r="AP113" s="4">
        <f t="shared" si="44"/>
        <v>0.8007662835249042</v>
      </c>
      <c r="AQ113" s="13">
        <v>20</v>
      </c>
      <c r="AR113" s="20">
        <f t="shared" si="54"/>
        <v>1.2340115236730331</v>
      </c>
      <c r="AS113" s="20">
        <f t="shared" si="45"/>
        <v>1.2034011523673032</v>
      </c>
      <c r="AT113" s="35">
        <v>2647</v>
      </c>
      <c r="AU113" s="21">
        <f t="shared" si="47"/>
        <v>2165.7272727272725</v>
      </c>
      <c r="AV113" s="21">
        <f t="shared" si="48"/>
        <v>2606.1999999999998</v>
      </c>
      <c r="AW113" s="80">
        <f t="shared" si="49"/>
        <v>440.4727272727273</v>
      </c>
      <c r="AX113" s="21">
        <v>174.2</v>
      </c>
      <c r="AY113" s="21">
        <v>252.7</v>
      </c>
      <c r="AZ113" s="21">
        <v>463.2000000000001</v>
      </c>
      <c r="BA113" s="21">
        <v>312.8</v>
      </c>
      <c r="BB113" s="21">
        <v>312.8</v>
      </c>
      <c r="BC113" s="21">
        <v>218.29999999999995</v>
      </c>
      <c r="BD113" s="21">
        <v>166.59999999999985</v>
      </c>
      <c r="BE113" s="21">
        <v>229.60000000000025</v>
      </c>
      <c r="BF113" s="78">
        <f t="shared" si="50"/>
        <v>476.00000000000011</v>
      </c>
      <c r="BG113" s="100"/>
      <c r="BH113" s="81"/>
      <c r="BI113" s="106"/>
      <c r="BJ113" s="37">
        <f t="shared" si="55"/>
        <v>476.00000000000011</v>
      </c>
      <c r="BK113" s="11"/>
      <c r="BL113" s="11"/>
      <c r="BM113" s="11"/>
      <c r="BN113" s="11"/>
      <c r="BO113" s="11"/>
      <c r="BP113" s="11"/>
      <c r="BQ113" s="11"/>
      <c r="BR113" s="11"/>
      <c r="BS113" s="11"/>
      <c r="BT113" s="11"/>
      <c r="BU113" s="11"/>
      <c r="BV113" s="11"/>
      <c r="BW113" s="11"/>
      <c r="BX113" s="11"/>
      <c r="BY113" s="11"/>
      <c r="BZ113" s="11"/>
      <c r="CA113" s="11"/>
      <c r="CB113" s="11"/>
      <c r="CC113" s="11"/>
      <c r="CD113" s="11"/>
      <c r="CE113" s="11"/>
      <c r="CF113" s="12"/>
      <c r="CG113" s="11"/>
      <c r="CH113" s="11"/>
      <c r="CI113" s="11"/>
      <c r="CJ113" s="11"/>
      <c r="CK113" s="11"/>
      <c r="CL113" s="11"/>
      <c r="CM113" s="11"/>
      <c r="CN113" s="11"/>
      <c r="CO113" s="11"/>
      <c r="CP113" s="11"/>
      <c r="CQ113" s="11"/>
      <c r="CR113" s="11"/>
      <c r="CS113" s="11"/>
      <c r="CT113" s="11"/>
      <c r="CU113" s="11"/>
      <c r="CV113" s="11"/>
      <c r="CW113" s="11"/>
      <c r="CX113" s="11"/>
      <c r="CY113" s="11"/>
      <c r="CZ113" s="11"/>
      <c r="DA113" s="11"/>
      <c r="DB113" s="11"/>
      <c r="DC113" s="11"/>
      <c r="DD113" s="11"/>
      <c r="DE113" s="11"/>
      <c r="DF113" s="11"/>
      <c r="DG113" s="11"/>
      <c r="DH113" s="12"/>
      <c r="DI113" s="11"/>
      <c r="DJ113" s="11"/>
      <c r="DK113" s="11"/>
      <c r="DL113" s="11"/>
      <c r="DM113" s="11"/>
      <c r="DN113" s="11"/>
      <c r="DO113" s="11"/>
      <c r="DP113" s="11"/>
      <c r="DQ113" s="11"/>
      <c r="DR113" s="11"/>
      <c r="DS113" s="11"/>
      <c r="DT113" s="11"/>
      <c r="DU113" s="11"/>
      <c r="DV113" s="11"/>
      <c r="DW113" s="11"/>
      <c r="DX113" s="11"/>
      <c r="DY113" s="11"/>
      <c r="DZ113" s="11"/>
      <c r="EA113" s="11"/>
      <c r="EB113" s="11"/>
      <c r="EC113" s="11"/>
      <c r="ED113" s="11"/>
      <c r="EE113" s="11"/>
      <c r="EF113" s="11"/>
      <c r="EG113" s="11"/>
      <c r="EH113" s="11"/>
      <c r="EI113" s="11"/>
      <c r="EJ113" s="12"/>
      <c r="EK113" s="11"/>
      <c r="EL113" s="11"/>
      <c r="EM113" s="11"/>
      <c r="EN113" s="11"/>
      <c r="EO113" s="11"/>
      <c r="EP113" s="11"/>
      <c r="EQ113" s="11"/>
      <c r="ER113" s="11"/>
      <c r="ES113" s="11"/>
      <c r="ET113" s="11"/>
      <c r="EU113" s="11"/>
      <c r="EV113" s="11"/>
      <c r="EW113" s="11"/>
      <c r="EX113" s="11"/>
      <c r="EY113" s="11"/>
      <c r="EZ113" s="11"/>
      <c r="FA113" s="11"/>
      <c r="FB113" s="11"/>
      <c r="FC113" s="11"/>
      <c r="FD113" s="11"/>
      <c r="FE113" s="11"/>
      <c r="FF113" s="11"/>
      <c r="FG113" s="11"/>
      <c r="FH113" s="11"/>
      <c r="FI113" s="11"/>
      <c r="FJ113" s="11"/>
      <c r="FK113" s="11"/>
      <c r="FL113" s="12"/>
      <c r="FM113" s="11"/>
      <c r="FN113" s="11"/>
      <c r="FO113" s="11"/>
      <c r="FP113" s="11"/>
      <c r="FQ113" s="11"/>
      <c r="FR113" s="11"/>
      <c r="FS113" s="11"/>
      <c r="FT113" s="11"/>
      <c r="FU113" s="11"/>
      <c r="FV113" s="11"/>
      <c r="FW113" s="11"/>
      <c r="FX113" s="11"/>
      <c r="FY113" s="11"/>
      <c r="FZ113" s="11"/>
      <c r="GA113" s="11"/>
      <c r="GB113" s="11"/>
      <c r="GC113" s="11"/>
      <c r="GD113" s="11"/>
      <c r="GE113" s="11"/>
      <c r="GF113" s="11"/>
      <c r="GG113" s="11"/>
      <c r="GH113" s="11"/>
      <c r="GI113" s="11"/>
      <c r="GJ113" s="11"/>
      <c r="GK113" s="11"/>
      <c r="GL113" s="11"/>
      <c r="GM113" s="11"/>
      <c r="GN113" s="12"/>
      <c r="GO113" s="11"/>
      <c r="GP113" s="11"/>
      <c r="GQ113" s="11"/>
      <c r="GR113" s="11"/>
      <c r="GS113" s="11"/>
      <c r="GT113" s="11"/>
      <c r="GU113" s="11"/>
      <c r="GV113" s="11"/>
      <c r="GW113" s="11"/>
      <c r="GX113" s="11"/>
      <c r="GY113" s="11"/>
      <c r="GZ113" s="11"/>
      <c r="HA113" s="11"/>
      <c r="HB113" s="11"/>
      <c r="HC113" s="11"/>
      <c r="HD113" s="11"/>
      <c r="HE113" s="11"/>
      <c r="HF113" s="11"/>
      <c r="HG113" s="11"/>
      <c r="HH113" s="11"/>
      <c r="HI113" s="11"/>
      <c r="HJ113" s="11"/>
      <c r="HK113" s="11"/>
      <c r="HL113" s="11"/>
      <c r="HM113" s="11"/>
      <c r="HN113" s="11"/>
      <c r="HO113" s="11"/>
      <c r="HP113" s="12"/>
      <c r="HQ113" s="11"/>
      <c r="HR113" s="11"/>
    </row>
    <row r="114" spans="1:226" s="2" customFormat="1" ht="15" customHeight="1" x14ac:dyDescent="0.2">
      <c r="A114" s="16" t="s">
        <v>115</v>
      </c>
      <c r="B114" s="37">
        <v>8870</v>
      </c>
      <c r="C114" s="37">
        <v>10798</v>
      </c>
      <c r="D114" s="4">
        <f t="shared" si="46"/>
        <v>1.2173618940248028</v>
      </c>
      <c r="E114" s="13">
        <v>10</v>
      </c>
      <c r="F114" s="5" t="s">
        <v>373</v>
      </c>
      <c r="G114" s="5" t="s">
        <v>373</v>
      </c>
      <c r="H114" s="5" t="s">
        <v>373</v>
      </c>
      <c r="I114" s="13" t="s">
        <v>370</v>
      </c>
      <c r="J114" s="5" t="s">
        <v>373</v>
      </c>
      <c r="K114" s="5" t="s">
        <v>373</v>
      </c>
      <c r="L114" s="5" t="s">
        <v>373</v>
      </c>
      <c r="M114" s="13" t="s">
        <v>370</v>
      </c>
      <c r="N114" s="37">
        <v>4010.8</v>
      </c>
      <c r="O114" s="37">
        <v>4720.8</v>
      </c>
      <c r="P114" s="4">
        <f t="shared" si="51"/>
        <v>1.1770220404906753</v>
      </c>
      <c r="Q114" s="13">
        <v>20</v>
      </c>
      <c r="R114" s="22">
        <v>1</v>
      </c>
      <c r="S114" s="13">
        <v>15</v>
      </c>
      <c r="T114" s="37">
        <v>89.7</v>
      </c>
      <c r="U114" s="37">
        <v>2.6</v>
      </c>
      <c r="V114" s="4">
        <f t="shared" si="52"/>
        <v>2.8985507246376812E-2</v>
      </c>
      <c r="W114" s="13">
        <v>20</v>
      </c>
      <c r="X114" s="37">
        <v>141.30000000000001</v>
      </c>
      <c r="Y114" s="37">
        <v>446</v>
      </c>
      <c r="Z114" s="4">
        <f t="shared" si="53"/>
        <v>3.1564048124557678</v>
      </c>
      <c r="AA114" s="13">
        <v>30</v>
      </c>
      <c r="AB114" s="37" t="s">
        <v>370</v>
      </c>
      <c r="AC114" s="37" t="s">
        <v>370</v>
      </c>
      <c r="AD114" s="4" t="s">
        <v>370</v>
      </c>
      <c r="AE114" s="13" t="s">
        <v>370</v>
      </c>
      <c r="AF114" s="5" t="s">
        <v>383</v>
      </c>
      <c r="AG114" s="5" t="s">
        <v>383</v>
      </c>
      <c r="AH114" s="5" t="s">
        <v>383</v>
      </c>
      <c r="AI114" s="13">
        <v>10</v>
      </c>
      <c r="AJ114" s="5" t="s">
        <v>383</v>
      </c>
      <c r="AK114" s="5" t="s">
        <v>383</v>
      </c>
      <c r="AL114" s="5" t="s">
        <v>383</v>
      </c>
      <c r="AM114" s="13">
        <v>15</v>
      </c>
      <c r="AN114" s="37">
        <v>221</v>
      </c>
      <c r="AO114" s="37">
        <v>217</v>
      </c>
      <c r="AP114" s="4">
        <f t="shared" si="44"/>
        <v>0.98190045248868774</v>
      </c>
      <c r="AQ114" s="13">
        <v>20</v>
      </c>
      <c r="AR114" s="20">
        <f t="shared" si="54"/>
        <v>1.440208028855964</v>
      </c>
      <c r="AS114" s="20">
        <f t="shared" si="45"/>
        <v>1.2240208028855963</v>
      </c>
      <c r="AT114" s="35">
        <v>6054</v>
      </c>
      <c r="AU114" s="21">
        <f t="shared" si="47"/>
        <v>4953.272727272727</v>
      </c>
      <c r="AV114" s="21">
        <f t="shared" si="48"/>
        <v>6062.9</v>
      </c>
      <c r="AW114" s="80">
        <f t="shared" si="49"/>
        <v>1109.6272727272726</v>
      </c>
      <c r="AX114" s="21">
        <v>726</v>
      </c>
      <c r="AY114" s="21">
        <v>214.4</v>
      </c>
      <c r="AZ114" s="21">
        <v>1173.9000000000001</v>
      </c>
      <c r="BA114" s="21">
        <v>622.29999999999995</v>
      </c>
      <c r="BB114" s="21">
        <v>422.1</v>
      </c>
      <c r="BC114" s="21">
        <v>0</v>
      </c>
      <c r="BD114" s="21">
        <v>660.9</v>
      </c>
      <c r="BE114" s="21">
        <v>658.8</v>
      </c>
      <c r="BF114" s="78">
        <f t="shared" si="50"/>
        <v>1584.5000000000002</v>
      </c>
      <c r="BG114" s="100"/>
      <c r="BH114" s="81"/>
      <c r="BI114" s="106"/>
      <c r="BJ114" s="37">
        <f t="shared" si="55"/>
        <v>1584.5000000000002</v>
      </c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2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2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2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2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2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2"/>
      <c r="HQ114" s="11"/>
      <c r="HR114" s="11"/>
    </row>
    <row r="115" spans="1:226" s="2" customFormat="1" ht="15" customHeight="1" x14ac:dyDescent="0.2">
      <c r="A115" s="16" t="s">
        <v>116</v>
      </c>
      <c r="B115" s="37">
        <v>0</v>
      </c>
      <c r="C115" s="37">
        <v>0</v>
      </c>
      <c r="D115" s="4">
        <f t="shared" si="46"/>
        <v>0</v>
      </c>
      <c r="E115" s="13">
        <v>0</v>
      </c>
      <c r="F115" s="5" t="s">
        <v>373</v>
      </c>
      <c r="G115" s="5" t="s">
        <v>373</v>
      </c>
      <c r="H115" s="5" t="s">
        <v>373</v>
      </c>
      <c r="I115" s="13" t="s">
        <v>370</v>
      </c>
      <c r="J115" s="5" t="s">
        <v>373</v>
      </c>
      <c r="K115" s="5" t="s">
        <v>373</v>
      </c>
      <c r="L115" s="5" t="s">
        <v>373</v>
      </c>
      <c r="M115" s="13" t="s">
        <v>370</v>
      </c>
      <c r="N115" s="37">
        <v>6484.2</v>
      </c>
      <c r="O115" s="37">
        <v>10816.3</v>
      </c>
      <c r="P115" s="4">
        <f t="shared" si="51"/>
        <v>1.6681009222417569</v>
      </c>
      <c r="Q115" s="13">
        <v>20</v>
      </c>
      <c r="R115" s="22">
        <v>1</v>
      </c>
      <c r="S115" s="13">
        <v>15</v>
      </c>
      <c r="T115" s="37">
        <v>0</v>
      </c>
      <c r="U115" s="37">
        <v>0</v>
      </c>
      <c r="V115" s="4">
        <f t="shared" si="52"/>
        <v>0</v>
      </c>
      <c r="W115" s="13">
        <v>0</v>
      </c>
      <c r="X115" s="37">
        <v>0</v>
      </c>
      <c r="Y115" s="37">
        <v>0</v>
      </c>
      <c r="Z115" s="4">
        <f t="shared" si="53"/>
        <v>0</v>
      </c>
      <c r="AA115" s="13">
        <v>0</v>
      </c>
      <c r="AB115" s="37" t="s">
        <v>370</v>
      </c>
      <c r="AC115" s="37" t="s">
        <v>370</v>
      </c>
      <c r="AD115" s="4" t="s">
        <v>370</v>
      </c>
      <c r="AE115" s="13" t="s">
        <v>370</v>
      </c>
      <c r="AF115" s="5" t="s">
        <v>383</v>
      </c>
      <c r="AG115" s="5" t="s">
        <v>383</v>
      </c>
      <c r="AH115" s="5" t="s">
        <v>383</v>
      </c>
      <c r="AI115" s="13">
        <v>10</v>
      </c>
      <c r="AJ115" s="5" t="s">
        <v>383</v>
      </c>
      <c r="AK115" s="5" t="s">
        <v>383</v>
      </c>
      <c r="AL115" s="5" t="s">
        <v>383</v>
      </c>
      <c r="AM115" s="13">
        <v>15</v>
      </c>
      <c r="AN115" s="37" t="s">
        <v>402</v>
      </c>
      <c r="AO115" s="37" t="s">
        <v>402</v>
      </c>
      <c r="AP115" s="4">
        <f t="shared" si="44"/>
        <v>0</v>
      </c>
      <c r="AQ115" s="13">
        <v>0</v>
      </c>
      <c r="AR115" s="20">
        <f t="shared" si="54"/>
        <v>1.3817719555667183</v>
      </c>
      <c r="AS115" s="20">
        <f t="shared" si="45"/>
        <v>1.2181771955566718</v>
      </c>
      <c r="AT115" s="35">
        <v>3133</v>
      </c>
      <c r="AU115" s="21">
        <f t="shared" si="47"/>
        <v>2563.3636363636365</v>
      </c>
      <c r="AV115" s="21">
        <f t="shared" si="48"/>
        <v>3122.6</v>
      </c>
      <c r="AW115" s="80">
        <f t="shared" si="49"/>
        <v>559.23636363636342</v>
      </c>
      <c r="AX115" s="21">
        <v>220</v>
      </c>
      <c r="AY115" s="21">
        <v>342.1</v>
      </c>
      <c r="AZ115" s="21">
        <v>86.299999999999955</v>
      </c>
      <c r="BA115" s="21">
        <v>334.5</v>
      </c>
      <c r="BB115" s="21">
        <v>367.3</v>
      </c>
      <c r="BC115" s="21">
        <v>727.90000000000009</v>
      </c>
      <c r="BD115" s="21">
        <v>0</v>
      </c>
      <c r="BE115" s="21">
        <v>90.999999999999773</v>
      </c>
      <c r="BF115" s="78">
        <f t="shared" si="50"/>
        <v>953.5</v>
      </c>
      <c r="BG115" s="100"/>
      <c r="BH115" s="81"/>
      <c r="BI115" s="106"/>
      <c r="BJ115" s="37">
        <f t="shared" si="55"/>
        <v>953.5</v>
      </c>
      <c r="BK115" s="11"/>
      <c r="BL115" s="11"/>
      <c r="BM115" s="11"/>
      <c r="BN115" s="11"/>
      <c r="BO115" s="11"/>
      <c r="BP115" s="11"/>
      <c r="BQ115" s="11"/>
      <c r="BR115" s="11"/>
      <c r="BS115" s="11"/>
      <c r="BT115" s="11"/>
      <c r="BU115" s="11"/>
      <c r="BV115" s="11"/>
      <c r="BW115" s="11"/>
      <c r="BX115" s="11"/>
      <c r="BY115" s="11"/>
      <c r="BZ115" s="11"/>
      <c r="CA115" s="11"/>
      <c r="CB115" s="11"/>
      <c r="CC115" s="11"/>
      <c r="CD115" s="11"/>
      <c r="CE115" s="11"/>
      <c r="CF115" s="12"/>
      <c r="CG115" s="11"/>
      <c r="CH115" s="11"/>
      <c r="CI115" s="11"/>
      <c r="CJ115" s="11"/>
      <c r="CK115" s="11"/>
      <c r="CL115" s="11"/>
      <c r="CM115" s="11"/>
      <c r="CN115" s="11"/>
      <c r="CO115" s="11"/>
      <c r="CP115" s="11"/>
      <c r="CQ115" s="11"/>
      <c r="CR115" s="11"/>
      <c r="CS115" s="11"/>
      <c r="CT115" s="11"/>
      <c r="CU115" s="11"/>
      <c r="CV115" s="11"/>
      <c r="CW115" s="11"/>
      <c r="CX115" s="11"/>
      <c r="CY115" s="11"/>
      <c r="CZ115" s="11"/>
      <c r="DA115" s="11"/>
      <c r="DB115" s="11"/>
      <c r="DC115" s="11"/>
      <c r="DD115" s="11"/>
      <c r="DE115" s="11"/>
      <c r="DF115" s="11"/>
      <c r="DG115" s="11"/>
      <c r="DH115" s="12"/>
      <c r="DI115" s="11"/>
      <c r="DJ115" s="11"/>
      <c r="DK115" s="11"/>
      <c r="DL115" s="11"/>
      <c r="DM115" s="11"/>
      <c r="DN115" s="11"/>
      <c r="DO115" s="11"/>
      <c r="DP115" s="11"/>
      <c r="DQ115" s="11"/>
      <c r="DR115" s="11"/>
      <c r="DS115" s="11"/>
      <c r="DT115" s="11"/>
      <c r="DU115" s="11"/>
      <c r="DV115" s="11"/>
      <c r="DW115" s="11"/>
      <c r="DX115" s="11"/>
      <c r="DY115" s="11"/>
      <c r="DZ115" s="11"/>
      <c r="EA115" s="11"/>
      <c r="EB115" s="11"/>
      <c r="EC115" s="11"/>
      <c r="ED115" s="11"/>
      <c r="EE115" s="11"/>
      <c r="EF115" s="11"/>
      <c r="EG115" s="11"/>
      <c r="EH115" s="11"/>
      <c r="EI115" s="11"/>
      <c r="EJ115" s="12"/>
      <c r="EK115" s="11"/>
      <c r="EL115" s="11"/>
      <c r="EM115" s="11"/>
      <c r="EN115" s="11"/>
      <c r="EO115" s="11"/>
      <c r="EP115" s="11"/>
      <c r="EQ115" s="11"/>
      <c r="ER115" s="11"/>
      <c r="ES115" s="11"/>
      <c r="ET115" s="11"/>
      <c r="EU115" s="11"/>
      <c r="EV115" s="11"/>
      <c r="EW115" s="11"/>
      <c r="EX115" s="11"/>
      <c r="EY115" s="11"/>
      <c r="EZ115" s="11"/>
      <c r="FA115" s="11"/>
      <c r="FB115" s="11"/>
      <c r="FC115" s="11"/>
      <c r="FD115" s="11"/>
      <c r="FE115" s="11"/>
      <c r="FF115" s="11"/>
      <c r="FG115" s="11"/>
      <c r="FH115" s="11"/>
      <c r="FI115" s="11"/>
      <c r="FJ115" s="11"/>
      <c r="FK115" s="11"/>
      <c r="FL115" s="12"/>
      <c r="FM115" s="11"/>
      <c r="FN115" s="11"/>
      <c r="FO115" s="11"/>
      <c r="FP115" s="11"/>
      <c r="FQ115" s="11"/>
      <c r="FR115" s="11"/>
      <c r="FS115" s="11"/>
      <c r="FT115" s="11"/>
      <c r="FU115" s="11"/>
      <c r="FV115" s="11"/>
      <c r="FW115" s="11"/>
      <c r="FX115" s="11"/>
      <c r="FY115" s="11"/>
      <c r="FZ115" s="11"/>
      <c r="GA115" s="11"/>
      <c r="GB115" s="11"/>
      <c r="GC115" s="11"/>
      <c r="GD115" s="11"/>
      <c r="GE115" s="11"/>
      <c r="GF115" s="11"/>
      <c r="GG115" s="11"/>
      <c r="GH115" s="11"/>
      <c r="GI115" s="11"/>
      <c r="GJ115" s="11"/>
      <c r="GK115" s="11"/>
      <c r="GL115" s="11"/>
      <c r="GM115" s="11"/>
      <c r="GN115" s="12"/>
      <c r="GO115" s="11"/>
      <c r="GP115" s="11"/>
      <c r="GQ115" s="11"/>
      <c r="GR115" s="11"/>
      <c r="GS115" s="11"/>
      <c r="GT115" s="11"/>
      <c r="GU115" s="11"/>
      <c r="GV115" s="11"/>
      <c r="GW115" s="11"/>
      <c r="GX115" s="11"/>
      <c r="GY115" s="11"/>
      <c r="GZ115" s="11"/>
      <c r="HA115" s="11"/>
      <c r="HB115" s="11"/>
      <c r="HC115" s="11"/>
      <c r="HD115" s="11"/>
      <c r="HE115" s="11"/>
      <c r="HF115" s="11"/>
      <c r="HG115" s="11"/>
      <c r="HH115" s="11"/>
      <c r="HI115" s="11"/>
      <c r="HJ115" s="11"/>
      <c r="HK115" s="11"/>
      <c r="HL115" s="11"/>
      <c r="HM115" s="11"/>
      <c r="HN115" s="11"/>
      <c r="HO115" s="11"/>
      <c r="HP115" s="12"/>
      <c r="HQ115" s="11"/>
      <c r="HR115" s="11"/>
    </row>
    <row r="116" spans="1:226" s="2" customFormat="1" ht="15" customHeight="1" x14ac:dyDescent="0.2">
      <c r="A116" s="16" t="s">
        <v>117</v>
      </c>
      <c r="B116" s="37">
        <v>7099880</v>
      </c>
      <c r="C116" s="37">
        <v>6260034.2000000002</v>
      </c>
      <c r="D116" s="4">
        <f t="shared" si="46"/>
        <v>0.88170985988495587</v>
      </c>
      <c r="E116" s="13">
        <v>10</v>
      </c>
      <c r="F116" s="5" t="s">
        <v>373</v>
      </c>
      <c r="G116" s="5" t="s">
        <v>373</v>
      </c>
      <c r="H116" s="5" t="s">
        <v>373</v>
      </c>
      <c r="I116" s="13" t="s">
        <v>370</v>
      </c>
      <c r="J116" s="5" t="s">
        <v>373</v>
      </c>
      <c r="K116" s="5" t="s">
        <v>373</v>
      </c>
      <c r="L116" s="5" t="s">
        <v>373</v>
      </c>
      <c r="M116" s="13" t="s">
        <v>370</v>
      </c>
      <c r="N116" s="37">
        <v>125819.4</v>
      </c>
      <c r="O116" s="37">
        <v>36518.9</v>
      </c>
      <c r="P116" s="4">
        <f t="shared" si="51"/>
        <v>0.29024856262229831</v>
      </c>
      <c r="Q116" s="13">
        <v>20</v>
      </c>
      <c r="R116" s="22">
        <v>1</v>
      </c>
      <c r="S116" s="13">
        <v>15</v>
      </c>
      <c r="T116" s="37">
        <v>71.2</v>
      </c>
      <c r="U116" s="37">
        <v>121.6</v>
      </c>
      <c r="V116" s="4">
        <f t="shared" si="52"/>
        <v>1.7078651685393258</v>
      </c>
      <c r="W116" s="13">
        <v>30</v>
      </c>
      <c r="X116" s="37">
        <v>78.7</v>
      </c>
      <c r="Y116" s="37">
        <v>73.2</v>
      </c>
      <c r="Z116" s="4">
        <f t="shared" si="53"/>
        <v>0.93011435832274458</v>
      </c>
      <c r="AA116" s="13">
        <v>20</v>
      </c>
      <c r="AB116" s="37" t="s">
        <v>370</v>
      </c>
      <c r="AC116" s="37" t="s">
        <v>370</v>
      </c>
      <c r="AD116" s="4" t="s">
        <v>370</v>
      </c>
      <c r="AE116" s="13" t="s">
        <v>370</v>
      </c>
      <c r="AF116" s="5" t="s">
        <v>383</v>
      </c>
      <c r="AG116" s="5" t="s">
        <v>383</v>
      </c>
      <c r="AH116" s="5" t="s">
        <v>383</v>
      </c>
      <c r="AI116" s="13">
        <v>10</v>
      </c>
      <c r="AJ116" s="5" t="s">
        <v>383</v>
      </c>
      <c r="AK116" s="5" t="s">
        <v>383</v>
      </c>
      <c r="AL116" s="5" t="s">
        <v>383</v>
      </c>
      <c r="AM116" s="13">
        <v>15</v>
      </c>
      <c r="AN116" s="37">
        <v>125</v>
      </c>
      <c r="AO116" s="37">
        <v>73</v>
      </c>
      <c r="AP116" s="4">
        <f t="shared" si="44"/>
        <v>0.58399999999999996</v>
      </c>
      <c r="AQ116" s="13">
        <v>20</v>
      </c>
      <c r="AR116" s="20">
        <f t="shared" si="54"/>
        <v>0.96643749629504527</v>
      </c>
      <c r="AS116" s="20">
        <f t="shared" si="45"/>
        <v>0.96643749629504527</v>
      </c>
      <c r="AT116" s="35">
        <v>1441</v>
      </c>
      <c r="AU116" s="21">
        <f t="shared" si="47"/>
        <v>1179</v>
      </c>
      <c r="AV116" s="21">
        <f t="shared" si="48"/>
        <v>1139.4000000000001</v>
      </c>
      <c r="AW116" s="80">
        <f t="shared" si="49"/>
        <v>-39.599999999999909</v>
      </c>
      <c r="AX116" s="21">
        <v>429.8</v>
      </c>
      <c r="AY116" s="21">
        <v>432.8</v>
      </c>
      <c r="AZ116" s="21">
        <v>0</v>
      </c>
      <c r="BA116" s="21">
        <v>170.3</v>
      </c>
      <c r="BB116" s="21">
        <v>162.4</v>
      </c>
      <c r="BC116" s="21">
        <v>0</v>
      </c>
      <c r="BD116" s="21">
        <v>165.9</v>
      </c>
      <c r="BE116" s="21">
        <v>133.4</v>
      </c>
      <c r="BF116" s="78">
        <f t="shared" si="50"/>
        <v>-355.19999999999993</v>
      </c>
      <c r="BG116" s="100"/>
      <c r="BH116" s="81"/>
      <c r="BI116" s="106"/>
      <c r="BJ116" s="37">
        <f t="shared" si="55"/>
        <v>0</v>
      </c>
      <c r="BK116" s="11"/>
      <c r="BL116" s="11"/>
      <c r="BM116" s="11"/>
      <c r="BN116" s="11"/>
      <c r="BO116" s="11"/>
      <c r="BP116" s="11"/>
      <c r="BQ116" s="11"/>
      <c r="BR116" s="11"/>
      <c r="BS116" s="11"/>
      <c r="BT116" s="11"/>
      <c r="BU116" s="11"/>
      <c r="BV116" s="11"/>
      <c r="BW116" s="11"/>
      <c r="BX116" s="11"/>
      <c r="BY116" s="11"/>
      <c r="BZ116" s="11"/>
      <c r="CA116" s="11"/>
      <c r="CB116" s="11"/>
      <c r="CC116" s="11"/>
      <c r="CD116" s="11"/>
      <c r="CE116" s="11"/>
      <c r="CF116" s="12"/>
      <c r="CG116" s="11"/>
      <c r="CH116" s="11"/>
      <c r="CI116" s="11"/>
      <c r="CJ116" s="11"/>
      <c r="CK116" s="11"/>
      <c r="CL116" s="11"/>
      <c r="CM116" s="11"/>
      <c r="CN116" s="11"/>
      <c r="CO116" s="11"/>
      <c r="CP116" s="11"/>
      <c r="CQ116" s="11"/>
      <c r="CR116" s="11"/>
      <c r="CS116" s="11"/>
      <c r="CT116" s="11"/>
      <c r="CU116" s="11"/>
      <c r="CV116" s="11"/>
      <c r="CW116" s="11"/>
      <c r="CX116" s="11"/>
      <c r="CY116" s="11"/>
      <c r="CZ116" s="11"/>
      <c r="DA116" s="11"/>
      <c r="DB116" s="11"/>
      <c r="DC116" s="11"/>
      <c r="DD116" s="11"/>
      <c r="DE116" s="11"/>
      <c r="DF116" s="11"/>
      <c r="DG116" s="11"/>
      <c r="DH116" s="12"/>
      <c r="DI116" s="11"/>
      <c r="DJ116" s="11"/>
      <c r="DK116" s="11"/>
      <c r="DL116" s="11"/>
      <c r="DM116" s="11"/>
      <c r="DN116" s="11"/>
      <c r="DO116" s="11"/>
      <c r="DP116" s="11"/>
      <c r="DQ116" s="11"/>
      <c r="DR116" s="11"/>
      <c r="DS116" s="11"/>
      <c r="DT116" s="11"/>
      <c r="DU116" s="11"/>
      <c r="DV116" s="11"/>
      <c r="DW116" s="11"/>
      <c r="DX116" s="11"/>
      <c r="DY116" s="11"/>
      <c r="DZ116" s="11"/>
      <c r="EA116" s="11"/>
      <c r="EB116" s="11"/>
      <c r="EC116" s="11"/>
      <c r="ED116" s="11"/>
      <c r="EE116" s="11"/>
      <c r="EF116" s="11"/>
      <c r="EG116" s="11"/>
      <c r="EH116" s="11"/>
      <c r="EI116" s="11"/>
      <c r="EJ116" s="12"/>
      <c r="EK116" s="11"/>
      <c r="EL116" s="11"/>
      <c r="EM116" s="11"/>
      <c r="EN116" s="11"/>
      <c r="EO116" s="11"/>
      <c r="EP116" s="11"/>
      <c r="EQ116" s="11"/>
      <c r="ER116" s="11"/>
      <c r="ES116" s="11"/>
      <c r="ET116" s="11"/>
      <c r="EU116" s="11"/>
      <c r="EV116" s="11"/>
      <c r="EW116" s="11"/>
      <c r="EX116" s="11"/>
      <c r="EY116" s="11"/>
      <c r="EZ116" s="11"/>
      <c r="FA116" s="11"/>
      <c r="FB116" s="11"/>
      <c r="FC116" s="11"/>
      <c r="FD116" s="11"/>
      <c r="FE116" s="11"/>
      <c r="FF116" s="11"/>
      <c r="FG116" s="11"/>
      <c r="FH116" s="11"/>
      <c r="FI116" s="11"/>
      <c r="FJ116" s="11"/>
      <c r="FK116" s="11"/>
      <c r="FL116" s="12"/>
      <c r="FM116" s="11"/>
      <c r="FN116" s="11"/>
      <c r="FO116" s="11"/>
      <c r="FP116" s="11"/>
      <c r="FQ116" s="11"/>
      <c r="FR116" s="11"/>
      <c r="FS116" s="11"/>
      <c r="FT116" s="11"/>
      <c r="FU116" s="11"/>
      <c r="FV116" s="11"/>
      <c r="FW116" s="11"/>
      <c r="FX116" s="11"/>
      <c r="FY116" s="11"/>
      <c r="FZ116" s="11"/>
      <c r="GA116" s="11"/>
      <c r="GB116" s="11"/>
      <c r="GC116" s="11"/>
      <c r="GD116" s="11"/>
      <c r="GE116" s="11"/>
      <c r="GF116" s="11"/>
      <c r="GG116" s="11"/>
      <c r="GH116" s="11"/>
      <c r="GI116" s="11"/>
      <c r="GJ116" s="11"/>
      <c r="GK116" s="11"/>
      <c r="GL116" s="11"/>
      <c r="GM116" s="11"/>
      <c r="GN116" s="12"/>
      <c r="GO116" s="11"/>
      <c r="GP116" s="11"/>
      <c r="GQ116" s="11"/>
      <c r="GR116" s="11"/>
      <c r="GS116" s="11"/>
      <c r="GT116" s="11"/>
      <c r="GU116" s="11"/>
      <c r="GV116" s="11"/>
      <c r="GW116" s="11"/>
      <c r="GX116" s="11"/>
      <c r="GY116" s="11"/>
      <c r="GZ116" s="11"/>
      <c r="HA116" s="11"/>
      <c r="HB116" s="11"/>
      <c r="HC116" s="11"/>
      <c r="HD116" s="11"/>
      <c r="HE116" s="11"/>
      <c r="HF116" s="11"/>
      <c r="HG116" s="11"/>
      <c r="HH116" s="11"/>
      <c r="HI116" s="11"/>
      <c r="HJ116" s="11"/>
      <c r="HK116" s="11"/>
      <c r="HL116" s="11"/>
      <c r="HM116" s="11"/>
      <c r="HN116" s="11"/>
      <c r="HO116" s="11"/>
      <c r="HP116" s="12"/>
      <c r="HQ116" s="11"/>
      <c r="HR116" s="11"/>
    </row>
    <row r="117" spans="1:226" s="2" customFormat="1" ht="15" customHeight="1" x14ac:dyDescent="0.2">
      <c r="A117" s="16" t="s">
        <v>118</v>
      </c>
      <c r="B117" s="37">
        <v>44975</v>
      </c>
      <c r="C117" s="37">
        <v>44618</v>
      </c>
      <c r="D117" s="4">
        <f t="shared" si="46"/>
        <v>0.99206225680933857</v>
      </c>
      <c r="E117" s="13">
        <v>10</v>
      </c>
      <c r="F117" s="5" t="s">
        <v>373</v>
      </c>
      <c r="G117" s="5" t="s">
        <v>373</v>
      </c>
      <c r="H117" s="5" t="s">
        <v>373</v>
      </c>
      <c r="I117" s="13" t="s">
        <v>370</v>
      </c>
      <c r="J117" s="5" t="s">
        <v>373</v>
      </c>
      <c r="K117" s="5" t="s">
        <v>373</v>
      </c>
      <c r="L117" s="5" t="s">
        <v>373</v>
      </c>
      <c r="M117" s="13" t="s">
        <v>370</v>
      </c>
      <c r="N117" s="37">
        <v>2759.4</v>
      </c>
      <c r="O117" s="37">
        <v>3018.5</v>
      </c>
      <c r="P117" s="4">
        <f t="shared" si="51"/>
        <v>1.0938972240342102</v>
      </c>
      <c r="Q117" s="13">
        <v>20</v>
      </c>
      <c r="R117" s="22">
        <v>1</v>
      </c>
      <c r="S117" s="13">
        <v>15</v>
      </c>
      <c r="T117" s="37">
        <v>36.299999999999997</v>
      </c>
      <c r="U117" s="37">
        <v>33.799999999999997</v>
      </c>
      <c r="V117" s="4">
        <f t="shared" si="52"/>
        <v>0.93112947658402201</v>
      </c>
      <c r="W117" s="13">
        <v>25</v>
      </c>
      <c r="X117" s="37">
        <v>2.2000000000000002</v>
      </c>
      <c r="Y117" s="37">
        <v>1.9</v>
      </c>
      <c r="Z117" s="4">
        <f t="shared" si="53"/>
        <v>0.86363636363636354</v>
      </c>
      <c r="AA117" s="13">
        <v>25</v>
      </c>
      <c r="AB117" s="37" t="s">
        <v>370</v>
      </c>
      <c r="AC117" s="37" t="s">
        <v>370</v>
      </c>
      <c r="AD117" s="4" t="s">
        <v>370</v>
      </c>
      <c r="AE117" s="13" t="s">
        <v>370</v>
      </c>
      <c r="AF117" s="5" t="s">
        <v>383</v>
      </c>
      <c r="AG117" s="5" t="s">
        <v>383</v>
      </c>
      <c r="AH117" s="5" t="s">
        <v>383</v>
      </c>
      <c r="AI117" s="13">
        <v>10</v>
      </c>
      <c r="AJ117" s="5" t="s">
        <v>383</v>
      </c>
      <c r="AK117" s="5" t="s">
        <v>383</v>
      </c>
      <c r="AL117" s="5" t="s">
        <v>383</v>
      </c>
      <c r="AM117" s="13">
        <v>15</v>
      </c>
      <c r="AN117" s="37">
        <v>71</v>
      </c>
      <c r="AO117" s="37">
        <v>85</v>
      </c>
      <c r="AP117" s="4">
        <f t="shared" si="44"/>
        <v>1.1971830985915493</v>
      </c>
      <c r="AQ117" s="13">
        <v>20</v>
      </c>
      <c r="AR117" s="20">
        <f t="shared" si="54"/>
        <v>1.0053163045749411</v>
      </c>
      <c r="AS117" s="20">
        <f t="shared" si="45"/>
        <v>1.0053163045749411</v>
      </c>
      <c r="AT117" s="35">
        <v>2997</v>
      </c>
      <c r="AU117" s="21">
        <f t="shared" si="47"/>
        <v>2452.090909090909</v>
      </c>
      <c r="AV117" s="21">
        <f t="shared" si="48"/>
        <v>2465.1</v>
      </c>
      <c r="AW117" s="80">
        <f t="shared" si="49"/>
        <v>13.009090909090901</v>
      </c>
      <c r="AX117" s="21">
        <v>156.69999999999999</v>
      </c>
      <c r="AY117" s="21">
        <v>211.1</v>
      </c>
      <c r="AZ117" s="21">
        <v>429.49999999999989</v>
      </c>
      <c r="BA117" s="21">
        <v>218</v>
      </c>
      <c r="BB117" s="21">
        <v>231.7</v>
      </c>
      <c r="BC117" s="21">
        <v>264.00000000000023</v>
      </c>
      <c r="BD117" s="21">
        <v>58.299999999999926</v>
      </c>
      <c r="BE117" s="21">
        <v>255.90000000000003</v>
      </c>
      <c r="BF117" s="78">
        <f t="shared" si="50"/>
        <v>639.89999999999986</v>
      </c>
      <c r="BG117" s="100"/>
      <c r="BH117" s="81"/>
      <c r="BI117" s="106"/>
      <c r="BJ117" s="37">
        <f t="shared" si="55"/>
        <v>639.89999999999986</v>
      </c>
      <c r="BK117" s="11"/>
      <c r="BL117" s="11"/>
      <c r="BM117" s="11"/>
      <c r="BN117" s="11"/>
      <c r="BO117" s="11"/>
      <c r="BP117" s="11"/>
      <c r="BQ117" s="11"/>
      <c r="BR117" s="11"/>
      <c r="BS117" s="11"/>
      <c r="BT117" s="11"/>
      <c r="BU117" s="11"/>
      <c r="BV117" s="11"/>
      <c r="BW117" s="11"/>
      <c r="BX117" s="11"/>
      <c r="BY117" s="11"/>
      <c r="BZ117" s="11"/>
      <c r="CA117" s="11"/>
      <c r="CB117" s="11"/>
      <c r="CC117" s="11"/>
      <c r="CD117" s="11"/>
      <c r="CE117" s="11"/>
      <c r="CF117" s="12"/>
      <c r="CG117" s="11"/>
      <c r="CH117" s="11"/>
      <c r="CI117" s="11"/>
      <c r="CJ117" s="11"/>
      <c r="CK117" s="11"/>
      <c r="CL117" s="11"/>
      <c r="CM117" s="11"/>
      <c r="CN117" s="11"/>
      <c r="CO117" s="11"/>
      <c r="CP117" s="11"/>
      <c r="CQ117" s="11"/>
      <c r="CR117" s="11"/>
      <c r="CS117" s="11"/>
      <c r="CT117" s="11"/>
      <c r="CU117" s="11"/>
      <c r="CV117" s="11"/>
      <c r="CW117" s="11"/>
      <c r="CX117" s="11"/>
      <c r="CY117" s="11"/>
      <c r="CZ117" s="11"/>
      <c r="DA117" s="11"/>
      <c r="DB117" s="11"/>
      <c r="DC117" s="11"/>
      <c r="DD117" s="11"/>
      <c r="DE117" s="11"/>
      <c r="DF117" s="11"/>
      <c r="DG117" s="11"/>
      <c r="DH117" s="12"/>
      <c r="DI117" s="11"/>
      <c r="DJ117" s="11"/>
      <c r="DK117" s="11"/>
      <c r="DL117" s="11"/>
      <c r="DM117" s="11"/>
      <c r="DN117" s="11"/>
      <c r="DO117" s="11"/>
      <c r="DP117" s="11"/>
      <c r="DQ117" s="11"/>
      <c r="DR117" s="11"/>
      <c r="DS117" s="11"/>
      <c r="DT117" s="11"/>
      <c r="DU117" s="11"/>
      <c r="DV117" s="11"/>
      <c r="DW117" s="11"/>
      <c r="DX117" s="11"/>
      <c r="DY117" s="11"/>
      <c r="DZ117" s="11"/>
      <c r="EA117" s="11"/>
      <c r="EB117" s="11"/>
      <c r="EC117" s="11"/>
      <c r="ED117" s="11"/>
      <c r="EE117" s="11"/>
      <c r="EF117" s="11"/>
      <c r="EG117" s="11"/>
      <c r="EH117" s="11"/>
      <c r="EI117" s="11"/>
      <c r="EJ117" s="12"/>
      <c r="EK117" s="11"/>
      <c r="EL117" s="11"/>
      <c r="EM117" s="11"/>
      <c r="EN117" s="11"/>
      <c r="EO117" s="11"/>
      <c r="EP117" s="11"/>
      <c r="EQ117" s="11"/>
      <c r="ER117" s="11"/>
      <c r="ES117" s="11"/>
      <c r="ET117" s="11"/>
      <c r="EU117" s="11"/>
      <c r="EV117" s="11"/>
      <c r="EW117" s="11"/>
      <c r="EX117" s="11"/>
      <c r="EY117" s="11"/>
      <c r="EZ117" s="11"/>
      <c r="FA117" s="11"/>
      <c r="FB117" s="11"/>
      <c r="FC117" s="11"/>
      <c r="FD117" s="11"/>
      <c r="FE117" s="11"/>
      <c r="FF117" s="11"/>
      <c r="FG117" s="11"/>
      <c r="FH117" s="11"/>
      <c r="FI117" s="11"/>
      <c r="FJ117" s="11"/>
      <c r="FK117" s="11"/>
      <c r="FL117" s="12"/>
      <c r="FM117" s="11"/>
      <c r="FN117" s="11"/>
      <c r="FO117" s="11"/>
      <c r="FP117" s="11"/>
      <c r="FQ117" s="11"/>
      <c r="FR117" s="11"/>
      <c r="FS117" s="11"/>
      <c r="FT117" s="11"/>
      <c r="FU117" s="11"/>
      <c r="FV117" s="11"/>
      <c r="FW117" s="11"/>
      <c r="FX117" s="11"/>
      <c r="FY117" s="11"/>
      <c r="FZ117" s="11"/>
      <c r="GA117" s="11"/>
      <c r="GB117" s="11"/>
      <c r="GC117" s="11"/>
      <c r="GD117" s="11"/>
      <c r="GE117" s="11"/>
      <c r="GF117" s="11"/>
      <c r="GG117" s="11"/>
      <c r="GH117" s="11"/>
      <c r="GI117" s="11"/>
      <c r="GJ117" s="11"/>
      <c r="GK117" s="11"/>
      <c r="GL117" s="11"/>
      <c r="GM117" s="11"/>
      <c r="GN117" s="12"/>
      <c r="GO117" s="11"/>
      <c r="GP117" s="11"/>
      <c r="GQ117" s="11"/>
      <c r="GR117" s="11"/>
      <c r="GS117" s="11"/>
      <c r="GT117" s="11"/>
      <c r="GU117" s="11"/>
      <c r="GV117" s="11"/>
      <c r="GW117" s="11"/>
      <c r="GX117" s="11"/>
      <c r="GY117" s="11"/>
      <c r="GZ117" s="11"/>
      <c r="HA117" s="11"/>
      <c r="HB117" s="11"/>
      <c r="HC117" s="11"/>
      <c r="HD117" s="11"/>
      <c r="HE117" s="11"/>
      <c r="HF117" s="11"/>
      <c r="HG117" s="11"/>
      <c r="HH117" s="11"/>
      <c r="HI117" s="11"/>
      <c r="HJ117" s="11"/>
      <c r="HK117" s="11"/>
      <c r="HL117" s="11"/>
      <c r="HM117" s="11"/>
      <c r="HN117" s="11"/>
      <c r="HO117" s="11"/>
      <c r="HP117" s="12"/>
      <c r="HQ117" s="11"/>
      <c r="HR117" s="11"/>
    </row>
    <row r="118" spans="1:226" s="2" customFormat="1" ht="15" customHeight="1" x14ac:dyDescent="0.2">
      <c r="A118" s="16" t="s">
        <v>119</v>
      </c>
      <c r="B118" s="37">
        <v>29230</v>
      </c>
      <c r="C118" s="37">
        <v>35695.800000000003</v>
      </c>
      <c r="D118" s="4">
        <f t="shared" si="46"/>
        <v>1.2212042422169005</v>
      </c>
      <c r="E118" s="13">
        <v>10</v>
      </c>
      <c r="F118" s="5" t="s">
        <v>373</v>
      </c>
      <c r="G118" s="5" t="s">
        <v>373</v>
      </c>
      <c r="H118" s="5" t="s">
        <v>373</v>
      </c>
      <c r="I118" s="13" t="s">
        <v>370</v>
      </c>
      <c r="J118" s="5" t="s">
        <v>373</v>
      </c>
      <c r="K118" s="5" t="s">
        <v>373</v>
      </c>
      <c r="L118" s="5" t="s">
        <v>373</v>
      </c>
      <c r="M118" s="13" t="s">
        <v>370</v>
      </c>
      <c r="N118" s="37">
        <v>1218</v>
      </c>
      <c r="O118" s="37">
        <v>1473.7</v>
      </c>
      <c r="P118" s="4">
        <f t="shared" si="51"/>
        <v>1.2099343185550082</v>
      </c>
      <c r="Q118" s="13">
        <v>20</v>
      </c>
      <c r="R118" s="22">
        <v>1</v>
      </c>
      <c r="S118" s="13">
        <v>15</v>
      </c>
      <c r="T118" s="37">
        <v>62.5</v>
      </c>
      <c r="U118" s="37">
        <v>13.2</v>
      </c>
      <c r="V118" s="4">
        <f t="shared" si="52"/>
        <v>0.2112</v>
      </c>
      <c r="W118" s="13">
        <v>30</v>
      </c>
      <c r="X118" s="37">
        <v>3.5</v>
      </c>
      <c r="Y118" s="37">
        <v>5.7</v>
      </c>
      <c r="Z118" s="4">
        <f t="shared" si="53"/>
        <v>1.6285714285714286</v>
      </c>
      <c r="AA118" s="13">
        <v>20</v>
      </c>
      <c r="AB118" s="37" t="s">
        <v>370</v>
      </c>
      <c r="AC118" s="37" t="s">
        <v>370</v>
      </c>
      <c r="AD118" s="4" t="s">
        <v>370</v>
      </c>
      <c r="AE118" s="13" t="s">
        <v>370</v>
      </c>
      <c r="AF118" s="5" t="s">
        <v>383</v>
      </c>
      <c r="AG118" s="5" t="s">
        <v>383</v>
      </c>
      <c r="AH118" s="5" t="s">
        <v>383</v>
      </c>
      <c r="AI118" s="13">
        <v>10</v>
      </c>
      <c r="AJ118" s="5" t="s">
        <v>383</v>
      </c>
      <c r="AK118" s="5" t="s">
        <v>383</v>
      </c>
      <c r="AL118" s="5" t="s">
        <v>383</v>
      </c>
      <c r="AM118" s="13">
        <v>15</v>
      </c>
      <c r="AN118" s="37">
        <v>160</v>
      </c>
      <c r="AO118" s="37">
        <v>323</v>
      </c>
      <c r="AP118" s="4">
        <f t="shared" si="44"/>
        <v>2.0187499999999998</v>
      </c>
      <c r="AQ118" s="13">
        <v>20</v>
      </c>
      <c r="AR118" s="20">
        <f t="shared" si="54"/>
        <v>1.1364622379538936</v>
      </c>
      <c r="AS118" s="20">
        <f t="shared" si="45"/>
        <v>1.1364622379538936</v>
      </c>
      <c r="AT118" s="35">
        <v>3529</v>
      </c>
      <c r="AU118" s="21">
        <f t="shared" si="47"/>
        <v>2887.3636363636365</v>
      </c>
      <c r="AV118" s="21">
        <f t="shared" si="48"/>
        <v>3281.4</v>
      </c>
      <c r="AW118" s="80">
        <f t="shared" si="49"/>
        <v>394.0363636363636</v>
      </c>
      <c r="AX118" s="21">
        <v>396.3</v>
      </c>
      <c r="AY118" s="21">
        <v>413.2</v>
      </c>
      <c r="AZ118" s="21">
        <v>0</v>
      </c>
      <c r="BA118" s="21">
        <v>231.9</v>
      </c>
      <c r="BB118" s="21">
        <v>278.39999999999998</v>
      </c>
      <c r="BC118" s="21">
        <v>752.79999999999973</v>
      </c>
      <c r="BD118" s="21">
        <v>215.80000000000013</v>
      </c>
      <c r="BE118" s="21">
        <v>241.30000000000013</v>
      </c>
      <c r="BF118" s="78">
        <f t="shared" si="50"/>
        <v>751.69999999999982</v>
      </c>
      <c r="BG118" s="100"/>
      <c r="BH118" s="81"/>
      <c r="BI118" s="106"/>
      <c r="BJ118" s="37">
        <f t="shared" si="55"/>
        <v>751.69999999999982</v>
      </c>
      <c r="BK118" s="11"/>
      <c r="BL118" s="11"/>
      <c r="BM118" s="11"/>
      <c r="BN118" s="11"/>
      <c r="BO118" s="11"/>
      <c r="BP118" s="11"/>
      <c r="BQ118" s="11"/>
      <c r="BR118" s="11"/>
      <c r="BS118" s="11"/>
      <c r="BT118" s="11"/>
      <c r="BU118" s="11"/>
      <c r="BV118" s="11"/>
      <c r="BW118" s="11"/>
      <c r="BX118" s="11"/>
      <c r="BY118" s="11"/>
      <c r="BZ118" s="11"/>
      <c r="CA118" s="11"/>
      <c r="CB118" s="11"/>
      <c r="CC118" s="11"/>
      <c r="CD118" s="11"/>
      <c r="CE118" s="11"/>
      <c r="CF118" s="12"/>
      <c r="CG118" s="11"/>
      <c r="CH118" s="11"/>
      <c r="CI118" s="11"/>
      <c r="CJ118" s="11"/>
      <c r="CK118" s="11"/>
      <c r="CL118" s="11"/>
      <c r="CM118" s="11"/>
      <c r="CN118" s="11"/>
      <c r="CO118" s="11"/>
      <c r="CP118" s="11"/>
      <c r="CQ118" s="11"/>
      <c r="CR118" s="11"/>
      <c r="CS118" s="11"/>
      <c r="CT118" s="11"/>
      <c r="CU118" s="11"/>
      <c r="CV118" s="11"/>
      <c r="CW118" s="11"/>
      <c r="CX118" s="11"/>
      <c r="CY118" s="11"/>
      <c r="CZ118" s="11"/>
      <c r="DA118" s="11"/>
      <c r="DB118" s="11"/>
      <c r="DC118" s="11"/>
      <c r="DD118" s="11"/>
      <c r="DE118" s="11"/>
      <c r="DF118" s="11"/>
      <c r="DG118" s="11"/>
      <c r="DH118" s="12"/>
      <c r="DI118" s="11"/>
      <c r="DJ118" s="11"/>
      <c r="DK118" s="11"/>
      <c r="DL118" s="11"/>
      <c r="DM118" s="11"/>
      <c r="DN118" s="11"/>
      <c r="DO118" s="11"/>
      <c r="DP118" s="11"/>
      <c r="DQ118" s="11"/>
      <c r="DR118" s="11"/>
      <c r="DS118" s="11"/>
      <c r="DT118" s="11"/>
      <c r="DU118" s="11"/>
      <c r="DV118" s="11"/>
      <c r="DW118" s="11"/>
      <c r="DX118" s="11"/>
      <c r="DY118" s="11"/>
      <c r="DZ118" s="11"/>
      <c r="EA118" s="11"/>
      <c r="EB118" s="11"/>
      <c r="EC118" s="11"/>
      <c r="ED118" s="11"/>
      <c r="EE118" s="11"/>
      <c r="EF118" s="11"/>
      <c r="EG118" s="11"/>
      <c r="EH118" s="11"/>
      <c r="EI118" s="11"/>
      <c r="EJ118" s="12"/>
      <c r="EK118" s="11"/>
      <c r="EL118" s="11"/>
      <c r="EM118" s="11"/>
      <c r="EN118" s="11"/>
      <c r="EO118" s="11"/>
      <c r="EP118" s="11"/>
      <c r="EQ118" s="11"/>
      <c r="ER118" s="11"/>
      <c r="ES118" s="11"/>
      <c r="ET118" s="11"/>
      <c r="EU118" s="11"/>
      <c r="EV118" s="11"/>
      <c r="EW118" s="11"/>
      <c r="EX118" s="11"/>
      <c r="EY118" s="11"/>
      <c r="EZ118" s="11"/>
      <c r="FA118" s="11"/>
      <c r="FB118" s="11"/>
      <c r="FC118" s="11"/>
      <c r="FD118" s="11"/>
      <c r="FE118" s="11"/>
      <c r="FF118" s="11"/>
      <c r="FG118" s="11"/>
      <c r="FH118" s="11"/>
      <c r="FI118" s="11"/>
      <c r="FJ118" s="11"/>
      <c r="FK118" s="11"/>
      <c r="FL118" s="12"/>
      <c r="FM118" s="11"/>
      <c r="FN118" s="11"/>
      <c r="FO118" s="11"/>
      <c r="FP118" s="11"/>
      <c r="FQ118" s="11"/>
      <c r="FR118" s="11"/>
      <c r="FS118" s="11"/>
      <c r="FT118" s="11"/>
      <c r="FU118" s="11"/>
      <c r="FV118" s="11"/>
      <c r="FW118" s="11"/>
      <c r="FX118" s="11"/>
      <c r="FY118" s="11"/>
      <c r="FZ118" s="11"/>
      <c r="GA118" s="11"/>
      <c r="GB118" s="11"/>
      <c r="GC118" s="11"/>
      <c r="GD118" s="11"/>
      <c r="GE118" s="11"/>
      <c r="GF118" s="11"/>
      <c r="GG118" s="11"/>
      <c r="GH118" s="11"/>
      <c r="GI118" s="11"/>
      <c r="GJ118" s="11"/>
      <c r="GK118" s="11"/>
      <c r="GL118" s="11"/>
      <c r="GM118" s="11"/>
      <c r="GN118" s="12"/>
      <c r="GO118" s="11"/>
      <c r="GP118" s="11"/>
      <c r="GQ118" s="11"/>
      <c r="GR118" s="11"/>
      <c r="GS118" s="11"/>
      <c r="GT118" s="11"/>
      <c r="GU118" s="11"/>
      <c r="GV118" s="11"/>
      <c r="GW118" s="11"/>
      <c r="GX118" s="11"/>
      <c r="GY118" s="11"/>
      <c r="GZ118" s="11"/>
      <c r="HA118" s="11"/>
      <c r="HB118" s="11"/>
      <c r="HC118" s="11"/>
      <c r="HD118" s="11"/>
      <c r="HE118" s="11"/>
      <c r="HF118" s="11"/>
      <c r="HG118" s="11"/>
      <c r="HH118" s="11"/>
      <c r="HI118" s="11"/>
      <c r="HJ118" s="11"/>
      <c r="HK118" s="11"/>
      <c r="HL118" s="11"/>
      <c r="HM118" s="11"/>
      <c r="HN118" s="11"/>
      <c r="HO118" s="11"/>
      <c r="HP118" s="12"/>
      <c r="HQ118" s="11"/>
      <c r="HR118" s="11"/>
    </row>
    <row r="119" spans="1:226" s="2" customFormat="1" ht="15" customHeight="1" x14ac:dyDescent="0.2">
      <c r="A119" s="16" t="s">
        <v>120</v>
      </c>
      <c r="B119" s="37">
        <v>0</v>
      </c>
      <c r="C119" s="37">
        <v>0</v>
      </c>
      <c r="D119" s="4">
        <f t="shared" si="46"/>
        <v>0</v>
      </c>
      <c r="E119" s="13">
        <v>0</v>
      </c>
      <c r="F119" s="5" t="s">
        <v>373</v>
      </c>
      <c r="G119" s="5" t="s">
        <v>373</v>
      </c>
      <c r="H119" s="5" t="s">
        <v>373</v>
      </c>
      <c r="I119" s="13" t="s">
        <v>370</v>
      </c>
      <c r="J119" s="5" t="s">
        <v>373</v>
      </c>
      <c r="K119" s="5" t="s">
        <v>373</v>
      </c>
      <c r="L119" s="5" t="s">
        <v>373</v>
      </c>
      <c r="M119" s="13" t="s">
        <v>370</v>
      </c>
      <c r="N119" s="37">
        <v>6314</v>
      </c>
      <c r="O119" s="37">
        <v>2852.1</v>
      </c>
      <c r="P119" s="4">
        <f t="shared" si="51"/>
        <v>0.45171048463731389</v>
      </c>
      <c r="Q119" s="13">
        <v>20</v>
      </c>
      <c r="R119" s="22">
        <v>1</v>
      </c>
      <c r="S119" s="13">
        <v>15</v>
      </c>
      <c r="T119" s="37">
        <v>89.4</v>
      </c>
      <c r="U119" s="37">
        <v>16.100000000000001</v>
      </c>
      <c r="V119" s="4">
        <f t="shared" si="52"/>
        <v>0.18008948545861297</v>
      </c>
      <c r="W119" s="13">
        <v>30</v>
      </c>
      <c r="X119" s="37">
        <v>20.399999999999999</v>
      </c>
      <c r="Y119" s="37">
        <v>17.3</v>
      </c>
      <c r="Z119" s="4">
        <f t="shared" si="53"/>
        <v>0.84803921568627461</v>
      </c>
      <c r="AA119" s="13">
        <v>20</v>
      </c>
      <c r="AB119" s="37" t="s">
        <v>370</v>
      </c>
      <c r="AC119" s="37" t="s">
        <v>370</v>
      </c>
      <c r="AD119" s="4" t="s">
        <v>370</v>
      </c>
      <c r="AE119" s="13" t="s">
        <v>370</v>
      </c>
      <c r="AF119" s="5" t="s">
        <v>383</v>
      </c>
      <c r="AG119" s="5" t="s">
        <v>383</v>
      </c>
      <c r="AH119" s="5" t="s">
        <v>383</v>
      </c>
      <c r="AI119" s="13">
        <v>10</v>
      </c>
      <c r="AJ119" s="5" t="s">
        <v>383</v>
      </c>
      <c r="AK119" s="5" t="s">
        <v>383</v>
      </c>
      <c r="AL119" s="5" t="s">
        <v>383</v>
      </c>
      <c r="AM119" s="13">
        <v>15</v>
      </c>
      <c r="AN119" s="37">
        <v>154</v>
      </c>
      <c r="AO119" s="37">
        <v>154</v>
      </c>
      <c r="AP119" s="4">
        <f t="shared" si="44"/>
        <v>1</v>
      </c>
      <c r="AQ119" s="13">
        <v>20</v>
      </c>
      <c r="AR119" s="20">
        <f t="shared" si="54"/>
        <v>0.63235884352600147</v>
      </c>
      <c r="AS119" s="20">
        <f t="shared" si="45"/>
        <v>0.63235884352600147</v>
      </c>
      <c r="AT119" s="35">
        <v>2348</v>
      </c>
      <c r="AU119" s="21">
        <f t="shared" si="47"/>
        <v>1921.0909090909092</v>
      </c>
      <c r="AV119" s="21">
        <f t="shared" si="48"/>
        <v>1214.8</v>
      </c>
      <c r="AW119" s="80">
        <f t="shared" si="49"/>
        <v>-706.29090909090928</v>
      </c>
      <c r="AX119" s="21">
        <v>135.4</v>
      </c>
      <c r="AY119" s="21">
        <v>229.2</v>
      </c>
      <c r="AZ119" s="21">
        <v>235.2</v>
      </c>
      <c r="BA119" s="21">
        <v>147</v>
      </c>
      <c r="BB119" s="21">
        <v>84.8</v>
      </c>
      <c r="BC119" s="21">
        <v>0</v>
      </c>
      <c r="BD119" s="21">
        <v>119.6</v>
      </c>
      <c r="BE119" s="21">
        <v>145.6</v>
      </c>
      <c r="BF119" s="78">
        <f t="shared" si="50"/>
        <v>117.9999999999998</v>
      </c>
      <c r="BG119" s="100"/>
      <c r="BH119" s="81"/>
      <c r="BI119" s="106"/>
      <c r="BJ119" s="37">
        <f t="shared" si="55"/>
        <v>117.9999999999998</v>
      </c>
      <c r="BK119" s="11"/>
      <c r="BL119" s="11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  <c r="CC119" s="11"/>
      <c r="CD119" s="11"/>
      <c r="CE119" s="11"/>
      <c r="CF119" s="12"/>
      <c r="CG119" s="11"/>
      <c r="CH119" s="11"/>
      <c r="CI119" s="11"/>
      <c r="CJ119" s="11"/>
      <c r="CK119" s="11"/>
      <c r="CL119" s="11"/>
      <c r="CM119" s="11"/>
      <c r="CN119" s="11"/>
      <c r="CO119" s="11"/>
      <c r="CP119" s="11"/>
      <c r="CQ119" s="11"/>
      <c r="CR119" s="11"/>
      <c r="CS119" s="11"/>
      <c r="CT119" s="11"/>
      <c r="CU119" s="11"/>
      <c r="CV119" s="11"/>
      <c r="CW119" s="11"/>
      <c r="CX119" s="11"/>
      <c r="CY119" s="11"/>
      <c r="CZ119" s="11"/>
      <c r="DA119" s="11"/>
      <c r="DB119" s="11"/>
      <c r="DC119" s="11"/>
      <c r="DD119" s="11"/>
      <c r="DE119" s="11"/>
      <c r="DF119" s="11"/>
      <c r="DG119" s="11"/>
      <c r="DH119" s="12"/>
      <c r="DI119" s="11"/>
      <c r="DJ119" s="11"/>
      <c r="DK119" s="11"/>
      <c r="DL119" s="11"/>
      <c r="DM119" s="11"/>
      <c r="DN119" s="11"/>
      <c r="DO119" s="11"/>
      <c r="DP119" s="11"/>
      <c r="DQ119" s="11"/>
      <c r="DR119" s="11"/>
      <c r="DS119" s="11"/>
      <c r="DT119" s="11"/>
      <c r="DU119" s="11"/>
      <c r="DV119" s="11"/>
      <c r="DW119" s="11"/>
      <c r="DX119" s="11"/>
      <c r="DY119" s="11"/>
      <c r="DZ119" s="11"/>
      <c r="EA119" s="11"/>
      <c r="EB119" s="11"/>
      <c r="EC119" s="11"/>
      <c r="ED119" s="11"/>
      <c r="EE119" s="11"/>
      <c r="EF119" s="11"/>
      <c r="EG119" s="11"/>
      <c r="EH119" s="11"/>
      <c r="EI119" s="11"/>
      <c r="EJ119" s="12"/>
      <c r="EK119" s="11"/>
      <c r="EL119" s="11"/>
      <c r="EM119" s="11"/>
      <c r="EN119" s="11"/>
      <c r="EO119" s="11"/>
      <c r="EP119" s="11"/>
      <c r="EQ119" s="11"/>
      <c r="ER119" s="11"/>
      <c r="ES119" s="11"/>
      <c r="ET119" s="11"/>
      <c r="EU119" s="11"/>
      <c r="EV119" s="11"/>
      <c r="EW119" s="11"/>
      <c r="EX119" s="11"/>
      <c r="EY119" s="11"/>
      <c r="EZ119" s="11"/>
      <c r="FA119" s="11"/>
      <c r="FB119" s="11"/>
      <c r="FC119" s="11"/>
      <c r="FD119" s="11"/>
      <c r="FE119" s="11"/>
      <c r="FF119" s="11"/>
      <c r="FG119" s="11"/>
      <c r="FH119" s="11"/>
      <c r="FI119" s="11"/>
      <c r="FJ119" s="11"/>
      <c r="FK119" s="11"/>
      <c r="FL119" s="12"/>
      <c r="FM119" s="11"/>
      <c r="FN119" s="11"/>
      <c r="FO119" s="11"/>
      <c r="FP119" s="11"/>
      <c r="FQ119" s="11"/>
      <c r="FR119" s="11"/>
      <c r="FS119" s="11"/>
      <c r="FT119" s="11"/>
      <c r="FU119" s="11"/>
      <c r="FV119" s="11"/>
      <c r="FW119" s="11"/>
      <c r="FX119" s="11"/>
      <c r="FY119" s="11"/>
      <c r="FZ119" s="11"/>
      <c r="GA119" s="11"/>
      <c r="GB119" s="11"/>
      <c r="GC119" s="11"/>
      <c r="GD119" s="11"/>
      <c r="GE119" s="11"/>
      <c r="GF119" s="11"/>
      <c r="GG119" s="11"/>
      <c r="GH119" s="11"/>
      <c r="GI119" s="11"/>
      <c r="GJ119" s="11"/>
      <c r="GK119" s="11"/>
      <c r="GL119" s="11"/>
      <c r="GM119" s="11"/>
      <c r="GN119" s="12"/>
      <c r="GO119" s="11"/>
      <c r="GP119" s="11"/>
      <c r="GQ119" s="11"/>
      <c r="GR119" s="11"/>
      <c r="GS119" s="11"/>
      <c r="GT119" s="11"/>
      <c r="GU119" s="11"/>
      <c r="GV119" s="11"/>
      <c r="GW119" s="11"/>
      <c r="GX119" s="11"/>
      <c r="GY119" s="11"/>
      <c r="GZ119" s="11"/>
      <c r="HA119" s="11"/>
      <c r="HB119" s="11"/>
      <c r="HC119" s="11"/>
      <c r="HD119" s="11"/>
      <c r="HE119" s="11"/>
      <c r="HF119" s="11"/>
      <c r="HG119" s="11"/>
      <c r="HH119" s="11"/>
      <c r="HI119" s="11"/>
      <c r="HJ119" s="11"/>
      <c r="HK119" s="11"/>
      <c r="HL119" s="11"/>
      <c r="HM119" s="11"/>
      <c r="HN119" s="11"/>
      <c r="HO119" s="11"/>
      <c r="HP119" s="12"/>
      <c r="HQ119" s="11"/>
      <c r="HR119" s="11"/>
    </row>
    <row r="120" spans="1:226" s="2" customFormat="1" ht="15" customHeight="1" x14ac:dyDescent="0.2">
      <c r="A120" s="16" t="s">
        <v>121</v>
      </c>
      <c r="B120" s="37">
        <v>0</v>
      </c>
      <c r="C120" s="37">
        <v>0</v>
      </c>
      <c r="D120" s="4">
        <f t="shared" si="46"/>
        <v>0</v>
      </c>
      <c r="E120" s="13">
        <v>0</v>
      </c>
      <c r="F120" s="5" t="s">
        <v>373</v>
      </c>
      <c r="G120" s="5" t="s">
        <v>373</v>
      </c>
      <c r="H120" s="5" t="s">
        <v>373</v>
      </c>
      <c r="I120" s="13" t="s">
        <v>370</v>
      </c>
      <c r="J120" s="5" t="s">
        <v>373</v>
      </c>
      <c r="K120" s="5" t="s">
        <v>373</v>
      </c>
      <c r="L120" s="5" t="s">
        <v>373</v>
      </c>
      <c r="M120" s="13" t="s">
        <v>370</v>
      </c>
      <c r="N120" s="37">
        <v>17587.7</v>
      </c>
      <c r="O120" s="37">
        <v>16259.5</v>
      </c>
      <c r="P120" s="4">
        <f t="shared" si="51"/>
        <v>0.92448131364533159</v>
      </c>
      <c r="Q120" s="13">
        <v>20</v>
      </c>
      <c r="R120" s="22">
        <v>1</v>
      </c>
      <c r="S120" s="13">
        <v>15</v>
      </c>
      <c r="T120" s="37">
        <v>298.5</v>
      </c>
      <c r="U120" s="37">
        <v>479.1</v>
      </c>
      <c r="V120" s="4">
        <f t="shared" si="52"/>
        <v>1.6050251256281407</v>
      </c>
      <c r="W120" s="13">
        <v>5</v>
      </c>
      <c r="X120" s="37">
        <v>774.2</v>
      </c>
      <c r="Y120" s="37">
        <v>711.4</v>
      </c>
      <c r="Z120" s="4">
        <f t="shared" si="53"/>
        <v>0.91888400929992242</v>
      </c>
      <c r="AA120" s="13">
        <v>45</v>
      </c>
      <c r="AB120" s="37" t="s">
        <v>370</v>
      </c>
      <c r="AC120" s="37" t="s">
        <v>370</v>
      </c>
      <c r="AD120" s="4" t="s">
        <v>370</v>
      </c>
      <c r="AE120" s="13" t="s">
        <v>370</v>
      </c>
      <c r="AF120" s="5" t="s">
        <v>383</v>
      </c>
      <c r="AG120" s="5" t="s">
        <v>383</v>
      </c>
      <c r="AH120" s="5" t="s">
        <v>383</v>
      </c>
      <c r="AI120" s="13">
        <v>10</v>
      </c>
      <c r="AJ120" s="5" t="s">
        <v>383</v>
      </c>
      <c r="AK120" s="5" t="s">
        <v>383</v>
      </c>
      <c r="AL120" s="5" t="s">
        <v>383</v>
      </c>
      <c r="AM120" s="13">
        <v>15</v>
      </c>
      <c r="AN120" s="37">
        <v>188</v>
      </c>
      <c r="AO120" s="37">
        <v>338</v>
      </c>
      <c r="AP120" s="4">
        <f t="shared" si="44"/>
        <v>1.7978723404255319</v>
      </c>
      <c r="AQ120" s="13">
        <v>20</v>
      </c>
      <c r="AR120" s="20">
        <f t="shared" si="54"/>
        <v>1.1316378964576617</v>
      </c>
      <c r="AS120" s="20">
        <f t="shared" si="45"/>
        <v>1.1316378964576617</v>
      </c>
      <c r="AT120" s="35">
        <v>2159</v>
      </c>
      <c r="AU120" s="21">
        <f t="shared" si="47"/>
        <v>1766.4545454545455</v>
      </c>
      <c r="AV120" s="21">
        <f t="shared" si="48"/>
        <v>1999</v>
      </c>
      <c r="AW120" s="80">
        <f t="shared" si="49"/>
        <v>232.5454545454545</v>
      </c>
      <c r="AX120" s="21">
        <v>122.9</v>
      </c>
      <c r="AY120" s="21">
        <v>202.1</v>
      </c>
      <c r="AZ120" s="21">
        <v>373.20000000000005</v>
      </c>
      <c r="BA120" s="21">
        <v>255.2</v>
      </c>
      <c r="BB120" s="21">
        <v>246.2</v>
      </c>
      <c r="BC120" s="21">
        <v>235.19999999999993</v>
      </c>
      <c r="BD120" s="21">
        <v>226.3</v>
      </c>
      <c r="BE120" s="21">
        <v>93.3</v>
      </c>
      <c r="BF120" s="78">
        <f t="shared" si="50"/>
        <v>244.59999999999991</v>
      </c>
      <c r="BG120" s="100"/>
      <c r="BH120" s="81"/>
      <c r="BI120" s="106"/>
      <c r="BJ120" s="37">
        <f t="shared" si="55"/>
        <v>244.59999999999991</v>
      </c>
      <c r="BK120" s="11"/>
      <c r="BL120" s="11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  <c r="CC120" s="11"/>
      <c r="CD120" s="11"/>
      <c r="CE120" s="11"/>
      <c r="CF120" s="12"/>
      <c r="CG120" s="11"/>
      <c r="CH120" s="11"/>
      <c r="CI120" s="11"/>
      <c r="CJ120" s="11"/>
      <c r="CK120" s="11"/>
      <c r="CL120" s="11"/>
      <c r="CM120" s="11"/>
      <c r="CN120" s="11"/>
      <c r="CO120" s="11"/>
      <c r="CP120" s="11"/>
      <c r="CQ120" s="11"/>
      <c r="CR120" s="11"/>
      <c r="CS120" s="11"/>
      <c r="CT120" s="11"/>
      <c r="CU120" s="11"/>
      <c r="CV120" s="11"/>
      <c r="CW120" s="11"/>
      <c r="CX120" s="11"/>
      <c r="CY120" s="11"/>
      <c r="CZ120" s="11"/>
      <c r="DA120" s="11"/>
      <c r="DB120" s="11"/>
      <c r="DC120" s="11"/>
      <c r="DD120" s="11"/>
      <c r="DE120" s="11"/>
      <c r="DF120" s="11"/>
      <c r="DG120" s="11"/>
      <c r="DH120" s="12"/>
      <c r="DI120" s="11"/>
      <c r="DJ120" s="11"/>
      <c r="DK120" s="11"/>
      <c r="DL120" s="11"/>
      <c r="DM120" s="11"/>
      <c r="DN120" s="11"/>
      <c r="DO120" s="11"/>
      <c r="DP120" s="11"/>
      <c r="DQ120" s="11"/>
      <c r="DR120" s="11"/>
      <c r="DS120" s="11"/>
      <c r="DT120" s="11"/>
      <c r="DU120" s="11"/>
      <c r="DV120" s="11"/>
      <c r="DW120" s="11"/>
      <c r="DX120" s="11"/>
      <c r="DY120" s="11"/>
      <c r="DZ120" s="11"/>
      <c r="EA120" s="11"/>
      <c r="EB120" s="11"/>
      <c r="EC120" s="11"/>
      <c r="ED120" s="11"/>
      <c r="EE120" s="11"/>
      <c r="EF120" s="11"/>
      <c r="EG120" s="11"/>
      <c r="EH120" s="11"/>
      <c r="EI120" s="11"/>
      <c r="EJ120" s="12"/>
      <c r="EK120" s="11"/>
      <c r="EL120" s="11"/>
      <c r="EM120" s="11"/>
      <c r="EN120" s="11"/>
      <c r="EO120" s="11"/>
      <c r="EP120" s="11"/>
      <c r="EQ120" s="11"/>
      <c r="ER120" s="11"/>
      <c r="ES120" s="11"/>
      <c r="ET120" s="11"/>
      <c r="EU120" s="11"/>
      <c r="EV120" s="11"/>
      <c r="EW120" s="11"/>
      <c r="EX120" s="11"/>
      <c r="EY120" s="11"/>
      <c r="EZ120" s="11"/>
      <c r="FA120" s="11"/>
      <c r="FB120" s="11"/>
      <c r="FC120" s="11"/>
      <c r="FD120" s="11"/>
      <c r="FE120" s="11"/>
      <c r="FF120" s="11"/>
      <c r="FG120" s="11"/>
      <c r="FH120" s="11"/>
      <c r="FI120" s="11"/>
      <c r="FJ120" s="11"/>
      <c r="FK120" s="11"/>
      <c r="FL120" s="12"/>
      <c r="FM120" s="11"/>
      <c r="FN120" s="11"/>
      <c r="FO120" s="11"/>
      <c r="FP120" s="11"/>
      <c r="FQ120" s="11"/>
      <c r="FR120" s="11"/>
      <c r="FS120" s="11"/>
      <c r="FT120" s="11"/>
      <c r="FU120" s="11"/>
      <c r="FV120" s="11"/>
      <c r="FW120" s="11"/>
      <c r="FX120" s="11"/>
      <c r="FY120" s="11"/>
      <c r="FZ120" s="11"/>
      <c r="GA120" s="11"/>
      <c r="GB120" s="11"/>
      <c r="GC120" s="11"/>
      <c r="GD120" s="11"/>
      <c r="GE120" s="11"/>
      <c r="GF120" s="11"/>
      <c r="GG120" s="11"/>
      <c r="GH120" s="11"/>
      <c r="GI120" s="11"/>
      <c r="GJ120" s="11"/>
      <c r="GK120" s="11"/>
      <c r="GL120" s="11"/>
      <c r="GM120" s="11"/>
      <c r="GN120" s="12"/>
      <c r="GO120" s="11"/>
      <c r="GP120" s="11"/>
      <c r="GQ120" s="11"/>
      <c r="GR120" s="11"/>
      <c r="GS120" s="11"/>
      <c r="GT120" s="11"/>
      <c r="GU120" s="11"/>
      <c r="GV120" s="11"/>
      <c r="GW120" s="11"/>
      <c r="GX120" s="11"/>
      <c r="GY120" s="11"/>
      <c r="GZ120" s="11"/>
      <c r="HA120" s="11"/>
      <c r="HB120" s="11"/>
      <c r="HC120" s="11"/>
      <c r="HD120" s="11"/>
      <c r="HE120" s="11"/>
      <c r="HF120" s="11"/>
      <c r="HG120" s="11"/>
      <c r="HH120" s="11"/>
      <c r="HI120" s="11"/>
      <c r="HJ120" s="11"/>
      <c r="HK120" s="11"/>
      <c r="HL120" s="11"/>
      <c r="HM120" s="11"/>
      <c r="HN120" s="11"/>
      <c r="HO120" s="11"/>
      <c r="HP120" s="12"/>
      <c r="HQ120" s="11"/>
      <c r="HR120" s="11"/>
    </row>
    <row r="121" spans="1:226" s="2" customFormat="1" ht="15" customHeight="1" x14ac:dyDescent="0.2">
      <c r="A121" s="36" t="s">
        <v>122</v>
      </c>
      <c r="B121" s="37"/>
      <c r="C121" s="37"/>
      <c r="D121" s="4"/>
      <c r="E121" s="13"/>
      <c r="F121" s="5"/>
      <c r="G121" s="5"/>
      <c r="H121" s="5"/>
      <c r="I121" s="13"/>
      <c r="J121" s="5"/>
      <c r="K121" s="5"/>
      <c r="L121" s="5"/>
      <c r="M121" s="13"/>
      <c r="N121" s="37"/>
      <c r="O121" s="37"/>
      <c r="P121" s="4"/>
      <c r="Q121" s="13"/>
      <c r="R121" s="22"/>
      <c r="S121" s="13"/>
      <c r="T121" s="37"/>
      <c r="U121" s="37"/>
      <c r="V121" s="4"/>
      <c r="W121" s="13"/>
      <c r="X121" s="37"/>
      <c r="Y121" s="37"/>
      <c r="Z121" s="4"/>
      <c r="AA121" s="13"/>
      <c r="AB121" s="37"/>
      <c r="AC121" s="37"/>
      <c r="AD121" s="4"/>
      <c r="AE121" s="13"/>
      <c r="AF121" s="5"/>
      <c r="AG121" s="5"/>
      <c r="AH121" s="5"/>
      <c r="AI121" s="13"/>
      <c r="AJ121" s="5"/>
      <c r="AK121" s="5"/>
      <c r="AL121" s="5"/>
      <c r="AM121" s="13"/>
      <c r="AN121" s="37"/>
      <c r="AO121" s="37"/>
      <c r="AP121" s="4"/>
      <c r="AQ121" s="13"/>
      <c r="AR121" s="20"/>
      <c r="AS121" s="20"/>
      <c r="AT121" s="35"/>
      <c r="AU121" s="21"/>
      <c r="AV121" s="21"/>
      <c r="AW121" s="80"/>
      <c r="AX121" s="21"/>
      <c r="AY121" s="21"/>
      <c r="AZ121" s="21"/>
      <c r="BA121" s="21"/>
      <c r="BB121" s="21"/>
      <c r="BC121" s="21"/>
      <c r="BD121" s="21"/>
      <c r="BE121" s="21"/>
      <c r="BF121" s="78"/>
      <c r="BG121" s="100"/>
      <c r="BH121" s="81"/>
      <c r="BI121" s="106"/>
      <c r="BJ121" s="37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  <c r="CC121" s="11"/>
      <c r="CD121" s="11"/>
      <c r="CE121" s="11"/>
      <c r="CF121" s="12"/>
      <c r="CG121" s="11"/>
      <c r="CH121" s="11"/>
      <c r="CI121" s="11"/>
      <c r="CJ121" s="11"/>
      <c r="CK121" s="11"/>
      <c r="CL121" s="11"/>
      <c r="CM121" s="11"/>
      <c r="CN121" s="11"/>
      <c r="CO121" s="11"/>
      <c r="CP121" s="11"/>
      <c r="CQ121" s="11"/>
      <c r="CR121" s="11"/>
      <c r="CS121" s="11"/>
      <c r="CT121" s="11"/>
      <c r="CU121" s="11"/>
      <c r="CV121" s="11"/>
      <c r="CW121" s="11"/>
      <c r="CX121" s="11"/>
      <c r="CY121" s="11"/>
      <c r="CZ121" s="11"/>
      <c r="DA121" s="11"/>
      <c r="DB121" s="11"/>
      <c r="DC121" s="11"/>
      <c r="DD121" s="11"/>
      <c r="DE121" s="11"/>
      <c r="DF121" s="11"/>
      <c r="DG121" s="11"/>
      <c r="DH121" s="12"/>
      <c r="DI121" s="11"/>
      <c r="DJ121" s="11"/>
      <c r="DK121" s="11"/>
      <c r="DL121" s="11"/>
      <c r="DM121" s="11"/>
      <c r="DN121" s="11"/>
      <c r="DO121" s="11"/>
      <c r="DP121" s="11"/>
      <c r="DQ121" s="11"/>
      <c r="DR121" s="11"/>
      <c r="DS121" s="11"/>
      <c r="DT121" s="11"/>
      <c r="DU121" s="11"/>
      <c r="DV121" s="11"/>
      <c r="DW121" s="11"/>
      <c r="DX121" s="11"/>
      <c r="DY121" s="11"/>
      <c r="DZ121" s="11"/>
      <c r="EA121" s="11"/>
      <c r="EB121" s="11"/>
      <c r="EC121" s="11"/>
      <c r="ED121" s="11"/>
      <c r="EE121" s="11"/>
      <c r="EF121" s="11"/>
      <c r="EG121" s="11"/>
      <c r="EH121" s="11"/>
      <c r="EI121" s="11"/>
      <c r="EJ121" s="12"/>
      <c r="EK121" s="11"/>
      <c r="EL121" s="11"/>
      <c r="EM121" s="11"/>
      <c r="EN121" s="11"/>
      <c r="EO121" s="11"/>
      <c r="EP121" s="11"/>
      <c r="EQ121" s="11"/>
      <c r="ER121" s="11"/>
      <c r="ES121" s="11"/>
      <c r="ET121" s="11"/>
      <c r="EU121" s="11"/>
      <c r="EV121" s="11"/>
      <c r="EW121" s="11"/>
      <c r="EX121" s="11"/>
      <c r="EY121" s="11"/>
      <c r="EZ121" s="11"/>
      <c r="FA121" s="11"/>
      <c r="FB121" s="11"/>
      <c r="FC121" s="11"/>
      <c r="FD121" s="11"/>
      <c r="FE121" s="11"/>
      <c r="FF121" s="11"/>
      <c r="FG121" s="11"/>
      <c r="FH121" s="11"/>
      <c r="FI121" s="11"/>
      <c r="FJ121" s="11"/>
      <c r="FK121" s="11"/>
      <c r="FL121" s="12"/>
      <c r="FM121" s="11"/>
      <c r="FN121" s="11"/>
      <c r="FO121" s="11"/>
      <c r="FP121" s="11"/>
      <c r="FQ121" s="11"/>
      <c r="FR121" s="11"/>
      <c r="FS121" s="11"/>
      <c r="FT121" s="11"/>
      <c r="FU121" s="11"/>
      <c r="FV121" s="11"/>
      <c r="FW121" s="11"/>
      <c r="FX121" s="11"/>
      <c r="FY121" s="11"/>
      <c r="FZ121" s="11"/>
      <c r="GA121" s="11"/>
      <c r="GB121" s="11"/>
      <c r="GC121" s="11"/>
      <c r="GD121" s="11"/>
      <c r="GE121" s="11"/>
      <c r="GF121" s="11"/>
      <c r="GG121" s="11"/>
      <c r="GH121" s="11"/>
      <c r="GI121" s="11"/>
      <c r="GJ121" s="11"/>
      <c r="GK121" s="11"/>
      <c r="GL121" s="11"/>
      <c r="GM121" s="11"/>
      <c r="GN121" s="12"/>
      <c r="GO121" s="11"/>
      <c r="GP121" s="11"/>
      <c r="GQ121" s="11"/>
      <c r="GR121" s="11"/>
      <c r="GS121" s="11"/>
      <c r="GT121" s="11"/>
      <c r="GU121" s="11"/>
      <c r="GV121" s="11"/>
      <c r="GW121" s="11"/>
      <c r="GX121" s="11"/>
      <c r="GY121" s="11"/>
      <c r="GZ121" s="11"/>
      <c r="HA121" s="11"/>
      <c r="HB121" s="11"/>
      <c r="HC121" s="11"/>
      <c r="HD121" s="11"/>
      <c r="HE121" s="11"/>
      <c r="HF121" s="11"/>
      <c r="HG121" s="11"/>
      <c r="HH121" s="11"/>
      <c r="HI121" s="11"/>
      <c r="HJ121" s="11"/>
      <c r="HK121" s="11"/>
      <c r="HL121" s="11"/>
      <c r="HM121" s="11"/>
      <c r="HN121" s="11"/>
      <c r="HO121" s="11"/>
      <c r="HP121" s="12"/>
      <c r="HQ121" s="11"/>
      <c r="HR121" s="11"/>
    </row>
    <row r="122" spans="1:226" s="2" customFormat="1" ht="15" customHeight="1" x14ac:dyDescent="0.2">
      <c r="A122" s="16" t="s">
        <v>123</v>
      </c>
      <c r="B122" s="37">
        <v>1856.9</v>
      </c>
      <c r="C122" s="37">
        <v>1837</v>
      </c>
      <c r="D122" s="4">
        <f t="shared" si="46"/>
        <v>0.98928321395874841</v>
      </c>
      <c r="E122" s="13">
        <v>10</v>
      </c>
      <c r="F122" s="5" t="s">
        <v>373</v>
      </c>
      <c r="G122" s="5" t="s">
        <v>373</v>
      </c>
      <c r="H122" s="5" t="s">
        <v>373</v>
      </c>
      <c r="I122" s="13" t="s">
        <v>370</v>
      </c>
      <c r="J122" s="5" t="s">
        <v>373</v>
      </c>
      <c r="K122" s="5" t="s">
        <v>373</v>
      </c>
      <c r="L122" s="5" t="s">
        <v>373</v>
      </c>
      <c r="M122" s="13" t="s">
        <v>370</v>
      </c>
      <c r="N122" s="37">
        <v>422.4</v>
      </c>
      <c r="O122" s="37">
        <v>350.2</v>
      </c>
      <c r="P122" s="4">
        <f t="shared" si="51"/>
        <v>0.82907196969696972</v>
      </c>
      <c r="Q122" s="13">
        <v>20</v>
      </c>
      <c r="R122" s="22">
        <v>1</v>
      </c>
      <c r="S122" s="13">
        <v>15</v>
      </c>
      <c r="T122" s="37">
        <v>34</v>
      </c>
      <c r="U122" s="37">
        <v>28.1</v>
      </c>
      <c r="V122" s="4">
        <f t="shared" si="52"/>
        <v>0.82647058823529418</v>
      </c>
      <c r="W122" s="13">
        <v>25</v>
      </c>
      <c r="X122" s="37">
        <v>9.3000000000000007</v>
      </c>
      <c r="Y122" s="37">
        <v>11.8</v>
      </c>
      <c r="Z122" s="4">
        <f t="shared" si="53"/>
        <v>1.2688172043010753</v>
      </c>
      <c r="AA122" s="13">
        <v>25</v>
      </c>
      <c r="AB122" s="37" t="s">
        <v>370</v>
      </c>
      <c r="AC122" s="37" t="s">
        <v>370</v>
      </c>
      <c r="AD122" s="4" t="s">
        <v>370</v>
      </c>
      <c r="AE122" s="13" t="s">
        <v>370</v>
      </c>
      <c r="AF122" s="5" t="s">
        <v>383</v>
      </c>
      <c r="AG122" s="5" t="s">
        <v>383</v>
      </c>
      <c r="AH122" s="5" t="s">
        <v>383</v>
      </c>
      <c r="AI122" s="13">
        <v>5</v>
      </c>
      <c r="AJ122" s="5" t="s">
        <v>383</v>
      </c>
      <c r="AK122" s="5" t="s">
        <v>383</v>
      </c>
      <c r="AL122" s="5" t="s">
        <v>383</v>
      </c>
      <c r="AM122" s="13">
        <v>15</v>
      </c>
      <c r="AN122" s="37">
        <v>74</v>
      </c>
      <c r="AO122" s="37">
        <v>98</v>
      </c>
      <c r="AP122" s="4">
        <f t="shared" ref="AP122:AP128" si="56">IF((AQ122=0),0,IF(AN122=0,1,IF(AO122&lt;0,0,AO122/AN122)))</f>
        <v>1.3243243243243243</v>
      </c>
      <c r="AQ122" s="13">
        <v>20</v>
      </c>
      <c r="AR122" s="20">
        <f t="shared" si="54"/>
        <v>1.046460459421066</v>
      </c>
      <c r="AS122" s="20">
        <f t="shared" ref="AS122:AS128" si="57">IF(AR122&gt;1.2,IF((AR122-1.2)*0.1+1.2&gt;1.3,1.3,(AR122-1.2)*0.1+1.2),AR122)</f>
        <v>1.046460459421066</v>
      </c>
      <c r="AT122" s="35">
        <v>586</v>
      </c>
      <c r="AU122" s="21">
        <f t="shared" si="47"/>
        <v>479.45454545454544</v>
      </c>
      <c r="AV122" s="21">
        <f t="shared" si="48"/>
        <v>501.7</v>
      </c>
      <c r="AW122" s="80">
        <f t="shared" si="49"/>
        <v>22.24545454545455</v>
      </c>
      <c r="AX122" s="21">
        <v>75.099999999999994</v>
      </c>
      <c r="AY122" s="21">
        <v>89</v>
      </c>
      <c r="AZ122" s="21">
        <v>0</v>
      </c>
      <c r="BA122" s="21">
        <v>55.8</v>
      </c>
      <c r="BB122" s="21">
        <v>35.1</v>
      </c>
      <c r="BC122" s="21">
        <v>12.899999999999977</v>
      </c>
      <c r="BD122" s="21">
        <v>81.100000000000023</v>
      </c>
      <c r="BE122" s="21">
        <v>41.499999999999979</v>
      </c>
      <c r="BF122" s="78">
        <f t="shared" si="50"/>
        <v>111.20000000000005</v>
      </c>
      <c r="BG122" s="100"/>
      <c r="BH122" s="81"/>
      <c r="BI122" s="106"/>
      <c r="BJ122" s="37">
        <f t="shared" si="55"/>
        <v>111.20000000000005</v>
      </c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  <c r="CC122" s="11"/>
      <c r="CD122" s="11"/>
      <c r="CE122" s="11"/>
      <c r="CF122" s="12"/>
      <c r="CG122" s="11"/>
      <c r="CH122" s="11"/>
      <c r="CI122" s="11"/>
      <c r="CJ122" s="11"/>
      <c r="CK122" s="11"/>
      <c r="CL122" s="11"/>
      <c r="CM122" s="11"/>
      <c r="CN122" s="11"/>
      <c r="CO122" s="11"/>
      <c r="CP122" s="11"/>
      <c r="CQ122" s="11"/>
      <c r="CR122" s="11"/>
      <c r="CS122" s="11"/>
      <c r="CT122" s="11"/>
      <c r="CU122" s="11"/>
      <c r="CV122" s="11"/>
      <c r="CW122" s="11"/>
      <c r="CX122" s="11"/>
      <c r="CY122" s="11"/>
      <c r="CZ122" s="11"/>
      <c r="DA122" s="11"/>
      <c r="DB122" s="11"/>
      <c r="DC122" s="11"/>
      <c r="DD122" s="11"/>
      <c r="DE122" s="11"/>
      <c r="DF122" s="11"/>
      <c r="DG122" s="11"/>
      <c r="DH122" s="12"/>
      <c r="DI122" s="11"/>
      <c r="DJ122" s="11"/>
      <c r="DK122" s="11"/>
      <c r="DL122" s="11"/>
      <c r="DM122" s="11"/>
      <c r="DN122" s="11"/>
      <c r="DO122" s="11"/>
      <c r="DP122" s="11"/>
      <c r="DQ122" s="11"/>
      <c r="DR122" s="11"/>
      <c r="DS122" s="11"/>
      <c r="DT122" s="11"/>
      <c r="DU122" s="11"/>
      <c r="DV122" s="11"/>
      <c r="DW122" s="11"/>
      <c r="DX122" s="11"/>
      <c r="DY122" s="11"/>
      <c r="DZ122" s="11"/>
      <c r="EA122" s="11"/>
      <c r="EB122" s="11"/>
      <c r="EC122" s="11"/>
      <c r="ED122" s="11"/>
      <c r="EE122" s="11"/>
      <c r="EF122" s="11"/>
      <c r="EG122" s="11"/>
      <c r="EH122" s="11"/>
      <c r="EI122" s="11"/>
      <c r="EJ122" s="12"/>
      <c r="EK122" s="11"/>
      <c r="EL122" s="11"/>
      <c r="EM122" s="11"/>
      <c r="EN122" s="11"/>
      <c r="EO122" s="11"/>
      <c r="EP122" s="11"/>
      <c r="EQ122" s="11"/>
      <c r="ER122" s="11"/>
      <c r="ES122" s="11"/>
      <c r="ET122" s="11"/>
      <c r="EU122" s="11"/>
      <c r="EV122" s="11"/>
      <c r="EW122" s="11"/>
      <c r="EX122" s="11"/>
      <c r="EY122" s="11"/>
      <c r="EZ122" s="11"/>
      <c r="FA122" s="11"/>
      <c r="FB122" s="11"/>
      <c r="FC122" s="11"/>
      <c r="FD122" s="11"/>
      <c r="FE122" s="11"/>
      <c r="FF122" s="11"/>
      <c r="FG122" s="11"/>
      <c r="FH122" s="11"/>
      <c r="FI122" s="11"/>
      <c r="FJ122" s="11"/>
      <c r="FK122" s="11"/>
      <c r="FL122" s="12"/>
      <c r="FM122" s="11"/>
      <c r="FN122" s="11"/>
      <c r="FO122" s="11"/>
      <c r="FP122" s="11"/>
      <c r="FQ122" s="11"/>
      <c r="FR122" s="11"/>
      <c r="FS122" s="11"/>
      <c r="FT122" s="11"/>
      <c r="FU122" s="11"/>
      <c r="FV122" s="11"/>
      <c r="FW122" s="11"/>
      <c r="FX122" s="11"/>
      <c r="FY122" s="11"/>
      <c r="FZ122" s="11"/>
      <c r="GA122" s="11"/>
      <c r="GB122" s="11"/>
      <c r="GC122" s="11"/>
      <c r="GD122" s="11"/>
      <c r="GE122" s="11"/>
      <c r="GF122" s="11"/>
      <c r="GG122" s="11"/>
      <c r="GH122" s="11"/>
      <c r="GI122" s="11"/>
      <c r="GJ122" s="11"/>
      <c r="GK122" s="11"/>
      <c r="GL122" s="11"/>
      <c r="GM122" s="11"/>
      <c r="GN122" s="12"/>
      <c r="GO122" s="11"/>
      <c r="GP122" s="11"/>
      <c r="GQ122" s="11"/>
      <c r="GR122" s="11"/>
      <c r="GS122" s="11"/>
      <c r="GT122" s="11"/>
      <c r="GU122" s="11"/>
      <c r="GV122" s="11"/>
      <c r="GW122" s="11"/>
      <c r="GX122" s="11"/>
      <c r="GY122" s="11"/>
      <c r="GZ122" s="11"/>
      <c r="HA122" s="11"/>
      <c r="HB122" s="11"/>
      <c r="HC122" s="11"/>
      <c r="HD122" s="11"/>
      <c r="HE122" s="11"/>
      <c r="HF122" s="11"/>
      <c r="HG122" s="11"/>
      <c r="HH122" s="11"/>
      <c r="HI122" s="11"/>
      <c r="HJ122" s="11"/>
      <c r="HK122" s="11"/>
      <c r="HL122" s="11"/>
      <c r="HM122" s="11"/>
      <c r="HN122" s="11"/>
      <c r="HO122" s="11"/>
      <c r="HP122" s="12"/>
      <c r="HQ122" s="11"/>
      <c r="HR122" s="11"/>
    </row>
    <row r="123" spans="1:226" s="2" customFormat="1" ht="15" customHeight="1" x14ac:dyDescent="0.2">
      <c r="A123" s="16" t="s">
        <v>124</v>
      </c>
      <c r="B123" s="37">
        <v>22922</v>
      </c>
      <c r="C123" s="37">
        <v>26246.6</v>
      </c>
      <c r="D123" s="4">
        <f t="shared" si="46"/>
        <v>1.1450396998516708</v>
      </c>
      <c r="E123" s="13">
        <v>10</v>
      </c>
      <c r="F123" s="5" t="s">
        <v>373</v>
      </c>
      <c r="G123" s="5" t="s">
        <v>373</v>
      </c>
      <c r="H123" s="5" t="s">
        <v>373</v>
      </c>
      <c r="I123" s="13" t="s">
        <v>370</v>
      </c>
      <c r="J123" s="5" t="s">
        <v>373</v>
      </c>
      <c r="K123" s="5" t="s">
        <v>373</v>
      </c>
      <c r="L123" s="5" t="s">
        <v>373</v>
      </c>
      <c r="M123" s="13" t="s">
        <v>370</v>
      </c>
      <c r="N123" s="37">
        <v>4007.2</v>
      </c>
      <c r="O123" s="37">
        <v>3762.7</v>
      </c>
      <c r="P123" s="4">
        <f t="shared" si="51"/>
        <v>0.93898482731084043</v>
      </c>
      <c r="Q123" s="13">
        <v>20</v>
      </c>
      <c r="R123" s="22">
        <v>1</v>
      </c>
      <c r="S123" s="13">
        <v>15</v>
      </c>
      <c r="T123" s="37">
        <v>90.1</v>
      </c>
      <c r="U123" s="37">
        <v>46.3</v>
      </c>
      <c r="V123" s="4">
        <f t="shared" si="52"/>
        <v>0.51387347391786908</v>
      </c>
      <c r="W123" s="13">
        <v>30</v>
      </c>
      <c r="X123" s="37">
        <v>17.3</v>
      </c>
      <c r="Y123" s="37">
        <v>18.3</v>
      </c>
      <c r="Z123" s="4">
        <f t="shared" si="53"/>
        <v>1.0578034682080926</v>
      </c>
      <c r="AA123" s="13">
        <v>20</v>
      </c>
      <c r="AB123" s="37" t="s">
        <v>370</v>
      </c>
      <c r="AC123" s="37" t="s">
        <v>370</v>
      </c>
      <c r="AD123" s="4" t="s">
        <v>370</v>
      </c>
      <c r="AE123" s="13" t="s">
        <v>370</v>
      </c>
      <c r="AF123" s="5" t="s">
        <v>383</v>
      </c>
      <c r="AG123" s="5" t="s">
        <v>383</v>
      </c>
      <c r="AH123" s="5" t="s">
        <v>383</v>
      </c>
      <c r="AI123" s="13">
        <v>5</v>
      </c>
      <c r="AJ123" s="5" t="s">
        <v>383</v>
      </c>
      <c r="AK123" s="5" t="s">
        <v>383</v>
      </c>
      <c r="AL123" s="5" t="s">
        <v>383</v>
      </c>
      <c r="AM123" s="13">
        <v>15</v>
      </c>
      <c r="AN123" s="37">
        <v>156</v>
      </c>
      <c r="AO123" s="37">
        <v>156</v>
      </c>
      <c r="AP123" s="4">
        <f t="shared" si="56"/>
        <v>1</v>
      </c>
      <c r="AQ123" s="13">
        <v>20</v>
      </c>
      <c r="AR123" s="20">
        <f t="shared" si="54"/>
        <v>0.88523797501244728</v>
      </c>
      <c r="AS123" s="20">
        <f t="shared" si="57"/>
        <v>0.88523797501244728</v>
      </c>
      <c r="AT123" s="35">
        <v>1310</v>
      </c>
      <c r="AU123" s="21">
        <f t="shared" si="47"/>
        <v>1071.8181818181818</v>
      </c>
      <c r="AV123" s="21">
        <f t="shared" si="48"/>
        <v>948.8</v>
      </c>
      <c r="AW123" s="80">
        <f t="shared" si="49"/>
        <v>-123.0181818181818</v>
      </c>
      <c r="AX123" s="21">
        <v>185.4</v>
      </c>
      <c r="AY123" s="21">
        <v>225.4</v>
      </c>
      <c r="AZ123" s="21">
        <v>0</v>
      </c>
      <c r="BA123" s="21">
        <v>109.8</v>
      </c>
      <c r="BB123" s="21">
        <v>148.6</v>
      </c>
      <c r="BC123" s="21">
        <v>61.600000000000023</v>
      </c>
      <c r="BD123" s="21">
        <v>131.80000000000001</v>
      </c>
      <c r="BE123" s="21">
        <v>176.09999999999997</v>
      </c>
      <c r="BF123" s="78">
        <f t="shared" si="50"/>
        <v>-89.899999999999977</v>
      </c>
      <c r="BG123" s="100"/>
      <c r="BH123" s="81"/>
      <c r="BI123" s="106"/>
      <c r="BJ123" s="37">
        <f t="shared" si="55"/>
        <v>0</v>
      </c>
      <c r="BK123" s="11"/>
      <c r="BL123" s="11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  <c r="CC123" s="11"/>
      <c r="CD123" s="11"/>
      <c r="CE123" s="11"/>
      <c r="CF123" s="12"/>
      <c r="CG123" s="11"/>
      <c r="CH123" s="11"/>
      <c r="CI123" s="11"/>
      <c r="CJ123" s="11"/>
      <c r="CK123" s="11"/>
      <c r="CL123" s="11"/>
      <c r="CM123" s="11"/>
      <c r="CN123" s="11"/>
      <c r="CO123" s="11"/>
      <c r="CP123" s="11"/>
      <c r="CQ123" s="11"/>
      <c r="CR123" s="11"/>
      <c r="CS123" s="11"/>
      <c r="CT123" s="11"/>
      <c r="CU123" s="11"/>
      <c r="CV123" s="11"/>
      <c r="CW123" s="11"/>
      <c r="CX123" s="11"/>
      <c r="CY123" s="11"/>
      <c r="CZ123" s="11"/>
      <c r="DA123" s="11"/>
      <c r="DB123" s="11"/>
      <c r="DC123" s="11"/>
      <c r="DD123" s="11"/>
      <c r="DE123" s="11"/>
      <c r="DF123" s="11"/>
      <c r="DG123" s="11"/>
      <c r="DH123" s="12"/>
      <c r="DI123" s="11"/>
      <c r="DJ123" s="11"/>
      <c r="DK123" s="11"/>
      <c r="DL123" s="11"/>
      <c r="DM123" s="11"/>
      <c r="DN123" s="11"/>
      <c r="DO123" s="11"/>
      <c r="DP123" s="11"/>
      <c r="DQ123" s="11"/>
      <c r="DR123" s="11"/>
      <c r="DS123" s="11"/>
      <c r="DT123" s="11"/>
      <c r="DU123" s="11"/>
      <c r="DV123" s="11"/>
      <c r="DW123" s="11"/>
      <c r="DX123" s="11"/>
      <c r="DY123" s="11"/>
      <c r="DZ123" s="11"/>
      <c r="EA123" s="11"/>
      <c r="EB123" s="11"/>
      <c r="EC123" s="11"/>
      <c r="ED123" s="11"/>
      <c r="EE123" s="11"/>
      <c r="EF123" s="11"/>
      <c r="EG123" s="11"/>
      <c r="EH123" s="11"/>
      <c r="EI123" s="11"/>
      <c r="EJ123" s="12"/>
      <c r="EK123" s="11"/>
      <c r="EL123" s="11"/>
      <c r="EM123" s="11"/>
      <c r="EN123" s="11"/>
      <c r="EO123" s="11"/>
      <c r="EP123" s="11"/>
      <c r="EQ123" s="11"/>
      <c r="ER123" s="11"/>
      <c r="ES123" s="11"/>
      <c r="ET123" s="11"/>
      <c r="EU123" s="11"/>
      <c r="EV123" s="11"/>
      <c r="EW123" s="11"/>
      <c r="EX123" s="11"/>
      <c r="EY123" s="11"/>
      <c r="EZ123" s="11"/>
      <c r="FA123" s="11"/>
      <c r="FB123" s="11"/>
      <c r="FC123" s="11"/>
      <c r="FD123" s="11"/>
      <c r="FE123" s="11"/>
      <c r="FF123" s="11"/>
      <c r="FG123" s="11"/>
      <c r="FH123" s="11"/>
      <c r="FI123" s="11"/>
      <c r="FJ123" s="11"/>
      <c r="FK123" s="11"/>
      <c r="FL123" s="12"/>
      <c r="FM123" s="11"/>
      <c r="FN123" s="11"/>
      <c r="FO123" s="11"/>
      <c r="FP123" s="11"/>
      <c r="FQ123" s="11"/>
      <c r="FR123" s="11"/>
      <c r="FS123" s="11"/>
      <c r="FT123" s="11"/>
      <c r="FU123" s="11"/>
      <c r="FV123" s="11"/>
      <c r="FW123" s="11"/>
      <c r="FX123" s="11"/>
      <c r="FY123" s="11"/>
      <c r="FZ123" s="11"/>
      <c r="GA123" s="11"/>
      <c r="GB123" s="11"/>
      <c r="GC123" s="11"/>
      <c r="GD123" s="11"/>
      <c r="GE123" s="11"/>
      <c r="GF123" s="11"/>
      <c r="GG123" s="11"/>
      <c r="GH123" s="11"/>
      <c r="GI123" s="11"/>
      <c r="GJ123" s="11"/>
      <c r="GK123" s="11"/>
      <c r="GL123" s="11"/>
      <c r="GM123" s="11"/>
      <c r="GN123" s="12"/>
      <c r="GO123" s="11"/>
      <c r="GP123" s="11"/>
      <c r="GQ123" s="11"/>
      <c r="GR123" s="11"/>
      <c r="GS123" s="11"/>
      <c r="GT123" s="11"/>
      <c r="GU123" s="11"/>
      <c r="GV123" s="11"/>
      <c r="GW123" s="11"/>
      <c r="GX123" s="11"/>
      <c r="GY123" s="11"/>
      <c r="GZ123" s="11"/>
      <c r="HA123" s="11"/>
      <c r="HB123" s="11"/>
      <c r="HC123" s="11"/>
      <c r="HD123" s="11"/>
      <c r="HE123" s="11"/>
      <c r="HF123" s="11"/>
      <c r="HG123" s="11"/>
      <c r="HH123" s="11"/>
      <c r="HI123" s="11"/>
      <c r="HJ123" s="11"/>
      <c r="HK123" s="11"/>
      <c r="HL123" s="11"/>
      <c r="HM123" s="11"/>
      <c r="HN123" s="11"/>
      <c r="HO123" s="11"/>
      <c r="HP123" s="12"/>
      <c r="HQ123" s="11"/>
      <c r="HR123" s="11"/>
    </row>
    <row r="124" spans="1:226" s="2" customFormat="1" ht="15" customHeight="1" x14ac:dyDescent="0.2">
      <c r="A124" s="16" t="s">
        <v>125</v>
      </c>
      <c r="B124" s="37">
        <v>256</v>
      </c>
      <c r="C124" s="37">
        <v>337.2</v>
      </c>
      <c r="D124" s="4">
        <f t="shared" si="46"/>
        <v>1.3171875</v>
      </c>
      <c r="E124" s="13">
        <v>10</v>
      </c>
      <c r="F124" s="5" t="s">
        <v>373</v>
      </c>
      <c r="G124" s="5" t="s">
        <v>373</v>
      </c>
      <c r="H124" s="5" t="s">
        <v>373</v>
      </c>
      <c r="I124" s="13" t="s">
        <v>370</v>
      </c>
      <c r="J124" s="5" t="s">
        <v>373</v>
      </c>
      <c r="K124" s="5" t="s">
        <v>373</v>
      </c>
      <c r="L124" s="5" t="s">
        <v>373</v>
      </c>
      <c r="M124" s="13" t="s">
        <v>370</v>
      </c>
      <c r="N124" s="37">
        <v>451.1</v>
      </c>
      <c r="O124" s="37">
        <v>475.3</v>
      </c>
      <c r="P124" s="4">
        <f t="shared" si="51"/>
        <v>1.0536466415428951</v>
      </c>
      <c r="Q124" s="13">
        <v>20</v>
      </c>
      <c r="R124" s="22">
        <v>1</v>
      </c>
      <c r="S124" s="13">
        <v>15</v>
      </c>
      <c r="T124" s="37">
        <v>44</v>
      </c>
      <c r="U124" s="37">
        <v>12.6</v>
      </c>
      <c r="V124" s="4">
        <f t="shared" si="52"/>
        <v>0.28636363636363638</v>
      </c>
      <c r="W124" s="13">
        <v>15</v>
      </c>
      <c r="X124" s="37">
        <v>10.3</v>
      </c>
      <c r="Y124" s="37">
        <v>4.0999999999999996</v>
      </c>
      <c r="Z124" s="4">
        <f t="shared" si="53"/>
        <v>0.3980582524271844</v>
      </c>
      <c r="AA124" s="13">
        <v>35</v>
      </c>
      <c r="AB124" s="37" t="s">
        <v>370</v>
      </c>
      <c r="AC124" s="37" t="s">
        <v>370</v>
      </c>
      <c r="AD124" s="4" t="s">
        <v>370</v>
      </c>
      <c r="AE124" s="13" t="s">
        <v>370</v>
      </c>
      <c r="AF124" s="5" t="s">
        <v>383</v>
      </c>
      <c r="AG124" s="5" t="s">
        <v>383</v>
      </c>
      <c r="AH124" s="5" t="s">
        <v>383</v>
      </c>
      <c r="AI124" s="13">
        <v>5</v>
      </c>
      <c r="AJ124" s="5" t="s">
        <v>383</v>
      </c>
      <c r="AK124" s="5" t="s">
        <v>383</v>
      </c>
      <c r="AL124" s="5" t="s">
        <v>383</v>
      </c>
      <c r="AM124" s="13">
        <v>15</v>
      </c>
      <c r="AN124" s="37">
        <v>100</v>
      </c>
      <c r="AO124" s="37">
        <v>100</v>
      </c>
      <c r="AP124" s="4">
        <f t="shared" si="56"/>
        <v>1</v>
      </c>
      <c r="AQ124" s="13">
        <v>20</v>
      </c>
      <c r="AR124" s="20">
        <f t="shared" si="54"/>
        <v>0.76062870618490341</v>
      </c>
      <c r="AS124" s="20">
        <f t="shared" si="57"/>
        <v>0.76062870618490341</v>
      </c>
      <c r="AT124" s="35">
        <v>482</v>
      </c>
      <c r="AU124" s="21">
        <f t="shared" si="47"/>
        <v>394.36363636363637</v>
      </c>
      <c r="AV124" s="21">
        <f t="shared" si="48"/>
        <v>300</v>
      </c>
      <c r="AW124" s="80">
        <f t="shared" si="49"/>
        <v>-94.363636363636374</v>
      </c>
      <c r="AX124" s="21">
        <v>79.3</v>
      </c>
      <c r="AY124" s="21">
        <v>87.8</v>
      </c>
      <c r="AZ124" s="21">
        <v>0</v>
      </c>
      <c r="BA124" s="21">
        <v>39.5</v>
      </c>
      <c r="BB124" s="21">
        <v>33.299999999999997</v>
      </c>
      <c r="BC124" s="21">
        <v>0</v>
      </c>
      <c r="BD124" s="21">
        <v>26.2</v>
      </c>
      <c r="BE124" s="21">
        <v>26.2</v>
      </c>
      <c r="BF124" s="78">
        <f t="shared" si="50"/>
        <v>7.699999999999978</v>
      </c>
      <c r="BG124" s="100"/>
      <c r="BH124" s="81"/>
      <c r="BI124" s="106"/>
      <c r="BJ124" s="37">
        <f t="shared" si="55"/>
        <v>7.699999999999978</v>
      </c>
      <c r="BK124" s="11"/>
      <c r="BL124" s="11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  <c r="CC124" s="11"/>
      <c r="CD124" s="11"/>
      <c r="CE124" s="11"/>
      <c r="CF124" s="12"/>
      <c r="CG124" s="11"/>
      <c r="CH124" s="11"/>
      <c r="CI124" s="11"/>
      <c r="CJ124" s="11"/>
      <c r="CK124" s="11"/>
      <c r="CL124" s="11"/>
      <c r="CM124" s="11"/>
      <c r="CN124" s="11"/>
      <c r="CO124" s="11"/>
      <c r="CP124" s="11"/>
      <c r="CQ124" s="11"/>
      <c r="CR124" s="11"/>
      <c r="CS124" s="11"/>
      <c r="CT124" s="11"/>
      <c r="CU124" s="11"/>
      <c r="CV124" s="11"/>
      <c r="CW124" s="11"/>
      <c r="CX124" s="11"/>
      <c r="CY124" s="11"/>
      <c r="CZ124" s="11"/>
      <c r="DA124" s="11"/>
      <c r="DB124" s="11"/>
      <c r="DC124" s="11"/>
      <c r="DD124" s="11"/>
      <c r="DE124" s="11"/>
      <c r="DF124" s="11"/>
      <c r="DG124" s="11"/>
      <c r="DH124" s="12"/>
      <c r="DI124" s="11"/>
      <c r="DJ124" s="11"/>
      <c r="DK124" s="11"/>
      <c r="DL124" s="11"/>
      <c r="DM124" s="11"/>
      <c r="DN124" s="11"/>
      <c r="DO124" s="11"/>
      <c r="DP124" s="11"/>
      <c r="DQ124" s="11"/>
      <c r="DR124" s="11"/>
      <c r="DS124" s="11"/>
      <c r="DT124" s="11"/>
      <c r="DU124" s="11"/>
      <c r="DV124" s="11"/>
      <c r="DW124" s="11"/>
      <c r="DX124" s="11"/>
      <c r="DY124" s="11"/>
      <c r="DZ124" s="11"/>
      <c r="EA124" s="11"/>
      <c r="EB124" s="11"/>
      <c r="EC124" s="11"/>
      <c r="ED124" s="11"/>
      <c r="EE124" s="11"/>
      <c r="EF124" s="11"/>
      <c r="EG124" s="11"/>
      <c r="EH124" s="11"/>
      <c r="EI124" s="11"/>
      <c r="EJ124" s="12"/>
      <c r="EK124" s="11"/>
      <c r="EL124" s="11"/>
      <c r="EM124" s="11"/>
      <c r="EN124" s="11"/>
      <c r="EO124" s="11"/>
      <c r="EP124" s="11"/>
      <c r="EQ124" s="11"/>
      <c r="ER124" s="11"/>
      <c r="ES124" s="11"/>
      <c r="ET124" s="11"/>
      <c r="EU124" s="11"/>
      <c r="EV124" s="11"/>
      <c r="EW124" s="11"/>
      <c r="EX124" s="11"/>
      <c r="EY124" s="11"/>
      <c r="EZ124" s="11"/>
      <c r="FA124" s="11"/>
      <c r="FB124" s="11"/>
      <c r="FC124" s="11"/>
      <c r="FD124" s="11"/>
      <c r="FE124" s="11"/>
      <c r="FF124" s="11"/>
      <c r="FG124" s="11"/>
      <c r="FH124" s="11"/>
      <c r="FI124" s="11"/>
      <c r="FJ124" s="11"/>
      <c r="FK124" s="11"/>
      <c r="FL124" s="12"/>
      <c r="FM124" s="11"/>
      <c r="FN124" s="11"/>
      <c r="FO124" s="11"/>
      <c r="FP124" s="11"/>
      <c r="FQ124" s="11"/>
      <c r="FR124" s="11"/>
      <c r="FS124" s="11"/>
      <c r="FT124" s="11"/>
      <c r="FU124" s="11"/>
      <c r="FV124" s="11"/>
      <c r="FW124" s="11"/>
      <c r="FX124" s="11"/>
      <c r="FY124" s="11"/>
      <c r="FZ124" s="11"/>
      <c r="GA124" s="11"/>
      <c r="GB124" s="11"/>
      <c r="GC124" s="11"/>
      <c r="GD124" s="11"/>
      <c r="GE124" s="11"/>
      <c r="GF124" s="11"/>
      <c r="GG124" s="11"/>
      <c r="GH124" s="11"/>
      <c r="GI124" s="11"/>
      <c r="GJ124" s="11"/>
      <c r="GK124" s="11"/>
      <c r="GL124" s="11"/>
      <c r="GM124" s="11"/>
      <c r="GN124" s="12"/>
      <c r="GO124" s="11"/>
      <c r="GP124" s="11"/>
      <c r="GQ124" s="11"/>
      <c r="GR124" s="11"/>
      <c r="GS124" s="11"/>
      <c r="GT124" s="11"/>
      <c r="GU124" s="11"/>
      <c r="GV124" s="11"/>
      <c r="GW124" s="11"/>
      <c r="GX124" s="11"/>
      <c r="GY124" s="11"/>
      <c r="GZ124" s="11"/>
      <c r="HA124" s="11"/>
      <c r="HB124" s="11"/>
      <c r="HC124" s="11"/>
      <c r="HD124" s="11"/>
      <c r="HE124" s="11"/>
      <c r="HF124" s="11"/>
      <c r="HG124" s="11"/>
      <c r="HH124" s="11"/>
      <c r="HI124" s="11"/>
      <c r="HJ124" s="11"/>
      <c r="HK124" s="11"/>
      <c r="HL124" s="11"/>
      <c r="HM124" s="11"/>
      <c r="HN124" s="11"/>
      <c r="HO124" s="11"/>
      <c r="HP124" s="12"/>
      <c r="HQ124" s="11"/>
      <c r="HR124" s="11"/>
    </row>
    <row r="125" spans="1:226" s="2" customFormat="1" ht="15" customHeight="1" x14ac:dyDescent="0.2">
      <c r="A125" s="16" t="s">
        <v>126</v>
      </c>
      <c r="B125" s="37">
        <v>1320</v>
      </c>
      <c r="C125" s="37">
        <v>1432.9</v>
      </c>
      <c r="D125" s="4">
        <f t="shared" si="46"/>
        <v>1.0855303030303032</v>
      </c>
      <c r="E125" s="13">
        <v>10</v>
      </c>
      <c r="F125" s="5" t="s">
        <v>373</v>
      </c>
      <c r="G125" s="5" t="s">
        <v>373</v>
      </c>
      <c r="H125" s="5" t="s">
        <v>373</v>
      </c>
      <c r="I125" s="13" t="s">
        <v>370</v>
      </c>
      <c r="J125" s="5" t="s">
        <v>373</v>
      </c>
      <c r="K125" s="5" t="s">
        <v>373</v>
      </c>
      <c r="L125" s="5" t="s">
        <v>373</v>
      </c>
      <c r="M125" s="13" t="s">
        <v>370</v>
      </c>
      <c r="N125" s="37">
        <v>1689.7</v>
      </c>
      <c r="O125" s="37">
        <v>696</v>
      </c>
      <c r="P125" s="4">
        <f t="shared" si="51"/>
        <v>0.4119074391903888</v>
      </c>
      <c r="Q125" s="13">
        <v>20</v>
      </c>
      <c r="R125" s="22">
        <v>1</v>
      </c>
      <c r="S125" s="13">
        <v>15</v>
      </c>
      <c r="T125" s="37">
        <v>452.8</v>
      </c>
      <c r="U125" s="37">
        <v>690.2</v>
      </c>
      <c r="V125" s="4">
        <f t="shared" si="52"/>
        <v>1.5242932862190814</v>
      </c>
      <c r="W125" s="13">
        <v>30</v>
      </c>
      <c r="X125" s="37">
        <v>25.2</v>
      </c>
      <c r="Y125" s="37">
        <v>31.5</v>
      </c>
      <c r="Z125" s="4">
        <f t="shared" si="53"/>
        <v>1.25</v>
      </c>
      <c r="AA125" s="13">
        <v>20</v>
      </c>
      <c r="AB125" s="37" t="s">
        <v>370</v>
      </c>
      <c r="AC125" s="37" t="s">
        <v>370</v>
      </c>
      <c r="AD125" s="4" t="s">
        <v>370</v>
      </c>
      <c r="AE125" s="13" t="s">
        <v>370</v>
      </c>
      <c r="AF125" s="5" t="s">
        <v>383</v>
      </c>
      <c r="AG125" s="5" t="s">
        <v>383</v>
      </c>
      <c r="AH125" s="5" t="s">
        <v>383</v>
      </c>
      <c r="AI125" s="13">
        <v>5</v>
      </c>
      <c r="AJ125" s="5" t="s">
        <v>383</v>
      </c>
      <c r="AK125" s="5" t="s">
        <v>383</v>
      </c>
      <c r="AL125" s="5" t="s">
        <v>383</v>
      </c>
      <c r="AM125" s="13">
        <v>15</v>
      </c>
      <c r="AN125" s="37">
        <v>332</v>
      </c>
      <c r="AO125" s="37">
        <v>253</v>
      </c>
      <c r="AP125" s="4">
        <f t="shared" si="56"/>
        <v>0.76204819277108438</v>
      </c>
      <c r="AQ125" s="13">
        <v>20</v>
      </c>
      <c r="AR125" s="20">
        <f t="shared" si="54"/>
        <v>1.0440279500530865</v>
      </c>
      <c r="AS125" s="20">
        <f t="shared" si="57"/>
        <v>1.0440279500530865</v>
      </c>
      <c r="AT125" s="35">
        <v>793</v>
      </c>
      <c r="AU125" s="21">
        <f t="shared" si="47"/>
        <v>648.81818181818187</v>
      </c>
      <c r="AV125" s="21">
        <f t="shared" si="48"/>
        <v>677.4</v>
      </c>
      <c r="AW125" s="80">
        <f t="shared" si="49"/>
        <v>28.581818181818107</v>
      </c>
      <c r="AX125" s="21">
        <v>91.2</v>
      </c>
      <c r="AY125" s="21">
        <v>113.1</v>
      </c>
      <c r="AZ125" s="21">
        <v>0</v>
      </c>
      <c r="BA125" s="21">
        <v>52.8</v>
      </c>
      <c r="BB125" s="21">
        <v>84.9</v>
      </c>
      <c r="BC125" s="21">
        <v>150.79999999999995</v>
      </c>
      <c r="BD125" s="21">
        <v>91.30000000000004</v>
      </c>
      <c r="BE125" s="21">
        <v>53.800000000000026</v>
      </c>
      <c r="BF125" s="78">
        <f t="shared" si="50"/>
        <v>39.499999999999844</v>
      </c>
      <c r="BG125" s="100"/>
      <c r="BH125" s="81"/>
      <c r="BI125" s="106"/>
      <c r="BJ125" s="37">
        <f t="shared" si="55"/>
        <v>39.499999999999844</v>
      </c>
      <c r="BK125" s="11"/>
      <c r="BL125" s="11"/>
      <c r="BM125" s="11"/>
      <c r="BN125" s="11"/>
      <c r="BO125" s="11"/>
      <c r="BP125" s="11"/>
      <c r="BQ125" s="11"/>
      <c r="BR125" s="11"/>
      <c r="BS125" s="11"/>
      <c r="BT125" s="11"/>
      <c r="BU125" s="11"/>
      <c r="BV125" s="11"/>
      <c r="BW125" s="11"/>
      <c r="BX125" s="11"/>
      <c r="BY125" s="11"/>
      <c r="BZ125" s="11"/>
      <c r="CA125" s="11"/>
      <c r="CB125" s="11"/>
      <c r="CC125" s="11"/>
      <c r="CD125" s="11"/>
      <c r="CE125" s="11"/>
      <c r="CF125" s="12"/>
      <c r="CG125" s="11"/>
      <c r="CH125" s="11"/>
      <c r="CI125" s="11"/>
      <c r="CJ125" s="11"/>
      <c r="CK125" s="11"/>
      <c r="CL125" s="11"/>
      <c r="CM125" s="11"/>
      <c r="CN125" s="11"/>
      <c r="CO125" s="11"/>
      <c r="CP125" s="11"/>
      <c r="CQ125" s="11"/>
      <c r="CR125" s="11"/>
      <c r="CS125" s="11"/>
      <c r="CT125" s="11"/>
      <c r="CU125" s="11"/>
      <c r="CV125" s="11"/>
      <c r="CW125" s="11"/>
      <c r="CX125" s="11"/>
      <c r="CY125" s="11"/>
      <c r="CZ125" s="11"/>
      <c r="DA125" s="11"/>
      <c r="DB125" s="11"/>
      <c r="DC125" s="11"/>
      <c r="DD125" s="11"/>
      <c r="DE125" s="11"/>
      <c r="DF125" s="11"/>
      <c r="DG125" s="11"/>
      <c r="DH125" s="12"/>
      <c r="DI125" s="11"/>
      <c r="DJ125" s="11"/>
      <c r="DK125" s="11"/>
      <c r="DL125" s="11"/>
      <c r="DM125" s="11"/>
      <c r="DN125" s="11"/>
      <c r="DO125" s="11"/>
      <c r="DP125" s="11"/>
      <c r="DQ125" s="11"/>
      <c r="DR125" s="11"/>
      <c r="DS125" s="11"/>
      <c r="DT125" s="11"/>
      <c r="DU125" s="11"/>
      <c r="DV125" s="11"/>
      <c r="DW125" s="11"/>
      <c r="DX125" s="11"/>
      <c r="DY125" s="11"/>
      <c r="DZ125" s="11"/>
      <c r="EA125" s="11"/>
      <c r="EB125" s="11"/>
      <c r="EC125" s="11"/>
      <c r="ED125" s="11"/>
      <c r="EE125" s="11"/>
      <c r="EF125" s="11"/>
      <c r="EG125" s="11"/>
      <c r="EH125" s="11"/>
      <c r="EI125" s="11"/>
      <c r="EJ125" s="12"/>
      <c r="EK125" s="11"/>
      <c r="EL125" s="11"/>
      <c r="EM125" s="11"/>
      <c r="EN125" s="11"/>
      <c r="EO125" s="11"/>
      <c r="EP125" s="11"/>
      <c r="EQ125" s="11"/>
      <c r="ER125" s="11"/>
      <c r="ES125" s="11"/>
      <c r="ET125" s="11"/>
      <c r="EU125" s="11"/>
      <c r="EV125" s="11"/>
      <c r="EW125" s="11"/>
      <c r="EX125" s="11"/>
      <c r="EY125" s="11"/>
      <c r="EZ125" s="11"/>
      <c r="FA125" s="11"/>
      <c r="FB125" s="11"/>
      <c r="FC125" s="11"/>
      <c r="FD125" s="11"/>
      <c r="FE125" s="11"/>
      <c r="FF125" s="11"/>
      <c r="FG125" s="11"/>
      <c r="FH125" s="11"/>
      <c r="FI125" s="11"/>
      <c r="FJ125" s="11"/>
      <c r="FK125" s="11"/>
      <c r="FL125" s="12"/>
      <c r="FM125" s="11"/>
      <c r="FN125" s="11"/>
      <c r="FO125" s="11"/>
      <c r="FP125" s="11"/>
      <c r="FQ125" s="11"/>
      <c r="FR125" s="11"/>
      <c r="FS125" s="11"/>
      <c r="FT125" s="11"/>
      <c r="FU125" s="11"/>
      <c r="FV125" s="11"/>
      <c r="FW125" s="11"/>
      <c r="FX125" s="11"/>
      <c r="FY125" s="11"/>
      <c r="FZ125" s="11"/>
      <c r="GA125" s="11"/>
      <c r="GB125" s="11"/>
      <c r="GC125" s="11"/>
      <c r="GD125" s="11"/>
      <c r="GE125" s="11"/>
      <c r="GF125" s="11"/>
      <c r="GG125" s="11"/>
      <c r="GH125" s="11"/>
      <c r="GI125" s="11"/>
      <c r="GJ125" s="11"/>
      <c r="GK125" s="11"/>
      <c r="GL125" s="11"/>
      <c r="GM125" s="11"/>
      <c r="GN125" s="12"/>
      <c r="GO125" s="11"/>
      <c r="GP125" s="11"/>
      <c r="GQ125" s="11"/>
      <c r="GR125" s="11"/>
      <c r="GS125" s="11"/>
      <c r="GT125" s="11"/>
      <c r="GU125" s="11"/>
      <c r="GV125" s="11"/>
      <c r="GW125" s="11"/>
      <c r="GX125" s="11"/>
      <c r="GY125" s="11"/>
      <c r="GZ125" s="11"/>
      <c r="HA125" s="11"/>
      <c r="HB125" s="11"/>
      <c r="HC125" s="11"/>
      <c r="HD125" s="11"/>
      <c r="HE125" s="11"/>
      <c r="HF125" s="11"/>
      <c r="HG125" s="11"/>
      <c r="HH125" s="11"/>
      <c r="HI125" s="11"/>
      <c r="HJ125" s="11"/>
      <c r="HK125" s="11"/>
      <c r="HL125" s="11"/>
      <c r="HM125" s="11"/>
      <c r="HN125" s="11"/>
      <c r="HO125" s="11"/>
      <c r="HP125" s="12"/>
      <c r="HQ125" s="11"/>
      <c r="HR125" s="11"/>
    </row>
    <row r="126" spans="1:226" s="2" customFormat="1" ht="15" customHeight="1" x14ac:dyDescent="0.2">
      <c r="A126" s="16" t="s">
        <v>127</v>
      </c>
      <c r="B126" s="37">
        <v>2301.1</v>
      </c>
      <c r="C126" s="37">
        <v>2422.8000000000002</v>
      </c>
      <c r="D126" s="4">
        <f t="shared" si="46"/>
        <v>1.0528877493372737</v>
      </c>
      <c r="E126" s="13">
        <v>10</v>
      </c>
      <c r="F126" s="5" t="s">
        <v>373</v>
      </c>
      <c r="G126" s="5" t="s">
        <v>373</v>
      </c>
      <c r="H126" s="5" t="s">
        <v>373</v>
      </c>
      <c r="I126" s="13" t="s">
        <v>370</v>
      </c>
      <c r="J126" s="5" t="s">
        <v>373</v>
      </c>
      <c r="K126" s="5" t="s">
        <v>373</v>
      </c>
      <c r="L126" s="5" t="s">
        <v>373</v>
      </c>
      <c r="M126" s="13" t="s">
        <v>370</v>
      </c>
      <c r="N126" s="37">
        <v>990.6</v>
      </c>
      <c r="O126" s="37">
        <v>800.4</v>
      </c>
      <c r="P126" s="4">
        <f t="shared" si="51"/>
        <v>0.80799515445184733</v>
      </c>
      <c r="Q126" s="13">
        <v>20</v>
      </c>
      <c r="R126" s="22">
        <v>1</v>
      </c>
      <c r="S126" s="13">
        <v>15</v>
      </c>
      <c r="T126" s="37">
        <v>85.2</v>
      </c>
      <c r="U126" s="37">
        <v>10</v>
      </c>
      <c r="V126" s="4">
        <f t="shared" si="52"/>
        <v>0.11737089201877934</v>
      </c>
      <c r="W126" s="13">
        <v>30</v>
      </c>
      <c r="X126" s="37">
        <v>18.5</v>
      </c>
      <c r="Y126" s="37">
        <v>17.5</v>
      </c>
      <c r="Z126" s="4">
        <f t="shared" si="53"/>
        <v>0.94594594594594594</v>
      </c>
      <c r="AA126" s="13">
        <v>20</v>
      </c>
      <c r="AB126" s="37" t="s">
        <v>370</v>
      </c>
      <c r="AC126" s="37" t="s">
        <v>370</v>
      </c>
      <c r="AD126" s="4" t="s">
        <v>370</v>
      </c>
      <c r="AE126" s="13" t="s">
        <v>370</v>
      </c>
      <c r="AF126" s="5" t="s">
        <v>383</v>
      </c>
      <c r="AG126" s="5" t="s">
        <v>383</v>
      </c>
      <c r="AH126" s="5" t="s">
        <v>383</v>
      </c>
      <c r="AI126" s="13">
        <v>5</v>
      </c>
      <c r="AJ126" s="5" t="s">
        <v>383</v>
      </c>
      <c r="AK126" s="5" t="s">
        <v>383</v>
      </c>
      <c r="AL126" s="5" t="s">
        <v>383</v>
      </c>
      <c r="AM126" s="13">
        <v>15</v>
      </c>
      <c r="AN126" s="37">
        <v>171</v>
      </c>
      <c r="AO126" s="37">
        <v>162</v>
      </c>
      <c r="AP126" s="4">
        <f t="shared" si="56"/>
        <v>0.94736842105263153</v>
      </c>
      <c r="AQ126" s="13">
        <v>20</v>
      </c>
      <c r="AR126" s="20">
        <f t="shared" si="54"/>
        <v>0.72240169289517053</v>
      </c>
      <c r="AS126" s="20">
        <f t="shared" si="57"/>
        <v>0.72240169289517053</v>
      </c>
      <c r="AT126" s="35">
        <v>781</v>
      </c>
      <c r="AU126" s="21">
        <f t="shared" si="47"/>
        <v>639</v>
      </c>
      <c r="AV126" s="21">
        <f t="shared" si="48"/>
        <v>461.6</v>
      </c>
      <c r="AW126" s="80">
        <f t="shared" si="49"/>
        <v>-177.39999999999998</v>
      </c>
      <c r="AX126" s="21">
        <v>62.6</v>
      </c>
      <c r="AY126" s="21">
        <v>101.6</v>
      </c>
      <c r="AZ126" s="21">
        <v>0</v>
      </c>
      <c r="BA126" s="21">
        <v>67.400000000000006</v>
      </c>
      <c r="BB126" s="21">
        <v>50</v>
      </c>
      <c r="BC126" s="21">
        <v>41.599999999999966</v>
      </c>
      <c r="BD126" s="21">
        <v>82.700000000000031</v>
      </c>
      <c r="BE126" s="21">
        <v>35.399999999999977</v>
      </c>
      <c r="BF126" s="78">
        <f t="shared" si="50"/>
        <v>20.299999999999997</v>
      </c>
      <c r="BG126" s="100"/>
      <c r="BH126" s="81"/>
      <c r="BI126" s="106"/>
      <c r="BJ126" s="37">
        <f t="shared" si="55"/>
        <v>20.299999999999997</v>
      </c>
      <c r="BK126" s="11"/>
      <c r="BL126" s="11"/>
      <c r="BM126" s="11"/>
      <c r="BN126" s="11"/>
      <c r="BO126" s="11"/>
      <c r="BP126" s="11"/>
      <c r="BQ126" s="11"/>
      <c r="BR126" s="11"/>
      <c r="BS126" s="11"/>
      <c r="BT126" s="11"/>
      <c r="BU126" s="11"/>
      <c r="BV126" s="11"/>
      <c r="BW126" s="11"/>
      <c r="BX126" s="11"/>
      <c r="BY126" s="11"/>
      <c r="BZ126" s="11"/>
      <c r="CA126" s="11"/>
      <c r="CB126" s="11"/>
      <c r="CC126" s="11"/>
      <c r="CD126" s="11"/>
      <c r="CE126" s="11"/>
      <c r="CF126" s="12"/>
      <c r="CG126" s="11"/>
      <c r="CH126" s="11"/>
      <c r="CI126" s="11"/>
      <c r="CJ126" s="11"/>
      <c r="CK126" s="11"/>
      <c r="CL126" s="11"/>
      <c r="CM126" s="11"/>
      <c r="CN126" s="11"/>
      <c r="CO126" s="11"/>
      <c r="CP126" s="11"/>
      <c r="CQ126" s="11"/>
      <c r="CR126" s="11"/>
      <c r="CS126" s="11"/>
      <c r="CT126" s="11"/>
      <c r="CU126" s="11"/>
      <c r="CV126" s="11"/>
      <c r="CW126" s="11"/>
      <c r="CX126" s="11"/>
      <c r="CY126" s="11"/>
      <c r="CZ126" s="11"/>
      <c r="DA126" s="11"/>
      <c r="DB126" s="11"/>
      <c r="DC126" s="11"/>
      <c r="DD126" s="11"/>
      <c r="DE126" s="11"/>
      <c r="DF126" s="11"/>
      <c r="DG126" s="11"/>
      <c r="DH126" s="12"/>
      <c r="DI126" s="11"/>
      <c r="DJ126" s="11"/>
      <c r="DK126" s="11"/>
      <c r="DL126" s="11"/>
      <c r="DM126" s="11"/>
      <c r="DN126" s="11"/>
      <c r="DO126" s="11"/>
      <c r="DP126" s="11"/>
      <c r="DQ126" s="11"/>
      <c r="DR126" s="11"/>
      <c r="DS126" s="11"/>
      <c r="DT126" s="11"/>
      <c r="DU126" s="11"/>
      <c r="DV126" s="11"/>
      <c r="DW126" s="11"/>
      <c r="DX126" s="11"/>
      <c r="DY126" s="11"/>
      <c r="DZ126" s="11"/>
      <c r="EA126" s="11"/>
      <c r="EB126" s="11"/>
      <c r="EC126" s="11"/>
      <c r="ED126" s="11"/>
      <c r="EE126" s="11"/>
      <c r="EF126" s="11"/>
      <c r="EG126" s="11"/>
      <c r="EH126" s="11"/>
      <c r="EI126" s="11"/>
      <c r="EJ126" s="12"/>
      <c r="EK126" s="11"/>
      <c r="EL126" s="11"/>
      <c r="EM126" s="11"/>
      <c r="EN126" s="11"/>
      <c r="EO126" s="11"/>
      <c r="EP126" s="11"/>
      <c r="EQ126" s="11"/>
      <c r="ER126" s="11"/>
      <c r="ES126" s="11"/>
      <c r="ET126" s="11"/>
      <c r="EU126" s="11"/>
      <c r="EV126" s="11"/>
      <c r="EW126" s="11"/>
      <c r="EX126" s="11"/>
      <c r="EY126" s="11"/>
      <c r="EZ126" s="11"/>
      <c r="FA126" s="11"/>
      <c r="FB126" s="11"/>
      <c r="FC126" s="11"/>
      <c r="FD126" s="11"/>
      <c r="FE126" s="11"/>
      <c r="FF126" s="11"/>
      <c r="FG126" s="11"/>
      <c r="FH126" s="11"/>
      <c r="FI126" s="11"/>
      <c r="FJ126" s="11"/>
      <c r="FK126" s="11"/>
      <c r="FL126" s="12"/>
      <c r="FM126" s="11"/>
      <c r="FN126" s="11"/>
      <c r="FO126" s="11"/>
      <c r="FP126" s="11"/>
      <c r="FQ126" s="11"/>
      <c r="FR126" s="11"/>
      <c r="FS126" s="11"/>
      <c r="FT126" s="11"/>
      <c r="FU126" s="11"/>
      <c r="FV126" s="11"/>
      <c r="FW126" s="11"/>
      <c r="FX126" s="11"/>
      <c r="FY126" s="11"/>
      <c r="FZ126" s="11"/>
      <c r="GA126" s="11"/>
      <c r="GB126" s="11"/>
      <c r="GC126" s="11"/>
      <c r="GD126" s="11"/>
      <c r="GE126" s="11"/>
      <c r="GF126" s="11"/>
      <c r="GG126" s="11"/>
      <c r="GH126" s="11"/>
      <c r="GI126" s="11"/>
      <c r="GJ126" s="11"/>
      <c r="GK126" s="11"/>
      <c r="GL126" s="11"/>
      <c r="GM126" s="11"/>
      <c r="GN126" s="12"/>
      <c r="GO126" s="11"/>
      <c r="GP126" s="11"/>
      <c r="GQ126" s="11"/>
      <c r="GR126" s="11"/>
      <c r="GS126" s="11"/>
      <c r="GT126" s="11"/>
      <c r="GU126" s="11"/>
      <c r="GV126" s="11"/>
      <c r="GW126" s="11"/>
      <c r="GX126" s="11"/>
      <c r="GY126" s="11"/>
      <c r="GZ126" s="11"/>
      <c r="HA126" s="11"/>
      <c r="HB126" s="11"/>
      <c r="HC126" s="11"/>
      <c r="HD126" s="11"/>
      <c r="HE126" s="11"/>
      <c r="HF126" s="11"/>
      <c r="HG126" s="11"/>
      <c r="HH126" s="11"/>
      <c r="HI126" s="11"/>
      <c r="HJ126" s="11"/>
      <c r="HK126" s="11"/>
      <c r="HL126" s="11"/>
      <c r="HM126" s="11"/>
      <c r="HN126" s="11"/>
      <c r="HO126" s="11"/>
      <c r="HP126" s="12"/>
      <c r="HQ126" s="11"/>
      <c r="HR126" s="11"/>
    </row>
    <row r="127" spans="1:226" s="2" customFormat="1" ht="15" customHeight="1" x14ac:dyDescent="0.2">
      <c r="A127" s="16" t="s">
        <v>128</v>
      </c>
      <c r="B127" s="37">
        <v>472.6</v>
      </c>
      <c r="C127" s="37">
        <v>686.4</v>
      </c>
      <c r="D127" s="4">
        <f t="shared" si="46"/>
        <v>1.4523910283537875</v>
      </c>
      <c r="E127" s="13">
        <v>10</v>
      </c>
      <c r="F127" s="5" t="s">
        <v>373</v>
      </c>
      <c r="G127" s="5" t="s">
        <v>373</v>
      </c>
      <c r="H127" s="5" t="s">
        <v>373</v>
      </c>
      <c r="I127" s="13" t="s">
        <v>370</v>
      </c>
      <c r="J127" s="5" t="s">
        <v>373</v>
      </c>
      <c r="K127" s="5" t="s">
        <v>373</v>
      </c>
      <c r="L127" s="5" t="s">
        <v>373</v>
      </c>
      <c r="M127" s="13" t="s">
        <v>370</v>
      </c>
      <c r="N127" s="37">
        <v>968.5</v>
      </c>
      <c r="O127" s="37">
        <v>1079.5999999999999</v>
      </c>
      <c r="P127" s="4">
        <f t="shared" si="51"/>
        <v>1.114713474445018</v>
      </c>
      <c r="Q127" s="13">
        <v>20</v>
      </c>
      <c r="R127" s="22">
        <v>1</v>
      </c>
      <c r="S127" s="13">
        <v>15</v>
      </c>
      <c r="T127" s="37">
        <v>241.6</v>
      </c>
      <c r="U127" s="37">
        <v>211.1</v>
      </c>
      <c r="V127" s="4">
        <f t="shared" si="52"/>
        <v>0.8737582781456954</v>
      </c>
      <c r="W127" s="13">
        <v>30</v>
      </c>
      <c r="X127" s="37">
        <v>11.4</v>
      </c>
      <c r="Y127" s="37">
        <v>2</v>
      </c>
      <c r="Z127" s="4">
        <f t="shared" si="53"/>
        <v>0.17543859649122806</v>
      </c>
      <c r="AA127" s="13">
        <v>20</v>
      </c>
      <c r="AB127" s="37" t="s">
        <v>370</v>
      </c>
      <c r="AC127" s="37" t="s">
        <v>370</v>
      </c>
      <c r="AD127" s="4" t="s">
        <v>370</v>
      </c>
      <c r="AE127" s="13" t="s">
        <v>370</v>
      </c>
      <c r="AF127" s="5" t="s">
        <v>383</v>
      </c>
      <c r="AG127" s="5" t="s">
        <v>383</v>
      </c>
      <c r="AH127" s="5" t="s">
        <v>383</v>
      </c>
      <c r="AI127" s="13">
        <v>5</v>
      </c>
      <c r="AJ127" s="5" t="s">
        <v>383</v>
      </c>
      <c r="AK127" s="5" t="s">
        <v>383</v>
      </c>
      <c r="AL127" s="5" t="s">
        <v>383</v>
      </c>
      <c r="AM127" s="13">
        <v>15</v>
      </c>
      <c r="AN127" s="37">
        <v>301</v>
      </c>
      <c r="AO127" s="37">
        <v>294</v>
      </c>
      <c r="AP127" s="4">
        <f t="shared" si="56"/>
        <v>0.97674418604651159</v>
      </c>
      <c r="AQ127" s="13">
        <v>20</v>
      </c>
      <c r="AR127" s="20">
        <f t="shared" si="54"/>
        <v>0.87890942406577299</v>
      </c>
      <c r="AS127" s="20">
        <f t="shared" si="57"/>
        <v>0.87890942406577299</v>
      </c>
      <c r="AT127" s="35">
        <v>650</v>
      </c>
      <c r="AU127" s="21">
        <f t="shared" si="47"/>
        <v>531.81818181818187</v>
      </c>
      <c r="AV127" s="21">
        <f t="shared" si="48"/>
        <v>467.4</v>
      </c>
      <c r="AW127" s="80">
        <f t="shared" si="49"/>
        <v>-64.418181818181893</v>
      </c>
      <c r="AX127" s="21">
        <v>66.400000000000006</v>
      </c>
      <c r="AY127" s="21">
        <v>157.6</v>
      </c>
      <c r="AZ127" s="21">
        <v>0</v>
      </c>
      <c r="BA127" s="21">
        <v>47.3</v>
      </c>
      <c r="BB127" s="21">
        <v>52.9</v>
      </c>
      <c r="BC127" s="21">
        <v>0</v>
      </c>
      <c r="BD127" s="21">
        <v>55.499999999999964</v>
      </c>
      <c r="BE127" s="21">
        <v>66.400000000000006</v>
      </c>
      <c r="BF127" s="78">
        <f t="shared" si="50"/>
        <v>21.30000000000004</v>
      </c>
      <c r="BG127" s="100"/>
      <c r="BH127" s="81"/>
      <c r="BI127" s="106"/>
      <c r="BJ127" s="37">
        <f t="shared" si="55"/>
        <v>21.30000000000004</v>
      </c>
      <c r="BK127" s="11"/>
      <c r="BL127" s="11"/>
      <c r="BM127" s="11"/>
      <c r="BN127" s="11"/>
      <c r="BO127" s="11"/>
      <c r="BP127" s="11"/>
      <c r="BQ127" s="11"/>
      <c r="BR127" s="11"/>
      <c r="BS127" s="11"/>
      <c r="BT127" s="11"/>
      <c r="BU127" s="11"/>
      <c r="BV127" s="11"/>
      <c r="BW127" s="11"/>
      <c r="BX127" s="11"/>
      <c r="BY127" s="11"/>
      <c r="BZ127" s="11"/>
      <c r="CA127" s="11"/>
      <c r="CB127" s="11"/>
      <c r="CC127" s="11"/>
      <c r="CD127" s="11"/>
      <c r="CE127" s="11"/>
      <c r="CF127" s="12"/>
      <c r="CG127" s="11"/>
      <c r="CH127" s="11"/>
      <c r="CI127" s="11"/>
      <c r="CJ127" s="11"/>
      <c r="CK127" s="11"/>
      <c r="CL127" s="11"/>
      <c r="CM127" s="11"/>
      <c r="CN127" s="11"/>
      <c r="CO127" s="11"/>
      <c r="CP127" s="11"/>
      <c r="CQ127" s="11"/>
      <c r="CR127" s="11"/>
      <c r="CS127" s="11"/>
      <c r="CT127" s="11"/>
      <c r="CU127" s="11"/>
      <c r="CV127" s="11"/>
      <c r="CW127" s="11"/>
      <c r="CX127" s="11"/>
      <c r="CY127" s="11"/>
      <c r="CZ127" s="11"/>
      <c r="DA127" s="11"/>
      <c r="DB127" s="11"/>
      <c r="DC127" s="11"/>
      <c r="DD127" s="11"/>
      <c r="DE127" s="11"/>
      <c r="DF127" s="11"/>
      <c r="DG127" s="11"/>
      <c r="DH127" s="12"/>
      <c r="DI127" s="11"/>
      <c r="DJ127" s="11"/>
      <c r="DK127" s="11"/>
      <c r="DL127" s="11"/>
      <c r="DM127" s="11"/>
      <c r="DN127" s="11"/>
      <c r="DO127" s="11"/>
      <c r="DP127" s="11"/>
      <c r="DQ127" s="11"/>
      <c r="DR127" s="11"/>
      <c r="DS127" s="11"/>
      <c r="DT127" s="11"/>
      <c r="DU127" s="11"/>
      <c r="DV127" s="11"/>
      <c r="DW127" s="11"/>
      <c r="DX127" s="11"/>
      <c r="DY127" s="11"/>
      <c r="DZ127" s="11"/>
      <c r="EA127" s="11"/>
      <c r="EB127" s="11"/>
      <c r="EC127" s="11"/>
      <c r="ED127" s="11"/>
      <c r="EE127" s="11"/>
      <c r="EF127" s="11"/>
      <c r="EG127" s="11"/>
      <c r="EH127" s="11"/>
      <c r="EI127" s="11"/>
      <c r="EJ127" s="12"/>
      <c r="EK127" s="11"/>
      <c r="EL127" s="11"/>
      <c r="EM127" s="11"/>
      <c r="EN127" s="11"/>
      <c r="EO127" s="11"/>
      <c r="EP127" s="11"/>
      <c r="EQ127" s="11"/>
      <c r="ER127" s="11"/>
      <c r="ES127" s="11"/>
      <c r="ET127" s="11"/>
      <c r="EU127" s="11"/>
      <c r="EV127" s="11"/>
      <c r="EW127" s="11"/>
      <c r="EX127" s="11"/>
      <c r="EY127" s="11"/>
      <c r="EZ127" s="11"/>
      <c r="FA127" s="11"/>
      <c r="FB127" s="11"/>
      <c r="FC127" s="11"/>
      <c r="FD127" s="11"/>
      <c r="FE127" s="11"/>
      <c r="FF127" s="11"/>
      <c r="FG127" s="11"/>
      <c r="FH127" s="11"/>
      <c r="FI127" s="11"/>
      <c r="FJ127" s="11"/>
      <c r="FK127" s="11"/>
      <c r="FL127" s="12"/>
      <c r="FM127" s="11"/>
      <c r="FN127" s="11"/>
      <c r="FO127" s="11"/>
      <c r="FP127" s="11"/>
      <c r="FQ127" s="11"/>
      <c r="FR127" s="11"/>
      <c r="FS127" s="11"/>
      <c r="FT127" s="11"/>
      <c r="FU127" s="11"/>
      <c r="FV127" s="11"/>
      <c r="FW127" s="11"/>
      <c r="FX127" s="11"/>
      <c r="FY127" s="11"/>
      <c r="FZ127" s="11"/>
      <c r="GA127" s="11"/>
      <c r="GB127" s="11"/>
      <c r="GC127" s="11"/>
      <c r="GD127" s="11"/>
      <c r="GE127" s="11"/>
      <c r="GF127" s="11"/>
      <c r="GG127" s="11"/>
      <c r="GH127" s="11"/>
      <c r="GI127" s="11"/>
      <c r="GJ127" s="11"/>
      <c r="GK127" s="11"/>
      <c r="GL127" s="11"/>
      <c r="GM127" s="11"/>
      <c r="GN127" s="12"/>
      <c r="GO127" s="11"/>
      <c r="GP127" s="11"/>
      <c r="GQ127" s="11"/>
      <c r="GR127" s="11"/>
      <c r="GS127" s="11"/>
      <c r="GT127" s="11"/>
      <c r="GU127" s="11"/>
      <c r="GV127" s="11"/>
      <c r="GW127" s="11"/>
      <c r="GX127" s="11"/>
      <c r="GY127" s="11"/>
      <c r="GZ127" s="11"/>
      <c r="HA127" s="11"/>
      <c r="HB127" s="11"/>
      <c r="HC127" s="11"/>
      <c r="HD127" s="11"/>
      <c r="HE127" s="11"/>
      <c r="HF127" s="11"/>
      <c r="HG127" s="11"/>
      <c r="HH127" s="11"/>
      <c r="HI127" s="11"/>
      <c r="HJ127" s="11"/>
      <c r="HK127" s="11"/>
      <c r="HL127" s="11"/>
      <c r="HM127" s="11"/>
      <c r="HN127" s="11"/>
      <c r="HO127" s="11"/>
      <c r="HP127" s="12"/>
      <c r="HQ127" s="11"/>
      <c r="HR127" s="11"/>
    </row>
    <row r="128" spans="1:226" s="2" customFormat="1" ht="15" customHeight="1" x14ac:dyDescent="0.2">
      <c r="A128" s="16" t="s">
        <v>129</v>
      </c>
      <c r="B128" s="37">
        <v>857</v>
      </c>
      <c r="C128" s="37">
        <v>922.9</v>
      </c>
      <c r="D128" s="4">
        <f t="shared" si="46"/>
        <v>1.0768961493582263</v>
      </c>
      <c r="E128" s="13">
        <v>10</v>
      </c>
      <c r="F128" s="5" t="s">
        <v>373</v>
      </c>
      <c r="G128" s="5" t="s">
        <v>373</v>
      </c>
      <c r="H128" s="5" t="s">
        <v>373</v>
      </c>
      <c r="I128" s="13" t="s">
        <v>370</v>
      </c>
      <c r="J128" s="5" t="s">
        <v>373</v>
      </c>
      <c r="K128" s="5" t="s">
        <v>373</v>
      </c>
      <c r="L128" s="5" t="s">
        <v>373</v>
      </c>
      <c r="M128" s="13" t="s">
        <v>370</v>
      </c>
      <c r="N128" s="37">
        <v>526</v>
      </c>
      <c r="O128" s="37">
        <v>843</v>
      </c>
      <c r="P128" s="4">
        <f t="shared" si="51"/>
        <v>1.602661596958175</v>
      </c>
      <c r="Q128" s="13">
        <v>20</v>
      </c>
      <c r="R128" s="22">
        <v>1</v>
      </c>
      <c r="S128" s="13">
        <v>15</v>
      </c>
      <c r="T128" s="37">
        <v>269.89999999999998</v>
      </c>
      <c r="U128" s="37">
        <v>280.2</v>
      </c>
      <c r="V128" s="4">
        <f t="shared" si="52"/>
        <v>1.0381622823267878</v>
      </c>
      <c r="W128" s="13">
        <v>35</v>
      </c>
      <c r="X128" s="37">
        <v>13.5</v>
      </c>
      <c r="Y128" s="37">
        <v>56.4</v>
      </c>
      <c r="Z128" s="4">
        <f t="shared" si="53"/>
        <v>4.177777777777778</v>
      </c>
      <c r="AA128" s="13">
        <v>15</v>
      </c>
      <c r="AB128" s="37" t="s">
        <v>370</v>
      </c>
      <c r="AC128" s="37" t="s">
        <v>370</v>
      </c>
      <c r="AD128" s="4" t="s">
        <v>370</v>
      </c>
      <c r="AE128" s="13" t="s">
        <v>370</v>
      </c>
      <c r="AF128" s="5" t="s">
        <v>383</v>
      </c>
      <c r="AG128" s="5" t="s">
        <v>383</v>
      </c>
      <c r="AH128" s="5" t="s">
        <v>383</v>
      </c>
      <c r="AI128" s="13">
        <v>5</v>
      </c>
      <c r="AJ128" s="5" t="s">
        <v>383</v>
      </c>
      <c r="AK128" s="5" t="s">
        <v>383</v>
      </c>
      <c r="AL128" s="5" t="s">
        <v>383</v>
      </c>
      <c r="AM128" s="13">
        <v>15</v>
      </c>
      <c r="AN128" s="37">
        <v>421</v>
      </c>
      <c r="AO128" s="37">
        <v>161</v>
      </c>
      <c r="AP128" s="4">
        <f t="shared" si="56"/>
        <v>0.38242280285035629</v>
      </c>
      <c r="AQ128" s="13">
        <v>20</v>
      </c>
      <c r="AR128" s="20">
        <f t="shared" si="54"/>
        <v>1.4301999655465838</v>
      </c>
      <c r="AS128" s="20">
        <f t="shared" si="57"/>
        <v>1.2230199965546584</v>
      </c>
      <c r="AT128" s="35">
        <v>862</v>
      </c>
      <c r="AU128" s="21">
        <f t="shared" si="47"/>
        <v>705.27272727272725</v>
      </c>
      <c r="AV128" s="21">
        <f t="shared" si="48"/>
        <v>862.6</v>
      </c>
      <c r="AW128" s="80">
        <f t="shared" si="49"/>
        <v>157.32727272727277</v>
      </c>
      <c r="AX128" s="21">
        <v>113.9</v>
      </c>
      <c r="AY128" s="21">
        <v>152.6</v>
      </c>
      <c r="AZ128" s="21">
        <v>0</v>
      </c>
      <c r="BA128" s="21">
        <v>84.6</v>
      </c>
      <c r="BB128" s="21">
        <v>84.1</v>
      </c>
      <c r="BC128" s="21">
        <v>27.400000000000091</v>
      </c>
      <c r="BD128" s="21">
        <v>104.39999999999993</v>
      </c>
      <c r="BE128" s="21">
        <v>86.900000000000048</v>
      </c>
      <c r="BF128" s="78">
        <f t="shared" si="50"/>
        <v>208.69999999999993</v>
      </c>
      <c r="BG128" s="100"/>
      <c r="BH128" s="81"/>
      <c r="BI128" s="106"/>
      <c r="BJ128" s="37">
        <f t="shared" si="55"/>
        <v>208.69999999999993</v>
      </c>
      <c r="BK128" s="11"/>
      <c r="BL128" s="11"/>
      <c r="BM128" s="11"/>
      <c r="BN128" s="11"/>
      <c r="BO128" s="11"/>
      <c r="BP128" s="11"/>
      <c r="BQ128" s="11"/>
      <c r="BR128" s="11"/>
      <c r="BS128" s="11"/>
      <c r="BT128" s="11"/>
      <c r="BU128" s="11"/>
      <c r="BV128" s="11"/>
      <c r="BW128" s="11"/>
      <c r="BX128" s="11"/>
      <c r="BY128" s="11"/>
      <c r="BZ128" s="11"/>
      <c r="CA128" s="11"/>
      <c r="CB128" s="11"/>
      <c r="CC128" s="11"/>
      <c r="CD128" s="11"/>
      <c r="CE128" s="11"/>
      <c r="CF128" s="12"/>
      <c r="CG128" s="11"/>
      <c r="CH128" s="11"/>
      <c r="CI128" s="11"/>
      <c r="CJ128" s="11"/>
      <c r="CK128" s="11"/>
      <c r="CL128" s="11"/>
      <c r="CM128" s="11"/>
      <c r="CN128" s="11"/>
      <c r="CO128" s="11"/>
      <c r="CP128" s="11"/>
      <c r="CQ128" s="11"/>
      <c r="CR128" s="11"/>
      <c r="CS128" s="11"/>
      <c r="CT128" s="11"/>
      <c r="CU128" s="11"/>
      <c r="CV128" s="11"/>
      <c r="CW128" s="11"/>
      <c r="CX128" s="11"/>
      <c r="CY128" s="11"/>
      <c r="CZ128" s="11"/>
      <c r="DA128" s="11"/>
      <c r="DB128" s="11"/>
      <c r="DC128" s="11"/>
      <c r="DD128" s="11"/>
      <c r="DE128" s="11"/>
      <c r="DF128" s="11"/>
      <c r="DG128" s="11"/>
      <c r="DH128" s="12"/>
      <c r="DI128" s="11"/>
      <c r="DJ128" s="11"/>
      <c r="DK128" s="11"/>
      <c r="DL128" s="11"/>
      <c r="DM128" s="11"/>
      <c r="DN128" s="11"/>
      <c r="DO128" s="11"/>
      <c r="DP128" s="11"/>
      <c r="DQ128" s="11"/>
      <c r="DR128" s="11"/>
      <c r="DS128" s="11"/>
      <c r="DT128" s="11"/>
      <c r="DU128" s="11"/>
      <c r="DV128" s="11"/>
      <c r="DW128" s="11"/>
      <c r="DX128" s="11"/>
      <c r="DY128" s="11"/>
      <c r="DZ128" s="11"/>
      <c r="EA128" s="11"/>
      <c r="EB128" s="11"/>
      <c r="EC128" s="11"/>
      <c r="ED128" s="11"/>
      <c r="EE128" s="11"/>
      <c r="EF128" s="11"/>
      <c r="EG128" s="11"/>
      <c r="EH128" s="11"/>
      <c r="EI128" s="11"/>
      <c r="EJ128" s="12"/>
      <c r="EK128" s="11"/>
      <c r="EL128" s="11"/>
      <c r="EM128" s="11"/>
      <c r="EN128" s="11"/>
      <c r="EO128" s="11"/>
      <c r="EP128" s="11"/>
      <c r="EQ128" s="11"/>
      <c r="ER128" s="11"/>
      <c r="ES128" s="11"/>
      <c r="ET128" s="11"/>
      <c r="EU128" s="11"/>
      <c r="EV128" s="11"/>
      <c r="EW128" s="11"/>
      <c r="EX128" s="11"/>
      <c r="EY128" s="11"/>
      <c r="EZ128" s="11"/>
      <c r="FA128" s="11"/>
      <c r="FB128" s="11"/>
      <c r="FC128" s="11"/>
      <c r="FD128" s="11"/>
      <c r="FE128" s="11"/>
      <c r="FF128" s="11"/>
      <c r="FG128" s="11"/>
      <c r="FH128" s="11"/>
      <c r="FI128" s="11"/>
      <c r="FJ128" s="11"/>
      <c r="FK128" s="11"/>
      <c r="FL128" s="12"/>
      <c r="FM128" s="11"/>
      <c r="FN128" s="11"/>
      <c r="FO128" s="11"/>
      <c r="FP128" s="11"/>
      <c r="FQ128" s="11"/>
      <c r="FR128" s="11"/>
      <c r="FS128" s="11"/>
      <c r="FT128" s="11"/>
      <c r="FU128" s="11"/>
      <c r="FV128" s="11"/>
      <c r="FW128" s="11"/>
      <c r="FX128" s="11"/>
      <c r="FY128" s="11"/>
      <c r="FZ128" s="11"/>
      <c r="GA128" s="11"/>
      <c r="GB128" s="11"/>
      <c r="GC128" s="11"/>
      <c r="GD128" s="11"/>
      <c r="GE128" s="11"/>
      <c r="GF128" s="11"/>
      <c r="GG128" s="11"/>
      <c r="GH128" s="11"/>
      <c r="GI128" s="11"/>
      <c r="GJ128" s="11"/>
      <c r="GK128" s="11"/>
      <c r="GL128" s="11"/>
      <c r="GM128" s="11"/>
      <c r="GN128" s="12"/>
      <c r="GO128" s="11"/>
      <c r="GP128" s="11"/>
      <c r="GQ128" s="11"/>
      <c r="GR128" s="11"/>
      <c r="GS128" s="11"/>
      <c r="GT128" s="11"/>
      <c r="GU128" s="11"/>
      <c r="GV128" s="11"/>
      <c r="GW128" s="11"/>
      <c r="GX128" s="11"/>
      <c r="GY128" s="11"/>
      <c r="GZ128" s="11"/>
      <c r="HA128" s="11"/>
      <c r="HB128" s="11"/>
      <c r="HC128" s="11"/>
      <c r="HD128" s="11"/>
      <c r="HE128" s="11"/>
      <c r="HF128" s="11"/>
      <c r="HG128" s="11"/>
      <c r="HH128" s="11"/>
      <c r="HI128" s="11"/>
      <c r="HJ128" s="11"/>
      <c r="HK128" s="11"/>
      <c r="HL128" s="11"/>
      <c r="HM128" s="11"/>
      <c r="HN128" s="11"/>
      <c r="HO128" s="11"/>
      <c r="HP128" s="12"/>
      <c r="HQ128" s="11"/>
      <c r="HR128" s="11"/>
    </row>
    <row r="129" spans="1:226" s="2" customFormat="1" ht="15" customHeight="1" x14ac:dyDescent="0.2">
      <c r="A129" s="36" t="s">
        <v>130</v>
      </c>
      <c r="B129" s="37"/>
      <c r="C129" s="37"/>
      <c r="D129" s="4"/>
      <c r="E129" s="13"/>
      <c r="F129" s="5"/>
      <c r="G129" s="5"/>
      <c r="H129" s="5"/>
      <c r="I129" s="13"/>
      <c r="J129" s="5"/>
      <c r="K129" s="5"/>
      <c r="L129" s="5"/>
      <c r="M129" s="13"/>
      <c r="N129" s="37"/>
      <c r="O129" s="37"/>
      <c r="P129" s="4"/>
      <c r="Q129" s="13"/>
      <c r="R129" s="22"/>
      <c r="S129" s="13"/>
      <c r="T129" s="37"/>
      <c r="U129" s="37"/>
      <c r="V129" s="4"/>
      <c r="W129" s="13"/>
      <c r="X129" s="37"/>
      <c r="Y129" s="37"/>
      <c r="Z129" s="4"/>
      <c r="AA129" s="13"/>
      <c r="AB129" s="37"/>
      <c r="AC129" s="37"/>
      <c r="AD129" s="4"/>
      <c r="AE129" s="13"/>
      <c r="AF129" s="5"/>
      <c r="AG129" s="5"/>
      <c r="AH129" s="5"/>
      <c r="AI129" s="13"/>
      <c r="AJ129" s="5"/>
      <c r="AK129" s="5"/>
      <c r="AL129" s="5"/>
      <c r="AM129" s="13"/>
      <c r="AN129" s="37"/>
      <c r="AO129" s="37"/>
      <c r="AP129" s="4"/>
      <c r="AQ129" s="13"/>
      <c r="AR129" s="20"/>
      <c r="AS129" s="20"/>
      <c r="AT129" s="35"/>
      <c r="AU129" s="21"/>
      <c r="AV129" s="21"/>
      <c r="AW129" s="80"/>
      <c r="AX129" s="21"/>
      <c r="AY129" s="21"/>
      <c r="AZ129" s="21"/>
      <c r="BA129" s="21"/>
      <c r="BB129" s="21"/>
      <c r="BC129" s="21"/>
      <c r="BD129" s="21"/>
      <c r="BE129" s="21"/>
      <c r="BF129" s="78"/>
      <c r="BG129" s="100"/>
      <c r="BH129" s="81"/>
      <c r="BI129" s="106"/>
      <c r="BJ129" s="37"/>
      <c r="BK129" s="11"/>
      <c r="BL129" s="11"/>
      <c r="BM129" s="11"/>
      <c r="BN129" s="11"/>
      <c r="BO129" s="11"/>
      <c r="BP129" s="11"/>
      <c r="BQ129" s="11"/>
      <c r="BR129" s="11"/>
      <c r="BS129" s="11"/>
      <c r="BT129" s="11"/>
      <c r="BU129" s="11"/>
      <c r="BV129" s="11"/>
      <c r="BW129" s="11"/>
      <c r="BX129" s="11"/>
      <c r="BY129" s="11"/>
      <c r="BZ129" s="11"/>
      <c r="CA129" s="11"/>
      <c r="CB129" s="11"/>
      <c r="CC129" s="11"/>
      <c r="CD129" s="11"/>
      <c r="CE129" s="11"/>
      <c r="CF129" s="12"/>
      <c r="CG129" s="11"/>
      <c r="CH129" s="11"/>
      <c r="CI129" s="11"/>
      <c r="CJ129" s="11"/>
      <c r="CK129" s="11"/>
      <c r="CL129" s="11"/>
      <c r="CM129" s="11"/>
      <c r="CN129" s="11"/>
      <c r="CO129" s="11"/>
      <c r="CP129" s="11"/>
      <c r="CQ129" s="11"/>
      <c r="CR129" s="11"/>
      <c r="CS129" s="11"/>
      <c r="CT129" s="11"/>
      <c r="CU129" s="11"/>
      <c r="CV129" s="11"/>
      <c r="CW129" s="11"/>
      <c r="CX129" s="11"/>
      <c r="CY129" s="11"/>
      <c r="CZ129" s="11"/>
      <c r="DA129" s="11"/>
      <c r="DB129" s="11"/>
      <c r="DC129" s="11"/>
      <c r="DD129" s="11"/>
      <c r="DE129" s="11"/>
      <c r="DF129" s="11"/>
      <c r="DG129" s="11"/>
      <c r="DH129" s="12"/>
      <c r="DI129" s="11"/>
      <c r="DJ129" s="11"/>
      <c r="DK129" s="11"/>
      <c r="DL129" s="11"/>
      <c r="DM129" s="11"/>
      <c r="DN129" s="11"/>
      <c r="DO129" s="11"/>
      <c r="DP129" s="11"/>
      <c r="DQ129" s="11"/>
      <c r="DR129" s="11"/>
      <c r="DS129" s="11"/>
      <c r="DT129" s="11"/>
      <c r="DU129" s="11"/>
      <c r="DV129" s="11"/>
      <c r="DW129" s="11"/>
      <c r="DX129" s="11"/>
      <c r="DY129" s="11"/>
      <c r="DZ129" s="11"/>
      <c r="EA129" s="11"/>
      <c r="EB129" s="11"/>
      <c r="EC129" s="11"/>
      <c r="ED129" s="11"/>
      <c r="EE129" s="11"/>
      <c r="EF129" s="11"/>
      <c r="EG129" s="11"/>
      <c r="EH129" s="11"/>
      <c r="EI129" s="11"/>
      <c r="EJ129" s="12"/>
      <c r="EK129" s="11"/>
      <c r="EL129" s="11"/>
      <c r="EM129" s="11"/>
      <c r="EN129" s="11"/>
      <c r="EO129" s="11"/>
      <c r="EP129" s="11"/>
      <c r="EQ129" s="11"/>
      <c r="ER129" s="11"/>
      <c r="ES129" s="11"/>
      <c r="ET129" s="11"/>
      <c r="EU129" s="11"/>
      <c r="EV129" s="11"/>
      <c r="EW129" s="11"/>
      <c r="EX129" s="11"/>
      <c r="EY129" s="11"/>
      <c r="EZ129" s="11"/>
      <c r="FA129" s="11"/>
      <c r="FB129" s="11"/>
      <c r="FC129" s="11"/>
      <c r="FD129" s="11"/>
      <c r="FE129" s="11"/>
      <c r="FF129" s="11"/>
      <c r="FG129" s="11"/>
      <c r="FH129" s="11"/>
      <c r="FI129" s="11"/>
      <c r="FJ129" s="11"/>
      <c r="FK129" s="11"/>
      <c r="FL129" s="12"/>
      <c r="FM129" s="11"/>
      <c r="FN129" s="11"/>
      <c r="FO129" s="11"/>
      <c r="FP129" s="11"/>
      <c r="FQ129" s="11"/>
      <c r="FR129" s="11"/>
      <c r="FS129" s="11"/>
      <c r="FT129" s="11"/>
      <c r="FU129" s="11"/>
      <c r="FV129" s="11"/>
      <c r="FW129" s="11"/>
      <c r="FX129" s="11"/>
      <c r="FY129" s="11"/>
      <c r="FZ129" s="11"/>
      <c r="GA129" s="11"/>
      <c r="GB129" s="11"/>
      <c r="GC129" s="11"/>
      <c r="GD129" s="11"/>
      <c r="GE129" s="11"/>
      <c r="GF129" s="11"/>
      <c r="GG129" s="11"/>
      <c r="GH129" s="11"/>
      <c r="GI129" s="11"/>
      <c r="GJ129" s="11"/>
      <c r="GK129" s="11"/>
      <c r="GL129" s="11"/>
      <c r="GM129" s="11"/>
      <c r="GN129" s="12"/>
      <c r="GO129" s="11"/>
      <c r="GP129" s="11"/>
      <c r="GQ129" s="11"/>
      <c r="GR129" s="11"/>
      <c r="GS129" s="11"/>
      <c r="GT129" s="11"/>
      <c r="GU129" s="11"/>
      <c r="GV129" s="11"/>
      <c r="GW129" s="11"/>
      <c r="GX129" s="11"/>
      <c r="GY129" s="11"/>
      <c r="GZ129" s="11"/>
      <c r="HA129" s="11"/>
      <c r="HB129" s="11"/>
      <c r="HC129" s="11"/>
      <c r="HD129" s="11"/>
      <c r="HE129" s="11"/>
      <c r="HF129" s="11"/>
      <c r="HG129" s="11"/>
      <c r="HH129" s="11"/>
      <c r="HI129" s="11"/>
      <c r="HJ129" s="11"/>
      <c r="HK129" s="11"/>
      <c r="HL129" s="11"/>
      <c r="HM129" s="11"/>
      <c r="HN129" s="11"/>
      <c r="HO129" s="11"/>
      <c r="HP129" s="12"/>
      <c r="HQ129" s="11"/>
      <c r="HR129" s="11"/>
    </row>
    <row r="130" spans="1:226" s="2" customFormat="1" ht="15" customHeight="1" x14ac:dyDescent="0.2">
      <c r="A130" s="16" t="s">
        <v>131</v>
      </c>
      <c r="B130" s="37">
        <v>13550</v>
      </c>
      <c r="C130" s="37">
        <v>14022</v>
      </c>
      <c r="D130" s="4">
        <f t="shared" si="46"/>
        <v>1.0348339483394835</v>
      </c>
      <c r="E130" s="13">
        <v>10</v>
      </c>
      <c r="F130" s="5" t="s">
        <v>373</v>
      </c>
      <c r="G130" s="5" t="s">
        <v>373</v>
      </c>
      <c r="H130" s="5" t="s">
        <v>373</v>
      </c>
      <c r="I130" s="13" t="s">
        <v>370</v>
      </c>
      <c r="J130" s="5" t="s">
        <v>373</v>
      </c>
      <c r="K130" s="5" t="s">
        <v>373</v>
      </c>
      <c r="L130" s="5" t="s">
        <v>373</v>
      </c>
      <c r="M130" s="13" t="s">
        <v>370</v>
      </c>
      <c r="N130" s="37">
        <v>1281.4000000000001</v>
      </c>
      <c r="O130" s="37">
        <v>1360.4</v>
      </c>
      <c r="P130" s="4">
        <f t="shared" si="51"/>
        <v>1.0616513188699859</v>
      </c>
      <c r="Q130" s="13">
        <v>20</v>
      </c>
      <c r="R130" s="22">
        <v>1</v>
      </c>
      <c r="S130" s="13">
        <v>15</v>
      </c>
      <c r="T130" s="37">
        <v>2911.5</v>
      </c>
      <c r="U130" s="37">
        <v>2686.4</v>
      </c>
      <c r="V130" s="4">
        <f t="shared" si="52"/>
        <v>0.92268590073845103</v>
      </c>
      <c r="W130" s="13">
        <v>30</v>
      </c>
      <c r="X130" s="37">
        <v>120.1</v>
      </c>
      <c r="Y130" s="37">
        <v>120.4</v>
      </c>
      <c r="Z130" s="4">
        <f t="shared" si="53"/>
        <v>1.0024979184013323</v>
      </c>
      <c r="AA130" s="13">
        <v>20</v>
      </c>
      <c r="AB130" s="37" t="s">
        <v>370</v>
      </c>
      <c r="AC130" s="37" t="s">
        <v>370</v>
      </c>
      <c r="AD130" s="4" t="s">
        <v>370</v>
      </c>
      <c r="AE130" s="13" t="s">
        <v>370</v>
      </c>
      <c r="AF130" s="5" t="s">
        <v>383</v>
      </c>
      <c r="AG130" s="5" t="s">
        <v>383</v>
      </c>
      <c r="AH130" s="5" t="s">
        <v>383</v>
      </c>
      <c r="AI130" s="13">
        <v>5</v>
      </c>
      <c r="AJ130" s="5" t="s">
        <v>383</v>
      </c>
      <c r="AK130" s="5" t="s">
        <v>383</v>
      </c>
      <c r="AL130" s="5" t="s">
        <v>383</v>
      </c>
      <c r="AM130" s="13">
        <v>15</v>
      </c>
      <c r="AN130" s="37">
        <v>1179</v>
      </c>
      <c r="AO130" s="37">
        <v>1216</v>
      </c>
      <c r="AP130" s="4">
        <f t="shared" ref="AP130:AP138" si="58">IF((AQ130=0),0,IF(AN130=0,1,IF(AO130&lt;0,0,AO130/AN130)))</f>
        <v>1.0313825275657336</v>
      </c>
      <c r="AQ130" s="13">
        <v>20</v>
      </c>
      <c r="AR130" s="20">
        <f t="shared" si="54"/>
        <v>0.99947436349816865</v>
      </c>
      <c r="AS130" s="20">
        <f t="shared" ref="AS130:AS138" si="59">IF(AR130&gt;1.2,IF((AR130-1.2)*0.1+1.2&gt;1.3,1.3,(AR130-1.2)*0.1+1.2),AR130)</f>
        <v>0.99947436349816865</v>
      </c>
      <c r="AT130" s="35">
        <v>1232</v>
      </c>
      <c r="AU130" s="21">
        <f t="shared" si="47"/>
        <v>1008</v>
      </c>
      <c r="AV130" s="21">
        <f t="shared" si="48"/>
        <v>1007.5</v>
      </c>
      <c r="AW130" s="80">
        <f t="shared" si="49"/>
        <v>-0.5</v>
      </c>
      <c r="AX130" s="21">
        <v>209.9</v>
      </c>
      <c r="AY130" s="21">
        <v>257.60000000000002</v>
      </c>
      <c r="AZ130" s="21">
        <v>0</v>
      </c>
      <c r="BA130" s="21">
        <v>134.19999999999999</v>
      </c>
      <c r="BB130" s="21">
        <v>134.9</v>
      </c>
      <c r="BC130" s="21">
        <v>2.8999999999999773</v>
      </c>
      <c r="BD130" s="21">
        <v>111.5</v>
      </c>
      <c r="BE130" s="21">
        <v>96.7</v>
      </c>
      <c r="BF130" s="78">
        <f t="shared" si="50"/>
        <v>59.8</v>
      </c>
      <c r="BG130" s="100"/>
      <c r="BH130" s="81"/>
      <c r="BI130" s="106"/>
      <c r="BJ130" s="37">
        <f t="shared" si="55"/>
        <v>59.8</v>
      </c>
      <c r="BK130" s="11"/>
      <c r="BL130" s="11"/>
      <c r="BM130" s="11"/>
      <c r="BN130" s="11"/>
      <c r="BO130" s="11"/>
      <c r="BP130" s="11"/>
      <c r="BQ130" s="11"/>
      <c r="BR130" s="11"/>
      <c r="BS130" s="11"/>
      <c r="BT130" s="11"/>
      <c r="BU130" s="11"/>
      <c r="BV130" s="11"/>
      <c r="BW130" s="11"/>
      <c r="BX130" s="11"/>
      <c r="BY130" s="11"/>
      <c r="BZ130" s="11"/>
      <c r="CA130" s="11"/>
      <c r="CB130" s="11"/>
      <c r="CC130" s="11"/>
      <c r="CD130" s="11"/>
      <c r="CE130" s="11"/>
      <c r="CF130" s="12"/>
      <c r="CG130" s="11"/>
      <c r="CH130" s="11"/>
      <c r="CI130" s="11"/>
      <c r="CJ130" s="11"/>
      <c r="CK130" s="11"/>
      <c r="CL130" s="11"/>
      <c r="CM130" s="11"/>
      <c r="CN130" s="11"/>
      <c r="CO130" s="11"/>
      <c r="CP130" s="11"/>
      <c r="CQ130" s="11"/>
      <c r="CR130" s="11"/>
      <c r="CS130" s="11"/>
      <c r="CT130" s="11"/>
      <c r="CU130" s="11"/>
      <c r="CV130" s="11"/>
      <c r="CW130" s="11"/>
      <c r="CX130" s="11"/>
      <c r="CY130" s="11"/>
      <c r="CZ130" s="11"/>
      <c r="DA130" s="11"/>
      <c r="DB130" s="11"/>
      <c r="DC130" s="11"/>
      <c r="DD130" s="11"/>
      <c r="DE130" s="11"/>
      <c r="DF130" s="11"/>
      <c r="DG130" s="11"/>
      <c r="DH130" s="12"/>
      <c r="DI130" s="11"/>
      <c r="DJ130" s="11"/>
      <c r="DK130" s="11"/>
      <c r="DL130" s="11"/>
      <c r="DM130" s="11"/>
      <c r="DN130" s="11"/>
      <c r="DO130" s="11"/>
      <c r="DP130" s="11"/>
      <c r="DQ130" s="11"/>
      <c r="DR130" s="11"/>
      <c r="DS130" s="11"/>
      <c r="DT130" s="11"/>
      <c r="DU130" s="11"/>
      <c r="DV130" s="11"/>
      <c r="DW130" s="11"/>
      <c r="DX130" s="11"/>
      <c r="DY130" s="11"/>
      <c r="DZ130" s="11"/>
      <c r="EA130" s="11"/>
      <c r="EB130" s="11"/>
      <c r="EC130" s="11"/>
      <c r="ED130" s="11"/>
      <c r="EE130" s="11"/>
      <c r="EF130" s="11"/>
      <c r="EG130" s="11"/>
      <c r="EH130" s="11"/>
      <c r="EI130" s="11"/>
      <c r="EJ130" s="12"/>
      <c r="EK130" s="11"/>
      <c r="EL130" s="11"/>
      <c r="EM130" s="11"/>
      <c r="EN130" s="11"/>
      <c r="EO130" s="11"/>
      <c r="EP130" s="11"/>
      <c r="EQ130" s="11"/>
      <c r="ER130" s="11"/>
      <c r="ES130" s="11"/>
      <c r="ET130" s="11"/>
      <c r="EU130" s="11"/>
      <c r="EV130" s="11"/>
      <c r="EW130" s="11"/>
      <c r="EX130" s="11"/>
      <c r="EY130" s="11"/>
      <c r="EZ130" s="11"/>
      <c r="FA130" s="11"/>
      <c r="FB130" s="11"/>
      <c r="FC130" s="11"/>
      <c r="FD130" s="11"/>
      <c r="FE130" s="11"/>
      <c r="FF130" s="11"/>
      <c r="FG130" s="11"/>
      <c r="FH130" s="11"/>
      <c r="FI130" s="11"/>
      <c r="FJ130" s="11"/>
      <c r="FK130" s="11"/>
      <c r="FL130" s="12"/>
      <c r="FM130" s="11"/>
      <c r="FN130" s="11"/>
      <c r="FO130" s="11"/>
      <c r="FP130" s="11"/>
      <c r="FQ130" s="11"/>
      <c r="FR130" s="11"/>
      <c r="FS130" s="11"/>
      <c r="FT130" s="11"/>
      <c r="FU130" s="11"/>
      <c r="FV130" s="11"/>
      <c r="FW130" s="11"/>
      <c r="FX130" s="11"/>
      <c r="FY130" s="11"/>
      <c r="FZ130" s="11"/>
      <c r="GA130" s="11"/>
      <c r="GB130" s="11"/>
      <c r="GC130" s="11"/>
      <c r="GD130" s="11"/>
      <c r="GE130" s="11"/>
      <c r="GF130" s="11"/>
      <c r="GG130" s="11"/>
      <c r="GH130" s="11"/>
      <c r="GI130" s="11"/>
      <c r="GJ130" s="11"/>
      <c r="GK130" s="11"/>
      <c r="GL130" s="11"/>
      <c r="GM130" s="11"/>
      <c r="GN130" s="12"/>
      <c r="GO130" s="11"/>
      <c r="GP130" s="11"/>
      <c r="GQ130" s="11"/>
      <c r="GR130" s="11"/>
      <c r="GS130" s="11"/>
      <c r="GT130" s="11"/>
      <c r="GU130" s="11"/>
      <c r="GV130" s="11"/>
      <c r="GW130" s="11"/>
      <c r="GX130" s="11"/>
      <c r="GY130" s="11"/>
      <c r="GZ130" s="11"/>
      <c r="HA130" s="11"/>
      <c r="HB130" s="11"/>
      <c r="HC130" s="11"/>
      <c r="HD130" s="11"/>
      <c r="HE130" s="11"/>
      <c r="HF130" s="11"/>
      <c r="HG130" s="11"/>
      <c r="HH130" s="11"/>
      <c r="HI130" s="11"/>
      <c r="HJ130" s="11"/>
      <c r="HK130" s="11"/>
      <c r="HL130" s="11"/>
      <c r="HM130" s="11"/>
      <c r="HN130" s="11"/>
      <c r="HO130" s="11"/>
      <c r="HP130" s="12"/>
      <c r="HQ130" s="11"/>
      <c r="HR130" s="11"/>
    </row>
    <row r="131" spans="1:226" s="2" customFormat="1" ht="15" customHeight="1" x14ac:dyDescent="0.2">
      <c r="A131" s="16" t="s">
        <v>132</v>
      </c>
      <c r="B131" s="37">
        <v>0</v>
      </c>
      <c r="C131" s="37">
        <v>0</v>
      </c>
      <c r="D131" s="4">
        <f t="shared" si="46"/>
        <v>0</v>
      </c>
      <c r="E131" s="13">
        <v>0</v>
      </c>
      <c r="F131" s="5" t="s">
        <v>373</v>
      </c>
      <c r="G131" s="5" t="s">
        <v>373</v>
      </c>
      <c r="H131" s="5" t="s">
        <v>373</v>
      </c>
      <c r="I131" s="13" t="s">
        <v>370</v>
      </c>
      <c r="J131" s="5" t="s">
        <v>373</v>
      </c>
      <c r="K131" s="5" t="s">
        <v>373</v>
      </c>
      <c r="L131" s="5" t="s">
        <v>373</v>
      </c>
      <c r="M131" s="13" t="s">
        <v>370</v>
      </c>
      <c r="N131" s="37">
        <v>448.1</v>
      </c>
      <c r="O131" s="37">
        <v>600.70000000000005</v>
      </c>
      <c r="P131" s="4">
        <f t="shared" si="51"/>
        <v>1.3405489846016514</v>
      </c>
      <c r="Q131" s="13">
        <v>20</v>
      </c>
      <c r="R131" s="22">
        <v>1</v>
      </c>
      <c r="S131" s="13">
        <v>15</v>
      </c>
      <c r="T131" s="37">
        <v>1107.8</v>
      </c>
      <c r="U131" s="37">
        <v>1333.7</v>
      </c>
      <c r="V131" s="4">
        <f t="shared" si="52"/>
        <v>1.2039176746705182</v>
      </c>
      <c r="W131" s="13">
        <v>40</v>
      </c>
      <c r="X131" s="37">
        <v>34.1</v>
      </c>
      <c r="Y131" s="37">
        <v>58</v>
      </c>
      <c r="Z131" s="4">
        <f t="shared" si="53"/>
        <v>1.7008797653958942</v>
      </c>
      <c r="AA131" s="13">
        <v>10</v>
      </c>
      <c r="AB131" s="37" t="s">
        <v>370</v>
      </c>
      <c r="AC131" s="37" t="s">
        <v>370</v>
      </c>
      <c r="AD131" s="4" t="s">
        <v>370</v>
      </c>
      <c r="AE131" s="13" t="s">
        <v>370</v>
      </c>
      <c r="AF131" s="5" t="s">
        <v>383</v>
      </c>
      <c r="AG131" s="5" t="s">
        <v>383</v>
      </c>
      <c r="AH131" s="5" t="s">
        <v>383</v>
      </c>
      <c r="AI131" s="13">
        <v>5</v>
      </c>
      <c r="AJ131" s="5" t="s">
        <v>383</v>
      </c>
      <c r="AK131" s="5" t="s">
        <v>383</v>
      </c>
      <c r="AL131" s="5" t="s">
        <v>383</v>
      </c>
      <c r="AM131" s="13">
        <v>15</v>
      </c>
      <c r="AN131" s="37">
        <v>513</v>
      </c>
      <c r="AO131" s="37">
        <v>513</v>
      </c>
      <c r="AP131" s="4">
        <f t="shared" si="58"/>
        <v>1</v>
      </c>
      <c r="AQ131" s="13">
        <v>20</v>
      </c>
      <c r="AR131" s="20">
        <f t="shared" si="54"/>
        <v>1.2092998507886925</v>
      </c>
      <c r="AS131" s="20">
        <f t="shared" si="59"/>
        <v>1.2009299850788693</v>
      </c>
      <c r="AT131" s="35">
        <v>1256</v>
      </c>
      <c r="AU131" s="21">
        <f t="shared" si="47"/>
        <v>1027.6363636363637</v>
      </c>
      <c r="AV131" s="21">
        <f t="shared" si="48"/>
        <v>1234.0999999999999</v>
      </c>
      <c r="AW131" s="80">
        <f t="shared" si="49"/>
        <v>206.46363636363617</v>
      </c>
      <c r="AX131" s="21">
        <v>252.1</v>
      </c>
      <c r="AY131" s="21">
        <v>246.9</v>
      </c>
      <c r="AZ131" s="21">
        <v>0</v>
      </c>
      <c r="BA131" s="21">
        <v>143</v>
      </c>
      <c r="BB131" s="21">
        <v>143.9</v>
      </c>
      <c r="BC131" s="21">
        <v>69.100000000000023</v>
      </c>
      <c r="BD131" s="21">
        <v>142.4</v>
      </c>
      <c r="BE131" s="21">
        <v>146.60000000000005</v>
      </c>
      <c r="BF131" s="78">
        <f t="shared" si="50"/>
        <v>90.099999999999852</v>
      </c>
      <c r="BG131" s="100"/>
      <c r="BH131" s="81"/>
      <c r="BI131" s="106"/>
      <c r="BJ131" s="37">
        <f t="shared" si="55"/>
        <v>90.099999999999852</v>
      </c>
      <c r="BK131" s="11"/>
      <c r="BL131" s="11"/>
      <c r="BM131" s="11"/>
      <c r="BN131" s="11"/>
      <c r="BO131" s="11"/>
      <c r="BP131" s="11"/>
      <c r="BQ131" s="11"/>
      <c r="BR131" s="11"/>
      <c r="BS131" s="11"/>
      <c r="BT131" s="11"/>
      <c r="BU131" s="11"/>
      <c r="BV131" s="11"/>
      <c r="BW131" s="11"/>
      <c r="BX131" s="11"/>
      <c r="BY131" s="11"/>
      <c r="BZ131" s="11"/>
      <c r="CA131" s="11"/>
      <c r="CB131" s="11"/>
      <c r="CC131" s="11"/>
      <c r="CD131" s="11"/>
      <c r="CE131" s="11"/>
      <c r="CF131" s="12"/>
      <c r="CG131" s="11"/>
      <c r="CH131" s="11"/>
      <c r="CI131" s="11"/>
      <c r="CJ131" s="11"/>
      <c r="CK131" s="11"/>
      <c r="CL131" s="11"/>
      <c r="CM131" s="11"/>
      <c r="CN131" s="11"/>
      <c r="CO131" s="11"/>
      <c r="CP131" s="11"/>
      <c r="CQ131" s="11"/>
      <c r="CR131" s="11"/>
      <c r="CS131" s="11"/>
      <c r="CT131" s="11"/>
      <c r="CU131" s="11"/>
      <c r="CV131" s="11"/>
      <c r="CW131" s="11"/>
      <c r="CX131" s="11"/>
      <c r="CY131" s="11"/>
      <c r="CZ131" s="11"/>
      <c r="DA131" s="11"/>
      <c r="DB131" s="11"/>
      <c r="DC131" s="11"/>
      <c r="DD131" s="11"/>
      <c r="DE131" s="11"/>
      <c r="DF131" s="11"/>
      <c r="DG131" s="11"/>
      <c r="DH131" s="12"/>
      <c r="DI131" s="11"/>
      <c r="DJ131" s="11"/>
      <c r="DK131" s="11"/>
      <c r="DL131" s="11"/>
      <c r="DM131" s="11"/>
      <c r="DN131" s="11"/>
      <c r="DO131" s="11"/>
      <c r="DP131" s="11"/>
      <c r="DQ131" s="11"/>
      <c r="DR131" s="11"/>
      <c r="DS131" s="11"/>
      <c r="DT131" s="11"/>
      <c r="DU131" s="11"/>
      <c r="DV131" s="11"/>
      <c r="DW131" s="11"/>
      <c r="DX131" s="11"/>
      <c r="DY131" s="11"/>
      <c r="DZ131" s="11"/>
      <c r="EA131" s="11"/>
      <c r="EB131" s="11"/>
      <c r="EC131" s="11"/>
      <c r="ED131" s="11"/>
      <c r="EE131" s="11"/>
      <c r="EF131" s="11"/>
      <c r="EG131" s="11"/>
      <c r="EH131" s="11"/>
      <c r="EI131" s="11"/>
      <c r="EJ131" s="12"/>
      <c r="EK131" s="11"/>
      <c r="EL131" s="11"/>
      <c r="EM131" s="11"/>
      <c r="EN131" s="11"/>
      <c r="EO131" s="11"/>
      <c r="EP131" s="11"/>
      <c r="EQ131" s="11"/>
      <c r="ER131" s="11"/>
      <c r="ES131" s="11"/>
      <c r="ET131" s="11"/>
      <c r="EU131" s="11"/>
      <c r="EV131" s="11"/>
      <c r="EW131" s="11"/>
      <c r="EX131" s="11"/>
      <c r="EY131" s="11"/>
      <c r="EZ131" s="11"/>
      <c r="FA131" s="11"/>
      <c r="FB131" s="11"/>
      <c r="FC131" s="11"/>
      <c r="FD131" s="11"/>
      <c r="FE131" s="11"/>
      <c r="FF131" s="11"/>
      <c r="FG131" s="11"/>
      <c r="FH131" s="11"/>
      <c r="FI131" s="11"/>
      <c r="FJ131" s="11"/>
      <c r="FK131" s="11"/>
      <c r="FL131" s="12"/>
      <c r="FM131" s="11"/>
      <c r="FN131" s="11"/>
      <c r="FO131" s="11"/>
      <c r="FP131" s="11"/>
      <c r="FQ131" s="11"/>
      <c r="FR131" s="11"/>
      <c r="FS131" s="11"/>
      <c r="FT131" s="11"/>
      <c r="FU131" s="11"/>
      <c r="FV131" s="11"/>
      <c r="FW131" s="11"/>
      <c r="FX131" s="11"/>
      <c r="FY131" s="11"/>
      <c r="FZ131" s="11"/>
      <c r="GA131" s="11"/>
      <c r="GB131" s="11"/>
      <c r="GC131" s="11"/>
      <c r="GD131" s="11"/>
      <c r="GE131" s="11"/>
      <c r="GF131" s="11"/>
      <c r="GG131" s="11"/>
      <c r="GH131" s="11"/>
      <c r="GI131" s="11"/>
      <c r="GJ131" s="11"/>
      <c r="GK131" s="11"/>
      <c r="GL131" s="11"/>
      <c r="GM131" s="11"/>
      <c r="GN131" s="12"/>
      <c r="GO131" s="11"/>
      <c r="GP131" s="11"/>
      <c r="GQ131" s="11"/>
      <c r="GR131" s="11"/>
      <c r="GS131" s="11"/>
      <c r="GT131" s="11"/>
      <c r="GU131" s="11"/>
      <c r="GV131" s="11"/>
      <c r="GW131" s="11"/>
      <c r="GX131" s="11"/>
      <c r="GY131" s="11"/>
      <c r="GZ131" s="11"/>
      <c r="HA131" s="11"/>
      <c r="HB131" s="11"/>
      <c r="HC131" s="11"/>
      <c r="HD131" s="11"/>
      <c r="HE131" s="11"/>
      <c r="HF131" s="11"/>
      <c r="HG131" s="11"/>
      <c r="HH131" s="11"/>
      <c r="HI131" s="11"/>
      <c r="HJ131" s="11"/>
      <c r="HK131" s="11"/>
      <c r="HL131" s="11"/>
      <c r="HM131" s="11"/>
      <c r="HN131" s="11"/>
      <c r="HO131" s="11"/>
      <c r="HP131" s="12"/>
      <c r="HQ131" s="11"/>
      <c r="HR131" s="11"/>
    </row>
    <row r="132" spans="1:226" s="2" customFormat="1" ht="15" customHeight="1" x14ac:dyDescent="0.2">
      <c r="A132" s="16" t="s">
        <v>133</v>
      </c>
      <c r="B132" s="37">
        <v>23900</v>
      </c>
      <c r="C132" s="37">
        <v>36229.599999999999</v>
      </c>
      <c r="D132" s="4">
        <f t="shared" si="46"/>
        <v>1.5158828451882844</v>
      </c>
      <c r="E132" s="13">
        <v>10</v>
      </c>
      <c r="F132" s="5" t="s">
        <v>373</v>
      </c>
      <c r="G132" s="5" t="s">
        <v>373</v>
      </c>
      <c r="H132" s="5" t="s">
        <v>373</v>
      </c>
      <c r="I132" s="13" t="s">
        <v>370</v>
      </c>
      <c r="J132" s="5" t="s">
        <v>373</v>
      </c>
      <c r="K132" s="5" t="s">
        <v>373</v>
      </c>
      <c r="L132" s="5" t="s">
        <v>373</v>
      </c>
      <c r="M132" s="13" t="s">
        <v>370</v>
      </c>
      <c r="N132" s="37">
        <v>3988.9</v>
      </c>
      <c r="O132" s="37">
        <v>4071.1</v>
      </c>
      <c r="P132" s="4">
        <f t="shared" si="51"/>
        <v>1.0206071849382035</v>
      </c>
      <c r="Q132" s="13">
        <v>20</v>
      </c>
      <c r="R132" s="22">
        <v>1</v>
      </c>
      <c r="S132" s="13">
        <v>15</v>
      </c>
      <c r="T132" s="37">
        <v>568.6</v>
      </c>
      <c r="U132" s="37">
        <v>518.70000000000005</v>
      </c>
      <c r="V132" s="4">
        <f t="shared" si="52"/>
        <v>0.91224059092507914</v>
      </c>
      <c r="W132" s="13">
        <v>20</v>
      </c>
      <c r="X132" s="37">
        <v>47.8</v>
      </c>
      <c r="Y132" s="37">
        <v>51.4</v>
      </c>
      <c r="Z132" s="4">
        <f t="shared" si="53"/>
        <v>1.0753138075313808</v>
      </c>
      <c r="AA132" s="13">
        <v>30</v>
      </c>
      <c r="AB132" s="37" t="s">
        <v>370</v>
      </c>
      <c r="AC132" s="37" t="s">
        <v>370</v>
      </c>
      <c r="AD132" s="4" t="s">
        <v>370</v>
      </c>
      <c r="AE132" s="13" t="s">
        <v>370</v>
      </c>
      <c r="AF132" s="5" t="s">
        <v>383</v>
      </c>
      <c r="AG132" s="5" t="s">
        <v>383</v>
      </c>
      <c r="AH132" s="5" t="s">
        <v>383</v>
      </c>
      <c r="AI132" s="13">
        <v>5</v>
      </c>
      <c r="AJ132" s="5" t="s">
        <v>383</v>
      </c>
      <c r="AK132" s="5" t="s">
        <v>383</v>
      </c>
      <c r="AL132" s="5" t="s">
        <v>383</v>
      </c>
      <c r="AM132" s="13">
        <v>15</v>
      </c>
      <c r="AN132" s="37">
        <v>274</v>
      </c>
      <c r="AO132" s="37">
        <v>380</v>
      </c>
      <c r="AP132" s="4">
        <f t="shared" si="58"/>
        <v>1.3868613138686132</v>
      </c>
      <c r="AQ132" s="13">
        <v>20</v>
      </c>
      <c r="AR132" s="20">
        <f t="shared" si="54"/>
        <v>1.1201080388909757</v>
      </c>
      <c r="AS132" s="20">
        <f t="shared" si="59"/>
        <v>1.1201080388909757</v>
      </c>
      <c r="AT132" s="35">
        <v>2002</v>
      </c>
      <c r="AU132" s="21">
        <f t="shared" si="47"/>
        <v>1638</v>
      </c>
      <c r="AV132" s="21">
        <f t="shared" si="48"/>
        <v>1834.7</v>
      </c>
      <c r="AW132" s="80">
        <f t="shared" si="49"/>
        <v>196.70000000000005</v>
      </c>
      <c r="AX132" s="21">
        <v>565</v>
      </c>
      <c r="AY132" s="21">
        <v>560.9</v>
      </c>
      <c r="AZ132" s="21">
        <v>0</v>
      </c>
      <c r="BA132" s="21">
        <v>227.9</v>
      </c>
      <c r="BB132" s="21">
        <v>218.7</v>
      </c>
      <c r="BC132" s="21">
        <v>0</v>
      </c>
      <c r="BD132" s="21">
        <v>222.1</v>
      </c>
      <c r="BE132" s="21">
        <v>144</v>
      </c>
      <c r="BF132" s="78">
        <f t="shared" si="50"/>
        <v>-103.89999999999989</v>
      </c>
      <c r="BG132" s="100"/>
      <c r="BH132" s="81"/>
      <c r="BI132" s="106"/>
      <c r="BJ132" s="37">
        <f t="shared" si="55"/>
        <v>0</v>
      </c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11"/>
      <c r="BV132" s="11"/>
      <c r="BW132" s="11"/>
      <c r="BX132" s="11"/>
      <c r="BY132" s="11"/>
      <c r="BZ132" s="11"/>
      <c r="CA132" s="11"/>
      <c r="CB132" s="11"/>
      <c r="CC132" s="11"/>
      <c r="CD132" s="11"/>
      <c r="CE132" s="11"/>
      <c r="CF132" s="12"/>
      <c r="CG132" s="11"/>
      <c r="CH132" s="11"/>
      <c r="CI132" s="11"/>
      <c r="CJ132" s="11"/>
      <c r="CK132" s="11"/>
      <c r="CL132" s="11"/>
      <c r="CM132" s="11"/>
      <c r="CN132" s="11"/>
      <c r="CO132" s="11"/>
      <c r="CP132" s="11"/>
      <c r="CQ132" s="11"/>
      <c r="CR132" s="11"/>
      <c r="CS132" s="11"/>
      <c r="CT132" s="11"/>
      <c r="CU132" s="11"/>
      <c r="CV132" s="11"/>
      <c r="CW132" s="11"/>
      <c r="CX132" s="11"/>
      <c r="CY132" s="11"/>
      <c r="CZ132" s="11"/>
      <c r="DA132" s="11"/>
      <c r="DB132" s="11"/>
      <c r="DC132" s="11"/>
      <c r="DD132" s="11"/>
      <c r="DE132" s="11"/>
      <c r="DF132" s="11"/>
      <c r="DG132" s="11"/>
      <c r="DH132" s="12"/>
      <c r="DI132" s="11"/>
      <c r="DJ132" s="11"/>
      <c r="DK132" s="11"/>
      <c r="DL132" s="11"/>
      <c r="DM132" s="11"/>
      <c r="DN132" s="11"/>
      <c r="DO132" s="11"/>
      <c r="DP132" s="11"/>
      <c r="DQ132" s="11"/>
      <c r="DR132" s="11"/>
      <c r="DS132" s="11"/>
      <c r="DT132" s="11"/>
      <c r="DU132" s="11"/>
      <c r="DV132" s="11"/>
      <c r="DW132" s="11"/>
      <c r="DX132" s="11"/>
      <c r="DY132" s="11"/>
      <c r="DZ132" s="11"/>
      <c r="EA132" s="11"/>
      <c r="EB132" s="11"/>
      <c r="EC132" s="11"/>
      <c r="ED132" s="11"/>
      <c r="EE132" s="11"/>
      <c r="EF132" s="11"/>
      <c r="EG132" s="11"/>
      <c r="EH132" s="11"/>
      <c r="EI132" s="11"/>
      <c r="EJ132" s="12"/>
      <c r="EK132" s="11"/>
      <c r="EL132" s="11"/>
      <c r="EM132" s="11"/>
      <c r="EN132" s="11"/>
      <c r="EO132" s="11"/>
      <c r="EP132" s="11"/>
      <c r="EQ132" s="11"/>
      <c r="ER132" s="11"/>
      <c r="ES132" s="11"/>
      <c r="ET132" s="11"/>
      <c r="EU132" s="11"/>
      <c r="EV132" s="11"/>
      <c r="EW132" s="11"/>
      <c r="EX132" s="11"/>
      <c r="EY132" s="11"/>
      <c r="EZ132" s="11"/>
      <c r="FA132" s="11"/>
      <c r="FB132" s="11"/>
      <c r="FC132" s="11"/>
      <c r="FD132" s="11"/>
      <c r="FE132" s="11"/>
      <c r="FF132" s="11"/>
      <c r="FG132" s="11"/>
      <c r="FH132" s="11"/>
      <c r="FI132" s="11"/>
      <c r="FJ132" s="11"/>
      <c r="FK132" s="11"/>
      <c r="FL132" s="12"/>
      <c r="FM132" s="11"/>
      <c r="FN132" s="11"/>
      <c r="FO132" s="11"/>
      <c r="FP132" s="11"/>
      <c r="FQ132" s="11"/>
      <c r="FR132" s="11"/>
      <c r="FS132" s="11"/>
      <c r="FT132" s="11"/>
      <c r="FU132" s="11"/>
      <c r="FV132" s="11"/>
      <c r="FW132" s="11"/>
      <c r="FX132" s="11"/>
      <c r="FY132" s="11"/>
      <c r="FZ132" s="11"/>
      <c r="GA132" s="11"/>
      <c r="GB132" s="11"/>
      <c r="GC132" s="11"/>
      <c r="GD132" s="11"/>
      <c r="GE132" s="11"/>
      <c r="GF132" s="11"/>
      <c r="GG132" s="11"/>
      <c r="GH132" s="11"/>
      <c r="GI132" s="11"/>
      <c r="GJ132" s="11"/>
      <c r="GK132" s="11"/>
      <c r="GL132" s="11"/>
      <c r="GM132" s="11"/>
      <c r="GN132" s="12"/>
      <c r="GO132" s="11"/>
      <c r="GP132" s="11"/>
      <c r="GQ132" s="11"/>
      <c r="GR132" s="11"/>
      <c r="GS132" s="11"/>
      <c r="GT132" s="11"/>
      <c r="GU132" s="11"/>
      <c r="GV132" s="11"/>
      <c r="GW132" s="11"/>
      <c r="GX132" s="11"/>
      <c r="GY132" s="11"/>
      <c r="GZ132" s="11"/>
      <c r="HA132" s="11"/>
      <c r="HB132" s="11"/>
      <c r="HC132" s="11"/>
      <c r="HD132" s="11"/>
      <c r="HE132" s="11"/>
      <c r="HF132" s="11"/>
      <c r="HG132" s="11"/>
      <c r="HH132" s="11"/>
      <c r="HI132" s="11"/>
      <c r="HJ132" s="11"/>
      <c r="HK132" s="11"/>
      <c r="HL132" s="11"/>
      <c r="HM132" s="11"/>
      <c r="HN132" s="11"/>
      <c r="HO132" s="11"/>
      <c r="HP132" s="12"/>
      <c r="HQ132" s="11"/>
      <c r="HR132" s="11"/>
    </row>
    <row r="133" spans="1:226" s="2" customFormat="1" ht="15" customHeight="1" x14ac:dyDescent="0.2">
      <c r="A133" s="16" t="s">
        <v>134</v>
      </c>
      <c r="B133" s="37">
        <v>0</v>
      </c>
      <c r="C133" s="37">
        <v>0</v>
      </c>
      <c r="D133" s="4">
        <f t="shared" si="46"/>
        <v>0</v>
      </c>
      <c r="E133" s="13">
        <v>0</v>
      </c>
      <c r="F133" s="5" t="s">
        <v>373</v>
      </c>
      <c r="G133" s="5" t="s">
        <v>373</v>
      </c>
      <c r="H133" s="5" t="s">
        <v>373</v>
      </c>
      <c r="I133" s="13" t="s">
        <v>370</v>
      </c>
      <c r="J133" s="5" t="s">
        <v>373</v>
      </c>
      <c r="K133" s="5" t="s">
        <v>373</v>
      </c>
      <c r="L133" s="5" t="s">
        <v>373</v>
      </c>
      <c r="M133" s="13" t="s">
        <v>370</v>
      </c>
      <c r="N133" s="37">
        <v>1158</v>
      </c>
      <c r="O133" s="37">
        <v>1594.9</v>
      </c>
      <c r="P133" s="4">
        <f t="shared" si="51"/>
        <v>1.3772884283246978</v>
      </c>
      <c r="Q133" s="13">
        <v>20</v>
      </c>
      <c r="R133" s="22">
        <v>1</v>
      </c>
      <c r="S133" s="13">
        <v>15</v>
      </c>
      <c r="T133" s="37">
        <v>974.5</v>
      </c>
      <c r="U133" s="37">
        <v>1059.4000000000001</v>
      </c>
      <c r="V133" s="4">
        <f t="shared" si="52"/>
        <v>1.0871216008209339</v>
      </c>
      <c r="W133" s="13">
        <v>20</v>
      </c>
      <c r="X133" s="37">
        <v>62.4</v>
      </c>
      <c r="Y133" s="37">
        <v>84.7</v>
      </c>
      <c r="Z133" s="4">
        <f t="shared" si="53"/>
        <v>1.3573717948717949</v>
      </c>
      <c r="AA133" s="13">
        <v>10</v>
      </c>
      <c r="AB133" s="37" t="s">
        <v>370</v>
      </c>
      <c r="AC133" s="37" t="s">
        <v>370</v>
      </c>
      <c r="AD133" s="4" t="s">
        <v>370</v>
      </c>
      <c r="AE133" s="13" t="s">
        <v>370</v>
      </c>
      <c r="AF133" s="5" t="s">
        <v>383</v>
      </c>
      <c r="AG133" s="5" t="s">
        <v>383</v>
      </c>
      <c r="AH133" s="5" t="s">
        <v>383</v>
      </c>
      <c r="AI133" s="13">
        <v>5</v>
      </c>
      <c r="AJ133" s="5" t="s">
        <v>383</v>
      </c>
      <c r="AK133" s="5" t="s">
        <v>383</v>
      </c>
      <c r="AL133" s="5" t="s">
        <v>383</v>
      </c>
      <c r="AM133" s="13">
        <v>15</v>
      </c>
      <c r="AN133" s="37">
        <v>618</v>
      </c>
      <c r="AO133" s="37">
        <v>617</v>
      </c>
      <c r="AP133" s="4">
        <f t="shared" si="58"/>
        <v>0.99838187702265369</v>
      </c>
      <c r="AQ133" s="13">
        <v>20</v>
      </c>
      <c r="AR133" s="20">
        <f t="shared" si="54"/>
        <v>1.1509359537892194</v>
      </c>
      <c r="AS133" s="20">
        <f t="shared" si="59"/>
        <v>1.1509359537892194</v>
      </c>
      <c r="AT133" s="35">
        <v>679</v>
      </c>
      <c r="AU133" s="21">
        <f t="shared" si="47"/>
        <v>555.5454545454545</v>
      </c>
      <c r="AV133" s="21">
        <f t="shared" si="48"/>
        <v>639.4</v>
      </c>
      <c r="AW133" s="80">
        <f t="shared" si="49"/>
        <v>83.854545454545473</v>
      </c>
      <c r="AX133" s="21">
        <v>295.39999999999998</v>
      </c>
      <c r="AY133" s="21">
        <v>297.5</v>
      </c>
      <c r="AZ133" s="21">
        <v>0</v>
      </c>
      <c r="BA133" s="21">
        <v>79.599999999999994</v>
      </c>
      <c r="BB133" s="21">
        <v>80.2</v>
      </c>
      <c r="BC133" s="21">
        <v>0</v>
      </c>
      <c r="BD133" s="21">
        <v>59.1</v>
      </c>
      <c r="BE133" s="21">
        <v>80.2</v>
      </c>
      <c r="BF133" s="78">
        <f t="shared" si="50"/>
        <v>-252.60000000000002</v>
      </c>
      <c r="BG133" s="100"/>
      <c r="BH133" s="81"/>
      <c r="BI133" s="106"/>
      <c r="BJ133" s="37">
        <f t="shared" si="55"/>
        <v>0</v>
      </c>
      <c r="BK133" s="11"/>
      <c r="BL133" s="11"/>
      <c r="BM133" s="11"/>
      <c r="BN133" s="11"/>
      <c r="BO133" s="11"/>
      <c r="BP133" s="11"/>
      <c r="BQ133" s="11"/>
      <c r="BR133" s="11"/>
      <c r="BS133" s="11"/>
      <c r="BT133" s="11"/>
      <c r="BU133" s="11"/>
      <c r="BV133" s="11"/>
      <c r="BW133" s="11"/>
      <c r="BX133" s="11"/>
      <c r="BY133" s="11"/>
      <c r="BZ133" s="11"/>
      <c r="CA133" s="11"/>
      <c r="CB133" s="11"/>
      <c r="CC133" s="11"/>
      <c r="CD133" s="11"/>
      <c r="CE133" s="11"/>
      <c r="CF133" s="12"/>
      <c r="CG133" s="11"/>
      <c r="CH133" s="11"/>
      <c r="CI133" s="11"/>
      <c r="CJ133" s="11"/>
      <c r="CK133" s="11"/>
      <c r="CL133" s="11"/>
      <c r="CM133" s="11"/>
      <c r="CN133" s="11"/>
      <c r="CO133" s="11"/>
      <c r="CP133" s="11"/>
      <c r="CQ133" s="11"/>
      <c r="CR133" s="11"/>
      <c r="CS133" s="11"/>
      <c r="CT133" s="11"/>
      <c r="CU133" s="11"/>
      <c r="CV133" s="11"/>
      <c r="CW133" s="11"/>
      <c r="CX133" s="11"/>
      <c r="CY133" s="11"/>
      <c r="CZ133" s="11"/>
      <c r="DA133" s="11"/>
      <c r="DB133" s="11"/>
      <c r="DC133" s="11"/>
      <c r="DD133" s="11"/>
      <c r="DE133" s="11"/>
      <c r="DF133" s="11"/>
      <c r="DG133" s="11"/>
      <c r="DH133" s="12"/>
      <c r="DI133" s="11"/>
      <c r="DJ133" s="11"/>
      <c r="DK133" s="11"/>
      <c r="DL133" s="11"/>
      <c r="DM133" s="11"/>
      <c r="DN133" s="11"/>
      <c r="DO133" s="11"/>
      <c r="DP133" s="11"/>
      <c r="DQ133" s="11"/>
      <c r="DR133" s="11"/>
      <c r="DS133" s="11"/>
      <c r="DT133" s="11"/>
      <c r="DU133" s="11"/>
      <c r="DV133" s="11"/>
      <c r="DW133" s="11"/>
      <c r="DX133" s="11"/>
      <c r="DY133" s="11"/>
      <c r="DZ133" s="11"/>
      <c r="EA133" s="11"/>
      <c r="EB133" s="11"/>
      <c r="EC133" s="11"/>
      <c r="ED133" s="11"/>
      <c r="EE133" s="11"/>
      <c r="EF133" s="11"/>
      <c r="EG133" s="11"/>
      <c r="EH133" s="11"/>
      <c r="EI133" s="11"/>
      <c r="EJ133" s="12"/>
      <c r="EK133" s="11"/>
      <c r="EL133" s="11"/>
      <c r="EM133" s="11"/>
      <c r="EN133" s="11"/>
      <c r="EO133" s="11"/>
      <c r="EP133" s="11"/>
      <c r="EQ133" s="11"/>
      <c r="ER133" s="11"/>
      <c r="ES133" s="11"/>
      <c r="ET133" s="11"/>
      <c r="EU133" s="11"/>
      <c r="EV133" s="11"/>
      <c r="EW133" s="11"/>
      <c r="EX133" s="11"/>
      <c r="EY133" s="11"/>
      <c r="EZ133" s="11"/>
      <c r="FA133" s="11"/>
      <c r="FB133" s="11"/>
      <c r="FC133" s="11"/>
      <c r="FD133" s="11"/>
      <c r="FE133" s="11"/>
      <c r="FF133" s="11"/>
      <c r="FG133" s="11"/>
      <c r="FH133" s="11"/>
      <c r="FI133" s="11"/>
      <c r="FJ133" s="11"/>
      <c r="FK133" s="11"/>
      <c r="FL133" s="12"/>
      <c r="FM133" s="11"/>
      <c r="FN133" s="11"/>
      <c r="FO133" s="11"/>
      <c r="FP133" s="11"/>
      <c r="FQ133" s="11"/>
      <c r="FR133" s="11"/>
      <c r="FS133" s="11"/>
      <c r="FT133" s="11"/>
      <c r="FU133" s="11"/>
      <c r="FV133" s="11"/>
      <c r="FW133" s="11"/>
      <c r="FX133" s="11"/>
      <c r="FY133" s="11"/>
      <c r="FZ133" s="11"/>
      <c r="GA133" s="11"/>
      <c r="GB133" s="11"/>
      <c r="GC133" s="11"/>
      <c r="GD133" s="11"/>
      <c r="GE133" s="11"/>
      <c r="GF133" s="11"/>
      <c r="GG133" s="11"/>
      <c r="GH133" s="11"/>
      <c r="GI133" s="11"/>
      <c r="GJ133" s="11"/>
      <c r="GK133" s="11"/>
      <c r="GL133" s="11"/>
      <c r="GM133" s="11"/>
      <c r="GN133" s="12"/>
      <c r="GO133" s="11"/>
      <c r="GP133" s="11"/>
      <c r="GQ133" s="11"/>
      <c r="GR133" s="11"/>
      <c r="GS133" s="11"/>
      <c r="GT133" s="11"/>
      <c r="GU133" s="11"/>
      <c r="GV133" s="11"/>
      <c r="GW133" s="11"/>
      <c r="GX133" s="11"/>
      <c r="GY133" s="11"/>
      <c r="GZ133" s="11"/>
      <c r="HA133" s="11"/>
      <c r="HB133" s="11"/>
      <c r="HC133" s="11"/>
      <c r="HD133" s="11"/>
      <c r="HE133" s="11"/>
      <c r="HF133" s="11"/>
      <c r="HG133" s="11"/>
      <c r="HH133" s="11"/>
      <c r="HI133" s="11"/>
      <c r="HJ133" s="11"/>
      <c r="HK133" s="11"/>
      <c r="HL133" s="11"/>
      <c r="HM133" s="11"/>
      <c r="HN133" s="11"/>
      <c r="HO133" s="11"/>
      <c r="HP133" s="12"/>
      <c r="HQ133" s="11"/>
      <c r="HR133" s="11"/>
    </row>
    <row r="134" spans="1:226" s="2" customFormat="1" ht="15" customHeight="1" x14ac:dyDescent="0.2">
      <c r="A134" s="16" t="s">
        <v>135</v>
      </c>
      <c r="B134" s="37">
        <v>0</v>
      </c>
      <c r="C134" s="37">
        <v>0</v>
      </c>
      <c r="D134" s="4">
        <f t="shared" si="46"/>
        <v>0</v>
      </c>
      <c r="E134" s="13">
        <v>0</v>
      </c>
      <c r="F134" s="5" t="s">
        <v>373</v>
      </c>
      <c r="G134" s="5" t="s">
        <v>373</v>
      </c>
      <c r="H134" s="5" t="s">
        <v>373</v>
      </c>
      <c r="I134" s="13" t="s">
        <v>370</v>
      </c>
      <c r="J134" s="5" t="s">
        <v>373</v>
      </c>
      <c r="K134" s="5" t="s">
        <v>373</v>
      </c>
      <c r="L134" s="5" t="s">
        <v>373</v>
      </c>
      <c r="M134" s="13" t="s">
        <v>370</v>
      </c>
      <c r="N134" s="37">
        <v>346.5</v>
      </c>
      <c r="O134" s="37">
        <v>397.7</v>
      </c>
      <c r="P134" s="4">
        <f t="shared" si="51"/>
        <v>1.1477633477633478</v>
      </c>
      <c r="Q134" s="13">
        <v>20</v>
      </c>
      <c r="R134" s="22">
        <v>1</v>
      </c>
      <c r="S134" s="13">
        <v>15</v>
      </c>
      <c r="T134" s="37">
        <v>0</v>
      </c>
      <c r="U134" s="37">
        <v>0</v>
      </c>
      <c r="V134" s="4">
        <f t="shared" si="52"/>
        <v>1</v>
      </c>
      <c r="W134" s="13">
        <v>20</v>
      </c>
      <c r="X134" s="37">
        <v>20.399999999999999</v>
      </c>
      <c r="Y134" s="37">
        <v>21.2</v>
      </c>
      <c r="Z134" s="4">
        <f t="shared" si="53"/>
        <v>1.0392156862745099</v>
      </c>
      <c r="AA134" s="13">
        <v>30</v>
      </c>
      <c r="AB134" s="37" t="s">
        <v>370</v>
      </c>
      <c r="AC134" s="37" t="s">
        <v>370</v>
      </c>
      <c r="AD134" s="4" t="s">
        <v>370</v>
      </c>
      <c r="AE134" s="13" t="s">
        <v>370</v>
      </c>
      <c r="AF134" s="5" t="s">
        <v>383</v>
      </c>
      <c r="AG134" s="5" t="s">
        <v>383</v>
      </c>
      <c r="AH134" s="5" t="s">
        <v>383</v>
      </c>
      <c r="AI134" s="13">
        <v>5</v>
      </c>
      <c r="AJ134" s="5" t="s">
        <v>383</v>
      </c>
      <c r="AK134" s="5" t="s">
        <v>383</v>
      </c>
      <c r="AL134" s="5" t="s">
        <v>383</v>
      </c>
      <c r="AM134" s="13">
        <v>15</v>
      </c>
      <c r="AN134" s="37">
        <v>54</v>
      </c>
      <c r="AO134" s="37">
        <v>54</v>
      </c>
      <c r="AP134" s="4">
        <f t="shared" si="58"/>
        <v>1</v>
      </c>
      <c r="AQ134" s="13">
        <v>20</v>
      </c>
      <c r="AR134" s="20">
        <f t="shared" si="54"/>
        <v>1.0393498813666882</v>
      </c>
      <c r="AS134" s="20">
        <f t="shared" si="59"/>
        <v>1.0393498813666882</v>
      </c>
      <c r="AT134" s="35">
        <v>401</v>
      </c>
      <c r="AU134" s="21">
        <f t="shared" si="47"/>
        <v>328.09090909090907</v>
      </c>
      <c r="AV134" s="21">
        <f t="shared" si="48"/>
        <v>341</v>
      </c>
      <c r="AW134" s="80">
        <f t="shared" si="49"/>
        <v>12.909090909090935</v>
      </c>
      <c r="AX134" s="21">
        <v>34.6</v>
      </c>
      <c r="AY134" s="21">
        <v>77.2</v>
      </c>
      <c r="AZ134" s="21">
        <v>0</v>
      </c>
      <c r="BA134" s="21">
        <v>32.299999999999997</v>
      </c>
      <c r="BB134" s="21">
        <v>28.1</v>
      </c>
      <c r="BC134" s="21">
        <v>55.600000000000023</v>
      </c>
      <c r="BD134" s="21">
        <v>21.599999999999994</v>
      </c>
      <c r="BE134" s="21">
        <v>35.199999999999996</v>
      </c>
      <c r="BF134" s="78">
        <f t="shared" si="50"/>
        <v>56.39999999999997</v>
      </c>
      <c r="BG134" s="100"/>
      <c r="BH134" s="81"/>
      <c r="BI134" s="106"/>
      <c r="BJ134" s="37">
        <f t="shared" si="55"/>
        <v>56.39999999999997</v>
      </c>
      <c r="BK134" s="11"/>
      <c r="BL134" s="11"/>
      <c r="BM134" s="11"/>
      <c r="BN134" s="11"/>
      <c r="BO134" s="11"/>
      <c r="BP134" s="11"/>
      <c r="BQ134" s="11"/>
      <c r="BR134" s="11"/>
      <c r="BS134" s="11"/>
      <c r="BT134" s="11"/>
      <c r="BU134" s="11"/>
      <c r="BV134" s="11"/>
      <c r="BW134" s="11"/>
      <c r="BX134" s="11"/>
      <c r="BY134" s="11"/>
      <c r="BZ134" s="11"/>
      <c r="CA134" s="11"/>
      <c r="CB134" s="11"/>
      <c r="CC134" s="11"/>
      <c r="CD134" s="11"/>
      <c r="CE134" s="11"/>
      <c r="CF134" s="12"/>
      <c r="CG134" s="11"/>
      <c r="CH134" s="11"/>
      <c r="CI134" s="11"/>
      <c r="CJ134" s="11"/>
      <c r="CK134" s="11"/>
      <c r="CL134" s="11"/>
      <c r="CM134" s="11"/>
      <c r="CN134" s="11"/>
      <c r="CO134" s="11"/>
      <c r="CP134" s="11"/>
      <c r="CQ134" s="11"/>
      <c r="CR134" s="11"/>
      <c r="CS134" s="11"/>
      <c r="CT134" s="11"/>
      <c r="CU134" s="11"/>
      <c r="CV134" s="11"/>
      <c r="CW134" s="11"/>
      <c r="CX134" s="11"/>
      <c r="CY134" s="11"/>
      <c r="CZ134" s="11"/>
      <c r="DA134" s="11"/>
      <c r="DB134" s="11"/>
      <c r="DC134" s="11"/>
      <c r="DD134" s="11"/>
      <c r="DE134" s="11"/>
      <c r="DF134" s="11"/>
      <c r="DG134" s="11"/>
      <c r="DH134" s="12"/>
      <c r="DI134" s="11"/>
      <c r="DJ134" s="11"/>
      <c r="DK134" s="11"/>
      <c r="DL134" s="11"/>
      <c r="DM134" s="11"/>
      <c r="DN134" s="11"/>
      <c r="DO134" s="11"/>
      <c r="DP134" s="11"/>
      <c r="DQ134" s="11"/>
      <c r="DR134" s="11"/>
      <c r="DS134" s="11"/>
      <c r="DT134" s="11"/>
      <c r="DU134" s="11"/>
      <c r="DV134" s="11"/>
      <c r="DW134" s="11"/>
      <c r="DX134" s="11"/>
      <c r="DY134" s="11"/>
      <c r="DZ134" s="11"/>
      <c r="EA134" s="11"/>
      <c r="EB134" s="11"/>
      <c r="EC134" s="11"/>
      <c r="ED134" s="11"/>
      <c r="EE134" s="11"/>
      <c r="EF134" s="11"/>
      <c r="EG134" s="11"/>
      <c r="EH134" s="11"/>
      <c r="EI134" s="11"/>
      <c r="EJ134" s="12"/>
      <c r="EK134" s="11"/>
      <c r="EL134" s="11"/>
      <c r="EM134" s="11"/>
      <c r="EN134" s="11"/>
      <c r="EO134" s="11"/>
      <c r="EP134" s="11"/>
      <c r="EQ134" s="11"/>
      <c r="ER134" s="11"/>
      <c r="ES134" s="11"/>
      <c r="ET134" s="11"/>
      <c r="EU134" s="11"/>
      <c r="EV134" s="11"/>
      <c r="EW134" s="11"/>
      <c r="EX134" s="11"/>
      <c r="EY134" s="11"/>
      <c r="EZ134" s="11"/>
      <c r="FA134" s="11"/>
      <c r="FB134" s="11"/>
      <c r="FC134" s="11"/>
      <c r="FD134" s="11"/>
      <c r="FE134" s="11"/>
      <c r="FF134" s="11"/>
      <c r="FG134" s="11"/>
      <c r="FH134" s="11"/>
      <c r="FI134" s="11"/>
      <c r="FJ134" s="11"/>
      <c r="FK134" s="11"/>
      <c r="FL134" s="12"/>
      <c r="FM134" s="11"/>
      <c r="FN134" s="11"/>
      <c r="FO134" s="11"/>
      <c r="FP134" s="11"/>
      <c r="FQ134" s="11"/>
      <c r="FR134" s="11"/>
      <c r="FS134" s="11"/>
      <c r="FT134" s="11"/>
      <c r="FU134" s="11"/>
      <c r="FV134" s="11"/>
      <c r="FW134" s="11"/>
      <c r="FX134" s="11"/>
      <c r="FY134" s="11"/>
      <c r="FZ134" s="11"/>
      <c r="GA134" s="11"/>
      <c r="GB134" s="11"/>
      <c r="GC134" s="11"/>
      <c r="GD134" s="11"/>
      <c r="GE134" s="11"/>
      <c r="GF134" s="11"/>
      <c r="GG134" s="11"/>
      <c r="GH134" s="11"/>
      <c r="GI134" s="11"/>
      <c r="GJ134" s="11"/>
      <c r="GK134" s="11"/>
      <c r="GL134" s="11"/>
      <c r="GM134" s="11"/>
      <c r="GN134" s="12"/>
      <c r="GO134" s="11"/>
      <c r="GP134" s="11"/>
      <c r="GQ134" s="11"/>
      <c r="GR134" s="11"/>
      <c r="GS134" s="11"/>
      <c r="GT134" s="11"/>
      <c r="GU134" s="11"/>
      <c r="GV134" s="11"/>
      <c r="GW134" s="11"/>
      <c r="GX134" s="11"/>
      <c r="GY134" s="11"/>
      <c r="GZ134" s="11"/>
      <c r="HA134" s="11"/>
      <c r="HB134" s="11"/>
      <c r="HC134" s="11"/>
      <c r="HD134" s="11"/>
      <c r="HE134" s="11"/>
      <c r="HF134" s="11"/>
      <c r="HG134" s="11"/>
      <c r="HH134" s="11"/>
      <c r="HI134" s="11"/>
      <c r="HJ134" s="11"/>
      <c r="HK134" s="11"/>
      <c r="HL134" s="11"/>
      <c r="HM134" s="11"/>
      <c r="HN134" s="11"/>
      <c r="HO134" s="11"/>
      <c r="HP134" s="12"/>
      <c r="HQ134" s="11"/>
      <c r="HR134" s="11"/>
    </row>
    <row r="135" spans="1:226" s="2" customFormat="1" ht="15" customHeight="1" x14ac:dyDescent="0.2">
      <c r="A135" s="16" t="s">
        <v>136</v>
      </c>
      <c r="B135" s="37">
        <v>0</v>
      </c>
      <c r="C135" s="37">
        <v>0</v>
      </c>
      <c r="D135" s="4">
        <f t="shared" si="46"/>
        <v>0</v>
      </c>
      <c r="E135" s="13">
        <v>0</v>
      </c>
      <c r="F135" s="5" t="s">
        <v>373</v>
      </c>
      <c r="G135" s="5" t="s">
        <v>373</v>
      </c>
      <c r="H135" s="5" t="s">
        <v>373</v>
      </c>
      <c r="I135" s="13" t="s">
        <v>370</v>
      </c>
      <c r="J135" s="5" t="s">
        <v>373</v>
      </c>
      <c r="K135" s="5" t="s">
        <v>373</v>
      </c>
      <c r="L135" s="5" t="s">
        <v>373</v>
      </c>
      <c r="M135" s="13" t="s">
        <v>370</v>
      </c>
      <c r="N135" s="37">
        <v>156.5</v>
      </c>
      <c r="O135" s="37">
        <v>177.1</v>
      </c>
      <c r="P135" s="4">
        <f t="shared" si="51"/>
        <v>1.131629392971246</v>
      </c>
      <c r="Q135" s="13">
        <v>20</v>
      </c>
      <c r="R135" s="22">
        <v>1</v>
      </c>
      <c r="S135" s="13">
        <v>15</v>
      </c>
      <c r="T135" s="37">
        <v>803.5</v>
      </c>
      <c r="U135" s="37">
        <v>799.2</v>
      </c>
      <c r="V135" s="4">
        <f t="shared" si="52"/>
        <v>0.99464841319228381</v>
      </c>
      <c r="W135" s="13">
        <v>35</v>
      </c>
      <c r="X135" s="37">
        <v>24</v>
      </c>
      <c r="Y135" s="37">
        <v>29.7</v>
      </c>
      <c r="Z135" s="4">
        <f t="shared" si="53"/>
        <v>1.2375</v>
      </c>
      <c r="AA135" s="13">
        <v>15</v>
      </c>
      <c r="AB135" s="37" t="s">
        <v>370</v>
      </c>
      <c r="AC135" s="37" t="s">
        <v>370</v>
      </c>
      <c r="AD135" s="4" t="s">
        <v>370</v>
      </c>
      <c r="AE135" s="13" t="s">
        <v>370</v>
      </c>
      <c r="AF135" s="5" t="s">
        <v>383</v>
      </c>
      <c r="AG135" s="5" t="s">
        <v>383</v>
      </c>
      <c r="AH135" s="5" t="s">
        <v>383</v>
      </c>
      <c r="AI135" s="13">
        <v>5</v>
      </c>
      <c r="AJ135" s="5" t="s">
        <v>383</v>
      </c>
      <c r="AK135" s="5" t="s">
        <v>383</v>
      </c>
      <c r="AL135" s="5" t="s">
        <v>383</v>
      </c>
      <c r="AM135" s="13">
        <v>15</v>
      </c>
      <c r="AN135" s="37">
        <v>345</v>
      </c>
      <c r="AO135" s="37">
        <v>338</v>
      </c>
      <c r="AP135" s="4">
        <f t="shared" si="58"/>
        <v>0.97971014492753628</v>
      </c>
      <c r="AQ135" s="13">
        <v>20</v>
      </c>
      <c r="AR135" s="20">
        <f t="shared" si="54"/>
        <v>1.053352240187672</v>
      </c>
      <c r="AS135" s="20">
        <f t="shared" si="59"/>
        <v>1.053352240187672</v>
      </c>
      <c r="AT135" s="35">
        <v>308</v>
      </c>
      <c r="AU135" s="21">
        <f t="shared" si="47"/>
        <v>252</v>
      </c>
      <c r="AV135" s="21">
        <f t="shared" si="48"/>
        <v>265.39999999999998</v>
      </c>
      <c r="AW135" s="80">
        <f t="shared" si="49"/>
        <v>13.399999999999977</v>
      </c>
      <c r="AX135" s="21">
        <v>71.2</v>
      </c>
      <c r="AY135" s="21">
        <v>75.599999999999994</v>
      </c>
      <c r="AZ135" s="21">
        <v>0</v>
      </c>
      <c r="BA135" s="21">
        <v>35</v>
      </c>
      <c r="BB135" s="21">
        <v>29.1</v>
      </c>
      <c r="BC135" s="21">
        <v>0</v>
      </c>
      <c r="BD135" s="21">
        <v>33.9</v>
      </c>
      <c r="BE135" s="21">
        <v>33.799999999999997</v>
      </c>
      <c r="BF135" s="78">
        <f t="shared" si="50"/>
        <v>-13.200000000000003</v>
      </c>
      <c r="BG135" s="100"/>
      <c r="BH135" s="81"/>
      <c r="BI135" s="106"/>
      <c r="BJ135" s="37">
        <f t="shared" si="55"/>
        <v>0</v>
      </c>
      <c r="BK135" s="11"/>
      <c r="BL135" s="11"/>
      <c r="BM135" s="11"/>
      <c r="BN135" s="11"/>
      <c r="BO135" s="11"/>
      <c r="BP135" s="11"/>
      <c r="BQ135" s="11"/>
      <c r="BR135" s="11"/>
      <c r="BS135" s="11"/>
      <c r="BT135" s="11"/>
      <c r="BU135" s="11"/>
      <c r="BV135" s="11"/>
      <c r="BW135" s="11"/>
      <c r="BX135" s="11"/>
      <c r="BY135" s="11"/>
      <c r="BZ135" s="11"/>
      <c r="CA135" s="11"/>
      <c r="CB135" s="11"/>
      <c r="CC135" s="11"/>
      <c r="CD135" s="11"/>
      <c r="CE135" s="11"/>
      <c r="CF135" s="12"/>
      <c r="CG135" s="11"/>
      <c r="CH135" s="11"/>
      <c r="CI135" s="11"/>
      <c r="CJ135" s="11"/>
      <c r="CK135" s="11"/>
      <c r="CL135" s="11"/>
      <c r="CM135" s="11"/>
      <c r="CN135" s="11"/>
      <c r="CO135" s="11"/>
      <c r="CP135" s="11"/>
      <c r="CQ135" s="11"/>
      <c r="CR135" s="11"/>
      <c r="CS135" s="11"/>
      <c r="CT135" s="11"/>
      <c r="CU135" s="11"/>
      <c r="CV135" s="11"/>
      <c r="CW135" s="11"/>
      <c r="CX135" s="11"/>
      <c r="CY135" s="11"/>
      <c r="CZ135" s="11"/>
      <c r="DA135" s="11"/>
      <c r="DB135" s="11"/>
      <c r="DC135" s="11"/>
      <c r="DD135" s="11"/>
      <c r="DE135" s="11"/>
      <c r="DF135" s="11"/>
      <c r="DG135" s="11"/>
      <c r="DH135" s="12"/>
      <c r="DI135" s="11"/>
      <c r="DJ135" s="11"/>
      <c r="DK135" s="11"/>
      <c r="DL135" s="11"/>
      <c r="DM135" s="11"/>
      <c r="DN135" s="11"/>
      <c r="DO135" s="11"/>
      <c r="DP135" s="11"/>
      <c r="DQ135" s="11"/>
      <c r="DR135" s="11"/>
      <c r="DS135" s="11"/>
      <c r="DT135" s="11"/>
      <c r="DU135" s="11"/>
      <c r="DV135" s="11"/>
      <c r="DW135" s="11"/>
      <c r="DX135" s="11"/>
      <c r="DY135" s="11"/>
      <c r="DZ135" s="11"/>
      <c r="EA135" s="11"/>
      <c r="EB135" s="11"/>
      <c r="EC135" s="11"/>
      <c r="ED135" s="11"/>
      <c r="EE135" s="11"/>
      <c r="EF135" s="11"/>
      <c r="EG135" s="11"/>
      <c r="EH135" s="11"/>
      <c r="EI135" s="11"/>
      <c r="EJ135" s="12"/>
      <c r="EK135" s="11"/>
      <c r="EL135" s="11"/>
      <c r="EM135" s="11"/>
      <c r="EN135" s="11"/>
      <c r="EO135" s="11"/>
      <c r="EP135" s="11"/>
      <c r="EQ135" s="11"/>
      <c r="ER135" s="11"/>
      <c r="ES135" s="11"/>
      <c r="ET135" s="11"/>
      <c r="EU135" s="11"/>
      <c r="EV135" s="11"/>
      <c r="EW135" s="11"/>
      <c r="EX135" s="11"/>
      <c r="EY135" s="11"/>
      <c r="EZ135" s="11"/>
      <c r="FA135" s="11"/>
      <c r="FB135" s="11"/>
      <c r="FC135" s="11"/>
      <c r="FD135" s="11"/>
      <c r="FE135" s="11"/>
      <c r="FF135" s="11"/>
      <c r="FG135" s="11"/>
      <c r="FH135" s="11"/>
      <c r="FI135" s="11"/>
      <c r="FJ135" s="11"/>
      <c r="FK135" s="11"/>
      <c r="FL135" s="12"/>
      <c r="FM135" s="11"/>
      <c r="FN135" s="11"/>
      <c r="FO135" s="11"/>
      <c r="FP135" s="11"/>
      <c r="FQ135" s="11"/>
      <c r="FR135" s="11"/>
      <c r="FS135" s="11"/>
      <c r="FT135" s="11"/>
      <c r="FU135" s="11"/>
      <c r="FV135" s="11"/>
      <c r="FW135" s="11"/>
      <c r="FX135" s="11"/>
      <c r="FY135" s="11"/>
      <c r="FZ135" s="11"/>
      <c r="GA135" s="11"/>
      <c r="GB135" s="11"/>
      <c r="GC135" s="11"/>
      <c r="GD135" s="11"/>
      <c r="GE135" s="11"/>
      <c r="GF135" s="11"/>
      <c r="GG135" s="11"/>
      <c r="GH135" s="11"/>
      <c r="GI135" s="11"/>
      <c r="GJ135" s="11"/>
      <c r="GK135" s="11"/>
      <c r="GL135" s="11"/>
      <c r="GM135" s="11"/>
      <c r="GN135" s="12"/>
      <c r="GO135" s="11"/>
      <c r="GP135" s="11"/>
      <c r="GQ135" s="11"/>
      <c r="GR135" s="11"/>
      <c r="GS135" s="11"/>
      <c r="GT135" s="11"/>
      <c r="GU135" s="11"/>
      <c r="GV135" s="11"/>
      <c r="GW135" s="11"/>
      <c r="GX135" s="11"/>
      <c r="GY135" s="11"/>
      <c r="GZ135" s="11"/>
      <c r="HA135" s="11"/>
      <c r="HB135" s="11"/>
      <c r="HC135" s="11"/>
      <c r="HD135" s="11"/>
      <c r="HE135" s="11"/>
      <c r="HF135" s="11"/>
      <c r="HG135" s="11"/>
      <c r="HH135" s="11"/>
      <c r="HI135" s="11"/>
      <c r="HJ135" s="11"/>
      <c r="HK135" s="11"/>
      <c r="HL135" s="11"/>
      <c r="HM135" s="11"/>
      <c r="HN135" s="11"/>
      <c r="HO135" s="11"/>
      <c r="HP135" s="12"/>
      <c r="HQ135" s="11"/>
      <c r="HR135" s="11"/>
    </row>
    <row r="136" spans="1:226" s="2" customFormat="1" ht="15" customHeight="1" x14ac:dyDescent="0.2">
      <c r="A136" s="16" t="s">
        <v>137</v>
      </c>
      <c r="B136" s="37">
        <v>3085</v>
      </c>
      <c r="C136" s="37">
        <v>4695</v>
      </c>
      <c r="D136" s="4">
        <f t="shared" si="46"/>
        <v>1.5218800648298216</v>
      </c>
      <c r="E136" s="13">
        <v>10</v>
      </c>
      <c r="F136" s="5" t="s">
        <v>373</v>
      </c>
      <c r="G136" s="5" t="s">
        <v>373</v>
      </c>
      <c r="H136" s="5" t="s">
        <v>373</v>
      </c>
      <c r="I136" s="13" t="s">
        <v>370</v>
      </c>
      <c r="J136" s="5" t="s">
        <v>373</v>
      </c>
      <c r="K136" s="5" t="s">
        <v>373</v>
      </c>
      <c r="L136" s="5" t="s">
        <v>373</v>
      </c>
      <c r="M136" s="13" t="s">
        <v>370</v>
      </c>
      <c r="N136" s="37">
        <v>826.6</v>
      </c>
      <c r="O136" s="37">
        <v>1085.5999999999999</v>
      </c>
      <c r="P136" s="4">
        <f t="shared" si="51"/>
        <v>1.3133317203000241</v>
      </c>
      <c r="Q136" s="13">
        <v>20</v>
      </c>
      <c r="R136" s="22">
        <v>1</v>
      </c>
      <c r="S136" s="13">
        <v>15</v>
      </c>
      <c r="T136" s="37">
        <v>1999.4</v>
      </c>
      <c r="U136" s="37">
        <v>2240.1</v>
      </c>
      <c r="V136" s="4">
        <f t="shared" si="52"/>
        <v>1.1203861158347503</v>
      </c>
      <c r="W136" s="13">
        <v>35</v>
      </c>
      <c r="X136" s="37">
        <v>82.7</v>
      </c>
      <c r="Y136" s="37">
        <v>75.5</v>
      </c>
      <c r="Z136" s="4">
        <f t="shared" si="53"/>
        <v>0.91293833131801694</v>
      </c>
      <c r="AA136" s="13">
        <v>15</v>
      </c>
      <c r="AB136" s="37" t="s">
        <v>370</v>
      </c>
      <c r="AC136" s="37" t="s">
        <v>370</v>
      </c>
      <c r="AD136" s="4" t="s">
        <v>370</v>
      </c>
      <c r="AE136" s="13" t="s">
        <v>370</v>
      </c>
      <c r="AF136" s="5" t="s">
        <v>383</v>
      </c>
      <c r="AG136" s="5" t="s">
        <v>383</v>
      </c>
      <c r="AH136" s="5" t="s">
        <v>383</v>
      </c>
      <c r="AI136" s="13">
        <v>5</v>
      </c>
      <c r="AJ136" s="5" t="s">
        <v>383</v>
      </c>
      <c r="AK136" s="5" t="s">
        <v>383</v>
      </c>
      <c r="AL136" s="5" t="s">
        <v>383</v>
      </c>
      <c r="AM136" s="13">
        <v>15</v>
      </c>
      <c r="AN136" s="37">
        <v>779</v>
      </c>
      <c r="AO136" s="37">
        <v>783</v>
      </c>
      <c r="AP136" s="4">
        <f t="shared" si="58"/>
        <v>1.0051347881899872</v>
      </c>
      <c r="AQ136" s="13">
        <v>20</v>
      </c>
      <c r="AR136" s="20">
        <f t="shared" si="54"/>
        <v>1.1260497377572605</v>
      </c>
      <c r="AS136" s="20">
        <f t="shared" si="59"/>
        <v>1.1260497377572605</v>
      </c>
      <c r="AT136" s="35">
        <v>790</v>
      </c>
      <c r="AU136" s="21">
        <f t="shared" si="47"/>
        <v>646.36363636363626</v>
      </c>
      <c r="AV136" s="21">
        <f t="shared" si="48"/>
        <v>727.8</v>
      </c>
      <c r="AW136" s="80">
        <f t="shared" si="49"/>
        <v>81.436363636363694</v>
      </c>
      <c r="AX136" s="21">
        <v>107.9</v>
      </c>
      <c r="AY136" s="21">
        <v>134.5</v>
      </c>
      <c r="AZ136" s="21">
        <v>0</v>
      </c>
      <c r="BA136" s="21">
        <v>87.2</v>
      </c>
      <c r="BB136" s="21">
        <v>90.7</v>
      </c>
      <c r="BC136" s="21">
        <v>106.20000000000005</v>
      </c>
      <c r="BD136" s="21">
        <v>82.59999999999998</v>
      </c>
      <c r="BE136" s="21">
        <v>84.200000000000017</v>
      </c>
      <c r="BF136" s="78">
        <f t="shared" si="50"/>
        <v>34.499999999999957</v>
      </c>
      <c r="BG136" s="100"/>
      <c r="BH136" s="81"/>
      <c r="BI136" s="106"/>
      <c r="BJ136" s="37">
        <f t="shared" si="55"/>
        <v>34.499999999999957</v>
      </c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2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2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2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2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2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2"/>
      <c r="HQ136" s="11"/>
      <c r="HR136" s="11"/>
    </row>
    <row r="137" spans="1:226" s="2" customFormat="1" ht="15" customHeight="1" x14ac:dyDescent="0.2">
      <c r="A137" s="16" t="s">
        <v>138</v>
      </c>
      <c r="B137" s="37">
        <v>0</v>
      </c>
      <c r="C137" s="37">
        <v>0</v>
      </c>
      <c r="D137" s="4">
        <f t="shared" si="46"/>
        <v>0</v>
      </c>
      <c r="E137" s="13">
        <v>0</v>
      </c>
      <c r="F137" s="5" t="s">
        <v>373</v>
      </c>
      <c r="G137" s="5" t="s">
        <v>373</v>
      </c>
      <c r="H137" s="5" t="s">
        <v>373</v>
      </c>
      <c r="I137" s="13" t="s">
        <v>370</v>
      </c>
      <c r="J137" s="5" t="s">
        <v>373</v>
      </c>
      <c r="K137" s="5" t="s">
        <v>373</v>
      </c>
      <c r="L137" s="5" t="s">
        <v>373</v>
      </c>
      <c r="M137" s="13" t="s">
        <v>370</v>
      </c>
      <c r="N137" s="37">
        <v>1669.7</v>
      </c>
      <c r="O137" s="37">
        <v>1770.8</v>
      </c>
      <c r="P137" s="4">
        <f t="shared" si="51"/>
        <v>1.0605497993651554</v>
      </c>
      <c r="Q137" s="13">
        <v>20</v>
      </c>
      <c r="R137" s="22">
        <v>1</v>
      </c>
      <c r="S137" s="13">
        <v>15</v>
      </c>
      <c r="T137" s="37">
        <v>3643.8</v>
      </c>
      <c r="U137" s="37">
        <v>3518.2</v>
      </c>
      <c r="V137" s="4">
        <f t="shared" si="52"/>
        <v>0.96553049014764791</v>
      </c>
      <c r="W137" s="13">
        <v>35</v>
      </c>
      <c r="X137" s="37">
        <v>104.5</v>
      </c>
      <c r="Y137" s="37">
        <v>118.2</v>
      </c>
      <c r="Z137" s="4">
        <f t="shared" si="53"/>
        <v>1.1311004784688996</v>
      </c>
      <c r="AA137" s="13">
        <v>15</v>
      </c>
      <c r="AB137" s="37" t="s">
        <v>370</v>
      </c>
      <c r="AC137" s="37" t="s">
        <v>370</v>
      </c>
      <c r="AD137" s="4" t="s">
        <v>370</v>
      </c>
      <c r="AE137" s="13" t="s">
        <v>370</v>
      </c>
      <c r="AF137" s="5" t="s">
        <v>383</v>
      </c>
      <c r="AG137" s="5" t="s">
        <v>383</v>
      </c>
      <c r="AH137" s="5" t="s">
        <v>383</v>
      </c>
      <c r="AI137" s="13">
        <v>5</v>
      </c>
      <c r="AJ137" s="5" t="s">
        <v>383</v>
      </c>
      <c r="AK137" s="5" t="s">
        <v>383</v>
      </c>
      <c r="AL137" s="5" t="s">
        <v>383</v>
      </c>
      <c r="AM137" s="13">
        <v>15</v>
      </c>
      <c r="AN137" s="37">
        <v>1086</v>
      </c>
      <c r="AO137" s="37">
        <v>1192</v>
      </c>
      <c r="AP137" s="4">
        <f t="shared" si="58"/>
        <v>1.0976058931860038</v>
      </c>
      <c r="AQ137" s="13">
        <v>20</v>
      </c>
      <c r="AR137" s="20">
        <f t="shared" si="54"/>
        <v>1.0373636969830891</v>
      </c>
      <c r="AS137" s="20">
        <f t="shared" si="59"/>
        <v>1.0373636969830891</v>
      </c>
      <c r="AT137" s="35">
        <v>961</v>
      </c>
      <c r="AU137" s="21">
        <f t="shared" si="47"/>
        <v>786.27272727272725</v>
      </c>
      <c r="AV137" s="21">
        <f t="shared" si="48"/>
        <v>815.7</v>
      </c>
      <c r="AW137" s="80">
        <f t="shared" si="49"/>
        <v>29.427272727272793</v>
      </c>
      <c r="AX137" s="21">
        <v>254.1</v>
      </c>
      <c r="AY137" s="21">
        <v>232.5</v>
      </c>
      <c r="AZ137" s="21">
        <v>0</v>
      </c>
      <c r="BA137" s="21">
        <v>103.3</v>
      </c>
      <c r="BB137" s="21">
        <v>104.9</v>
      </c>
      <c r="BC137" s="21">
        <v>0</v>
      </c>
      <c r="BD137" s="21">
        <v>98.1</v>
      </c>
      <c r="BE137" s="21">
        <v>87.1</v>
      </c>
      <c r="BF137" s="78">
        <f t="shared" si="50"/>
        <v>-64.299999999999983</v>
      </c>
      <c r="BG137" s="100"/>
      <c r="BH137" s="81"/>
      <c r="BI137" s="106"/>
      <c r="BJ137" s="37">
        <f t="shared" si="55"/>
        <v>0</v>
      </c>
      <c r="BK137" s="11"/>
      <c r="BL137" s="11"/>
      <c r="BM137" s="11"/>
      <c r="BN137" s="11"/>
      <c r="BO137" s="11"/>
      <c r="BP137" s="11"/>
      <c r="BQ137" s="11"/>
      <c r="BR137" s="11"/>
      <c r="BS137" s="11"/>
      <c r="BT137" s="11"/>
      <c r="BU137" s="11"/>
      <c r="BV137" s="11"/>
      <c r="BW137" s="11"/>
      <c r="BX137" s="11"/>
      <c r="BY137" s="11"/>
      <c r="BZ137" s="11"/>
      <c r="CA137" s="11"/>
      <c r="CB137" s="11"/>
      <c r="CC137" s="11"/>
      <c r="CD137" s="11"/>
      <c r="CE137" s="11"/>
      <c r="CF137" s="12"/>
      <c r="CG137" s="11"/>
      <c r="CH137" s="11"/>
      <c r="CI137" s="11"/>
      <c r="CJ137" s="11"/>
      <c r="CK137" s="11"/>
      <c r="CL137" s="11"/>
      <c r="CM137" s="11"/>
      <c r="CN137" s="11"/>
      <c r="CO137" s="11"/>
      <c r="CP137" s="11"/>
      <c r="CQ137" s="11"/>
      <c r="CR137" s="11"/>
      <c r="CS137" s="11"/>
      <c r="CT137" s="11"/>
      <c r="CU137" s="11"/>
      <c r="CV137" s="11"/>
      <c r="CW137" s="11"/>
      <c r="CX137" s="11"/>
      <c r="CY137" s="11"/>
      <c r="CZ137" s="11"/>
      <c r="DA137" s="11"/>
      <c r="DB137" s="11"/>
      <c r="DC137" s="11"/>
      <c r="DD137" s="11"/>
      <c r="DE137" s="11"/>
      <c r="DF137" s="11"/>
      <c r="DG137" s="11"/>
      <c r="DH137" s="12"/>
      <c r="DI137" s="11"/>
      <c r="DJ137" s="11"/>
      <c r="DK137" s="11"/>
      <c r="DL137" s="11"/>
      <c r="DM137" s="11"/>
      <c r="DN137" s="11"/>
      <c r="DO137" s="11"/>
      <c r="DP137" s="11"/>
      <c r="DQ137" s="11"/>
      <c r="DR137" s="11"/>
      <c r="DS137" s="11"/>
      <c r="DT137" s="11"/>
      <c r="DU137" s="11"/>
      <c r="DV137" s="11"/>
      <c r="DW137" s="11"/>
      <c r="DX137" s="11"/>
      <c r="DY137" s="11"/>
      <c r="DZ137" s="11"/>
      <c r="EA137" s="11"/>
      <c r="EB137" s="11"/>
      <c r="EC137" s="11"/>
      <c r="ED137" s="11"/>
      <c r="EE137" s="11"/>
      <c r="EF137" s="11"/>
      <c r="EG137" s="11"/>
      <c r="EH137" s="11"/>
      <c r="EI137" s="11"/>
      <c r="EJ137" s="12"/>
      <c r="EK137" s="11"/>
      <c r="EL137" s="11"/>
      <c r="EM137" s="11"/>
      <c r="EN137" s="11"/>
      <c r="EO137" s="11"/>
      <c r="EP137" s="11"/>
      <c r="EQ137" s="11"/>
      <c r="ER137" s="11"/>
      <c r="ES137" s="11"/>
      <c r="ET137" s="11"/>
      <c r="EU137" s="11"/>
      <c r="EV137" s="11"/>
      <c r="EW137" s="11"/>
      <c r="EX137" s="11"/>
      <c r="EY137" s="11"/>
      <c r="EZ137" s="11"/>
      <c r="FA137" s="11"/>
      <c r="FB137" s="11"/>
      <c r="FC137" s="11"/>
      <c r="FD137" s="11"/>
      <c r="FE137" s="11"/>
      <c r="FF137" s="11"/>
      <c r="FG137" s="11"/>
      <c r="FH137" s="11"/>
      <c r="FI137" s="11"/>
      <c r="FJ137" s="11"/>
      <c r="FK137" s="11"/>
      <c r="FL137" s="12"/>
      <c r="FM137" s="11"/>
      <c r="FN137" s="11"/>
      <c r="FO137" s="11"/>
      <c r="FP137" s="11"/>
      <c r="FQ137" s="11"/>
      <c r="FR137" s="11"/>
      <c r="FS137" s="11"/>
      <c r="FT137" s="11"/>
      <c r="FU137" s="11"/>
      <c r="FV137" s="11"/>
      <c r="FW137" s="11"/>
      <c r="FX137" s="11"/>
      <c r="FY137" s="11"/>
      <c r="FZ137" s="11"/>
      <c r="GA137" s="11"/>
      <c r="GB137" s="11"/>
      <c r="GC137" s="11"/>
      <c r="GD137" s="11"/>
      <c r="GE137" s="11"/>
      <c r="GF137" s="11"/>
      <c r="GG137" s="11"/>
      <c r="GH137" s="11"/>
      <c r="GI137" s="11"/>
      <c r="GJ137" s="11"/>
      <c r="GK137" s="11"/>
      <c r="GL137" s="11"/>
      <c r="GM137" s="11"/>
      <c r="GN137" s="12"/>
      <c r="GO137" s="11"/>
      <c r="GP137" s="11"/>
      <c r="GQ137" s="11"/>
      <c r="GR137" s="11"/>
      <c r="GS137" s="11"/>
      <c r="GT137" s="11"/>
      <c r="GU137" s="11"/>
      <c r="GV137" s="11"/>
      <c r="GW137" s="11"/>
      <c r="GX137" s="11"/>
      <c r="GY137" s="11"/>
      <c r="GZ137" s="11"/>
      <c r="HA137" s="11"/>
      <c r="HB137" s="11"/>
      <c r="HC137" s="11"/>
      <c r="HD137" s="11"/>
      <c r="HE137" s="11"/>
      <c r="HF137" s="11"/>
      <c r="HG137" s="11"/>
      <c r="HH137" s="11"/>
      <c r="HI137" s="11"/>
      <c r="HJ137" s="11"/>
      <c r="HK137" s="11"/>
      <c r="HL137" s="11"/>
      <c r="HM137" s="11"/>
      <c r="HN137" s="11"/>
      <c r="HO137" s="11"/>
      <c r="HP137" s="12"/>
      <c r="HQ137" s="11"/>
      <c r="HR137" s="11"/>
    </row>
    <row r="138" spans="1:226" s="2" customFormat="1" ht="15" customHeight="1" x14ac:dyDescent="0.2">
      <c r="A138" s="16" t="s">
        <v>139</v>
      </c>
      <c r="B138" s="37">
        <v>0</v>
      </c>
      <c r="C138" s="37">
        <v>0</v>
      </c>
      <c r="D138" s="4">
        <f t="shared" si="46"/>
        <v>0</v>
      </c>
      <c r="E138" s="13">
        <v>0</v>
      </c>
      <c r="F138" s="5" t="s">
        <v>373</v>
      </c>
      <c r="G138" s="5" t="s">
        <v>373</v>
      </c>
      <c r="H138" s="5" t="s">
        <v>373</v>
      </c>
      <c r="I138" s="13" t="s">
        <v>370</v>
      </c>
      <c r="J138" s="5" t="s">
        <v>373</v>
      </c>
      <c r="K138" s="5" t="s">
        <v>373</v>
      </c>
      <c r="L138" s="5" t="s">
        <v>373</v>
      </c>
      <c r="M138" s="13" t="s">
        <v>370</v>
      </c>
      <c r="N138" s="37">
        <v>1512.8</v>
      </c>
      <c r="O138" s="37">
        <v>1320.3</v>
      </c>
      <c r="P138" s="4">
        <f t="shared" si="51"/>
        <v>0.87275251189846637</v>
      </c>
      <c r="Q138" s="13">
        <v>20</v>
      </c>
      <c r="R138" s="22">
        <v>1</v>
      </c>
      <c r="S138" s="13">
        <v>15</v>
      </c>
      <c r="T138" s="37">
        <v>129.5</v>
      </c>
      <c r="U138" s="37">
        <v>141.80000000000001</v>
      </c>
      <c r="V138" s="4">
        <f t="shared" si="52"/>
        <v>1.0949806949806951</v>
      </c>
      <c r="W138" s="13">
        <v>25</v>
      </c>
      <c r="X138" s="37">
        <v>20.7</v>
      </c>
      <c r="Y138" s="37">
        <v>9.1999999999999993</v>
      </c>
      <c r="Z138" s="4">
        <f t="shared" si="53"/>
        <v>0.44444444444444442</v>
      </c>
      <c r="AA138" s="13">
        <v>25</v>
      </c>
      <c r="AB138" s="37" t="s">
        <v>370</v>
      </c>
      <c r="AC138" s="37" t="s">
        <v>370</v>
      </c>
      <c r="AD138" s="4" t="s">
        <v>370</v>
      </c>
      <c r="AE138" s="13" t="s">
        <v>370</v>
      </c>
      <c r="AF138" s="5" t="s">
        <v>383</v>
      </c>
      <c r="AG138" s="5" t="s">
        <v>383</v>
      </c>
      <c r="AH138" s="5" t="s">
        <v>383</v>
      </c>
      <c r="AI138" s="13">
        <v>5</v>
      </c>
      <c r="AJ138" s="5" t="s">
        <v>383</v>
      </c>
      <c r="AK138" s="5" t="s">
        <v>383</v>
      </c>
      <c r="AL138" s="5" t="s">
        <v>383</v>
      </c>
      <c r="AM138" s="13">
        <v>15</v>
      </c>
      <c r="AN138" s="37">
        <v>131</v>
      </c>
      <c r="AO138" s="37">
        <v>131</v>
      </c>
      <c r="AP138" s="4">
        <f t="shared" si="58"/>
        <v>1</v>
      </c>
      <c r="AQ138" s="13">
        <v>20</v>
      </c>
      <c r="AR138" s="20">
        <f t="shared" si="54"/>
        <v>0.8661017021295031</v>
      </c>
      <c r="AS138" s="20">
        <f t="shared" si="59"/>
        <v>0.8661017021295031</v>
      </c>
      <c r="AT138" s="35">
        <v>465</v>
      </c>
      <c r="AU138" s="21">
        <f t="shared" si="47"/>
        <v>380.45454545454544</v>
      </c>
      <c r="AV138" s="21">
        <f t="shared" si="48"/>
        <v>329.5</v>
      </c>
      <c r="AW138" s="80">
        <f t="shared" si="49"/>
        <v>-50.954545454545439</v>
      </c>
      <c r="AX138" s="21">
        <v>103.3</v>
      </c>
      <c r="AY138" s="21">
        <v>93.7</v>
      </c>
      <c r="AZ138" s="21">
        <v>0</v>
      </c>
      <c r="BA138" s="21">
        <v>42.5</v>
      </c>
      <c r="BB138" s="21">
        <v>42</v>
      </c>
      <c r="BC138" s="21">
        <v>0</v>
      </c>
      <c r="BD138" s="21">
        <v>38.799999999999997</v>
      </c>
      <c r="BE138" s="21">
        <v>36.4</v>
      </c>
      <c r="BF138" s="78">
        <f t="shared" si="50"/>
        <v>-27.199999999999996</v>
      </c>
      <c r="BG138" s="100"/>
      <c r="BH138" s="81"/>
      <c r="BI138" s="106"/>
      <c r="BJ138" s="37">
        <f t="shared" si="55"/>
        <v>0</v>
      </c>
      <c r="BK138" s="11"/>
      <c r="BL138" s="11"/>
      <c r="BM138" s="11"/>
      <c r="BN138" s="11"/>
      <c r="BO138" s="11"/>
      <c r="BP138" s="11"/>
      <c r="BQ138" s="11"/>
      <c r="BR138" s="11"/>
      <c r="BS138" s="11"/>
      <c r="BT138" s="11"/>
      <c r="BU138" s="11"/>
      <c r="BV138" s="11"/>
      <c r="BW138" s="11"/>
      <c r="BX138" s="11"/>
      <c r="BY138" s="11"/>
      <c r="BZ138" s="11"/>
      <c r="CA138" s="11"/>
      <c r="CB138" s="11"/>
      <c r="CC138" s="11"/>
      <c r="CD138" s="11"/>
      <c r="CE138" s="11"/>
      <c r="CF138" s="12"/>
      <c r="CG138" s="11"/>
      <c r="CH138" s="11"/>
      <c r="CI138" s="11"/>
      <c r="CJ138" s="11"/>
      <c r="CK138" s="11"/>
      <c r="CL138" s="11"/>
      <c r="CM138" s="11"/>
      <c r="CN138" s="11"/>
      <c r="CO138" s="11"/>
      <c r="CP138" s="11"/>
      <c r="CQ138" s="11"/>
      <c r="CR138" s="11"/>
      <c r="CS138" s="11"/>
      <c r="CT138" s="11"/>
      <c r="CU138" s="11"/>
      <c r="CV138" s="11"/>
      <c r="CW138" s="11"/>
      <c r="CX138" s="11"/>
      <c r="CY138" s="11"/>
      <c r="CZ138" s="11"/>
      <c r="DA138" s="11"/>
      <c r="DB138" s="11"/>
      <c r="DC138" s="11"/>
      <c r="DD138" s="11"/>
      <c r="DE138" s="11"/>
      <c r="DF138" s="11"/>
      <c r="DG138" s="11"/>
      <c r="DH138" s="12"/>
      <c r="DI138" s="11"/>
      <c r="DJ138" s="11"/>
      <c r="DK138" s="11"/>
      <c r="DL138" s="11"/>
      <c r="DM138" s="11"/>
      <c r="DN138" s="11"/>
      <c r="DO138" s="11"/>
      <c r="DP138" s="11"/>
      <c r="DQ138" s="11"/>
      <c r="DR138" s="11"/>
      <c r="DS138" s="11"/>
      <c r="DT138" s="11"/>
      <c r="DU138" s="11"/>
      <c r="DV138" s="11"/>
      <c r="DW138" s="11"/>
      <c r="DX138" s="11"/>
      <c r="DY138" s="11"/>
      <c r="DZ138" s="11"/>
      <c r="EA138" s="11"/>
      <c r="EB138" s="11"/>
      <c r="EC138" s="11"/>
      <c r="ED138" s="11"/>
      <c r="EE138" s="11"/>
      <c r="EF138" s="11"/>
      <c r="EG138" s="11"/>
      <c r="EH138" s="11"/>
      <c r="EI138" s="11"/>
      <c r="EJ138" s="12"/>
      <c r="EK138" s="11"/>
      <c r="EL138" s="11"/>
      <c r="EM138" s="11"/>
      <c r="EN138" s="11"/>
      <c r="EO138" s="11"/>
      <c r="EP138" s="11"/>
      <c r="EQ138" s="11"/>
      <c r="ER138" s="11"/>
      <c r="ES138" s="11"/>
      <c r="ET138" s="11"/>
      <c r="EU138" s="11"/>
      <c r="EV138" s="11"/>
      <c r="EW138" s="11"/>
      <c r="EX138" s="11"/>
      <c r="EY138" s="11"/>
      <c r="EZ138" s="11"/>
      <c r="FA138" s="11"/>
      <c r="FB138" s="11"/>
      <c r="FC138" s="11"/>
      <c r="FD138" s="11"/>
      <c r="FE138" s="11"/>
      <c r="FF138" s="11"/>
      <c r="FG138" s="11"/>
      <c r="FH138" s="11"/>
      <c r="FI138" s="11"/>
      <c r="FJ138" s="11"/>
      <c r="FK138" s="11"/>
      <c r="FL138" s="12"/>
      <c r="FM138" s="11"/>
      <c r="FN138" s="11"/>
      <c r="FO138" s="11"/>
      <c r="FP138" s="11"/>
      <c r="FQ138" s="11"/>
      <c r="FR138" s="11"/>
      <c r="FS138" s="11"/>
      <c r="FT138" s="11"/>
      <c r="FU138" s="11"/>
      <c r="FV138" s="11"/>
      <c r="FW138" s="11"/>
      <c r="FX138" s="11"/>
      <c r="FY138" s="11"/>
      <c r="FZ138" s="11"/>
      <c r="GA138" s="11"/>
      <c r="GB138" s="11"/>
      <c r="GC138" s="11"/>
      <c r="GD138" s="11"/>
      <c r="GE138" s="11"/>
      <c r="GF138" s="11"/>
      <c r="GG138" s="11"/>
      <c r="GH138" s="11"/>
      <c r="GI138" s="11"/>
      <c r="GJ138" s="11"/>
      <c r="GK138" s="11"/>
      <c r="GL138" s="11"/>
      <c r="GM138" s="11"/>
      <c r="GN138" s="12"/>
      <c r="GO138" s="11"/>
      <c r="GP138" s="11"/>
      <c r="GQ138" s="11"/>
      <c r="GR138" s="11"/>
      <c r="GS138" s="11"/>
      <c r="GT138" s="11"/>
      <c r="GU138" s="11"/>
      <c r="GV138" s="11"/>
      <c r="GW138" s="11"/>
      <c r="GX138" s="11"/>
      <c r="GY138" s="11"/>
      <c r="GZ138" s="11"/>
      <c r="HA138" s="11"/>
      <c r="HB138" s="11"/>
      <c r="HC138" s="11"/>
      <c r="HD138" s="11"/>
      <c r="HE138" s="11"/>
      <c r="HF138" s="11"/>
      <c r="HG138" s="11"/>
      <c r="HH138" s="11"/>
      <c r="HI138" s="11"/>
      <c r="HJ138" s="11"/>
      <c r="HK138" s="11"/>
      <c r="HL138" s="11"/>
      <c r="HM138" s="11"/>
      <c r="HN138" s="11"/>
      <c r="HO138" s="11"/>
      <c r="HP138" s="12"/>
      <c r="HQ138" s="11"/>
      <c r="HR138" s="11"/>
    </row>
    <row r="139" spans="1:226" s="2" customFormat="1" ht="15" customHeight="1" x14ac:dyDescent="0.2">
      <c r="A139" s="36" t="s">
        <v>140</v>
      </c>
      <c r="B139" s="37"/>
      <c r="C139" s="37"/>
      <c r="D139" s="4"/>
      <c r="E139" s="13"/>
      <c r="F139" s="5"/>
      <c r="G139" s="5"/>
      <c r="H139" s="5"/>
      <c r="I139" s="13"/>
      <c r="J139" s="5"/>
      <c r="K139" s="5"/>
      <c r="L139" s="5"/>
      <c r="M139" s="13"/>
      <c r="N139" s="37"/>
      <c r="O139" s="37"/>
      <c r="P139" s="4"/>
      <c r="Q139" s="13"/>
      <c r="R139" s="22"/>
      <c r="S139" s="13"/>
      <c r="T139" s="37"/>
      <c r="U139" s="37"/>
      <c r="V139" s="4"/>
      <c r="W139" s="13"/>
      <c r="X139" s="37"/>
      <c r="Y139" s="37"/>
      <c r="Z139" s="4"/>
      <c r="AA139" s="13"/>
      <c r="AB139" s="37"/>
      <c r="AC139" s="37"/>
      <c r="AD139" s="4"/>
      <c r="AE139" s="13"/>
      <c r="AF139" s="5"/>
      <c r="AG139" s="5"/>
      <c r="AH139" s="5"/>
      <c r="AI139" s="13"/>
      <c r="AJ139" s="5"/>
      <c r="AK139" s="5"/>
      <c r="AL139" s="5"/>
      <c r="AM139" s="13"/>
      <c r="AN139" s="37"/>
      <c r="AO139" s="37"/>
      <c r="AP139" s="4"/>
      <c r="AQ139" s="13"/>
      <c r="AR139" s="20"/>
      <c r="AS139" s="20"/>
      <c r="AT139" s="35"/>
      <c r="AU139" s="21"/>
      <c r="AV139" s="21"/>
      <c r="AW139" s="80"/>
      <c r="AX139" s="21"/>
      <c r="AY139" s="21"/>
      <c r="AZ139" s="21"/>
      <c r="BA139" s="21"/>
      <c r="BB139" s="21"/>
      <c r="BC139" s="21"/>
      <c r="BD139" s="21"/>
      <c r="BE139" s="21"/>
      <c r="BF139" s="78"/>
      <c r="BG139" s="100"/>
      <c r="BH139" s="81"/>
      <c r="BI139" s="106"/>
      <c r="BJ139" s="37"/>
      <c r="BK139" s="11"/>
      <c r="BL139" s="11"/>
      <c r="BM139" s="11"/>
      <c r="BN139" s="11"/>
      <c r="BO139" s="11"/>
      <c r="BP139" s="11"/>
      <c r="BQ139" s="11"/>
      <c r="BR139" s="11"/>
      <c r="BS139" s="11"/>
      <c r="BT139" s="11"/>
      <c r="BU139" s="11"/>
      <c r="BV139" s="11"/>
      <c r="BW139" s="11"/>
      <c r="BX139" s="11"/>
      <c r="BY139" s="11"/>
      <c r="BZ139" s="11"/>
      <c r="CA139" s="11"/>
      <c r="CB139" s="11"/>
      <c r="CC139" s="11"/>
      <c r="CD139" s="11"/>
      <c r="CE139" s="11"/>
      <c r="CF139" s="12"/>
      <c r="CG139" s="11"/>
      <c r="CH139" s="11"/>
      <c r="CI139" s="11"/>
      <c r="CJ139" s="11"/>
      <c r="CK139" s="11"/>
      <c r="CL139" s="11"/>
      <c r="CM139" s="11"/>
      <c r="CN139" s="11"/>
      <c r="CO139" s="11"/>
      <c r="CP139" s="11"/>
      <c r="CQ139" s="11"/>
      <c r="CR139" s="11"/>
      <c r="CS139" s="11"/>
      <c r="CT139" s="11"/>
      <c r="CU139" s="11"/>
      <c r="CV139" s="11"/>
      <c r="CW139" s="11"/>
      <c r="CX139" s="11"/>
      <c r="CY139" s="11"/>
      <c r="CZ139" s="11"/>
      <c r="DA139" s="11"/>
      <c r="DB139" s="11"/>
      <c r="DC139" s="11"/>
      <c r="DD139" s="11"/>
      <c r="DE139" s="11"/>
      <c r="DF139" s="11"/>
      <c r="DG139" s="11"/>
      <c r="DH139" s="12"/>
      <c r="DI139" s="11"/>
      <c r="DJ139" s="11"/>
      <c r="DK139" s="11"/>
      <c r="DL139" s="11"/>
      <c r="DM139" s="11"/>
      <c r="DN139" s="11"/>
      <c r="DO139" s="11"/>
      <c r="DP139" s="11"/>
      <c r="DQ139" s="11"/>
      <c r="DR139" s="11"/>
      <c r="DS139" s="11"/>
      <c r="DT139" s="11"/>
      <c r="DU139" s="11"/>
      <c r="DV139" s="11"/>
      <c r="DW139" s="11"/>
      <c r="DX139" s="11"/>
      <c r="DY139" s="11"/>
      <c r="DZ139" s="11"/>
      <c r="EA139" s="11"/>
      <c r="EB139" s="11"/>
      <c r="EC139" s="11"/>
      <c r="ED139" s="11"/>
      <c r="EE139" s="11"/>
      <c r="EF139" s="11"/>
      <c r="EG139" s="11"/>
      <c r="EH139" s="11"/>
      <c r="EI139" s="11"/>
      <c r="EJ139" s="12"/>
      <c r="EK139" s="11"/>
      <c r="EL139" s="11"/>
      <c r="EM139" s="11"/>
      <c r="EN139" s="11"/>
      <c r="EO139" s="11"/>
      <c r="EP139" s="11"/>
      <c r="EQ139" s="11"/>
      <c r="ER139" s="11"/>
      <c r="ES139" s="11"/>
      <c r="ET139" s="11"/>
      <c r="EU139" s="11"/>
      <c r="EV139" s="11"/>
      <c r="EW139" s="11"/>
      <c r="EX139" s="11"/>
      <c r="EY139" s="11"/>
      <c r="EZ139" s="11"/>
      <c r="FA139" s="11"/>
      <c r="FB139" s="11"/>
      <c r="FC139" s="11"/>
      <c r="FD139" s="11"/>
      <c r="FE139" s="11"/>
      <c r="FF139" s="11"/>
      <c r="FG139" s="11"/>
      <c r="FH139" s="11"/>
      <c r="FI139" s="11"/>
      <c r="FJ139" s="11"/>
      <c r="FK139" s="11"/>
      <c r="FL139" s="12"/>
      <c r="FM139" s="11"/>
      <c r="FN139" s="11"/>
      <c r="FO139" s="11"/>
      <c r="FP139" s="11"/>
      <c r="FQ139" s="11"/>
      <c r="FR139" s="11"/>
      <c r="FS139" s="11"/>
      <c r="FT139" s="11"/>
      <c r="FU139" s="11"/>
      <c r="FV139" s="11"/>
      <c r="FW139" s="11"/>
      <c r="FX139" s="11"/>
      <c r="FY139" s="11"/>
      <c r="FZ139" s="11"/>
      <c r="GA139" s="11"/>
      <c r="GB139" s="11"/>
      <c r="GC139" s="11"/>
      <c r="GD139" s="11"/>
      <c r="GE139" s="11"/>
      <c r="GF139" s="11"/>
      <c r="GG139" s="11"/>
      <c r="GH139" s="11"/>
      <c r="GI139" s="11"/>
      <c r="GJ139" s="11"/>
      <c r="GK139" s="11"/>
      <c r="GL139" s="11"/>
      <c r="GM139" s="11"/>
      <c r="GN139" s="12"/>
      <c r="GO139" s="11"/>
      <c r="GP139" s="11"/>
      <c r="GQ139" s="11"/>
      <c r="GR139" s="11"/>
      <c r="GS139" s="11"/>
      <c r="GT139" s="11"/>
      <c r="GU139" s="11"/>
      <c r="GV139" s="11"/>
      <c r="GW139" s="11"/>
      <c r="GX139" s="11"/>
      <c r="GY139" s="11"/>
      <c r="GZ139" s="11"/>
      <c r="HA139" s="11"/>
      <c r="HB139" s="11"/>
      <c r="HC139" s="11"/>
      <c r="HD139" s="11"/>
      <c r="HE139" s="11"/>
      <c r="HF139" s="11"/>
      <c r="HG139" s="11"/>
      <c r="HH139" s="11"/>
      <c r="HI139" s="11"/>
      <c r="HJ139" s="11"/>
      <c r="HK139" s="11"/>
      <c r="HL139" s="11"/>
      <c r="HM139" s="11"/>
      <c r="HN139" s="11"/>
      <c r="HO139" s="11"/>
      <c r="HP139" s="12"/>
      <c r="HQ139" s="11"/>
      <c r="HR139" s="11"/>
    </row>
    <row r="140" spans="1:226" s="2" customFormat="1" ht="15" customHeight="1" x14ac:dyDescent="0.2">
      <c r="A140" s="16" t="s">
        <v>141</v>
      </c>
      <c r="B140" s="37">
        <v>0</v>
      </c>
      <c r="C140" s="37">
        <v>0</v>
      </c>
      <c r="D140" s="4">
        <f t="shared" si="46"/>
        <v>0</v>
      </c>
      <c r="E140" s="13">
        <v>0</v>
      </c>
      <c r="F140" s="5" t="s">
        <v>373</v>
      </c>
      <c r="G140" s="5" t="s">
        <v>373</v>
      </c>
      <c r="H140" s="5" t="s">
        <v>373</v>
      </c>
      <c r="I140" s="13" t="s">
        <v>370</v>
      </c>
      <c r="J140" s="5" t="s">
        <v>373</v>
      </c>
      <c r="K140" s="5" t="s">
        <v>373</v>
      </c>
      <c r="L140" s="5" t="s">
        <v>373</v>
      </c>
      <c r="M140" s="13" t="s">
        <v>370</v>
      </c>
      <c r="N140" s="37">
        <v>214.9</v>
      </c>
      <c r="O140" s="37">
        <v>1731.4</v>
      </c>
      <c r="P140" s="4">
        <f t="shared" si="51"/>
        <v>8.0567705909725458</v>
      </c>
      <c r="Q140" s="13">
        <v>20</v>
      </c>
      <c r="R140" s="22">
        <v>1</v>
      </c>
      <c r="S140" s="13">
        <v>15</v>
      </c>
      <c r="T140" s="37">
        <v>0</v>
      </c>
      <c r="U140" s="37">
        <v>0</v>
      </c>
      <c r="V140" s="4">
        <f t="shared" si="52"/>
        <v>1</v>
      </c>
      <c r="W140" s="13">
        <v>30</v>
      </c>
      <c r="X140" s="37">
        <v>2.2999999999999998</v>
      </c>
      <c r="Y140" s="37">
        <v>2.8</v>
      </c>
      <c r="Z140" s="4">
        <f t="shared" si="53"/>
        <v>1.2173913043478262</v>
      </c>
      <c r="AA140" s="13">
        <v>20</v>
      </c>
      <c r="AB140" s="37" t="s">
        <v>370</v>
      </c>
      <c r="AC140" s="37" t="s">
        <v>370</v>
      </c>
      <c r="AD140" s="4" t="s">
        <v>370</v>
      </c>
      <c r="AE140" s="13" t="s">
        <v>370</v>
      </c>
      <c r="AF140" s="5" t="s">
        <v>383</v>
      </c>
      <c r="AG140" s="5" t="s">
        <v>383</v>
      </c>
      <c r="AH140" s="5" t="s">
        <v>383</v>
      </c>
      <c r="AI140" s="13">
        <v>5</v>
      </c>
      <c r="AJ140" s="5" t="s">
        <v>383</v>
      </c>
      <c r="AK140" s="5" t="s">
        <v>383</v>
      </c>
      <c r="AL140" s="5" t="s">
        <v>383</v>
      </c>
      <c r="AM140" s="13">
        <v>15</v>
      </c>
      <c r="AN140" s="37">
        <v>141</v>
      </c>
      <c r="AO140" s="37">
        <v>80</v>
      </c>
      <c r="AP140" s="4">
        <f t="shared" ref="AP140:AP145" si="60">IF((AQ140=0),0,IF(AN140=0,1,IF(AO140&lt;0,0,AO140/AN140)))</f>
        <v>0.56737588652482274</v>
      </c>
      <c r="AQ140" s="13">
        <v>20</v>
      </c>
      <c r="AR140" s="20">
        <f t="shared" si="54"/>
        <v>2.3031500536847993</v>
      </c>
      <c r="AS140" s="20">
        <f t="shared" ref="AS140:AS145" si="61">IF(AR140&gt;1.2,IF((AR140-1.2)*0.1+1.2&gt;1.3,1.3,(AR140-1.2)*0.1+1.2),AR140)</f>
        <v>1.3</v>
      </c>
      <c r="AT140" s="35">
        <v>2342</v>
      </c>
      <c r="AU140" s="21">
        <f t="shared" si="47"/>
        <v>1916.1818181818182</v>
      </c>
      <c r="AV140" s="21">
        <f t="shared" si="48"/>
        <v>2491</v>
      </c>
      <c r="AW140" s="80">
        <f t="shared" si="49"/>
        <v>574.81818181818176</v>
      </c>
      <c r="AX140" s="21">
        <v>280.39999999999998</v>
      </c>
      <c r="AY140" s="21">
        <v>291.7</v>
      </c>
      <c r="AZ140" s="21">
        <v>206.2</v>
      </c>
      <c r="BA140" s="21">
        <v>267.60000000000002</v>
      </c>
      <c r="BB140" s="21">
        <v>276.8</v>
      </c>
      <c r="BC140" s="21">
        <v>261</v>
      </c>
      <c r="BD140" s="21">
        <v>258.29999999999961</v>
      </c>
      <c r="BE140" s="21">
        <v>274.40000000000038</v>
      </c>
      <c r="BF140" s="78">
        <f t="shared" si="50"/>
        <v>374.59999999999997</v>
      </c>
      <c r="BG140" s="100"/>
      <c r="BH140" s="81"/>
      <c r="BI140" s="106"/>
      <c r="BJ140" s="37">
        <f t="shared" si="55"/>
        <v>374.59999999999997</v>
      </c>
      <c r="BK140" s="11"/>
      <c r="BL140" s="11"/>
      <c r="BM140" s="11"/>
      <c r="BN140" s="11"/>
      <c r="BO140" s="11"/>
      <c r="BP140" s="11"/>
      <c r="BQ140" s="11"/>
      <c r="BR140" s="11"/>
      <c r="BS140" s="11"/>
      <c r="BT140" s="11"/>
      <c r="BU140" s="11"/>
      <c r="BV140" s="11"/>
      <c r="BW140" s="11"/>
      <c r="BX140" s="11"/>
      <c r="BY140" s="11"/>
      <c r="BZ140" s="11"/>
      <c r="CA140" s="11"/>
      <c r="CB140" s="11"/>
      <c r="CC140" s="11"/>
      <c r="CD140" s="11"/>
      <c r="CE140" s="11"/>
      <c r="CF140" s="12"/>
      <c r="CG140" s="11"/>
      <c r="CH140" s="11"/>
      <c r="CI140" s="11"/>
      <c r="CJ140" s="11"/>
      <c r="CK140" s="11"/>
      <c r="CL140" s="11"/>
      <c r="CM140" s="11"/>
      <c r="CN140" s="11"/>
      <c r="CO140" s="11"/>
      <c r="CP140" s="11"/>
      <c r="CQ140" s="11"/>
      <c r="CR140" s="11"/>
      <c r="CS140" s="11"/>
      <c r="CT140" s="11"/>
      <c r="CU140" s="11"/>
      <c r="CV140" s="11"/>
      <c r="CW140" s="11"/>
      <c r="CX140" s="11"/>
      <c r="CY140" s="11"/>
      <c r="CZ140" s="11"/>
      <c r="DA140" s="11"/>
      <c r="DB140" s="11"/>
      <c r="DC140" s="11"/>
      <c r="DD140" s="11"/>
      <c r="DE140" s="11"/>
      <c r="DF140" s="11"/>
      <c r="DG140" s="11"/>
      <c r="DH140" s="12"/>
      <c r="DI140" s="11"/>
      <c r="DJ140" s="11"/>
      <c r="DK140" s="11"/>
      <c r="DL140" s="11"/>
      <c r="DM140" s="11"/>
      <c r="DN140" s="11"/>
      <c r="DO140" s="11"/>
      <c r="DP140" s="11"/>
      <c r="DQ140" s="11"/>
      <c r="DR140" s="11"/>
      <c r="DS140" s="11"/>
      <c r="DT140" s="11"/>
      <c r="DU140" s="11"/>
      <c r="DV140" s="11"/>
      <c r="DW140" s="11"/>
      <c r="DX140" s="11"/>
      <c r="DY140" s="11"/>
      <c r="DZ140" s="11"/>
      <c r="EA140" s="11"/>
      <c r="EB140" s="11"/>
      <c r="EC140" s="11"/>
      <c r="ED140" s="11"/>
      <c r="EE140" s="11"/>
      <c r="EF140" s="11"/>
      <c r="EG140" s="11"/>
      <c r="EH140" s="11"/>
      <c r="EI140" s="11"/>
      <c r="EJ140" s="12"/>
      <c r="EK140" s="11"/>
      <c r="EL140" s="11"/>
      <c r="EM140" s="11"/>
      <c r="EN140" s="11"/>
      <c r="EO140" s="11"/>
      <c r="EP140" s="11"/>
      <c r="EQ140" s="11"/>
      <c r="ER140" s="11"/>
      <c r="ES140" s="11"/>
      <c r="ET140" s="11"/>
      <c r="EU140" s="11"/>
      <c r="EV140" s="11"/>
      <c r="EW140" s="11"/>
      <c r="EX140" s="11"/>
      <c r="EY140" s="11"/>
      <c r="EZ140" s="11"/>
      <c r="FA140" s="11"/>
      <c r="FB140" s="11"/>
      <c r="FC140" s="11"/>
      <c r="FD140" s="11"/>
      <c r="FE140" s="11"/>
      <c r="FF140" s="11"/>
      <c r="FG140" s="11"/>
      <c r="FH140" s="11"/>
      <c r="FI140" s="11"/>
      <c r="FJ140" s="11"/>
      <c r="FK140" s="11"/>
      <c r="FL140" s="12"/>
      <c r="FM140" s="11"/>
      <c r="FN140" s="11"/>
      <c r="FO140" s="11"/>
      <c r="FP140" s="11"/>
      <c r="FQ140" s="11"/>
      <c r="FR140" s="11"/>
      <c r="FS140" s="11"/>
      <c r="FT140" s="11"/>
      <c r="FU140" s="11"/>
      <c r="FV140" s="11"/>
      <c r="FW140" s="11"/>
      <c r="FX140" s="11"/>
      <c r="FY140" s="11"/>
      <c r="FZ140" s="11"/>
      <c r="GA140" s="11"/>
      <c r="GB140" s="11"/>
      <c r="GC140" s="11"/>
      <c r="GD140" s="11"/>
      <c r="GE140" s="11"/>
      <c r="GF140" s="11"/>
      <c r="GG140" s="11"/>
      <c r="GH140" s="11"/>
      <c r="GI140" s="11"/>
      <c r="GJ140" s="11"/>
      <c r="GK140" s="11"/>
      <c r="GL140" s="11"/>
      <c r="GM140" s="11"/>
      <c r="GN140" s="12"/>
      <c r="GO140" s="11"/>
      <c r="GP140" s="11"/>
      <c r="GQ140" s="11"/>
      <c r="GR140" s="11"/>
      <c r="GS140" s="11"/>
      <c r="GT140" s="11"/>
      <c r="GU140" s="11"/>
      <c r="GV140" s="11"/>
      <c r="GW140" s="11"/>
      <c r="GX140" s="11"/>
      <c r="GY140" s="11"/>
      <c r="GZ140" s="11"/>
      <c r="HA140" s="11"/>
      <c r="HB140" s="11"/>
      <c r="HC140" s="11"/>
      <c r="HD140" s="11"/>
      <c r="HE140" s="11"/>
      <c r="HF140" s="11"/>
      <c r="HG140" s="11"/>
      <c r="HH140" s="11"/>
      <c r="HI140" s="11"/>
      <c r="HJ140" s="11"/>
      <c r="HK140" s="11"/>
      <c r="HL140" s="11"/>
      <c r="HM140" s="11"/>
      <c r="HN140" s="11"/>
      <c r="HO140" s="11"/>
      <c r="HP140" s="12"/>
      <c r="HQ140" s="11"/>
      <c r="HR140" s="11"/>
    </row>
    <row r="141" spans="1:226" s="2" customFormat="1" ht="15" customHeight="1" x14ac:dyDescent="0.2">
      <c r="A141" s="16" t="s">
        <v>142</v>
      </c>
      <c r="B141" s="37">
        <v>0</v>
      </c>
      <c r="C141" s="37">
        <v>0</v>
      </c>
      <c r="D141" s="4">
        <f t="shared" si="46"/>
        <v>0</v>
      </c>
      <c r="E141" s="13">
        <v>0</v>
      </c>
      <c r="F141" s="5" t="s">
        <v>373</v>
      </c>
      <c r="G141" s="5" t="s">
        <v>373</v>
      </c>
      <c r="H141" s="5" t="s">
        <v>373</v>
      </c>
      <c r="I141" s="13" t="s">
        <v>370</v>
      </c>
      <c r="J141" s="5" t="s">
        <v>373</v>
      </c>
      <c r="K141" s="5" t="s">
        <v>373</v>
      </c>
      <c r="L141" s="5" t="s">
        <v>373</v>
      </c>
      <c r="M141" s="13" t="s">
        <v>370</v>
      </c>
      <c r="N141" s="37">
        <v>164.2</v>
      </c>
      <c r="O141" s="37">
        <v>265.89999999999998</v>
      </c>
      <c r="P141" s="4">
        <f t="shared" si="51"/>
        <v>1.6193666260657735</v>
      </c>
      <c r="Q141" s="13">
        <v>20</v>
      </c>
      <c r="R141" s="22">
        <v>1</v>
      </c>
      <c r="S141" s="13">
        <v>15</v>
      </c>
      <c r="T141" s="37">
        <v>271.2</v>
      </c>
      <c r="U141" s="37">
        <v>307.8</v>
      </c>
      <c r="V141" s="4">
        <f t="shared" si="52"/>
        <v>1.1349557522123894</v>
      </c>
      <c r="W141" s="13">
        <v>35</v>
      </c>
      <c r="X141" s="37">
        <v>14.1</v>
      </c>
      <c r="Y141" s="37">
        <v>19.2</v>
      </c>
      <c r="Z141" s="4">
        <f t="shared" si="53"/>
        <v>1.3617021276595744</v>
      </c>
      <c r="AA141" s="13">
        <v>15</v>
      </c>
      <c r="AB141" s="37" t="s">
        <v>370</v>
      </c>
      <c r="AC141" s="37" t="s">
        <v>370</v>
      </c>
      <c r="AD141" s="4" t="s">
        <v>370</v>
      </c>
      <c r="AE141" s="13" t="s">
        <v>370</v>
      </c>
      <c r="AF141" s="5" t="s">
        <v>383</v>
      </c>
      <c r="AG141" s="5" t="s">
        <v>383</v>
      </c>
      <c r="AH141" s="5" t="s">
        <v>383</v>
      </c>
      <c r="AI141" s="13">
        <v>5</v>
      </c>
      <c r="AJ141" s="5" t="s">
        <v>383</v>
      </c>
      <c r="AK141" s="5" t="s">
        <v>383</v>
      </c>
      <c r="AL141" s="5" t="s">
        <v>383</v>
      </c>
      <c r="AM141" s="13">
        <v>15</v>
      </c>
      <c r="AN141" s="37">
        <v>275</v>
      </c>
      <c r="AO141" s="37">
        <v>286</v>
      </c>
      <c r="AP141" s="4">
        <f t="shared" si="60"/>
        <v>1.04</v>
      </c>
      <c r="AQ141" s="13">
        <v>20</v>
      </c>
      <c r="AR141" s="20">
        <f t="shared" si="54"/>
        <v>1.2222506263204069</v>
      </c>
      <c r="AS141" s="20">
        <f t="shared" si="61"/>
        <v>1.2022250626320408</v>
      </c>
      <c r="AT141" s="35">
        <v>1899</v>
      </c>
      <c r="AU141" s="21">
        <f t="shared" si="47"/>
        <v>1553.7272727272725</v>
      </c>
      <c r="AV141" s="21">
        <f t="shared" si="48"/>
        <v>1867.9</v>
      </c>
      <c r="AW141" s="80">
        <f t="shared" si="49"/>
        <v>314.17272727272757</v>
      </c>
      <c r="AX141" s="21">
        <v>247.2</v>
      </c>
      <c r="AY141" s="21">
        <v>306.5</v>
      </c>
      <c r="AZ141" s="21">
        <v>0</v>
      </c>
      <c r="BA141" s="21">
        <v>198.9</v>
      </c>
      <c r="BB141" s="21">
        <v>199.8</v>
      </c>
      <c r="BC141" s="21">
        <v>274.19999999999982</v>
      </c>
      <c r="BD141" s="21">
        <v>188.10000000000014</v>
      </c>
      <c r="BE141" s="21">
        <v>203.29999999999995</v>
      </c>
      <c r="BF141" s="78">
        <f t="shared" si="50"/>
        <v>249.90000000000009</v>
      </c>
      <c r="BG141" s="100"/>
      <c r="BH141" s="81"/>
      <c r="BI141" s="106"/>
      <c r="BJ141" s="37">
        <f t="shared" si="55"/>
        <v>249.90000000000009</v>
      </c>
      <c r="BK141" s="11"/>
      <c r="BL141" s="11"/>
      <c r="BM141" s="11"/>
      <c r="BN141" s="11"/>
      <c r="BO141" s="11"/>
      <c r="BP141" s="11"/>
      <c r="BQ141" s="11"/>
      <c r="BR141" s="11"/>
      <c r="BS141" s="11"/>
      <c r="BT141" s="11"/>
      <c r="BU141" s="11"/>
      <c r="BV141" s="11"/>
      <c r="BW141" s="11"/>
      <c r="BX141" s="11"/>
      <c r="BY141" s="11"/>
      <c r="BZ141" s="11"/>
      <c r="CA141" s="11"/>
      <c r="CB141" s="11"/>
      <c r="CC141" s="11"/>
      <c r="CD141" s="11"/>
      <c r="CE141" s="11"/>
      <c r="CF141" s="12"/>
      <c r="CG141" s="11"/>
      <c r="CH141" s="11"/>
      <c r="CI141" s="11"/>
      <c r="CJ141" s="11"/>
      <c r="CK141" s="11"/>
      <c r="CL141" s="11"/>
      <c r="CM141" s="11"/>
      <c r="CN141" s="11"/>
      <c r="CO141" s="11"/>
      <c r="CP141" s="11"/>
      <c r="CQ141" s="11"/>
      <c r="CR141" s="11"/>
      <c r="CS141" s="11"/>
      <c r="CT141" s="11"/>
      <c r="CU141" s="11"/>
      <c r="CV141" s="11"/>
      <c r="CW141" s="11"/>
      <c r="CX141" s="11"/>
      <c r="CY141" s="11"/>
      <c r="CZ141" s="11"/>
      <c r="DA141" s="11"/>
      <c r="DB141" s="11"/>
      <c r="DC141" s="11"/>
      <c r="DD141" s="11"/>
      <c r="DE141" s="11"/>
      <c r="DF141" s="11"/>
      <c r="DG141" s="11"/>
      <c r="DH141" s="12"/>
      <c r="DI141" s="11"/>
      <c r="DJ141" s="11"/>
      <c r="DK141" s="11"/>
      <c r="DL141" s="11"/>
      <c r="DM141" s="11"/>
      <c r="DN141" s="11"/>
      <c r="DO141" s="11"/>
      <c r="DP141" s="11"/>
      <c r="DQ141" s="11"/>
      <c r="DR141" s="11"/>
      <c r="DS141" s="11"/>
      <c r="DT141" s="11"/>
      <c r="DU141" s="11"/>
      <c r="DV141" s="11"/>
      <c r="DW141" s="11"/>
      <c r="DX141" s="11"/>
      <c r="DY141" s="11"/>
      <c r="DZ141" s="11"/>
      <c r="EA141" s="11"/>
      <c r="EB141" s="11"/>
      <c r="EC141" s="11"/>
      <c r="ED141" s="11"/>
      <c r="EE141" s="11"/>
      <c r="EF141" s="11"/>
      <c r="EG141" s="11"/>
      <c r="EH141" s="11"/>
      <c r="EI141" s="11"/>
      <c r="EJ141" s="12"/>
      <c r="EK141" s="11"/>
      <c r="EL141" s="11"/>
      <c r="EM141" s="11"/>
      <c r="EN141" s="11"/>
      <c r="EO141" s="11"/>
      <c r="EP141" s="11"/>
      <c r="EQ141" s="11"/>
      <c r="ER141" s="11"/>
      <c r="ES141" s="11"/>
      <c r="ET141" s="11"/>
      <c r="EU141" s="11"/>
      <c r="EV141" s="11"/>
      <c r="EW141" s="11"/>
      <c r="EX141" s="11"/>
      <c r="EY141" s="11"/>
      <c r="EZ141" s="11"/>
      <c r="FA141" s="11"/>
      <c r="FB141" s="11"/>
      <c r="FC141" s="11"/>
      <c r="FD141" s="11"/>
      <c r="FE141" s="11"/>
      <c r="FF141" s="11"/>
      <c r="FG141" s="11"/>
      <c r="FH141" s="11"/>
      <c r="FI141" s="11"/>
      <c r="FJ141" s="11"/>
      <c r="FK141" s="11"/>
      <c r="FL141" s="12"/>
      <c r="FM141" s="11"/>
      <c r="FN141" s="11"/>
      <c r="FO141" s="11"/>
      <c r="FP141" s="11"/>
      <c r="FQ141" s="11"/>
      <c r="FR141" s="11"/>
      <c r="FS141" s="11"/>
      <c r="FT141" s="11"/>
      <c r="FU141" s="11"/>
      <c r="FV141" s="11"/>
      <c r="FW141" s="11"/>
      <c r="FX141" s="11"/>
      <c r="FY141" s="11"/>
      <c r="FZ141" s="11"/>
      <c r="GA141" s="11"/>
      <c r="GB141" s="11"/>
      <c r="GC141" s="11"/>
      <c r="GD141" s="11"/>
      <c r="GE141" s="11"/>
      <c r="GF141" s="11"/>
      <c r="GG141" s="11"/>
      <c r="GH141" s="11"/>
      <c r="GI141" s="11"/>
      <c r="GJ141" s="11"/>
      <c r="GK141" s="11"/>
      <c r="GL141" s="11"/>
      <c r="GM141" s="11"/>
      <c r="GN141" s="12"/>
      <c r="GO141" s="11"/>
      <c r="GP141" s="11"/>
      <c r="GQ141" s="11"/>
      <c r="GR141" s="11"/>
      <c r="GS141" s="11"/>
      <c r="GT141" s="11"/>
      <c r="GU141" s="11"/>
      <c r="GV141" s="11"/>
      <c r="GW141" s="11"/>
      <c r="GX141" s="11"/>
      <c r="GY141" s="11"/>
      <c r="GZ141" s="11"/>
      <c r="HA141" s="11"/>
      <c r="HB141" s="11"/>
      <c r="HC141" s="11"/>
      <c r="HD141" s="11"/>
      <c r="HE141" s="11"/>
      <c r="HF141" s="11"/>
      <c r="HG141" s="11"/>
      <c r="HH141" s="11"/>
      <c r="HI141" s="11"/>
      <c r="HJ141" s="11"/>
      <c r="HK141" s="11"/>
      <c r="HL141" s="11"/>
      <c r="HM141" s="11"/>
      <c r="HN141" s="11"/>
      <c r="HO141" s="11"/>
      <c r="HP141" s="12"/>
      <c r="HQ141" s="11"/>
      <c r="HR141" s="11"/>
    </row>
    <row r="142" spans="1:226" s="2" customFormat="1" ht="15" customHeight="1" x14ac:dyDescent="0.2">
      <c r="A142" s="16" t="s">
        <v>143</v>
      </c>
      <c r="B142" s="37">
        <v>0</v>
      </c>
      <c r="C142" s="37">
        <v>0</v>
      </c>
      <c r="D142" s="4">
        <f t="shared" si="46"/>
        <v>0</v>
      </c>
      <c r="E142" s="13">
        <v>0</v>
      </c>
      <c r="F142" s="5" t="s">
        <v>373</v>
      </c>
      <c r="G142" s="5" t="s">
        <v>373</v>
      </c>
      <c r="H142" s="5" t="s">
        <v>373</v>
      </c>
      <c r="I142" s="13" t="s">
        <v>370</v>
      </c>
      <c r="J142" s="5" t="s">
        <v>373</v>
      </c>
      <c r="K142" s="5" t="s">
        <v>373</v>
      </c>
      <c r="L142" s="5" t="s">
        <v>373</v>
      </c>
      <c r="M142" s="13" t="s">
        <v>370</v>
      </c>
      <c r="N142" s="37">
        <v>183.5</v>
      </c>
      <c r="O142" s="37">
        <v>487.3</v>
      </c>
      <c r="P142" s="4">
        <f t="shared" si="51"/>
        <v>2.6555858310626705</v>
      </c>
      <c r="Q142" s="13">
        <v>20</v>
      </c>
      <c r="R142" s="22">
        <v>1</v>
      </c>
      <c r="S142" s="13">
        <v>15</v>
      </c>
      <c r="T142" s="37">
        <v>383.6</v>
      </c>
      <c r="U142" s="37">
        <v>390.8</v>
      </c>
      <c r="V142" s="4">
        <f t="shared" si="52"/>
        <v>1.0187695516162669</v>
      </c>
      <c r="W142" s="13">
        <v>30</v>
      </c>
      <c r="X142" s="37">
        <v>6.9</v>
      </c>
      <c r="Y142" s="37">
        <v>13.9</v>
      </c>
      <c r="Z142" s="4">
        <f t="shared" si="53"/>
        <v>2.0144927536231885</v>
      </c>
      <c r="AA142" s="13">
        <v>20</v>
      </c>
      <c r="AB142" s="37" t="s">
        <v>370</v>
      </c>
      <c r="AC142" s="37" t="s">
        <v>370</v>
      </c>
      <c r="AD142" s="4" t="s">
        <v>370</v>
      </c>
      <c r="AE142" s="13" t="s">
        <v>370</v>
      </c>
      <c r="AF142" s="5" t="s">
        <v>383</v>
      </c>
      <c r="AG142" s="5" t="s">
        <v>383</v>
      </c>
      <c r="AH142" s="5" t="s">
        <v>383</v>
      </c>
      <c r="AI142" s="13">
        <v>5</v>
      </c>
      <c r="AJ142" s="5" t="s">
        <v>383</v>
      </c>
      <c r="AK142" s="5" t="s">
        <v>383</v>
      </c>
      <c r="AL142" s="5" t="s">
        <v>383</v>
      </c>
      <c r="AM142" s="13">
        <v>15</v>
      </c>
      <c r="AN142" s="37">
        <v>408</v>
      </c>
      <c r="AO142" s="37">
        <v>496</v>
      </c>
      <c r="AP142" s="4">
        <f t="shared" si="60"/>
        <v>1.2156862745098038</v>
      </c>
      <c r="AQ142" s="13">
        <v>20</v>
      </c>
      <c r="AR142" s="20">
        <f t="shared" si="54"/>
        <v>1.5550322260228693</v>
      </c>
      <c r="AS142" s="20">
        <f t="shared" si="61"/>
        <v>1.2355032226022868</v>
      </c>
      <c r="AT142" s="35">
        <v>3455</v>
      </c>
      <c r="AU142" s="21">
        <f t="shared" si="47"/>
        <v>2826.8181818181815</v>
      </c>
      <c r="AV142" s="21">
        <f t="shared" si="48"/>
        <v>3492.5</v>
      </c>
      <c r="AW142" s="80">
        <f t="shared" si="49"/>
        <v>665.68181818181847</v>
      </c>
      <c r="AX142" s="21">
        <v>430.9</v>
      </c>
      <c r="AY142" s="21">
        <v>422.7</v>
      </c>
      <c r="AZ142" s="21">
        <v>315.90000000000003</v>
      </c>
      <c r="BA142" s="21">
        <v>384.8</v>
      </c>
      <c r="BB142" s="21">
        <v>294.10000000000002</v>
      </c>
      <c r="BC142" s="21">
        <v>461.90000000000009</v>
      </c>
      <c r="BD142" s="21">
        <v>395.79999999999984</v>
      </c>
      <c r="BE142" s="21">
        <v>403.59999999999991</v>
      </c>
      <c r="BF142" s="78">
        <f t="shared" si="50"/>
        <v>382.80000000000007</v>
      </c>
      <c r="BG142" s="100"/>
      <c r="BH142" s="81"/>
      <c r="BI142" s="106"/>
      <c r="BJ142" s="37">
        <f t="shared" si="55"/>
        <v>382.80000000000007</v>
      </c>
      <c r="BK142" s="11"/>
      <c r="BL142" s="11"/>
      <c r="BM142" s="11"/>
      <c r="BN142" s="11"/>
      <c r="BO142" s="11"/>
      <c r="BP142" s="11"/>
      <c r="BQ142" s="11"/>
      <c r="BR142" s="11"/>
      <c r="BS142" s="11"/>
      <c r="BT142" s="11"/>
      <c r="BU142" s="11"/>
      <c r="BV142" s="11"/>
      <c r="BW142" s="11"/>
      <c r="BX142" s="11"/>
      <c r="BY142" s="11"/>
      <c r="BZ142" s="11"/>
      <c r="CA142" s="11"/>
      <c r="CB142" s="11"/>
      <c r="CC142" s="11"/>
      <c r="CD142" s="11"/>
      <c r="CE142" s="11"/>
      <c r="CF142" s="12"/>
      <c r="CG142" s="11"/>
      <c r="CH142" s="11"/>
      <c r="CI142" s="11"/>
      <c r="CJ142" s="11"/>
      <c r="CK142" s="11"/>
      <c r="CL142" s="11"/>
      <c r="CM142" s="11"/>
      <c r="CN142" s="11"/>
      <c r="CO142" s="11"/>
      <c r="CP142" s="11"/>
      <c r="CQ142" s="11"/>
      <c r="CR142" s="11"/>
      <c r="CS142" s="11"/>
      <c r="CT142" s="11"/>
      <c r="CU142" s="11"/>
      <c r="CV142" s="11"/>
      <c r="CW142" s="11"/>
      <c r="CX142" s="11"/>
      <c r="CY142" s="11"/>
      <c r="CZ142" s="11"/>
      <c r="DA142" s="11"/>
      <c r="DB142" s="11"/>
      <c r="DC142" s="11"/>
      <c r="DD142" s="11"/>
      <c r="DE142" s="11"/>
      <c r="DF142" s="11"/>
      <c r="DG142" s="11"/>
      <c r="DH142" s="12"/>
      <c r="DI142" s="11"/>
      <c r="DJ142" s="11"/>
      <c r="DK142" s="11"/>
      <c r="DL142" s="11"/>
      <c r="DM142" s="11"/>
      <c r="DN142" s="11"/>
      <c r="DO142" s="11"/>
      <c r="DP142" s="11"/>
      <c r="DQ142" s="11"/>
      <c r="DR142" s="11"/>
      <c r="DS142" s="11"/>
      <c r="DT142" s="11"/>
      <c r="DU142" s="11"/>
      <c r="DV142" s="11"/>
      <c r="DW142" s="11"/>
      <c r="DX142" s="11"/>
      <c r="DY142" s="11"/>
      <c r="DZ142" s="11"/>
      <c r="EA142" s="11"/>
      <c r="EB142" s="11"/>
      <c r="EC142" s="11"/>
      <c r="ED142" s="11"/>
      <c r="EE142" s="11"/>
      <c r="EF142" s="11"/>
      <c r="EG142" s="11"/>
      <c r="EH142" s="11"/>
      <c r="EI142" s="11"/>
      <c r="EJ142" s="12"/>
      <c r="EK142" s="11"/>
      <c r="EL142" s="11"/>
      <c r="EM142" s="11"/>
      <c r="EN142" s="11"/>
      <c r="EO142" s="11"/>
      <c r="EP142" s="11"/>
      <c r="EQ142" s="11"/>
      <c r="ER142" s="11"/>
      <c r="ES142" s="11"/>
      <c r="ET142" s="11"/>
      <c r="EU142" s="11"/>
      <c r="EV142" s="11"/>
      <c r="EW142" s="11"/>
      <c r="EX142" s="11"/>
      <c r="EY142" s="11"/>
      <c r="EZ142" s="11"/>
      <c r="FA142" s="11"/>
      <c r="FB142" s="11"/>
      <c r="FC142" s="11"/>
      <c r="FD142" s="11"/>
      <c r="FE142" s="11"/>
      <c r="FF142" s="11"/>
      <c r="FG142" s="11"/>
      <c r="FH142" s="11"/>
      <c r="FI142" s="11"/>
      <c r="FJ142" s="11"/>
      <c r="FK142" s="11"/>
      <c r="FL142" s="12"/>
      <c r="FM142" s="11"/>
      <c r="FN142" s="11"/>
      <c r="FO142" s="11"/>
      <c r="FP142" s="11"/>
      <c r="FQ142" s="11"/>
      <c r="FR142" s="11"/>
      <c r="FS142" s="11"/>
      <c r="FT142" s="11"/>
      <c r="FU142" s="11"/>
      <c r="FV142" s="11"/>
      <c r="FW142" s="11"/>
      <c r="FX142" s="11"/>
      <c r="FY142" s="11"/>
      <c r="FZ142" s="11"/>
      <c r="GA142" s="11"/>
      <c r="GB142" s="11"/>
      <c r="GC142" s="11"/>
      <c r="GD142" s="11"/>
      <c r="GE142" s="11"/>
      <c r="GF142" s="11"/>
      <c r="GG142" s="11"/>
      <c r="GH142" s="11"/>
      <c r="GI142" s="11"/>
      <c r="GJ142" s="11"/>
      <c r="GK142" s="11"/>
      <c r="GL142" s="11"/>
      <c r="GM142" s="11"/>
      <c r="GN142" s="12"/>
      <c r="GO142" s="11"/>
      <c r="GP142" s="11"/>
      <c r="GQ142" s="11"/>
      <c r="GR142" s="11"/>
      <c r="GS142" s="11"/>
      <c r="GT142" s="11"/>
      <c r="GU142" s="11"/>
      <c r="GV142" s="11"/>
      <c r="GW142" s="11"/>
      <c r="GX142" s="11"/>
      <c r="GY142" s="11"/>
      <c r="GZ142" s="11"/>
      <c r="HA142" s="11"/>
      <c r="HB142" s="11"/>
      <c r="HC142" s="11"/>
      <c r="HD142" s="11"/>
      <c r="HE142" s="11"/>
      <c r="HF142" s="11"/>
      <c r="HG142" s="11"/>
      <c r="HH142" s="11"/>
      <c r="HI142" s="11"/>
      <c r="HJ142" s="11"/>
      <c r="HK142" s="11"/>
      <c r="HL142" s="11"/>
      <c r="HM142" s="11"/>
      <c r="HN142" s="11"/>
      <c r="HO142" s="11"/>
      <c r="HP142" s="12"/>
      <c r="HQ142" s="11"/>
      <c r="HR142" s="11"/>
    </row>
    <row r="143" spans="1:226" s="2" customFormat="1" ht="15" customHeight="1" x14ac:dyDescent="0.2">
      <c r="A143" s="16" t="s">
        <v>144</v>
      </c>
      <c r="B143" s="37">
        <v>13413.6</v>
      </c>
      <c r="C143" s="37">
        <v>17404</v>
      </c>
      <c r="D143" s="4">
        <f t="shared" si="46"/>
        <v>1.2974891155245423</v>
      </c>
      <c r="E143" s="13">
        <v>10</v>
      </c>
      <c r="F143" s="5" t="s">
        <v>373</v>
      </c>
      <c r="G143" s="5" t="s">
        <v>373</v>
      </c>
      <c r="H143" s="5" t="s">
        <v>373</v>
      </c>
      <c r="I143" s="13" t="s">
        <v>370</v>
      </c>
      <c r="J143" s="5" t="s">
        <v>373</v>
      </c>
      <c r="K143" s="5" t="s">
        <v>373</v>
      </c>
      <c r="L143" s="5" t="s">
        <v>373</v>
      </c>
      <c r="M143" s="13" t="s">
        <v>370</v>
      </c>
      <c r="N143" s="37">
        <v>3717.3</v>
      </c>
      <c r="O143" s="37">
        <v>4400.1000000000004</v>
      </c>
      <c r="P143" s="4">
        <f t="shared" si="51"/>
        <v>1.1836817044629167</v>
      </c>
      <c r="Q143" s="13">
        <v>20</v>
      </c>
      <c r="R143" s="22">
        <v>1</v>
      </c>
      <c r="S143" s="13">
        <v>15</v>
      </c>
      <c r="T143" s="37">
        <v>0</v>
      </c>
      <c r="U143" s="37">
        <v>0</v>
      </c>
      <c r="V143" s="4">
        <f t="shared" si="52"/>
        <v>1</v>
      </c>
      <c r="W143" s="13">
        <v>20</v>
      </c>
      <c r="X143" s="37">
        <v>3.1</v>
      </c>
      <c r="Y143" s="37">
        <v>7.5</v>
      </c>
      <c r="Z143" s="4">
        <f t="shared" si="53"/>
        <v>2.4193548387096775</v>
      </c>
      <c r="AA143" s="13">
        <v>30</v>
      </c>
      <c r="AB143" s="37" t="s">
        <v>370</v>
      </c>
      <c r="AC143" s="37" t="s">
        <v>370</v>
      </c>
      <c r="AD143" s="4" t="s">
        <v>370</v>
      </c>
      <c r="AE143" s="13" t="s">
        <v>370</v>
      </c>
      <c r="AF143" s="5" t="s">
        <v>383</v>
      </c>
      <c r="AG143" s="5" t="s">
        <v>383</v>
      </c>
      <c r="AH143" s="5" t="s">
        <v>383</v>
      </c>
      <c r="AI143" s="13">
        <v>5</v>
      </c>
      <c r="AJ143" s="5" t="s">
        <v>383</v>
      </c>
      <c r="AK143" s="5" t="s">
        <v>383</v>
      </c>
      <c r="AL143" s="5" t="s">
        <v>383</v>
      </c>
      <c r="AM143" s="13">
        <v>15</v>
      </c>
      <c r="AN143" s="37">
        <v>119</v>
      </c>
      <c r="AO143" s="37">
        <v>133</v>
      </c>
      <c r="AP143" s="4">
        <f t="shared" si="60"/>
        <v>1.1176470588235294</v>
      </c>
      <c r="AQ143" s="13">
        <v>20</v>
      </c>
      <c r="AR143" s="20">
        <f t="shared" si="54"/>
        <v>1.4485401007153449</v>
      </c>
      <c r="AS143" s="20">
        <f t="shared" si="61"/>
        <v>1.2248540100715344</v>
      </c>
      <c r="AT143" s="35">
        <v>2959</v>
      </c>
      <c r="AU143" s="21">
        <f t="shared" si="47"/>
        <v>2421</v>
      </c>
      <c r="AV143" s="21">
        <f t="shared" si="48"/>
        <v>2965.4</v>
      </c>
      <c r="AW143" s="80">
        <f t="shared" si="49"/>
        <v>544.40000000000009</v>
      </c>
      <c r="AX143" s="21">
        <v>288.39999999999998</v>
      </c>
      <c r="AY143" s="21">
        <v>345.9</v>
      </c>
      <c r="AZ143" s="21">
        <v>323.10000000000002</v>
      </c>
      <c r="BA143" s="21">
        <v>272</v>
      </c>
      <c r="BB143" s="21">
        <v>293.60000000000002</v>
      </c>
      <c r="BC143" s="21">
        <v>430.89999999999986</v>
      </c>
      <c r="BD143" s="21">
        <v>319.2999999999999</v>
      </c>
      <c r="BE143" s="21">
        <v>352.00000000000017</v>
      </c>
      <c r="BF143" s="78">
        <f t="shared" si="50"/>
        <v>340.2000000000001</v>
      </c>
      <c r="BG143" s="100"/>
      <c r="BH143" s="81"/>
      <c r="BI143" s="106"/>
      <c r="BJ143" s="37">
        <f t="shared" si="55"/>
        <v>340.2000000000001</v>
      </c>
      <c r="BK143" s="11"/>
      <c r="BL143" s="11"/>
      <c r="BM143" s="11"/>
      <c r="BN143" s="11"/>
      <c r="BO143" s="11"/>
      <c r="BP143" s="11"/>
      <c r="BQ143" s="11"/>
      <c r="BR143" s="11"/>
      <c r="BS143" s="11"/>
      <c r="BT143" s="11"/>
      <c r="BU143" s="11"/>
      <c r="BV143" s="11"/>
      <c r="BW143" s="11"/>
      <c r="BX143" s="11"/>
      <c r="BY143" s="11"/>
      <c r="BZ143" s="11"/>
      <c r="CA143" s="11"/>
      <c r="CB143" s="11"/>
      <c r="CC143" s="11"/>
      <c r="CD143" s="11"/>
      <c r="CE143" s="11"/>
      <c r="CF143" s="12"/>
      <c r="CG143" s="11"/>
      <c r="CH143" s="11"/>
      <c r="CI143" s="11"/>
      <c r="CJ143" s="11"/>
      <c r="CK143" s="11"/>
      <c r="CL143" s="11"/>
      <c r="CM143" s="11"/>
      <c r="CN143" s="11"/>
      <c r="CO143" s="11"/>
      <c r="CP143" s="11"/>
      <c r="CQ143" s="11"/>
      <c r="CR143" s="11"/>
      <c r="CS143" s="11"/>
      <c r="CT143" s="11"/>
      <c r="CU143" s="11"/>
      <c r="CV143" s="11"/>
      <c r="CW143" s="11"/>
      <c r="CX143" s="11"/>
      <c r="CY143" s="11"/>
      <c r="CZ143" s="11"/>
      <c r="DA143" s="11"/>
      <c r="DB143" s="11"/>
      <c r="DC143" s="11"/>
      <c r="DD143" s="11"/>
      <c r="DE143" s="11"/>
      <c r="DF143" s="11"/>
      <c r="DG143" s="11"/>
      <c r="DH143" s="12"/>
      <c r="DI143" s="11"/>
      <c r="DJ143" s="11"/>
      <c r="DK143" s="11"/>
      <c r="DL143" s="11"/>
      <c r="DM143" s="11"/>
      <c r="DN143" s="11"/>
      <c r="DO143" s="11"/>
      <c r="DP143" s="11"/>
      <c r="DQ143" s="11"/>
      <c r="DR143" s="11"/>
      <c r="DS143" s="11"/>
      <c r="DT143" s="11"/>
      <c r="DU143" s="11"/>
      <c r="DV143" s="11"/>
      <c r="DW143" s="11"/>
      <c r="DX143" s="11"/>
      <c r="DY143" s="11"/>
      <c r="DZ143" s="11"/>
      <c r="EA143" s="11"/>
      <c r="EB143" s="11"/>
      <c r="EC143" s="11"/>
      <c r="ED143" s="11"/>
      <c r="EE143" s="11"/>
      <c r="EF143" s="11"/>
      <c r="EG143" s="11"/>
      <c r="EH143" s="11"/>
      <c r="EI143" s="11"/>
      <c r="EJ143" s="12"/>
      <c r="EK143" s="11"/>
      <c r="EL143" s="11"/>
      <c r="EM143" s="11"/>
      <c r="EN143" s="11"/>
      <c r="EO143" s="11"/>
      <c r="EP143" s="11"/>
      <c r="EQ143" s="11"/>
      <c r="ER143" s="11"/>
      <c r="ES143" s="11"/>
      <c r="ET143" s="11"/>
      <c r="EU143" s="11"/>
      <c r="EV143" s="11"/>
      <c r="EW143" s="11"/>
      <c r="EX143" s="11"/>
      <c r="EY143" s="11"/>
      <c r="EZ143" s="11"/>
      <c r="FA143" s="11"/>
      <c r="FB143" s="11"/>
      <c r="FC143" s="11"/>
      <c r="FD143" s="11"/>
      <c r="FE143" s="11"/>
      <c r="FF143" s="11"/>
      <c r="FG143" s="11"/>
      <c r="FH143" s="11"/>
      <c r="FI143" s="11"/>
      <c r="FJ143" s="11"/>
      <c r="FK143" s="11"/>
      <c r="FL143" s="12"/>
      <c r="FM143" s="11"/>
      <c r="FN143" s="11"/>
      <c r="FO143" s="11"/>
      <c r="FP143" s="11"/>
      <c r="FQ143" s="11"/>
      <c r="FR143" s="11"/>
      <c r="FS143" s="11"/>
      <c r="FT143" s="11"/>
      <c r="FU143" s="11"/>
      <c r="FV143" s="11"/>
      <c r="FW143" s="11"/>
      <c r="FX143" s="11"/>
      <c r="FY143" s="11"/>
      <c r="FZ143" s="11"/>
      <c r="GA143" s="11"/>
      <c r="GB143" s="11"/>
      <c r="GC143" s="11"/>
      <c r="GD143" s="11"/>
      <c r="GE143" s="11"/>
      <c r="GF143" s="11"/>
      <c r="GG143" s="11"/>
      <c r="GH143" s="11"/>
      <c r="GI143" s="11"/>
      <c r="GJ143" s="11"/>
      <c r="GK143" s="11"/>
      <c r="GL143" s="11"/>
      <c r="GM143" s="11"/>
      <c r="GN143" s="12"/>
      <c r="GO143" s="11"/>
      <c r="GP143" s="11"/>
      <c r="GQ143" s="11"/>
      <c r="GR143" s="11"/>
      <c r="GS143" s="11"/>
      <c r="GT143" s="11"/>
      <c r="GU143" s="11"/>
      <c r="GV143" s="11"/>
      <c r="GW143" s="11"/>
      <c r="GX143" s="11"/>
      <c r="GY143" s="11"/>
      <c r="GZ143" s="11"/>
      <c r="HA143" s="11"/>
      <c r="HB143" s="11"/>
      <c r="HC143" s="11"/>
      <c r="HD143" s="11"/>
      <c r="HE143" s="11"/>
      <c r="HF143" s="11"/>
      <c r="HG143" s="11"/>
      <c r="HH143" s="11"/>
      <c r="HI143" s="11"/>
      <c r="HJ143" s="11"/>
      <c r="HK143" s="11"/>
      <c r="HL143" s="11"/>
      <c r="HM143" s="11"/>
      <c r="HN143" s="11"/>
      <c r="HO143" s="11"/>
      <c r="HP143" s="12"/>
      <c r="HQ143" s="11"/>
      <c r="HR143" s="11"/>
    </row>
    <row r="144" spans="1:226" s="2" customFormat="1" ht="15" customHeight="1" x14ac:dyDescent="0.2">
      <c r="A144" s="16" t="s">
        <v>145</v>
      </c>
      <c r="B144" s="37">
        <v>558.79999999999995</v>
      </c>
      <c r="C144" s="37">
        <v>617.29999999999995</v>
      </c>
      <c r="D144" s="4">
        <f t="shared" si="46"/>
        <v>1.1046886184681461</v>
      </c>
      <c r="E144" s="13">
        <v>10</v>
      </c>
      <c r="F144" s="5" t="s">
        <v>373</v>
      </c>
      <c r="G144" s="5" t="s">
        <v>373</v>
      </c>
      <c r="H144" s="5" t="s">
        <v>373</v>
      </c>
      <c r="I144" s="13" t="s">
        <v>370</v>
      </c>
      <c r="J144" s="5" t="s">
        <v>373</v>
      </c>
      <c r="K144" s="5" t="s">
        <v>373</v>
      </c>
      <c r="L144" s="5" t="s">
        <v>373</v>
      </c>
      <c r="M144" s="13" t="s">
        <v>370</v>
      </c>
      <c r="N144" s="37">
        <v>2719.8</v>
      </c>
      <c r="O144" s="37">
        <v>3972.4</v>
      </c>
      <c r="P144" s="4">
        <f t="shared" si="51"/>
        <v>1.4605485697477756</v>
      </c>
      <c r="Q144" s="13">
        <v>20</v>
      </c>
      <c r="R144" s="22">
        <v>1</v>
      </c>
      <c r="S144" s="13">
        <v>15</v>
      </c>
      <c r="T144" s="37">
        <v>77.3</v>
      </c>
      <c r="U144" s="37">
        <v>109</v>
      </c>
      <c r="V144" s="4">
        <f t="shared" si="52"/>
        <v>1.4100905562742563</v>
      </c>
      <c r="W144" s="13">
        <v>30</v>
      </c>
      <c r="X144" s="37">
        <v>4.3</v>
      </c>
      <c r="Y144" s="37">
        <v>8.4</v>
      </c>
      <c r="Z144" s="4">
        <f t="shared" si="53"/>
        <v>1.9534883720930234</v>
      </c>
      <c r="AA144" s="13">
        <v>20</v>
      </c>
      <c r="AB144" s="37" t="s">
        <v>370</v>
      </c>
      <c r="AC144" s="37" t="s">
        <v>370</v>
      </c>
      <c r="AD144" s="4" t="s">
        <v>370</v>
      </c>
      <c r="AE144" s="13" t="s">
        <v>370</v>
      </c>
      <c r="AF144" s="5" t="s">
        <v>383</v>
      </c>
      <c r="AG144" s="5" t="s">
        <v>383</v>
      </c>
      <c r="AH144" s="5" t="s">
        <v>383</v>
      </c>
      <c r="AI144" s="13">
        <v>5</v>
      </c>
      <c r="AJ144" s="5" t="s">
        <v>383</v>
      </c>
      <c r="AK144" s="5" t="s">
        <v>383</v>
      </c>
      <c r="AL144" s="5" t="s">
        <v>383</v>
      </c>
      <c r="AM144" s="13">
        <v>15</v>
      </c>
      <c r="AN144" s="37">
        <v>91</v>
      </c>
      <c r="AO144" s="37">
        <v>120</v>
      </c>
      <c r="AP144" s="4">
        <f t="shared" si="60"/>
        <v>1.3186813186813187</v>
      </c>
      <c r="AQ144" s="13">
        <v>20</v>
      </c>
      <c r="AR144" s="20">
        <f t="shared" si="54"/>
        <v>1.4174258094204479</v>
      </c>
      <c r="AS144" s="20">
        <f t="shared" si="61"/>
        <v>1.2217425809420448</v>
      </c>
      <c r="AT144" s="35">
        <v>1950</v>
      </c>
      <c r="AU144" s="21">
        <f t="shared" si="47"/>
        <v>1595.4545454545455</v>
      </c>
      <c r="AV144" s="21">
        <f t="shared" si="48"/>
        <v>1949.2</v>
      </c>
      <c r="AW144" s="80">
        <f t="shared" si="49"/>
        <v>353.74545454545455</v>
      </c>
      <c r="AX144" s="21">
        <v>209.3</v>
      </c>
      <c r="AY144" s="21">
        <v>255.2</v>
      </c>
      <c r="AZ144" s="21">
        <v>165.29999999999995</v>
      </c>
      <c r="BA144" s="21">
        <v>208.2</v>
      </c>
      <c r="BB144" s="21">
        <v>221.4</v>
      </c>
      <c r="BC144" s="21">
        <v>230.50000000000011</v>
      </c>
      <c r="BD144" s="21">
        <v>201.39999999999992</v>
      </c>
      <c r="BE144" s="21">
        <v>230.5</v>
      </c>
      <c r="BF144" s="78">
        <f t="shared" si="50"/>
        <v>227.40000000000003</v>
      </c>
      <c r="BG144" s="100"/>
      <c r="BH144" s="81"/>
      <c r="BI144" s="106"/>
      <c r="BJ144" s="37">
        <f t="shared" si="55"/>
        <v>227.40000000000003</v>
      </c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2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2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2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2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2"/>
      <c r="GO144" s="11"/>
      <c r="GP144" s="11"/>
      <c r="GQ144" s="11"/>
      <c r="GR144" s="11"/>
      <c r="GS144" s="11"/>
      <c r="GT144" s="11"/>
      <c r="GU144" s="11"/>
      <c r="GV144" s="11"/>
      <c r="GW144" s="11"/>
      <c r="GX144" s="11"/>
      <c r="GY144" s="11"/>
      <c r="GZ144" s="11"/>
      <c r="HA144" s="11"/>
      <c r="HB144" s="11"/>
      <c r="HC144" s="11"/>
      <c r="HD144" s="11"/>
      <c r="HE144" s="11"/>
      <c r="HF144" s="11"/>
      <c r="HG144" s="11"/>
      <c r="HH144" s="11"/>
      <c r="HI144" s="11"/>
      <c r="HJ144" s="11"/>
      <c r="HK144" s="11"/>
      <c r="HL144" s="11"/>
      <c r="HM144" s="11"/>
      <c r="HN144" s="11"/>
      <c r="HO144" s="11"/>
      <c r="HP144" s="12"/>
      <c r="HQ144" s="11"/>
      <c r="HR144" s="11"/>
    </row>
    <row r="145" spans="1:226" s="2" customFormat="1" ht="15" customHeight="1" x14ac:dyDescent="0.2">
      <c r="A145" s="16" t="s">
        <v>146</v>
      </c>
      <c r="B145" s="37">
        <v>0</v>
      </c>
      <c r="C145" s="37">
        <v>0</v>
      </c>
      <c r="D145" s="4">
        <f t="shared" si="46"/>
        <v>0</v>
      </c>
      <c r="E145" s="13">
        <v>0</v>
      </c>
      <c r="F145" s="5" t="s">
        <v>373</v>
      </c>
      <c r="G145" s="5" t="s">
        <v>373</v>
      </c>
      <c r="H145" s="5" t="s">
        <v>373</v>
      </c>
      <c r="I145" s="13" t="s">
        <v>370</v>
      </c>
      <c r="J145" s="5" t="s">
        <v>373</v>
      </c>
      <c r="K145" s="5" t="s">
        <v>373</v>
      </c>
      <c r="L145" s="5" t="s">
        <v>373</v>
      </c>
      <c r="M145" s="13" t="s">
        <v>370</v>
      </c>
      <c r="N145" s="37">
        <v>96.2</v>
      </c>
      <c r="O145" s="37">
        <v>263.39999999999998</v>
      </c>
      <c r="P145" s="4">
        <f t="shared" si="51"/>
        <v>2.7380457380457379</v>
      </c>
      <c r="Q145" s="13">
        <v>20</v>
      </c>
      <c r="R145" s="22">
        <v>1</v>
      </c>
      <c r="S145" s="13">
        <v>15</v>
      </c>
      <c r="T145" s="37">
        <v>0</v>
      </c>
      <c r="U145" s="37">
        <v>0</v>
      </c>
      <c r="V145" s="4">
        <f t="shared" si="52"/>
        <v>1</v>
      </c>
      <c r="W145" s="13">
        <v>35</v>
      </c>
      <c r="X145" s="37">
        <v>0.6</v>
      </c>
      <c r="Y145" s="37">
        <v>3.6</v>
      </c>
      <c r="Z145" s="4">
        <f t="shared" si="53"/>
        <v>6</v>
      </c>
      <c r="AA145" s="13">
        <v>15</v>
      </c>
      <c r="AB145" s="37" t="s">
        <v>370</v>
      </c>
      <c r="AC145" s="37" t="s">
        <v>370</v>
      </c>
      <c r="AD145" s="4" t="s">
        <v>370</v>
      </c>
      <c r="AE145" s="13" t="s">
        <v>370</v>
      </c>
      <c r="AF145" s="5" t="s">
        <v>383</v>
      </c>
      <c r="AG145" s="5" t="s">
        <v>383</v>
      </c>
      <c r="AH145" s="5" t="s">
        <v>383</v>
      </c>
      <c r="AI145" s="13">
        <v>5</v>
      </c>
      <c r="AJ145" s="5" t="s">
        <v>383</v>
      </c>
      <c r="AK145" s="5" t="s">
        <v>383</v>
      </c>
      <c r="AL145" s="5" t="s">
        <v>383</v>
      </c>
      <c r="AM145" s="13">
        <v>15</v>
      </c>
      <c r="AN145" s="37">
        <v>184</v>
      </c>
      <c r="AO145" s="37">
        <v>201</v>
      </c>
      <c r="AP145" s="4">
        <f t="shared" si="60"/>
        <v>1.0923913043478262</v>
      </c>
      <c r="AQ145" s="13">
        <v>20</v>
      </c>
      <c r="AR145" s="20">
        <f t="shared" si="54"/>
        <v>2.0629403890273457</v>
      </c>
      <c r="AS145" s="20">
        <f t="shared" si="61"/>
        <v>1.2862940389027346</v>
      </c>
      <c r="AT145" s="35">
        <v>2579</v>
      </c>
      <c r="AU145" s="21">
        <f t="shared" si="47"/>
        <v>2110.090909090909</v>
      </c>
      <c r="AV145" s="21">
        <f t="shared" si="48"/>
        <v>2714.2</v>
      </c>
      <c r="AW145" s="80">
        <f t="shared" si="49"/>
        <v>604.10909090909081</v>
      </c>
      <c r="AX145" s="21">
        <v>276.7</v>
      </c>
      <c r="AY145" s="21">
        <v>275.10000000000002</v>
      </c>
      <c r="AZ145" s="21">
        <v>293.60000000000002</v>
      </c>
      <c r="BA145" s="21">
        <v>284.60000000000002</v>
      </c>
      <c r="BB145" s="21">
        <v>233.8</v>
      </c>
      <c r="BC145" s="21">
        <v>371.29999999999973</v>
      </c>
      <c r="BD145" s="21">
        <v>287.40000000000038</v>
      </c>
      <c r="BE145" s="21">
        <v>280.09999999999991</v>
      </c>
      <c r="BF145" s="78">
        <f t="shared" si="50"/>
        <v>411.60000000000036</v>
      </c>
      <c r="BG145" s="100"/>
      <c r="BH145" s="81"/>
      <c r="BI145" s="106"/>
      <c r="BJ145" s="37">
        <f t="shared" si="55"/>
        <v>411.60000000000036</v>
      </c>
      <c r="BK145" s="11"/>
      <c r="BL145" s="11"/>
      <c r="BM145" s="11"/>
      <c r="BN145" s="11"/>
      <c r="BO145" s="11"/>
      <c r="BP145" s="11"/>
      <c r="BQ145" s="11"/>
      <c r="BR145" s="11"/>
      <c r="BS145" s="11"/>
      <c r="BT145" s="11"/>
      <c r="BU145" s="11"/>
      <c r="BV145" s="11"/>
      <c r="BW145" s="11"/>
      <c r="BX145" s="11"/>
      <c r="BY145" s="11"/>
      <c r="BZ145" s="11"/>
      <c r="CA145" s="11"/>
      <c r="CB145" s="11"/>
      <c r="CC145" s="11"/>
      <c r="CD145" s="11"/>
      <c r="CE145" s="11"/>
      <c r="CF145" s="12"/>
      <c r="CG145" s="11"/>
      <c r="CH145" s="11"/>
      <c r="CI145" s="11"/>
      <c r="CJ145" s="11"/>
      <c r="CK145" s="11"/>
      <c r="CL145" s="11"/>
      <c r="CM145" s="11"/>
      <c r="CN145" s="11"/>
      <c r="CO145" s="11"/>
      <c r="CP145" s="11"/>
      <c r="CQ145" s="11"/>
      <c r="CR145" s="11"/>
      <c r="CS145" s="11"/>
      <c r="CT145" s="11"/>
      <c r="CU145" s="11"/>
      <c r="CV145" s="11"/>
      <c r="CW145" s="11"/>
      <c r="CX145" s="11"/>
      <c r="CY145" s="11"/>
      <c r="CZ145" s="11"/>
      <c r="DA145" s="11"/>
      <c r="DB145" s="11"/>
      <c r="DC145" s="11"/>
      <c r="DD145" s="11"/>
      <c r="DE145" s="11"/>
      <c r="DF145" s="11"/>
      <c r="DG145" s="11"/>
      <c r="DH145" s="12"/>
      <c r="DI145" s="11"/>
      <c r="DJ145" s="11"/>
      <c r="DK145" s="11"/>
      <c r="DL145" s="11"/>
      <c r="DM145" s="11"/>
      <c r="DN145" s="11"/>
      <c r="DO145" s="11"/>
      <c r="DP145" s="11"/>
      <c r="DQ145" s="11"/>
      <c r="DR145" s="11"/>
      <c r="DS145" s="11"/>
      <c r="DT145" s="11"/>
      <c r="DU145" s="11"/>
      <c r="DV145" s="11"/>
      <c r="DW145" s="11"/>
      <c r="DX145" s="11"/>
      <c r="DY145" s="11"/>
      <c r="DZ145" s="11"/>
      <c r="EA145" s="11"/>
      <c r="EB145" s="11"/>
      <c r="EC145" s="11"/>
      <c r="ED145" s="11"/>
      <c r="EE145" s="11"/>
      <c r="EF145" s="11"/>
      <c r="EG145" s="11"/>
      <c r="EH145" s="11"/>
      <c r="EI145" s="11"/>
      <c r="EJ145" s="12"/>
      <c r="EK145" s="11"/>
      <c r="EL145" s="11"/>
      <c r="EM145" s="11"/>
      <c r="EN145" s="11"/>
      <c r="EO145" s="11"/>
      <c r="EP145" s="11"/>
      <c r="EQ145" s="11"/>
      <c r="ER145" s="11"/>
      <c r="ES145" s="11"/>
      <c r="ET145" s="11"/>
      <c r="EU145" s="11"/>
      <c r="EV145" s="11"/>
      <c r="EW145" s="11"/>
      <c r="EX145" s="11"/>
      <c r="EY145" s="11"/>
      <c r="EZ145" s="11"/>
      <c r="FA145" s="11"/>
      <c r="FB145" s="11"/>
      <c r="FC145" s="11"/>
      <c r="FD145" s="11"/>
      <c r="FE145" s="11"/>
      <c r="FF145" s="11"/>
      <c r="FG145" s="11"/>
      <c r="FH145" s="11"/>
      <c r="FI145" s="11"/>
      <c r="FJ145" s="11"/>
      <c r="FK145" s="11"/>
      <c r="FL145" s="12"/>
      <c r="FM145" s="11"/>
      <c r="FN145" s="11"/>
      <c r="FO145" s="11"/>
      <c r="FP145" s="11"/>
      <c r="FQ145" s="11"/>
      <c r="FR145" s="11"/>
      <c r="FS145" s="11"/>
      <c r="FT145" s="11"/>
      <c r="FU145" s="11"/>
      <c r="FV145" s="11"/>
      <c r="FW145" s="11"/>
      <c r="FX145" s="11"/>
      <c r="FY145" s="11"/>
      <c r="FZ145" s="11"/>
      <c r="GA145" s="11"/>
      <c r="GB145" s="11"/>
      <c r="GC145" s="11"/>
      <c r="GD145" s="11"/>
      <c r="GE145" s="11"/>
      <c r="GF145" s="11"/>
      <c r="GG145" s="11"/>
      <c r="GH145" s="11"/>
      <c r="GI145" s="11"/>
      <c r="GJ145" s="11"/>
      <c r="GK145" s="11"/>
      <c r="GL145" s="11"/>
      <c r="GM145" s="11"/>
      <c r="GN145" s="12"/>
      <c r="GO145" s="11"/>
      <c r="GP145" s="11"/>
      <c r="GQ145" s="11"/>
      <c r="GR145" s="11"/>
      <c r="GS145" s="11"/>
      <c r="GT145" s="11"/>
      <c r="GU145" s="11"/>
      <c r="GV145" s="11"/>
      <c r="GW145" s="11"/>
      <c r="GX145" s="11"/>
      <c r="GY145" s="11"/>
      <c r="GZ145" s="11"/>
      <c r="HA145" s="11"/>
      <c r="HB145" s="11"/>
      <c r="HC145" s="11"/>
      <c r="HD145" s="11"/>
      <c r="HE145" s="11"/>
      <c r="HF145" s="11"/>
      <c r="HG145" s="11"/>
      <c r="HH145" s="11"/>
      <c r="HI145" s="11"/>
      <c r="HJ145" s="11"/>
      <c r="HK145" s="11"/>
      <c r="HL145" s="11"/>
      <c r="HM145" s="11"/>
      <c r="HN145" s="11"/>
      <c r="HO145" s="11"/>
      <c r="HP145" s="12"/>
      <c r="HQ145" s="11"/>
      <c r="HR145" s="11"/>
    </row>
    <row r="146" spans="1:226" s="2" customFormat="1" ht="15" customHeight="1" x14ac:dyDescent="0.2">
      <c r="A146" s="36" t="s">
        <v>147</v>
      </c>
      <c r="B146" s="37"/>
      <c r="C146" s="37"/>
      <c r="D146" s="4"/>
      <c r="E146" s="13"/>
      <c r="F146" s="5"/>
      <c r="G146" s="5"/>
      <c r="H146" s="5"/>
      <c r="I146" s="13"/>
      <c r="J146" s="5"/>
      <c r="K146" s="5"/>
      <c r="L146" s="5"/>
      <c r="M146" s="13"/>
      <c r="N146" s="37"/>
      <c r="O146" s="37"/>
      <c r="P146" s="4"/>
      <c r="Q146" s="13"/>
      <c r="R146" s="22"/>
      <c r="S146" s="13"/>
      <c r="T146" s="37"/>
      <c r="U146" s="37"/>
      <c r="V146" s="4"/>
      <c r="W146" s="13"/>
      <c r="X146" s="37"/>
      <c r="Y146" s="37"/>
      <c r="Z146" s="4"/>
      <c r="AA146" s="13"/>
      <c r="AB146" s="37"/>
      <c r="AC146" s="37"/>
      <c r="AD146" s="4"/>
      <c r="AE146" s="13"/>
      <c r="AF146" s="5"/>
      <c r="AG146" s="5"/>
      <c r="AH146" s="5"/>
      <c r="AI146" s="13"/>
      <c r="AJ146" s="5"/>
      <c r="AK146" s="5"/>
      <c r="AL146" s="5"/>
      <c r="AM146" s="13"/>
      <c r="AN146" s="37"/>
      <c r="AO146" s="37"/>
      <c r="AP146" s="4"/>
      <c r="AQ146" s="13"/>
      <c r="AR146" s="20"/>
      <c r="AS146" s="20"/>
      <c r="AT146" s="35"/>
      <c r="AU146" s="21"/>
      <c r="AV146" s="21"/>
      <c r="AW146" s="80"/>
      <c r="AX146" s="21"/>
      <c r="AY146" s="21"/>
      <c r="AZ146" s="21"/>
      <c r="BA146" s="21"/>
      <c r="BB146" s="21"/>
      <c r="BC146" s="21"/>
      <c r="BD146" s="21"/>
      <c r="BE146" s="21"/>
      <c r="BF146" s="78"/>
      <c r="BG146" s="100"/>
      <c r="BH146" s="81"/>
      <c r="BI146" s="106"/>
      <c r="BJ146" s="37"/>
      <c r="BK146" s="11"/>
      <c r="BL146" s="11"/>
      <c r="BM146" s="11"/>
      <c r="BN146" s="11"/>
      <c r="BO146" s="11"/>
      <c r="BP146" s="11"/>
      <c r="BQ146" s="11"/>
      <c r="BR146" s="11"/>
      <c r="BS146" s="11"/>
      <c r="BT146" s="11"/>
      <c r="BU146" s="11"/>
      <c r="BV146" s="11"/>
      <c r="BW146" s="11"/>
      <c r="BX146" s="11"/>
      <c r="BY146" s="11"/>
      <c r="BZ146" s="11"/>
      <c r="CA146" s="11"/>
      <c r="CB146" s="11"/>
      <c r="CC146" s="11"/>
      <c r="CD146" s="11"/>
      <c r="CE146" s="11"/>
      <c r="CF146" s="12"/>
      <c r="CG146" s="11"/>
      <c r="CH146" s="11"/>
      <c r="CI146" s="11"/>
      <c r="CJ146" s="11"/>
      <c r="CK146" s="11"/>
      <c r="CL146" s="11"/>
      <c r="CM146" s="11"/>
      <c r="CN146" s="11"/>
      <c r="CO146" s="11"/>
      <c r="CP146" s="11"/>
      <c r="CQ146" s="11"/>
      <c r="CR146" s="11"/>
      <c r="CS146" s="11"/>
      <c r="CT146" s="11"/>
      <c r="CU146" s="11"/>
      <c r="CV146" s="11"/>
      <c r="CW146" s="11"/>
      <c r="CX146" s="11"/>
      <c r="CY146" s="11"/>
      <c r="CZ146" s="11"/>
      <c r="DA146" s="11"/>
      <c r="DB146" s="11"/>
      <c r="DC146" s="11"/>
      <c r="DD146" s="11"/>
      <c r="DE146" s="11"/>
      <c r="DF146" s="11"/>
      <c r="DG146" s="11"/>
      <c r="DH146" s="12"/>
      <c r="DI146" s="11"/>
      <c r="DJ146" s="11"/>
      <c r="DK146" s="11"/>
      <c r="DL146" s="11"/>
      <c r="DM146" s="11"/>
      <c r="DN146" s="11"/>
      <c r="DO146" s="11"/>
      <c r="DP146" s="11"/>
      <c r="DQ146" s="11"/>
      <c r="DR146" s="11"/>
      <c r="DS146" s="11"/>
      <c r="DT146" s="11"/>
      <c r="DU146" s="11"/>
      <c r="DV146" s="11"/>
      <c r="DW146" s="11"/>
      <c r="DX146" s="11"/>
      <c r="DY146" s="11"/>
      <c r="DZ146" s="11"/>
      <c r="EA146" s="11"/>
      <c r="EB146" s="11"/>
      <c r="EC146" s="11"/>
      <c r="ED146" s="11"/>
      <c r="EE146" s="11"/>
      <c r="EF146" s="11"/>
      <c r="EG146" s="11"/>
      <c r="EH146" s="11"/>
      <c r="EI146" s="11"/>
      <c r="EJ146" s="12"/>
      <c r="EK146" s="11"/>
      <c r="EL146" s="11"/>
      <c r="EM146" s="11"/>
      <c r="EN146" s="11"/>
      <c r="EO146" s="11"/>
      <c r="EP146" s="11"/>
      <c r="EQ146" s="11"/>
      <c r="ER146" s="11"/>
      <c r="ES146" s="11"/>
      <c r="ET146" s="11"/>
      <c r="EU146" s="11"/>
      <c r="EV146" s="11"/>
      <c r="EW146" s="11"/>
      <c r="EX146" s="11"/>
      <c r="EY146" s="11"/>
      <c r="EZ146" s="11"/>
      <c r="FA146" s="11"/>
      <c r="FB146" s="11"/>
      <c r="FC146" s="11"/>
      <c r="FD146" s="11"/>
      <c r="FE146" s="11"/>
      <c r="FF146" s="11"/>
      <c r="FG146" s="11"/>
      <c r="FH146" s="11"/>
      <c r="FI146" s="11"/>
      <c r="FJ146" s="11"/>
      <c r="FK146" s="11"/>
      <c r="FL146" s="12"/>
      <c r="FM146" s="11"/>
      <c r="FN146" s="11"/>
      <c r="FO146" s="11"/>
      <c r="FP146" s="11"/>
      <c r="FQ146" s="11"/>
      <c r="FR146" s="11"/>
      <c r="FS146" s="11"/>
      <c r="FT146" s="11"/>
      <c r="FU146" s="11"/>
      <c r="FV146" s="11"/>
      <c r="FW146" s="11"/>
      <c r="FX146" s="11"/>
      <c r="FY146" s="11"/>
      <c r="FZ146" s="11"/>
      <c r="GA146" s="11"/>
      <c r="GB146" s="11"/>
      <c r="GC146" s="11"/>
      <c r="GD146" s="11"/>
      <c r="GE146" s="11"/>
      <c r="GF146" s="11"/>
      <c r="GG146" s="11"/>
      <c r="GH146" s="11"/>
      <c r="GI146" s="11"/>
      <c r="GJ146" s="11"/>
      <c r="GK146" s="11"/>
      <c r="GL146" s="11"/>
      <c r="GM146" s="11"/>
      <c r="GN146" s="12"/>
      <c r="GO146" s="11"/>
      <c r="GP146" s="11"/>
      <c r="GQ146" s="11"/>
      <c r="GR146" s="11"/>
      <c r="GS146" s="11"/>
      <c r="GT146" s="11"/>
      <c r="GU146" s="11"/>
      <c r="GV146" s="11"/>
      <c r="GW146" s="11"/>
      <c r="GX146" s="11"/>
      <c r="GY146" s="11"/>
      <c r="GZ146" s="11"/>
      <c r="HA146" s="11"/>
      <c r="HB146" s="11"/>
      <c r="HC146" s="11"/>
      <c r="HD146" s="11"/>
      <c r="HE146" s="11"/>
      <c r="HF146" s="11"/>
      <c r="HG146" s="11"/>
      <c r="HH146" s="11"/>
      <c r="HI146" s="11"/>
      <c r="HJ146" s="11"/>
      <c r="HK146" s="11"/>
      <c r="HL146" s="11"/>
      <c r="HM146" s="11"/>
      <c r="HN146" s="11"/>
      <c r="HO146" s="11"/>
      <c r="HP146" s="12"/>
      <c r="HQ146" s="11"/>
      <c r="HR146" s="11"/>
    </row>
    <row r="147" spans="1:226" s="2" customFormat="1" ht="15" customHeight="1" x14ac:dyDescent="0.2">
      <c r="A147" s="16" t="s">
        <v>148</v>
      </c>
      <c r="B147" s="37">
        <v>3402</v>
      </c>
      <c r="C147" s="37">
        <v>3721.1</v>
      </c>
      <c r="D147" s="4">
        <f t="shared" si="46"/>
        <v>1.0937977660199882</v>
      </c>
      <c r="E147" s="13">
        <v>10</v>
      </c>
      <c r="F147" s="5" t="s">
        <v>373</v>
      </c>
      <c r="G147" s="5" t="s">
        <v>373</v>
      </c>
      <c r="H147" s="5" t="s">
        <v>373</v>
      </c>
      <c r="I147" s="13" t="s">
        <v>370</v>
      </c>
      <c r="J147" s="5" t="s">
        <v>373</v>
      </c>
      <c r="K147" s="5" t="s">
        <v>373</v>
      </c>
      <c r="L147" s="5" t="s">
        <v>373</v>
      </c>
      <c r="M147" s="13" t="s">
        <v>370</v>
      </c>
      <c r="N147" s="37">
        <v>1585.1</v>
      </c>
      <c r="O147" s="37">
        <v>1256.8</v>
      </c>
      <c r="P147" s="4">
        <f t="shared" si="51"/>
        <v>0.79288372973313992</v>
      </c>
      <c r="Q147" s="13">
        <v>20</v>
      </c>
      <c r="R147" s="22">
        <v>1</v>
      </c>
      <c r="S147" s="13">
        <v>15</v>
      </c>
      <c r="T147" s="37">
        <v>4.5</v>
      </c>
      <c r="U147" s="37">
        <v>41.5</v>
      </c>
      <c r="V147" s="4">
        <f t="shared" si="52"/>
        <v>9.2222222222222214</v>
      </c>
      <c r="W147" s="13">
        <v>20</v>
      </c>
      <c r="X147" s="37">
        <v>3</v>
      </c>
      <c r="Y147" s="37">
        <v>4.2</v>
      </c>
      <c r="Z147" s="4">
        <f t="shared" si="53"/>
        <v>1.4000000000000001</v>
      </c>
      <c r="AA147" s="13">
        <v>30</v>
      </c>
      <c r="AB147" s="37" t="s">
        <v>370</v>
      </c>
      <c r="AC147" s="37" t="s">
        <v>370</v>
      </c>
      <c r="AD147" s="4" t="s">
        <v>370</v>
      </c>
      <c r="AE147" s="13" t="s">
        <v>370</v>
      </c>
      <c r="AF147" s="5" t="s">
        <v>383</v>
      </c>
      <c r="AG147" s="5" t="s">
        <v>383</v>
      </c>
      <c r="AH147" s="5" t="s">
        <v>383</v>
      </c>
      <c r="AI147" s="13">
        <v>5</v>
      </c>
      <c r="AJ147" s="5" t="s">
        <v>383</v>
      </c>
      <c r="AK147" s="5" t="s">
        <v>383</v>
      </c>
      <c r="AL147" s="5" t="s">
        <v>383</v>
      </c>
      <c r="AM147" s="13">
        <v>15</v>
      </c>
      <c r="AN147" s="37">
        <v>45</v>
      </c>
      <c r="AO147" s="37">
        <v>71</v>
      </c>
      <c r="AP147" s="4">
        <f t="shared" ref="AP147:AP158" si="62">IF((AQ147=0),0,IF(AN147=0,1,IF(AO147&lt;0,0,AO147/AN147)))</f>
        <v>1.5777777777777777</v>
      </c>
      <c r="AQ147" s="13">
        <v>20</v>
      </c>
      <c r="AR147" s="20">
        <f t="shared" si="54"/>
        <v>2.6069187152596753</v>
      </c>
      <c r="AS147" s="20">
        <f t="shared" ref="AS147:AS158" si="63">IF(AR147&gt;1.2,IF((AR147-1.2)*0.1+1.2&gt;1.3,1.3,(AR147-1.2)*0.1+1.2),AR147)</f>
        <v>1.3</v>
      </c>
      <c r="AT147" s="35">
        <v>1861</v>
      </c>
      <c r="AU147" s="21">
        <f t="shared" si="47"/>
        <v>1522.6363636363637</v>
      </c>
      <c r="AV147" s="21">
        <f t="shared" si="48"/>
        <v>1979.4</v>
      </c>
      <c r="AW147" s="80">
        <f t="shared" si="49"/>
        <v>456.76363636363635</v>
      </c>
      <c r="AX147" s="21">
        <v>23.4</v>
      </c>
      <c r="AY147" s="21">
        <v>26.2</v>
      </c>
      <c r="AZ147" s="21">
        <v>425.70000000000005</v>
      </c>
      <c r="BA147" s="21">
        <v>94.6</v>
      </c>
      <c r="BB147" s="21">
        <v>208.8</v>
      </c>
      <c r="BC147" s="21">
        <v>540.89999999999964</v>
      </c>
      <c r="BD147" s="21">
        <v>219.9</v>
      </c>
      <c r="BE147" s="21">
        <v>219.9</v>
      </c>
      <c r="BF147" s="78">
        <f t="shared" si="50"/>
        <v>220.00000000000043</v>
      </c>
      <c r="BG147" s="100"/>
      <c r="BH147" s="81"/>
      <c r="BI147" s="106"/>
      <c r="BJ147" s="37">
        <f t="shared" si="55"/>
        <v>220.00000000000043</v>
      </c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11"/>
      <c r="BV147" s="11"/>
      <c r="BW147" s="11"/>
      <c r="BX147" s="11"/>
      <c r="BY147" s="11"/>
      <c r="BZ147" s="11"/>
      <c r="CA147" s="11"/>
      <c r="CB147" s="11"/>
      <c r="CC147" s="11"/>
      <c r="CD147" s="11"/>
      <c r="CE147" s="11"/>
      <c r="CF147" s="12"/>
      <c r="CG147" s="11"/>
      <c r="CH147" s="11"/>
      <c r="CI147" s="11"/>
      <c r="CJ147" s="11"/>
      <c r="CK147" s="11"/>
      <c r="CL147" s="11"/>
      <c r="CM147" s="11"/>
      <c r="CN147" s="11"/>
      <c r="CO147" s="11"/>
      <c r="CP147" s="11"/>
      <c r="CQ147" s="11"/>
      <c r="CR147" s="11"/>
      <c r="CS147" s="11"/>
      <c r="CT147" s="11"/>
      <c r="CU147" s="11"/>
      <c r="CV147" s="11"/>
      <c r="CW147" s="11"/>
      <c r="CX147" s="11"/>
      <c r="CY147" s="11"/>
      <c r="CZ147" s="11"/>
      <c r="DA147" s="11"/>
      <c r="DB147" s="11"/>
      <c r="DC147" s="11"/>
      <c r="DD147" s="11"/>
      <c r="DE147" s="11"/>
      <c r="DF147" s="11"/>
      <c r="DG147" s="11"/>
      <c r="DH147" s="12"/>
      <c r="DI147" s="11"/>
      <c r="DJ147" s="11"/>
      <c r="DK147" s="11"/>
      <c r="DL147" s="11"/>
      <c r="DM147" s="11"/>
      <c r="DN147" s="11"/>
      <c r="DO147" s="11"/>
      <c r="DP147" s="11"/>
      <c r="DQ147" s="11"/>
      <c r="DR147" s="11"/>
      <c r="DS147" s="11"/>
      <c r="DT147" s="11"/>
      <c r="DU147" s="11"/>
      <c r="DV147" s="11"/>
      <c r="DW147" s="11"/>
      <c r="DX147" s="11"/>
      <c r="DY147" s="11"/>
      <c r="DZ147" s="11"/>
      <c r="EA147" s="11"/>
      <c r="EB147" s="11"/>
      <c r="EC147" s="11"/>
      <c r="ED147" s="11"/>
      <c r="EE147" s="11"/>
      <c r="EF147" s="11"/>
      <c r="EG147" s="11"/>
      <c r="EH147" s="11"/>
      <c r="EI147" s="11"/>
      <c r="EJ147" s="12"/>
      <c r="EK147" s="11"/>
      <c r="EL147" s="11"/>
      <c r="EM147" s="11"/>
      <c r="EN147" s="11"/>
      <c r="EO147" s="11"/>
      <c r="EP147" s="11"/>
      <c r="EQ147" s="11"/>
      <c r="ER147" s="11"/>
      <c r="ES147" s="11"/>
      <c r="ET147" s="11"/>
      <c r="EU147" s="11"/>
      <c r="EV147" s="11"/>
      <c r="EW147" s="11"/>
      <c r="EX147" s="11"/>
      <c r="EY147" s="11"/>
      <c r="EZ147" s="11"/>
      <c r="FA147" s="11"/>
      <c r="FB147" s="11"/>
      <c r="FC147" s="11"/>
      <c r="FD147" s="11"/>
      <c r="FE147" s="11"/>
      <c r="FF147" s="11"/>
      <c r="FG147" s="11"/>
      <c r="FH147" s="11"/>
      <c r="FI147" s="11"/>
      <c r="FJ147" s="11"/>
      <c r="FK147" s="11"/>
      <c r="FL147" s="12"/>
      <c r="FM147" s="11"/>
      <c r="FN147" s="11"/>
      <c r="FO147" s="11"/>
      <c r="FP147" s="11"/>
      <c r="FQ147" s="11"/>
      <c r="FR147" s="11"/>
      <c r="FS147" s="11"/>
      <c r="FT147" s="11"/>
      <c r="FU147" s="11"/>
      <c r="FV147" s="11"/>
      <c r="FW147" s="11"/>
      <c r="FX147" s="11"/>
      <c r="FY147" s="11"/>
      <c r="FZ147" s="11"/>
      <c r="GA147" s="11"/>
      <c r="GB147" s="11"/>
      <c r="GC147" s="11"/>
      <c r="GD147" s="11"/>
      <c r="GE147" s="11"/>
      <c r="GF147" s="11"/>
      <c r="GG147" s="11"/>
      <c r="GH147" s="11"/>
      <c r="GI147" s="11"/>
      <c r="GJ147" s="11"/>
      <c r="GK147" s="11"/>
      <c r="GL147" s="11"/>
      <c r="GM147" s="11"/>
      <c r="GN147" s="12"/>
      <c r="GO147" s="11"/>
      <c r="GP147" s="11"/>
      <c r="GQ147" s="11"/>
      <c r="GR147" s="11"/>
      <c r="GS147" s="11"/>
      <c r="GT147" s="11"/>
      <c r="GU147" s="11"/>
      <c r="GV147" s="11"/>
      <c r="GW147" s="11"/>
      <c r="GX147" s="11"/>
      <c r="GY147" s="11"/>
      <c r="GZ147" s="11"/>
      <c r="HA147" s="11"/>
      <c r="HB147" s="11"/>
      <c r="HC147" s="11"/>
      <c r="HD147" s="11"/>
      <c r="HE147" s="11"/>
      <c r="HF147" s="11"/>
      <c r="HG147" s="11"/>
      <c r="HH147" s="11"/>
      <c r="HI147" s="11"/>
      <c r="HJ147" s="11"/>
      <c r="HK147" s="11"/>
      <c r="HL147" s="11"/>
      <c r="HM147" s="11"/>
      <c r="HN147" s="11"/>
      <c r="HO147" s="11"/>
      <c r="HP147" s="12"/>
      <c r="HQ147" s="11"/>
      <c r="HR147" s="11"/>
    </row>
    <row r="148" spans="1:226" s="2" customFormat="1" ht="15" customHeight="1" x14ac:dyDescent="0.2">
      <c r="A148" s="16" t="s">
        <v>149</v>
      </c>
      <c r="B148" s="37">
        <v>1187</v>
      </c>
      <c r="C148" s="37">
        <v>1991.1</v>
      </c>
      <c r="D148" s="4">
        <f t="shared" si="46"/>
        <v>1.6774220724515585</v>
      </c>
      <c r="E148" s="13">
        <v>10</v>
      </c>
      <c r="F148" s="5" t="s">
        <v>373</v>
      </c>
      <c r="G148" s="5" t="s">
        <v>373</v>
      </c>
      <c r="H148" s="5" t="s">
        <v>373</v>
      </c>
      <c r="I148" s="13" t="s">
        <v>370</v>
      </c>
      <c r="J148" s="5" t="s">
        <v>373</v>
      </c>
      <c r="K148" s="5" t="s">
        <v>373</v>
      </c>
      <c r="L148" s="5" t="s">
        <v>373</v>
      </c>
      <c r="M148" s="13" t="s">
        <v>370</v>
      </c>
      <c r="N148" s="37">
        <v>2193.6</v>
      </c>
      <c r="O148" s="37">
        <v>3100.7</v>
      </c>
      <c r="P148" s="4">
        <f t="shared" si="51"/>
        <v>1.4135211524434719</v>
      </c>
      <c r="Q148" s="13">
        <v>20</v>
      </c>
      <c r="R148" s="22">
        <v>1</v>
      </c>
      <c r="S148" s="13">
        <v>15</v>
      </c>
      <c r="T148" s="37">
        <v>2.6</v>
      </c>
      <c r="U148" s="37">
        <v>2.7</v>
      </c>
      <c r="V148" s="4">
        <f t="shared" si="52"/>
        <v>1.0384615384615385</v>
      </c>
      <c r="W148" s="13">
        <v>15</v>
      </c>
      <c r="X148" s="37">
        <v>1.4</v>
      </c>
      <c r="Y148" s="37">
        <v>3.4</v>
      </c>
      <c r="Z148" s="4">
        <f t="shared" si="53"/>
        <v>2.4285714285714288</v>
      </c>
      <c r="AA148" s="13">
        <v>35</v>
      </c>
      <c r="AB148" s="37" t="s">
        <v>370</v>
      </c>
      <c r="AC148" s="37" t="s">
        <v>370</v>
      </c>
      <c r="AD148" s="4" t="s">
        <v>370</v>
      </c>
      <c r="AE148" s="13" t="s">
        <v>370</v>
      </c>
      <c r="AF148" s="5" t="s">
        <v>383</v>
      </c>
      <c r="AG148" s="5" t="s">
        <v>383</v>
      </c>
      <c r="AH148" s="5" t="s">
        <v>383</v>
      </c>
      <c r="AI148" s="13">
        <v>5</v>
      </c>
      <c r="AJ148" s="5" t="s">
        <v>383</v>
      </c>
      <c r="AK148" s="5" t="s">
        <v>383</v>
      </c>
      <c r="AL148" s="5" t="s">
        <v>383</v>
      </c>
      <c r="AM148" s="13">
        <v>15</v>
      </c>
      <c r="AN148" s="37">
        <v>53</v>
      </c>
      <c r="AO148" s="37">
        <v>53</v>
      </c>
      <c r="AP148" s="4">
        <f t="shared" si="62"/>
        <v>1</v>
      </c>
      <c r="AQ148" s="13">
        <v>20</v>
      </c>
      <c r="AR148" s="20">
        <f t="shared" si="54"/>
        <v>1.5706223204374619</v>
      </c>
      <c r="AS148" s="20">
        <f t="shared" si="63"/>
        <v>1.2370622320437461</v>
      </c>
      <c r="AT148" s="35">
        <v>1413</v>
      </c>
      <c r="AU148" s="21">
        <f t="shared" si="47"/>
        <v>1156.0909090909092</v>
      </c>
      <c r="AV148" s="21">
        <f t="shared" si="48"/>
        <v>1430.2</v>
      </c>
      <c r="AW148" s="80">
        <f t="shared" si="49"/>
        <v>274.10909090909081</v>
      </c>
      <c r="AX148" s="21">
        <v>56.7</v>
      </c>
      <c r="AY148" s="21">
        <v>87.6</v>
      </c>
      <c r="AZ148" s="21">
        <v>72.000000000000028</v>
      </c>
      <c r="BA148" s="21">
        <v>85.4</v>
      </c>
      <c r="BB148" s="21">
        <v>159.1</v>
      </c>
      <c r="BC148" s="21">
        <v>489.29999999999995</v>
      </c>
      <c r="BD148" s="21">
        <v>151.19999999999999</v>
      </c>
      <c r="BE148" s="21">
        <v>166.19999999999993</v>
      </c>
      <c r="BF148" s="78">
        <f t="shared" si="50"/>
        <v>162.7000000000001</v>
      </c>
      <c r="BG148" s="100"/>
      <c r="BH148" s="81"/>
      <c r="BI148" s="106"/>
      <c r="BJ148" s="37">
        <f t="shared" si="55"/>
        <v>162.7000000000001</v>
      </c>
      <c r="BK148" s="11"/>
      <c r="BL148" s="11"/>
      <c r="BM148" s="11"/>
      <c r="BN148" s="11"/>
      <c r="BO148" s="11"/>
      <c r="BP148" s="11"/>
      <c r="BQ148" s="11"/>
      <c r="BR148" s="11"/>
      <c r="BS148" s="11"/>
      <c r="BT148" s="11"/>
      <c r="BU148" s="11"/>
      <c r="BV148" s="11"/>
      <c r="BW148" s="11"/>
      <c r="BX148" s="11"/>
      <c r="BY148" s="11"/>
      <c r="BZ148" s="11"/>
      <c r="CA148" s="11"/>
      <c r="CB148" s="11"/>
      <c r="CC148" s="11"/>
      <c r="CD148" s="11"/>
      <c r="CE148" s="11"/>
      <c r="CF148" s="12"/>
      <c r="CG148" s="11"/>
      <c r="CH148" s="11"/>
      <c r="CI148" s="11"/>
      <c r="CJ148" s="11"/>
      <c r="CK148" s="11"/>
      <c r="CL148" s="11"/>
      <c r="CM148" s="11"/>
      <c r="CN148" s="11"/>
      <c r="CO148" s="11"/>
      <c r="CP148" s="11"/>
      <c r="CQ148" s="11"/>
      <c r="CR148" s="11"/>
      <c r="CS148" s="11"/>
      <c r="CT148" s="11"/>
      <c r="CU148" s="11"/>
      <c r="CV148" s="11"/>
      <c r="CW148" s="11"/>
      <c r="CX148" s="11"/>
      <c r="CY148" s="11"/>
      <c r="CZ148" s="11"/>
      <c r="DA148" s="11"/>
      <c r="DB148" s="11"/>
      <c r="DC148" s="11"/>
      <c r="DD148" s="11"/>
      <c r="DE148" s="11"/>
      <c r="DF148" s="11"/>
      <c r="DG148" s="11"/>
      <c r="DH148" s="12"/>
      <c r="DI148" s="11"/>
      <c r="DJ148" s="11"/>
      <c r="DK148" s="11"/>
      <c r="DL148" s="11"/>
      <c r="DM148" s="11"/>
      <c r="DN148" s="11"/>
      <c r="DO148" s="11"/>
      <c r="DP148" s="11"/>
      <c r="DQ148" s="11"/>
      <c r="DR148" s="11"/>
      <c r="DS148" s="11"/>
      <c r="DT148" s="11"/>
      <c r="DU148" s="11"/>
      <c r="DV148" s="11"/>
      <c r="DW148" s="11"/>
      <c r="DX148" s="11"/>
      <c r="DY148" s="11"/>
      <c r="DZ148" s="11"/>
      <c r="EA148" s="11"/>
      <c r="EB148" s="11"/>
      <c r="EC148" s="11"/>
      <c r="ED148" s="11"/>
      <c r="EE148" s="11"/>
      <c r="EF148" s="11"/>
      <c r="EG148" s="11"/>
      <c r="EH148" s="11"/>
      <c r="EI148" s="11"/>
      <c r="EJ148" s="12"/>
      <c r="EK148" s="11"/>
      <c r="EL148" s="11"/>
      <c r="EM148" s="11"/>
      <c r="EN148" s="11"/>
      <c r="EO148" s="11"/>
      <c r="EP148" s="11"/>
      <c r="EQ148" s="11"/>
      <c r="ER148" s="11"/>
      <c r="ES148" s="11"/>
      <c r="ET148" s="11"/>
      <c r="EU148" s="11"/>
      <c r="EV148" s="11"/>
      <c r="EW148" s="11"/>
      <c r="EX148" s="11"/>
      <c r="EY148" s="11"/>
      <c r="EZ148" s="11"/>
      <c r="FA148" s="11"/>
      <c r="FB148" s="11"/>
      <c r="FC148" s="11"/>
      <c r="FD148" s="11"/>
      <c r="FE148" s="11"/>
      <c r="FF148" s="11"/>
      <c r="FG148" s="11"/>
      <c r="FH148" s="11"/>
      <c r="FI148" s="11"/>
      <c r="FJ148" s="11"/>
      <c r="FK148" s="11"/>
      <c r="FL148" s="12"/>
      <c r="FM148" s="11"/>
      <c r="FN148" s="11"/>
      <c r="FO148" s="11"/>
      <c r="FP148" s="11"/>
      <c r="FQ148" s="11"/>
      <c r="FR148" s="11"/>
      <c r="FS148" s="11"/>
      <c r="FT148" s="11"/>
      <c r="FU148" s="11"/>
      <c r="FV148" s="11"/>
      <c r="FW148" s="11"/>
      <c r="FX148" s="11"/>
      <c r="FY148" s="11"/>
      <c r="FZ148" s="11"/>
      <c r="GA148" s="11"/>
      <c r="GB148" s="11"/>
      <c r="GC148" s="11"/>
      <c r="GD148" s="11"/>
      <c r="GE148" s="11"/>
      <c r="GF148" s="11"/>
      <c r="GG148" s="11"/>
      <c r="GH148" s="11"/>
      <c r="GI148" s="11"/>
      <c r="GJ148" s="11"/>
      <c r="GK148" s="11"/>
      <c r="GL148" s="11"/>
      <c r="GM148" s="11"/>
      <c r="GN148" s="12"/>
      <c r="GO148" s="11"/>
      <c r="GP148" s="11"/>
      <c r="GQ148" s="11"/>
      <c r="GR148" s="11"/>
      <c r="GS148" s="11"/>
      <c r="GT148" s="11"/>
      <c r="GU148" s="11"/>
      <c r="GV148" s="11"/>
      <c r="GW148" s="11"/>
      <c r="GX148" s="11"/>
      <c r="GY148" s="11"/>
      <c r="GZ148" s="11"/>
      <c r="HA148" s="11"/>
      <c r="HB148" s="11"/>
      <c r="HC148" s="11"/>
      <c r="HD148" s="11"/>
      <c r="HE148" s="11"/>
      <c r="HF148" s="11"/>
      <c r="HG148" s="11"/>
      <c r="HH148" s="11"/>
      <c r="HI148" s="11"/>
      <c r="HJ148" s="11"/>
      <c r="HK148" s="11"/>
      <c r="HL148" s="11"/>
      <c r="HM148" s="11"/>
      <c r="HN148" s="11"/>
      <c r="HO148" s="11"/>
      <c r="HP148" s="12"/>
      <c r="HQ148" s="11"/>
      <c r="HR148" s="11"/>
    </row>
    <row r="149" spans="1:226" s="2" customFormat="1" ht="15" customHeight="1" x14ac:dyDescent="0.2">
      <c r="A149" s="16" t="s">
        <v>150</v>
      </c>
      <c r="B149" s="37">
        <v>7843</v>
      </c>
      <c r="C149" s="37">
        <v>8702.4</v>
      </c>
      <c r="D149" s="4">
        <f t="shared" si="46"/>
        <v>1.1095754175698074</v>
      </c>
      <c r="E149" s="13">
        <v>10</v>
      </c>
      <c r="F149" s="5" t="s">
        <v>373</v>
      </c>
      <c r="G149" s="5" t="s">
        <v>373</v>
      </c>
      <c r="H149" s="5" t="s">
        <v>373</v>
      </c>
      <c r="I149" s="13" t="s">
        <v>370</v>
      </c>
      <c r="J149" s="5" t="s">
        <v>373</v>
      </c>
      <c r="K149" s="5" t="s">
        <v>373</v>
      </c>
      <c r="L149" s="5" t="s">
        <v>373</v>
      </c>
      <c r="M149" s="13" t="s">
        <v>370</v>
      </c>
      <c r="N149" s="37">
        <v>4010.5</v>
      </c>
      <c r="O149" s="37">
        <v>2522.6999999999998</v>
      </c>
      <c r="P149" s="4">
        <f t="shared" si="51"/>
        <v>0.62902381249220796</v>
      </c>
      <c r="Q149" s="13">
        <v>20</v>
      </c>
      <c r="R149" s="22">
        <v>1</v>
      </c>
      <c r="S149" s="13">
        <v>15</v>
      </c>
      <c r="T149" s="37">
        <v>4.0999999999999996</v>
      </c>
      <c r="U149" s="37">
        <v>6.2</v>
      </c>
      <c r="V149" s="4">
        <f t="shared" si="52"/>
        <v>1.5121951219512197</v>
      </c>
      <c r="W149" s="13">
        <v>10</v>
      </c>
      <c r="X149" s="37">
        <v>91.9</v>
      </c>
      <c r="Y149" s="37">
        <v>166.6</v>
      </c>
      <c r="Z149" s="4">
        <f t="shared" si="53"/>
        <v>1.8128400435255712</v>
      </c>
      <c r="AA149" s="13">
        <v>40</v>
      </c>
      <c r="AB149" s="37" t="s">
        <v>370</v>
      </c>
      <c r="AC149" s="37" t="s">
        <v>370</v>
      </c>
      <c r="AD149" s="4" t="s">
        <v>370</v>
      </c>
      <c r="AE149" s="13" t="s">
        <v>370</v>
      </c>
      <c r="AF149" s="5" t="s">
        <v>383</v>
      </c>
      <c r="AG149" s="5" t="s">
        <v>383</v>
      </c>
      <c r="AH149" s="5" t="s">
        <v>383</v>
      </c>
      <c r="AI149" s="13">
        <v>5</v>
      </c>
      <c r="AJ149" s="5" t="s">
        <v>383</v>
      </c>
      <c r="AK149" s="5" t="s">
        <v>383</v>
      </c>
      <c r="AL149" s="5" t="s">
        <v>383</v>
      </c>
      <c r="AM149" s="13">
        <v>15</v>
      </c>
      <c r="AN149" s="37">
        <v>140</v>
      </c>
      <c r="AO149" s="37">
        <v>140</v>
      </c>
      <c r="AP149" s="4">
        <f t="shared" si="62"/>
        <v>1</v>
      </c>
      <c r="AQ149" s="13">
        <v>20</v>
      </c>
      <c r="AR149" s="20">
        <f t="shared" si="54"/>
        <v>1.2722763772702372</v>
      </c>
      <c r="AS149" s="20">
        <f t="shared" si="63"/>
        <v>1.2072276377270237</v>
      </c>
      <c r="AT149" s="35">
        <v>2928</v>
      </c>
      <c r="AU149" s="21">
        <f t="shared" si="47"/>
        <v>2395.6363636363635</v>
      </c>
      <c r="AV149" s="21">
        <f t="shared" si="48"/>
        <v>2892.1</v>
      </c>
      <c r="AW149" s="80">
        <f t="shared" si="49"/>
        <v>496.4636363636364</v>
      </c>
      <c r="AX149" s="21">
        <v>84.8</v>
      </c>
      <c r="AY149" s="21">
        <v>141.9</v>
      </c>
      <c r="AZ149" s="21">
        <v>289.19999999999993</v>
      </c>
      <c r="BA149" s="21">
        <v>204.4</v>
      </c>
      <c r="BB149" s="21">
        <v>267.2</v>
      </c>
      <c r="BC149" s="21">
        <v>670.20000000000027</v>
      </c>
      <c r="BD149" s="21">
        <v>381.89999999999992</v>
      </c>
      <c r="BE149" s="21">
        <v>359.90000000000009</v>
      </c>
      <c r="BF149" s="78">
        <f t="shared" si="50"/>
        <v>492.59999999999945</v>
      </c>
      <c r="BG149" s="100"/>
      <c r="BH149" s="81"/>
      <c r="BI149" s="106"/>
      <c r="BJ149" s="37">
        <f t="shared" si="55"/>
        <v>492.59999999999945</v>
      </c>
      <c r="BK149" s="11"/>
      <c r="BL149" s="11"/>
      <c r="BM149" s="11"/>
      <c r="BN149" s="11"/>
      <c r="BO149" s="11"/>
      <c r="BP149" s="11"/>
      <c r="BQ149" s="11"/>
      <c r="BR149" s="11"/>
      <c r="BS149" s="11"/>
      <c r="BT149" s="11"/>
      <c r="BU149" s="11"/>
      <c r="BV149" s="11"/>
      <c r="BW149" s="11"/>
      <c r="BX149" s="11"/>
      <c r="BY149" s="11"/>
      <c r="BZ149" s="11"/>
      <c r="CA149" s="11"/>
      <c r="CB149" s="11"/>
      <c r="CC149" s="11"/>
      <c r="CD149" s="11"/>
      <c r="CE149" s="11"/>
      <c r="CF149" s="12"/>
      <c r="CG149" s="11"/>
      <c r="CH149" s="11"/>
      <c r="CI149" s="11"/>
      <c r="CJ149" s="11"/>
      <c r="CK149" s="11"/>
      <c r="CL149" s="11"/>
      <c r="CM149" s="11"/>
      <c r="CN149" s="11"/>
      <c r="CO149" s="11"/>
      <c r="CP149" s="11"/>
      <c r="CQ149" s="11"/>
      <c r="CR149" s="11"/>
      <c r="CS149" s="11"/>
      <c r="CT149" s="11"/>
      <c r="CU149" s="11"/>
      <c r="CV149" s="11"/>
      <c r="CW149" s="11"/>
      <c r="CX149" s="11"/>
      <c r="CY149" s="11"/>
      <c r="CZ149" s="11"/>
      <c r="DA149" s="11"/>
      <c r="DB149" s="11"/>
      <c r="DC149" s="11"/>
      <c r="DD149" s="11"/>
      <c r="DE149" s="11"/>
      <c r="DF149" s="11"/>
      <c r="DG149" s="11"/>
      <c r="DH149" s="12"/>
      <c r="DI149" s="11"/>
      <c r="DJ149" s="11"/>
      <c r="DK149" s="11"/>
      <c r="DL149" s="11"/>
      <c r="DM149" s="11"/>
      <c r="DN149" s="11"/>
      <c r="DO149" s="11"/>
      <c r="DP149" s="11"/>
      <c r="DQ149" s="11"/>
      <c r="DR149" s="11"/>
      <c r="DS149" s="11"/>
      <c r="DT149" s="11"/>
      <c r="DU149" s="11"/>
      <c r="DV149" s="11"/>
      <c r="DW149" s="11"/>
      <c r="DX149" s="11"/>
      <c r="DY149" s="11"/>
      <c r="DZ149" s="11"/>
      <c r="EA149" s="11"/>
      <c r="EB149" s="11"/>
      <c r="EC149" s="11"/>
      <c r="ED149" s="11"/>
      <c r="EE149" s="11"/>
      <c r="EF149" s="11"/>
      <c r="EG149" s="11"/>
      <c r="EH149" s="11"/>
      <c r="EI149" s="11"/>
      <c r="EJ149" s="12"/>
      <c r="EK149" s="11"/>
      <c r="EL149" s="11"/>
      <c r="EM149" s="11"/>
      <c r="EN149" s="11"/>
      <c r="EO149" s="11"/>
      <c r="EP149" s="11"/>
      <c r="EQ149" s="11"/>
      <c r="ER149" s="11"/>
      <c r="ES149" s="11"/>
      <c r="ET149" s="11"/>
      <c r="EU149" s="11"/>
      <c r="EV149" s="11"/>
      <c r="EW149" s="11"/>
      <c r="EX149" s="11"/>
      <c r="EY149" s="11"/>
      <c r="EZ149" s="11"/>
      <c r="FA149" s="11"/>
      <c r="FB149" s="11"/>
      <c r="FC149" s="11"/>
      <c r="FD149" s="11"/>
      <c r="FE149" s="11"/>
      <c r="FF149" s="11"/>
      <c r="FG149" s="11"/>
      <c r="FH149" s="11"/>
      <c r="FI149" s="11"/>
      <c r="FJ149" s="11"/>
      <c r="FK149" s="11"/>
      <c r="FL149" s="12"/>
      <c r="FM149" s="11"/>
      <c r="FN149" s="11"/>
      <c r="FO149" s="11"/>
      <c r="FP149" s="11"/>
      <c r="FQ149" s="11"/>
      <c r="FR149" s="11"/>
      <c r="FS149" s="11"/>
      <c r="FT149" s="11"/>
      <c r="FU149" s="11"/>
      <c r="FV149" s="11"/>
      <c r="FW149" s="11"/>
      <c r="FX149" s="11"/>
      <c r="FY149" s="11"/>
      <c r="FZ149" s="11"/>
      <c r="GA149" s="11"/>
      <c r="GB149" s="11"/>
      <c r="GC149" s="11"/>
      <c r="GD149" s="11"/>
      <c r="GE149" s="11"/>
      <c r="GF149" s="11"/>
      <c r="GG149" s="11"/>
      <c r="GH149" s="11"/>
      <c r="GI149" s="11"/>
      <c r="GJ149" s="11"/>
      <c r="GK149" s="11"/>
      <c r="GL149" s="11"/>
      <c r="GM149" s="11"/>
      <c r="GN149" s="12"/>
      <c r="GO149" s="11"/>
      <c r="GP149" s="11"/>
      <c r="GQ149" s="11"/>
      <c r="GR149" s="11"/>
      <c r="GS149" s="11"/>
      <c r="GT149" s="11"/>
      <c r="GU149" s="11"/>
      <c r="GV149" s="11"/>
      <c r="GW149" s="11"/>
      <c r="GX149" s="11"/>
      <c r="GY149" s="11"/>
      <c r="GZ149" s="11"/>
      <c r="HA149" s="11"/>
      <c r="HB149" s="11"/>
      <c r="HC149" s="11"/>
      <c r="HD149" s="11"/>
      <c r="HE149" s="11"/>
      <c r="HF149" s="11"/>
      <c r="HG149" s="11"/>
      <c r="HH149" s="11"/>
      <c r="HI149" s="11"/>
      <c r="HJ149" s="11"/>
      <c r="HK149" s="11"/>
      <c r="HL149" s="11"/>
      <c r="HM149" s="11"/>
      <c r="HN149" s="11"/>
      <c r="HO149" s="11"/>
      <c r="HP149" s="12"/>
      <c r="HQ149" s="11"/>
      <c r="HR149" s="11"/>
    </row>
    <row r="150" spans="1:226" s="2" customFormat="1" ht="15" customHeight="1" x14ac:dyDescent="0.2">
      <c r="A150" s="16" t="s">
        <v>151</v>
      </c>
      <c r="B150" s="37">
        <v>41340</v>
      </c>
      <c r="C150" s="37">
        <v>46361.3</v>
      </c>
      <c r="D150" s="4">
        <f t="shared" si="46"/>
        <v>1.1214634736332851</v>
      </c>
      <c r="E150" s="13">
        <v>10</v>
      </c>
      <c r="F150" s="5" t="s">
        <v>373</v>
      </c>
      <c r="G150" s="5" t="s">
        <v>373</v>
      </c>
      <c r="H150" s="5" t="s">
        <v>373</v>
      </c>
      <c r="I150" s="13" t="s">
        <v>370</v>
      </c>
      <c r="J150" s="5" t="s">
        <v>373</v>
      </c>
      <c r="K150" s="5" t="s">
        <v>373</v>
      </c>
      <c r="L150" s="5" t="s">
        <v>373</v>
      </c>
      <c r="M150" s="13" t="s">
        <v>370</v>
      </c>
      <c r="N150" s="37">
        <v>6987.7</v>
      </c>
      <c r="O150" s="37">
        <v>6681.1</v>
      </c>
      <c r="P150" s="4">
        <f t="shared" si="51"/>
        <v>0.95612290167007752</v>
      </c>
      <c r="Q150" s="13">
        <v>20</v>
      </c>
      <c r="R150" s="22">
        <v>1</v>
      </c>
      <c r="S150" s="13">
        <v>15</v>
      </c>
      <c r="T150" s="37">
        <v>19.8</v>
      </c>
      <c r="U150" s="37">
        <v>19.8</v>
      </c>
      <c r="V150" s="4">
        <f t="shared" si="52"/>
        <v>1</v>
      </c>
      <c r="W150" s="13">
        <v>20</v>
      </c>
      <c r="X150" s="37">
        <v>20.399999999999999</v>
      </c>
      <c r="Y150" s="37">
        <v>20.399999999999999</v>
      </c>
      <c r="Z150" s="4">
        <f t="shared" si="53"/>
        <v>1</v>
      </c>
      <c r="AA150" s="13">
        <v>30</v>
      </c>
      <c r="AB150" s="37" t="s">
        <v>370</v>
      </c>
      <c r="AC150" s="37" t="s">
        <v>370</v>
      </c>
      <c r="AD150" s="4" t="s">
        <v>370</v>
      </c>
      <c r="AE150" s="13" t="s">
        <v>370</v>
      </c>
      <c r="AF150" s="5" t="s">
        <v>383</v>
      </c>
      <c r="AG150" s="5" t="s">
        <v>383</v>
      </c>
      <c r="AH150" s="5" t="s">
        <v>383</v>
      </c>
      <c r="AI150" s="13">
        <v>5</v>
      </c>
      <c r="AJ150" s="5" t="s">
        <v>383</v>
      </c>
      <c r="AK150" s="5" t="s">
        <v>383</v>
      </c>
      <c r="AL150" s="5" t="s">
        <v>383</v>
      </c>
      <c r="AM150" s="13">
        <v>15</v>
      </c>
      <c r="AN150" s="37">
        <v>227</v>
      </c>
      <c r="AO150" s="37">
        <v>231</v>
      </c>
      <c r="AP150" s="4">
        <f t="shared" si="62"/>
        <v>1.0176211453744493</v>
      </c>
      <c r="AQ150" s="13">
        <v>20</v>
      </c>
      <c r="AR150" s="20">
        <f t="shared" si="54"/>
        <v>1.0059957884975947</v>
      </c>
      <c r="AS150" s="20">
        <f t="shared" si="63"/>
        <v>1.0059957884975947</v>
      </c>
      <c r="AT150" s="35">
        <v>4683</v>
      </c>
      <c r="AU150" s="21">
        <f t="shared" si="47"/>
        <v>3831.545454545455</v>
      </c>
      <c r="AV150" s="21">
        <f t="shared" si="48"/>
        <v>3854.5</v>
      </c>
      <c r="AW150" s="80">
        <f t="shared" si="49"/>
        <v>22.954545454545041</v>
      </c>
      <c r="AX150" s="21">
        <v>193.8</v>
      </c>
      <c r="AY150" s="21">
        <v>244.9</v>
      </c>
      <c r="AZ150" s="21">
        <v>981.00000000000011</v>
      </c>
      <c r="BA150" s="21">
        <v>528</v>
      </c>
      <c r="BB150" s="21">
        <v>378.7</v>
      </c>
      <c r="BC150" s="21">
        <v>206.29999999999973</v>
      </c>
      <c r="BD150" s="21">
        <v>326.20000000000016</v>
      </c>
      <c r="BE150" s="21">
        <v>464.09999999999985</v>
      </c>
      <c r="BF150" s="78">
        <f t="shared" si="50"/>
        <v>531.5</v>
      </c>
      <c r="BG150" s="100"/>
      <c r="BH150" s="81"/>
      <c r="BI150" s="106"/>
      <c r="BJ150" s="37">
        <f t="shared" si="55"/>
        <v>531.5</v>
      </c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2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2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2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2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2"/>
      <c r="GO150" s="11"/>
      <c r="GP150" s="11"/>
      <c r="GQ150" s="11"/>
      <c r="GR150" s="11"/>
      <c r="GS150" s="11"/>
      <c r="GT150" s="11"/>
      <c r="GU150" s="11"/>
      <c r="GV150" s="11"/>
      <c r="GW150" s="11"/>
      <c r="GX150" s="11"/>
      <c r="GY150" s="11"/>
      <c r="GZ150" s="11"/>
      <c r="HA150" s="11"/>
      <c r="HB150" s="11"/>
      <c r="HC150" s="11"/>
      <c r="HD150" s="11"/>
      <c r="HE150" s="11"/>
      <c r="HF150" s="11"/>
      <c r="HG150" s="11"/>
      <c r="HH150" s="11"/>
      <c r="HI150" s="11"/>
      <c r="HJ150" s="11"/>
      <c r="HK150" s="11"/>
      <c r="HL150" s="11"/>
      <c r="HM150" s="11"/>
      <c r="HN150" s="11"/>
      <c r="HO150" s="11"/>
      <c r="HP150" s="12"/>
      <c r="HQ150" s="11"/>
      <c r="HR150" s="11"/>
    </row>
    <row r="151" spans="1:226" s="2" customFormat="1" ht="15" customHeight="1" x14ac:dyDescent="0.2">
      <c r="A151" s="16" t="s">
        <v>152</v>
      </c>
      <c r="B151" s="37">
        <v>1697</v>
      </c>
      <c r="C151" s="37">
        <v>1677.6</v>
      </c>
      <c r="D151" s="4">
        <f t="shared" si="46"/>
        <v>0.98856806128461983</v>
      </c>
      <c r="E151" s="13">
        <v>10</v>
      </c>
      <c r="F151" s="5" t="s">
        <v>373</v>
      </c>
      <c r="G151" s="5" t="s">
        <v>373</v>
      </c>
      <c r="H151" s="5" t="s">
        <v>373</v>
      </c>
      <c r="I151" s="13" t="s">
        <v>370</v>
      </c>
      <c r="J151" s="5" t="s">
        <v>373</v>
      </c>
      <c r="K151" s="5" t="s">
        <v>373</v>
      </c>
      <c r="L151" s="5" t="s">
        <v>373</v>
      </c>
      <c r="M151" s="13" t="s">
        <v>370</v>
      </c>
      <c r="N151" s="37">
        <v>11732.2</v>
      </c>
      <c r="O151" s="37">
        <v>12174.7</v>
      </c>
      <c r="P151" s="4">
        <f t="shared" si="51"/>
        <v>1.0377167112732479</v>
      </c>
      <c r="Q151" s="13">
        <v>20</v>
      </c>
      <c r="R151" s="22">
        <v>1</v>
      </c>
      <c r="S151" s="13">
        <v>15</v>
      </c>
      <c r="T151" s="37">
        <v>1185</v>
      </c>
      <c r="U151" s="37">
        <v>1269.0999999999999</v>
      </c>
      <c r="V151" s="4">
        <f t="shared" si="52"/>
        <v>1.0709704641350211</v>
      </c>
      <c r="W151" s="13">
        <v>35</v>
      </c>
      <c r="X151" s="37">
        <v>29</v>
      </c>
      <c r="Y151" s="37">
        <v>33.5</v>
      </c>
      <c r="Z151" s="4">
        <f t="shared" si="53"/>
        <v>1.1551724137931034</v>
      </c>
      <c r="AA151" s="13">
        <v>15</v>
      </c>
      <c r="AB151" s="37" t="s">
        <v>370</v>
      </c>
      <c r="AC151" s="37" t="s">
        <v>370</v>
      </c>
      <c r="AD151" s="4" t="s">
        <v>370</v>
      </c>
      <c r="AE151" s="13" t="s">
        <v>370</v>
      </c>
      <c r="AF151" s="5" t="s">
        <v>383</v>
      </c>
      <c r="AG151" s="5" t="s">
        <v>383</v>
      </c>
      <c r="AH151" s="5" t="s">
        <v>383</v>
      </c>
      <c r="AI151" s="13">
        <v>5</v>
      </c>
      <c r="AJ151" s="5" t="s">
        <v>383</v>
      </c>
      <c r="AK151" s="5" t="s">
        <v>383</v>
      </c>
      <c r="AL151" s="5" t="s">
        <v>383</v>
      </c>
      <c r="AM151" s="13">
        <v>15</v>
      </c>
      <c r="AN151" s="37">
        <v>713</v>
      </c>
      <c r="AO151" s="37">
        <v>776</v>
      </c>
      <c r="AP151" s="4">
        <f t="shared" si="62"/>
        <v>1.0883590462833099</v>
      </c>
      <c r="AQ151" s="13">
        <v>20</v>
      </c>
      <c r="AR151" s="20">
        <f t="shared" si="54"/>
        <v>1.06277172361391</v>
      </c>
      <c r="AS151" s="20">
        <f t="shared" si="63"/>
        <v>1.06277172361391</v>
      </c>
      <c r="AT151" s="35">
        <v>1641</v>
      </c>
      <c r="AU151" s="21">
        <f t="shared" si="47"/>
        <v>1342.6363636363637</v>
      </c>
      <c r="AV151" s="21">
        <f t="shared" si="48"/>
        <v>1426.9</v>
      </c>
      <c r="AW151" s="80">
        <f t="shared" si="49"/>
        <v>84.263636363636351</v>
      </c>
      <c r="AX151" s="21">
        <v>91.1</v>
      </c>
      <c r="AY151" s="21">
        <v>103.9</v>
      </c>
      <c r="AZ151" s="21">
        <v>164.49999999999997</v>
      </c>
      <c r="BA151" s="21">
        <v>179.3</v>
      </c>
      <c r="BB151" s="21">
        <v>154.9</v>
      </c>
      <c r="BC151" s="21">
        <v>223</v>
      </c>
      <c r="BD151" s="21">
        <v>155.49999999999997</v>
      </c>
      <c r="BE151" s="21">
        <v>120.00000000000003</v>
      </c>
      <c r="BF151" s="78">
        <f t="shared" si="50"/>
        <v>234.70000000000013</v>
      </c>
      <c r="BG151" s="100"/>
      <c r="BH151" s="81"/>
      <c r="BI151" s="106"/>
      <c r="BJ151" s="37">
        <f t="shared" si="55"/>
        <v>234.70000000000013</v>
      </c>
      <c r="BK151" s="11"/>
      <c r="BL151" s="11"/>
      <c r="BM151" s="11"/>
      <c r="BN151" s="11"/>
      <c r="BO151" s="11"/>
      <c r="BP151" s="11"/>
      <c r="BQ151" s="11"/>
      <c r="BR151" s="11"/>
      <c r="BS151" s="11"/>
      <c r="BT151" s="11"/>
      <c r="BU151" s="11"/>
      <c r="BV151" s="11"/>
      <c r="BW151" s="11"/>
      <c r="BX151" s="11"/>
      <c r="BY151" s="11"/>
      <c r="BZ151" s="11"/>
      <c r="CA151" s="11"/>
      <c r="CB151" s="11"/>
      <c r="CC151" s="11"/>
      <c r="CD151" s="11"/>
      <c r="CE151" s="11"/>
      <c r="CF151" s="12"/>
      <c r="CG151" s="11"/>
      <c r="CH151" s="11"/>
      <c r="CI151" s="11"/>
      <c r="CJ151" s="11"/>
      <c r="CK151" s="11"/>
      <c r="CL151" s="11"/>
      <c r="CM151" s="11"/>
      <c r="CN151" s="11"/>
      <c r="CO151" s="11"/>
      <c r="CP151" s="11"/>
      <c r="CQ151" s="11"/>
      <c r="CR151" s="11"/>
      <c r="CS151" s="11"/>
      <c r="CT151" s="11"/>
      <c r="CU151" s="11"/>
      <c r="CV151" s="11"/>
      <c r="CW151" s="11"/>
      <c r="CX151" s="11"/>
      <c r="CY151" s="11"/>
      <c r="CZ151" s="11"/>
      <c r="DA151" s="11"/>
      <c r="DB151" s="11"/>
      <c r="DC151" s="11"/>
      <c r="DD151" s="11"/>
      <c r="DE151" s="11"/>
      <c r="DF151" s="11"/>
      <c r="DG151" s="11"/>
      <c r="DH151" s="12"/>
      <c r="DI151" s="11"/>
      <c r="DJ151" s="11"/>
      <c r="DK151" s="11"/>
      <c r="DL151" s="11"/>
      <c r="DM151" s="11"/>
      <c r="DN151" s="11"/>
      <c r="DO151" s="11"/>
      <c r="DP151" s="11"/>
      <c r="DQ151" s="11"/>
      <c r="DR151" s="11"/>
      <c r="DS151" s="11"/>
      <c r="DT151" s="11"/>
      <c r="DU151" s="11"/>
      <c r="DV151" s="11"/>
      <c r="DW151" s="11"/>
      <c r="DX151" s="11"/>
      <c r="DY151" s="11"/>
      <c r="DZ151" s="11"/>
      <c r="EA151" s="11"/>
      <c r="EB151" s="11"/>
      <c r="EC151" s="11"/>
      <c r="ED151" s="11"/>
      <c r="EE151" s="11"/>
      <c r="EF151" s="11"/>
      <c r="EG151" s="11"/>
      <c r="EH151" s="11"/>
      <c r="EI151" s="11"/>
      <c r="EJ151" s="12"/>
      <c r="EK151" s="11"/>
      <c r="EL151" s="11"/>
      <c r="EM151" s="11"/>
      <c r="EN151" s="11"/>
      <c r="EO151" s="11"/>
      <c r="EP151" s="11"/>
      <c r="EQ151" s="11"/>
      <c r="ER151" s="11"/>
      <c r="ES151" s="11"/>
      <c r="ET151" s="11"/>
      <c r="EU151" s="11"/>
      <c r="EV151" s="11"/>
      <c r="EW151" s="11"/>
      <c r="EX151" s="11"/>
      <c r="EY151" s="11"/>
      <c r="EZ151" s="11"/>
      <c r="FA151" s="11"/>
      <c r="FB151" s="11"/>
      <c r="FC151" s="11"/>
      <c r="FD151" s="11"/>
      <c r="FE151" s="11"/>
      <c r="FF151" s="11"/>
      <c r="FG151" s="11"/>
      <c r="FH151" s="11"/>
      <c r="FI151" s="11"/>
      <c r="FJ151" s="11"/>
      <c r="FK151" s="11"/>
      <c r="FL151" s="12"/>
      <c r="FM151" s="11"/>
      <c r="FN151" s="11"/>
      <c r="FO151" s="11"/>
      <c r="FP151" s="11"/>
      <c r="FQ151" s="11"/>
      <c r="FR151" s="11"/>
      <c r="FS151" s="11"/>
      <c r="FT151" s="11"/>
      <c r="FU151" s="11"/>
      <c r="FV151" s="11"/>
      <c r="FW151" s="11"/>
      <c r="FX151" s="11"/>
      <c r="FY151" s="11"/>
      <c r="FZ151" s="11"/>
      <c r="GA151" s="11"/>
      <c r="GB151" s="11"/>
      <c r="GC151" s="11"/>
      <c r="GD151" s="11"/>
      <c r="GE151" s="11"/>
      <c r="GF151" s="11"/>
      <c r="GG151" s="11"/>
      <c r="GH151" s="11"/>
      <c r="GI151" s="11"/>
      <c r="GJ151" s="11"/>
      <c r="GK151" s="11"/>
      <c r="GL151" s="11"/>
      <c r="GM151" s="11"/>
      <c r="GN151" s="12"/>
      <c r="GO151" s="11"/>
      <c r="GP151" s="11"/>
      <c r="GQ151" s="11"/>
      <c r="GR151" s="11"/>
      <c r="GS151" s="11"/>
      <c r="GT151" s="11"/>
      <c r="GU151" s="11"/>
      <c r="GV151" s="11"/>
      <c r="GW151" s="11"/>
      <c r="GX151" s="11"/>
      <c r="GY151" s="11"/>
      <c r="GZ151" s="11"/>
      <c r="HA151" s="11"/>
      <c r="HB151" s="11"/>
      <c r="HC151" s="11"/>
      <c r="HD151" s="11"/>
      <c r="HE151" s="11"/>
      <c r="HF151" s="11"/>
      <c r="HG151" s="11"/>
      <c r="HH151" s="11"/>
      <c r="HI151" s="11"/>
      <c r="HJ151" s="11"/>
      <c r="HK151" s="11"/>
      <c r="HL151" s="11"/>
      <c r="HM151" s="11"/>
      <c r="HN151" s="11"/>
      <c r="HO151" s="11"/>
      <c r="HP151" s="12"/>
      <c r="HQ151" s="11"/>
      <c r="HR151" s="11"/>
    </row>
    <row r="152" spans="1:226" s="2" customFormat="1" ht="15" customHeight="1" x14ac:dyDescent="0.2">
      <c r="A152" s="16" t="s">
        <v>153</v>
      </c>
      <c r="B152" s="37">
        <v>0</v>
      </c>
      <c r="C152" s="37">
        <v>0</v>
      </c>
      <c r="D152" s="4">
        <f t="shared" si="46"/>
        <v>0</v>
      </c>
      <c r="E152" s="13">
        <v>0</v>
      </c>
      <c r="F152" s="5" t="s">
        <v>373</v>
      </c>
      <c r="G152" s="5" t="s">
        <v>373</v>
      </c>
      <c r="H152" s="5" t="s">
        <v>373</v>
      </c>
      <c r="I152" s="13" t="s">
        <v>370</v>
      </c>
      <c r="J152" s="5" t="s">
        <v>373</v>
      </c>
      <c r="K152" s="5" t="s">
        <v>373</v>
      </c>
      <c r="L152" s="5" t="s">
        <v>373</v>
      </c>
      <c r="M152" s="13" t="s">
        <v>370</v>
      </c>
      <c r="N152" s="37">
        <v>12138</v>
      </c>
      <c r="O152" s="37">
        <v>3650.5</v>
      </c>
      <c r="P152" s="4">
        <f t="shared" si="51"/>
        <v>0.30074971164936565</v>
      </c>
      <c r="Q152" s="13">
        <v>20</v>
      </c>
      <c r="R152" s="22">
        <v>1</v>
      </c>
      <c r="S152" s="13">
        <v>15</v>
      </c>
      <c r="T152" s="37">
        <v>24</v>
      </c>
      <c r="U152" s="37">
        <v>28</v>
      </c>
      <c r="V152" s="4">
        <f t="shared" si="52"/>
        <v>1.1666666666666667</v>
      </c>
      <c r="W152" s="13">
        <v>5</v>
      </c>
      <c r="X152" s="37">
        <v>232.7</v>
      </c>
      <c r="Y152" s="37">
        <v>240.8</v>
      </c>
      <c r="Z152" s="4">
        <f t="shared" si="53"/>
        <v>1.0348087666523422</v>
      </c>
      <c r="AA152" s="13">
        <v>45</v>
      </c>
      <c r="AB152" s="37" t="s">
        <v>370</v>
      </c>
      <c r="AC152" s="37" t="s">
        <v>370</v>
      </c>
      <c r="AD152" s="4" t="s">
        <v>370</v>
      </c>
      <c r="AE152" s="13" t="s">
        <v>370</v>
      </c>
      <c r="AF152" s="5" t="s">
        <v>383</v>
      </c>
      <c r="AG152" s="5" t="s">
        <v>383</v>
      </c>
      <c r="AH152" s="5" t="s">
        <v>383</v>
      </c>
      <c r="AI152" s="13">
        <v>5</v>
      </c>
      <c r="AJ152" s="5" t="s">
        <v>383</v>
      </c>
      <c r="AK152" s="5" t="s">
        <v>383</v>
      </c>
      <c r="AL152" s="5" t="s">
        <v>383</v>
      </c>
      <c r="AM152" s="13">
        <v>15</v>
      </c>
      <c r="AN152" s="37">
        <v>396</v>
      </c>
      <c r="AO152" s="37">
        <v>398</v>
      </c>
      <c r="AP152" s="4">
        <f t="shared" si="62"/>
        <v>1.005050505050505</v>
      </c>
      <c r="AQ152" s="13">
        <v>20</v>
      </c>
      <c r="AR152" s="20">
        <f t="shared" si="54"/>
        <v>0.89062602063510621</v>
      </c>
      <c r="AS152" s="20">
        <f t="shared" si="63"/>
        <v>0.89062602063510621</v>
      </c>
      <c r="AT152" s="35">
        <v>1241</v>
      </c>
      <c r="AU152" s="21">
        <f t="shared" si="47"/>
        <v>1015.3636363636363</v>
      </c>
      <c r="AV152" s="21">
        <f t="shared" si="48"/>
        <v>904.3</v>
      </c>
      <c r="AW152" s="80">
        <f t="shared" si="49"/>
        <v>-111.06363636363631</v>
      </c>
      <c r="AX152" s="21">
        <v>48.5</v>
      </c>
      <c r="AY152" s="21">
        <v>33.299999999999997</v>
      </c>
      <c r="AZ152" s="21">
        <v>78.100000000000009</v>
      </c>
      <c r="BA152" s="21">
        <v>48.7</v>
      </c>
      <c r="BB152" s="21">
        <v>106.4</v>
      </c>
      <c r="BC152" s="21">
        <v>275.70000000000005</v>
      </c>
      <c r="BD152" s="21">
        <v>115.09999999999988</v>
      </c>
      <c r="BE152" s="21">
        <v>101.10000000000008</v>
      </c>
      <c r="BF152" s="78">
        <f t="shared" si="50"/>
        <v>97.399999999999949</v>
      </c>
      <c r="BG152" s="100"/>
      <c r="BH152" s="81"/>
      <c r="BI152" s="106"/>
      <c r="BJ152" s="37">
        <f t="shared" si="55"/>
        <v>97.399999999999949</v>
      </c>
      <c r="BK152" s="11"/>
      <c r="BL152" s="11"/>
      <c r="BM152" s="11"/>
      <c r="BN152" s="11"/>
      <c r="BO152" s="11"/>
      <c r="BP152" s="11"/>
      <c r="BQ152" s="11"/>
      <c r="BR152" s="11"/>
      <c r="BS152" s="11"/>
      <c r="BT152" s="11"/>
      <c r="BU152" s="11"/>
      <c r="BV152" s="11"/>
      <c r="BW152" s="11"/>
      <c r="BX152" s="11"/>
      <c r="BY152" s="11"/>
      <c r="BZ152" s="11"/>
      <c r="CA152" s="11"/>
      <c r="CB152" s="11"/>
      <c r="CC152" s="11"/>
      <c r="CD152" s="11"/>
      <c r="CE152" s="11"/>
      <c r="CF152" s="12"/>
      <c r="CG152" s="11"/>
      <c r="CH152" s="11"/>
      <c r="CI152" s="11"/>
      <c r="CJ152" s="11"/>
      <c r="CK152" s="11"/>
      <c r="CL152" s="11"/>
      <c r="CM152" s="11"/>
      <c r="CN152" s="11"/>
      <c r="CO152" s="11"/>
      <c r="CP152" s="11"/>
      <c r="CQ152" s="11"/>
      <c r="CR152" s="11"/>
      <c r="CS152" s="11"/>
      <c r="CT152" s="11"/>
      <c r="CU152" s="11"/>
      <c r="CV152" s="11"/>
      <c r="CW152" s="11"/>
      <c r="CX152" s="11"/>
      <c r="CY152" s="11"/>
      <c r="CZ152" s="11"/>
      <c r="DA152" s="11"/>
      <c r="DB152" s="11"/>
      <c r="DC152" s="11"/>
      <c r="DD152" s="11"/>
      <c r="DE152" s="11"/>
      <c r="DF152" s="11"/>
      <c r="DG152" s="11"/>
      <c r="DH152" s="12"/>
      <c r="DI152" s="11"/>
      <c r="DJ152" s="11"/>
      <c r="DK152" s="11"/>
      <c r="DL152" s="11"/>
      <c r="DM152" s="11"/>
      <c r="DN152" s="11"/>
      <c r="DO152" s="11"/>
      <c r="DP152" s="11"/>
      <c r="DQ152" s="11"/>
      <c r="DR152" s="11"/>
      <c r="DS152" s="11"/>
      <c r="DT152" s="11"/>
      <c r="DU152" s="11"/>
      <c r="DV152" s="11"/>
      <c r="DW152" s="11"/>
      <c r="DX152" s="11"/>
      <c r="DY152" s="11"/>
      <c r="DZ152" s="11"/>
      <c r="EA152" s="11"/>
      <c r="EB152" s="11"/>
      <c r="EC152" s="11"/>
      <c r="ED152" s="11"/>
      <c r="EE152" s="11"/>
      <c r="EF152" s="11"/>
      <c r="EG152" s="11"/>
      <c r="EH152" s="11"/>
      <c r="EI152" s="11"/>
      <c r="EJ152" s="12"/>
      <c r="EK152" s="11"/>
      <c r="EL152" s="11"/>
      <c r="EM152" s="11"/>
      <c r="EN152" s="11"/>
      <c r="EO152" s="11"/>
      <c r="EP152" s="11"/>
      <c r="EQ152" s="11"/>
      <c r="ER152" s="11"/>
      <c r="ES152" s="11"/>
      <c r="ET152" s="11"/>
      <c r="EU152" s="11"/>
      <c r="EV152" s="11"/>
      <c r="EW152" s="11"/>
      <c r="EX152" s="11"/>
      <c r="EY152" s="11"/>
      <c r="EZ152" s="11"/>
      <c r="FA152" s="11"/>
      <c r="FB152" s="11"/>
      <c r="FC152" s="11"/>
      <c r="FD152" s="11"/>
      <c r="FE152" s="11"/>
      <c r="FF152" s="11"/>
      <c r="FG152" s="11"/>
      <c r="FH152" s="11"/>
      <c r="FI152" s="11"/>
      <c r="FJ152" s="11"/>
      <c r="FK152" s="11"/>
      <c r="FL152" s="12"/>
      <c r="FM152" s="11"/>
      <c r="FN152" s="11"/>
      <c r="FO152" s="11"/>
      <c r="FP152" s="11"/>
      <c r="FQ152" s="11"/>
      <c r="FR152" s="11"/>
      <c r="FS152" s="11"/>
      <c r="FT152" s="11"/>
      <c r="FU152" s="11"/>
      <c r="FV152" s="11"/>
      <c r="FW152" s="11"/>
      <c r="FX152" s="11"/>
      <c r="FY152" s="11"/>
      <c r="FZ152" s="11"/>
      <c r="GA152" s="11"/>
      <c r="GB152" s="11"/>
      <c r="GC152" s="11"/>
      <c r="GD152" s="11"/>
      <c r="GE152" s="11"/>
      <c r="GF152" s="11"/>
      <c r="GG152" s="11"/>
      <c r="GH152" s="11"/>
      <c r="GI152" s="11"/>
      <c r="GJ152" s="11"/>
      <c r="GK152" s="11"/>
      <c r="GL152" s="11"/>
      <c r="GM152" s="11"/>
      <c r="GN152" s="12"/>
      <c r="GO152" s="11"/>
      <c r="GP152" s="11"/>
      <c r="GQ152" s="11"/>
      <c r="GR152" s="11"/>
      <c r="GS152" s="11"/>
      <c r="GT152" s="11"/>
      <c r="GU152" s="11"/>
      <c r="GV152" s="11"/>
      <c r="GW152" s="11"/>
      <c r="GX152" s="11"/>
      <c r="GY152" s="11"/>
      <c r="GZ152" s="11"/>
      <c r="HA152" s="11"/>
      <c r="HB152" s="11"/>
      <c r="HC152" s="11"/>
      <c r="HD152" s="11"/>
      <c r="HE152" s="11"/>
      <c r="HF152" s="11"/>
      <c r="HG152" s="11"/>
      <c r="HH152" s="11"/>
      <c r="HI152" s="11"/>
      <c r="HJ152" s="11"/>
      <c r="HK152" s="11"/>
      <c r="HL152" s="11"/>
      <c r="HM152" s="11"/>
      <c r="HN152" s="11"/>
      <c r="HO152" s="11"/>
      <c r="HP152" s="12"/>
      <c r="HQ152" s="11"/>
      <c r="HR152" s="11"/>
    </row>
    <row r="153" spans="1:226" s="2" customFormat="1" ht="15" customHeight="1" x14ac:dyDescent="0.2">
      <c r="A153" s="16" t="s">
        <v>154</v>
      </c>
      <c r="B153" s="37">
        <v>123458</v>
      </c>
      <c r="C153" s="37">
        <v>139198.39999999999</v>
      </c>
      <c r="D153" s="4">
        <f t="shared" si="46"/>
        <v>1.1274959905392927</v>
      </c>
      <c r="E153" s="13">
        <v>10</v>
      </c>
      <c r="F153" s="5" t="s">
        <v>373</v>
      </c>
      <c r="G153" s="5" t="s">
        <v>373</v>
      </c>
      <c r="H153" s="5" t="s">
        <v>373</v>
      </c>
      <c r="I153" s="13" t="s">
        <v>370</v>
      </c>
      <c r="J153" s="5" t="s">
        <v>373</v>
      </c>
      <c r="K153" s="5" t="s">
        <v>373</v>
      </c>
      <c r="L153" s="5" t="s">
        <v>373</v>
      </c>
      <c r="M153" s="13" t="s">
        <v>370</v>
      </c>
      <c r="N153" s="37">
        <v>5720.7</v>
      </c>
      <c r="O153" s="37">
        <v>5714.6</v>
      </c>
      <c r="P153" s="4">
        <f t="shared" si="51"/>
        <v>0.99893369692520151</v>
      </c>
      <c r="Q153" s="13">
        <v>20</v>
      </c>
      <c r="R153" s="22">
        <v>1</v>
      </c>
      <c r="S153" s="13">
        <v>15</v>
      </c>
      <c r="T153" s="37">
        <v>4.9000000000000004</v>
      </c>
      <c r="U153" s="37">
        <v>5.4</v>
      </c>
      <c r="V153" s="4">
        <f t="shared" si="52"/>
        <v>1.1020408163265305</v>
      </c>
      <c r="W153" s="13">
        <v>15</v>
      </c>
      <c r="X153" s="37">
        <v>57.1</v>
      </c>
      <c r="Y153" s="37">
        <v>164.7</v>
      </c>
      <c r="Z153" s="4">
        <f t="shared" si="53"/>
        <v>2.8844133099824867</v>
      </c>
      <c r="AA153" s="13">
        <v>35</v>
      </c>
      <c r="AB153" s="37" t="s">
        <v>370</v>
      </c>
      <c r="AC153" s="37" t="s">
        <v>370</v>
      </c>
      <c r="AD153" s="4" t="s">
        <v>370</v>
      </c>
      <c r="AE153" s="13" t="s">
        <v>370</v>
      </c>
      <c r="AF153" s="5" t="s">
        <v>383</v>
      </c>
      <c r="AG153" s="5" t="s">
        <v>383</v>
      </c>
      <c r="AH153" s="5" t="s">
        <v>383</v>
      </c>
      <c r="AI153" s="13">
        <v>5</v>
      </c>
      <c r="AJ153" s="5" t="s">
        <v>383</v>
      </c>
      <c r="AK153" s="5" t="s">
        <v>383</v>
      </c>
      <c r="AL153" s="5" t="s">
        <v>383</v>
      </c>
      <c r="AM153" s="13">
        <v>15</v>
      </c>
      <c r="AN153" s="37">
        <v>180</v>
      </c>
      <c r="AO153" s="37">
        <v>180</v>
      </c>
      <c r="AP153" s="4">
        <f t="shared" si="62"/>
        <v>1</v>
      </c>
      <c r="AQ153" s="13">
        <v>20</v>
      </c>
      <c r="AR153" s="20">
        <f t="shared" si="54"/>
        <v>1.5977279298972344</v>
      </c>
      <c r="AS153" s="20">
        <f t="shared" si="63"/>
        <v>1.2397727929897233</v>
      </c>
      <c r="AT153" s="35">
        <v>4600</v>
      </c>
      <c r="AU153" s="21">
        <f t="shared" si="47"/>
        <v>3763.6363636363635</v>
      </c>
      <c r="AV153" s="21">
        <f t="shared" si="48"/>
        <v>4666.1000000000004</v>
      </c>
      <c r="AW153" s="80">
        <f t="shared" si="49"/>
        <v>902.46363636363685</v>
      </c>
      <c r="AX153" s="21">
        <v>298.5</v>
      </c>
      <c r="AY153" s="21">
        <v>420.7</v>
      </c>
      <c r="AZ153" s="21">
        <v>0</v>
      </c>
      <c r="BA153" s="21">
        <v>272.2</v>
      </c>
      <c r="BB153" s="21">
        <v>543.6</v>
      </c>
      <c r="BC153" s="21">
        <v>1511.5000000000005</v>
      </c>
      <c r="BD153" s="21">
        <v>521.39999999999975</v>
      </c>
      <c r="BE153" s="21">
        <v>542.99999999999966</v>
      </c>
      <c r="BF153" s="78">
        <f t="shared" si="50"/>
        <v>555.20000000000107</v>
      </c>
      <c r="BG153" s="100"/>
      <c r="BH153" s="81"/>
      <c r="BI153" s="106"/>
      <c r="BJ153" s="37">
        <f t="shared" si="55"/>
        <v>555.20000000000107</v>
      </c>
      <c r="BK153" s="11"/>
      <c r="BL153" s="11"/>
      <c r="BM153" s="11"/>
      <c r="BN153" s="11"/>
      <c r="BO153" s="11"/>
      <c r="BP153" s="11"/>
      <c r="BQ153" s="11"/>
      <c r="BR153" s="11"/>
      <c r="BS153" s="11"/>
      <c r="BT153" s="11"/>
      <c r="BU153" s="11"/>
      <c r="BV153" s="11"/>
      <c r="BW153" s="11"/>
      <c r="BX153" s="11"/>
      <c r="BY153" s="11"/>
      <c r="BZ153" s="11"/>
      <c r="CA153" s="11"/>
      <c r="CB153" s="11"/>
      <c r="CC153" s="11"/>
      <c r="CD153" s="11"/>
      <c r="CE153" s="11"/>
      <c r="CF153" s="12"/>
      <c r="CG153" s="11"/>
      <c r="CH153" s="11"/>
      <c r="CI153" s="11"/>
      <c r="CJ153" s="11"/>
      <c r="CK153" s="11"/>
      <c r="CL153" s="11"/>
      <c r="CM153" s="11"/>
      <c r="CN153" s="11"/>
      <c r="CO153" s="11"/>
      <c r="CP153" s="11"/>
      <c r="CQ153" s="11"/>
      <c r="CR153" s="11"/>
      <c r="CS153" s="11"/>
      <c r="CT153" s="11"/>
      <c r="CU153" s="11"/>
      <c r="CV153" s="11"/>
      <c r="CW153" s="11"/>
      <c r="CX153" s="11"/>
      <c r="CY153" s="11"/>
      <c r="CZ153" s="11"/>
      <c r="DA153" s="11"/>
      <c r="DB153" s="11"/>
      <c r="DC153" s="11"/>
      <c r="DD153" s="11"/>
      <c r="DE153" s="11"/>
      <c r="DF153" s="11"/>
      <c r="DG153" s="11"/>
      <c r="DH153" s="12"/>
      <c r="DI153" s="11"/>
      <c r="DJ153" s="11"/>
      <c r="DK153" s="11"/>
      <c r="DL153" s="11"/>
      <c r="DM153" s="11"/>
      <c r="DN153" s="11"/>
      <c r="DO153" s="11"/>
      <c r="DP153" s="11"/>
      <c r="DQ153" s="11"/>
      <c r="DR153" s="11"/>
      <c r="DS153" s="11"/>
      <c r="DT153" s="11"/>
      <c r="DU153" s="11"/>
      <c r="DV153" s="11"/>
      <c r="DW153" s="11"/>
      <c r="DX153" s="11"/>
      <c r="DY153" s="11"/>
      <c r="DZ153" s="11"/>
      <c r="EA153" s="11"/>
      <c r="EB153" s="11"/>
      <c r="EC153" s="11"/>
      <c r="ED153" s="11"/>
      <c r="EE153" s="11"/>
      <c r="EF153" s="11"/>
      <c r="EG153" s="11"/>
      <c r="EH153" s="11"/>
      <c r="EI153" s="11"/>
      <c r="EJ153" s="12"/>
      <c r="EK153" s="11"/>
      <c r="EL153" s="11"/>
      <c r="EM153" s="11"/>
      <c r="EN153" s="11"/>
      <c r="EO153" s="11"/>
      <c r="EP153" s="11"/>
      <c r="EQ153" s="11"/>
      <c r="ER153" s="11"/>
      <c r="ES153" s="11"/>
      <c r="ET153" s="11"/>
      <c r="EU153" s="11"/>
      <c r="EV153" s="11"/>
      <c r="EW153" s="11"/>
      <c r="EX153" s="11"/>
      <c r="EY153" s="11"/>
      <c r="EZ153" s="11"/>
      <c r="FA153" s="11"/>
      <c r="FB153" s="11"/>
      <c r="FC153" s="11"/>
      <c r="FD153" s="11"/>
      <c r="FE153" s="11"/>
      <c r="FF153" s="11"/>
      <c r="FG153" s="11"/>
      <c r="FH153" s="11"/>
      <c r="FI153" s="11"/>
      <c r="FJ153" s="11"/>
      <c r="FK153" s="11"/>
      <c r="FL153" s="12"/>
      <c r="FM153" s="11"/>
      <c r="FN153" s="11"/>
      <c r="FO153" s="11"/>
      <c r="FP153" s="11"/>
      <c r="FQ153" s="11"/>
      <c r="FR153" s="11"/>
      <c r="FS153" s="11"/>
      <c r="FT153" s="11"/>
      <c r="FU153" s="11"/>
      <c r="FV153" s="11"/>
      <c r="FW153" s="11"/>
      <c r="FX153" s="11"/>
      <c r="FY153" s="11"/>
      <c r="FZ153" s="11"/>
      <c r="GA153" s="11"/>
      <c r="GB153" s="11"/>
      <c r="GC153" s="11"/>
      <c r="GD153" s="11"/>
      <c r="GE153" s="11"/>
      <c r="GF153" s="11"/>
      <c r="GG153" s="11"/>
      <c r="GH153" s="11"/>
      <c r="GI153" s="11"/>
      <c r="GJ153" s="11"/>
      <c r="GK153" s="11"/>
      <c r="GL153" s="11"/>
      <c r="GM153" s="11"/>
      <c r="GN153" s="12"/>
      <c r="GO153" s="11"/>
      <c r="GP153" s="11"/>
      <c r="GQ153" s="11"/>
      <c r="GR153" s="11"/>
      <c r="GS153" s="11"/>
      <c r="GT153" s="11"/>
      <c r="GU153" s="11"/>
      <c r="GV153" s="11"/>
      <c r="GW153" s="11"/>
      <c r="GX153" s="11"/>
      <c r="GY153" s="11"/>
      <c r="GZ153" s="11"/>
      <c r="HA153" s="11"/>
      <c r="HB153" s="11"/>
      <c r="HC153" s="11"/>
      <c r="HD153" s="11"/>
      <c r="HE153" s="11"/>
      <c r="HF153" s="11"/>
      <c r="HG153" s="11"/>
      <c r="HH153" s="11"/>
      <c r="HI153" s="11"/>
      <c r="HJ153" s="11"/>
      <c r="HK153" s="11"/>
      <c r="HL153" s="11"/>
      <c r="HM153" s="11"/>
      <c r="HN153" s="11"/>
      <c r="HO153" s="11"/>
      <c r="HP153" s="12"/>
      <c r="HQ153" s="11"/>
      <c r="HR153" s="11"/>
    </row>
    <row r="154" spans="1:226" s="2" customFormat="1" ht="15" customHeight="1" x14ac:dyDescent="0.2">
      <c r="A154" s="16" t="s">
        <v>155</v>
      </c>
      <c r="B154" s="37">
        <v>2063</v>
      </c>
      <c r="C154" s="37">
        <v>2940.1</v>
      </c>
      <c r="D154" s="4">
        <f t="shared" si="46"/>
        <v>1.4251575375666505</v>
      </c>
      <c r="E154" s="13">
        <v>10</v>
      </c>
      <c r="F154" s="5" t="s">
        <v>373</v>
      </c>
      <c r="G154" s="5" t="s">
        <v>373</v>
      </c>
      <c r="H154" s="5" t="s">
        <v>373</v>
      </c>
      <c r="I154" s="13" t="s">
        <v>370</v>
      </c>
      <c r="J154" s="5" t="s">
        <v>373</v>
      </c>
      <c r="K154" s="5" t="s">
        <v>373</v>
      </c>
      <c r="L154" s="5" t="s">
        <v>373</v>
      </c>
      <c r="M154" s="13" t="s">
        <v>370</v>
      </c>
      <c r="N154" s="37">
        <v>5434.2</v>
      </c>
      <c r="O154" s="37">
        <v>9695.7000000000007</v>
      </c>
      <c r="P154" s="4">
        <f t="shared" si="51"/>
        <v>1.7842000662471018</v>
      </c>
      <c r="Q154" s="13">
        <v>20</v>
      </c>
      <c r="R154" s="22">
        <v>1</v>
      </c>
      <c r="S154" s="13">
        <v>15</v>
      </c>
      <c r="T154" s="37">
        <v>2206</v>
      </c>
      <c r="U154" s="37">
        <v>2474.6</v>
      </c>
      <c r="V154" s="4">
        <f t="shared" si="52"/>
        <v>1.1217588395285585</v>
      </c>
      <c r="W154" s="13">
        <v>35</v>
      </c>
      <c r="X154" s="37">
        <v>47.1</v>
      </c>
      <c r="Y154" s="37">
        <v>70.7</v>
      </c>
      <c r="Z154" s="4">
        <f t="shared" si="53"/>
        <v>1.5010615711252655</v>
      </c>
      <c r="AA154" s="13">
        <v>15</v>
      </c>
      <c r="AB154" s="37" t="s">
        <v>370</v>
      </c>
      <c r="AC154" s="37" t="s">
        <v>370</v>
      </c>
      <c r="AD154" s="4" t="s">
        <v>370</v>
      </c>
      <c r="AE154" s="13" t="s">
        <v>370</v>
      </c>
      <c r="AF154" s="5" t="s">
        <v>383</v>
      </c>
      <c r="AG154" s="5" t="s">
        <v>383</v>
      </c>
      <c r="AH154" s="5" t="s">
        <v>383</v>
      </c>
      <c r="AI154" s="13">
        <v>5</v>
      </c>
      <c r="AJ154" s="5" t="s">
        <v>383</v>
      </c>
      <c r="AK154" s="5" t="s">
        <v>383</v>
      </c>
      <c r="AL154" s="5" t="s">
        <v>383</v>
      </c>
      <c r="AM154" s="13">
        <v>15</v>
      </c>
      <c r="AN154" s="37">
        <v>810</v>
      </c>
      <c r="AO154" s="37">
        <v>810</v>
      </c>
      <c r="AP154" s="4">
        <f t="shared" si="62"/>
        <v>1</v>
      </c>
      <c r="AQ154" s="13">
        <v>20</v>
      </c>
      <c r="AR154" s="20">
        <f t="shared" si="54"/>
        <v>1.2757657360955399</v>
      </c>
      <c r="AS154" s="20">
        <f t="shared" si="63"/>
        <v>1.2075765736095541</v>
      </c>
      <c r="AT154" s="35">
        <v>1412</v>
      </c>
      <c r="AU154" s="21">
        <f t="shared" si="47"/>
        <v>1155.2727272727275</v>
      </c>
      <c r="AV154" s="21">
        <f t="shared" si="48"/>
        <v>1395.1</v>
      </c>
      <c r="AW154" s="80">
        <f t="shared" si="49"/>
        <v>239.82727272727243</v>
      </c>
      <c r="AX154" s="21">
        <v>120.6</v>
      </c>
      <c r="AY154" s="21">
        <v>122.2</v>
      </c>
      <c r="AZ154" s="21">
        <v>108.50000000000001</v>
      </c>
      <c r="BA154" s="21">
        <v>154.1</v>
      </c>
      <c r="BB154" s="21">
        <v>154.30000000000001</v>
      </c>
      <c r="BC154" s="21">
        <v>163.29999999999995</v>
      </c>
      <c r="BD154" s="21">
        <v>135.90000000000003</v>
      </c>
      <c r="BE154" s="21">
        <v>160.69999999999999</v>
      </c>
      <c r="BF154" s="78">
        <f t="shared" si="50"/>
        <v>275.49999999999989</v>
      </c>
      <c r="BG154" s="100"/>
      <c r="BH154" s="81"/>
      <c r="BI154" s="106"/>
      <c r="BJ154" s="37">
        <f t="shared" si="55"/>
        <v>275.49999999999989</v>
      </c>
      <c r="BK154" s="11"/>
      <c r="BL154" s="11"/>
      <c r="BM154" s="11"/>
      <c r="BN154" s="11"/>
      <c r="BO154" s="11"/>
      <c r="BP154" s="11"/>
      <c r="BQ154" s="11"/>
      <c r="BR154" s="11"/>
      <c r="BS154" s="11"/>
      <c r="BT154" s="11"/>
      <c r="BU154" s="11"/>
      <c r="BV154" s="11"/>
      <c r="BW154" s="11"/>
      <c r="BX154" s="11"/>
      <c r="BY154" s="11"/>
      <c r="BZ154" s="11"/>
      <c r="CA154" s="11"/>
      <c r="CB154" s="11"/>
      <c r="CC154" s="11"/>
      <c r="CD154" s="11"/>
      <c r="CE154" s="11"/>
      <c r="CF154" s="12"/>
      <c r="CG154" s="11"/>
      <c r="CH154" s="11"/>
      <c r="CI154" s="11"/>
      <c r="CJ154" s="11"/>
      <c r="CK154" s="11"/>
      <c r="CL154" s="11"/>
      <c r="CM154" s="11"/>
      <c r="CN154" s="11"/>
      <c r="CO154" s="11"/>
      <c r="CP154" s="11"/>
      <c r="CQ154" s="11"/>
      <c r="CR154" s="11"/>
      <c r="CS154" s="11"/>
      <c r="CT154" s="11"/>
      <c r="CU154" s="11"/>
      <c r="CV154" s="11"/>
      <c r="CW154" s="11"/>
      <c r="CX154" s="11"/>
      <c r="CY154" s="11"/>
      <c r="CZ154" s="11"/>
      <c r="DA154" s="11"/>
      <c r="DB154" s="11"/>
      <c r="DC154" s="11"/>
      <c r="DD154" s="11"/>
      <c r="DE154" s="11"/>
      <c r="DF154" s="11"/>
      <c r="DG154" s="11"/>
      <c r="DH154" s="12"/>
      <c r="DI154" s="11"/>
      <c r="DJ154" s="11"/>
      <c r="DK154" s="11"/>
      <c r="DL154" s="11"/>
      <c r="DM154" s="11"/>
      <c r="DN154" s="11"/>
      <c r="DO154" s="11"/>
      <c r="DP154" s="11"/>
      <c r="DQ154" s="11"/>
      <c r="DR154" s="11"/>
      <c r="DS154" s="11"/>
      <c r="DT154" s="11"/>
      <c r="DU154" s="11"/>
      <c r="DV154" s="11"/>
      <c r="DW154" s="11"/>
      <c r="DX154" s="11"/>
      <c r="DY154" s="11"/>
      <c r="DZ154" s="11"/>
      <c r="EA154" s="11"/>
      <c r="EB154" s="11"/>
      <c r="EC154" s="11"/>
      <c r="ED154" s="11"/>
      <c r="EE154" s="11"/>
      <c r="EF154" s="11"/>
      <c r="EG154" s="11"/>
      <c r="EH154" s="11"/>
      <c r="EI154" s="11"/>
      <c r="EJ154" s="12"/>
      <c r="EK154" s="11"/>
      <c r="EL154" s="11"/>
      <c r="EM154" s="11"/>
      <c r="EN154" s="11"/>
      <c r="EO154" s="11"/>
      <c r="EP154" s="11"/>
      <c r="EQ154" s="11"/>
      <c r="ER154" s="11"/>
      <c r="ES154" s="11"/>
      <c r="ET154" s="11"/>
      <c r="EU154" s="11"/>
      <c r="EV154" s="11"/>
      <c r="EW154" s="11"/>
      <c r="EX154" s="11"/>
      <c r="EY154" s="11"/>
      <c r="EZ154" s="11"/>
      <c r="FA154" s="11"/>
      <c r="FB154" s="11"/>
      <c r="FC154" s="11"/>
      <c r="FD154" s="11"/>
      <c r="FE154" s="11"/>
      <c r="FF154" s="11"/>
      <c r="FG154" s="11"/>
      <c r="FH154" s="11"/>
      <c r="FI154" s="11"/>
      <c r="FJ154" s="11"/>
      <c r="FK154" s="11"/>
      <c r="FL154" s="12"/>
      <c r="FM154" s="11"/>
      <c r="FN154" s="11"/>
      <c r="FO154" s="11"/>
      <c r="FP154" s="11"/>
      <c r="FQ154" s="11"/>
      <c r="FR154" s="11"/>
      <c r="FS154" s="11"/>
      <c r="FT154" s="11"/>
      <c r="FU154" s="11"/>
      <c r="FV154" s="11"/>
      <c r="FW154" s="11"/>
      <c r="FX154" s="11"/>
      <c r="FY154" s="11"/>
      <c r="FZ154" s="11"/>
      <c r="GA154" s="11"/>
      <c r="GB154" s="11"/>
      <c r="GC154" s="11"/>
      <c r="GD154" s="11"/>
      <c r="GE154" s="11"/>
      <c r="GF154" s="11"/>
      <c r="GG154" s="11"/>
      <c r="GH154" s="11"/>
      <c r="GI154" s="11"/>
      <c r="GJ154" s="11"/>
      <c r="GK154" s="11"/>
      <c r="GL154" s="11"/>
      <c r="GM154" s="11"/>
      <c r="GN154" s="12"/>
      <c r="GO154" s="11"/>
      <c r="GP154" s="11"/>
      <c r="GQ154" s="11"/>
      <c r="GR154" s="11"/>
      <c r="GS154" s="11"/>
      <c r="GT154" s="11"/>
      <c r="GU154" s="11"/>
      <c r="GV154" s="11"/>
      <c r="GW154" s="11"/>
      <c r="GX154" s="11"/>
      <c r="GY154" s="11"/>
      <c r="GZ154" s="11"/>
      <c r="HA154" s="11"/>
      <c r="HB154" s="11"/>
      <c r="HC154" s="11"/>
      <c r="HD154" s="11"/>
      <c r="HE154" s="11"/>
      <c r="HF154" s="11"/>
      <c r="HG154" s="11"/>
      <c r="HH154" s="11"/>
      <c r="HI154" s="11"/>
      <c r="HJ154" s="11"/>
      <c r="HK154" s="11"/>
      <c r="HL154" s="11"/>
      <c r="HM154" s="11"/>
      <c r="HN154" s="11"/>
      <c r="HO154" s="11"/>
      <c r="HP154" s="12"/>
      <c r="HQ154" s="11"/>
      <c r="HR154" s="11"/>
    </row>
    <row r="155" spans="1:226" s="2" customFormat="1" ht="15" customHeight="1" x14ac:dyDescent="0.2">
      <c r="A155" s="16" t="s">
        <v>156</v>
      </c>
      <c r="B155" s="37">
        <v>27247</v>
      </c>
      <c r="C155" s="37">
        <v>30678</v>
      </c>
      <c r="D155" s="4">
        <f t="shared" si="46"/>
        <v>1.1259221198664073</v>
      </c>
      <c r="E155" s="13">
        <v>10</v>
      </c>
      <c r="F155" s="5" t="s">
        <v>373</v>
      </c>
      <c r="G155" s="5" t="s">
        <v>373</v>
      </c>
      <c r="H155" s="5" t="s">
        <v>373</v>
      </c>
      <c r="I155" s="13" t="s">
        <v>370</v>
      </c>
      <c r="J155" s="5" t="s">
        <v>373</v>
      </c>
      <c r="K155" s="5" t="s">
        <v>373</v>
      </c>
      <c r="L155" s="5" t="s">
        <v>373</v>
      </c>
      <c r="M155" s="13" t="s">
        <v>370</v>
      </c>
      <c r="N155" s="37">
        <v>3864.6</v>
      </c>
      <c r="O155" s="37">
        <v>3791.4</v>
      </c>
      <c r="P155" s="4">
        <f t="shared" si="51"/>
        <v>0.98105884179475245</v>
      </c>
      <c r="Q155" s="13">
        <v>20</v>
      </c>
      <c r="R155" s="22">
        <v>1</v>
      </c>
      <c r="S155" s="13">
        <v>15</v>
      </c>
      <c r="T155" s="37">
        <v>3.5</v>
      </c>
      <c r="U155" s="37">
        <v>3.5</v>
      </c>
      <c r="V155" s="4">
        <f t="shared" si="52"/>
        <v>1</v>
      </c>
      <c r="W155" s="13">
        <v>20</v>
      </c>
      <c r="X155" s="37">
        <v>4.2</v>
      </c>
      <c r="Y155" s="37">
        <v>6</v>
      </c>
      <c r="Z155" s="4">
        <f t="shared" si="53"/>
        <v>1.4285714285714286</v>
      </c>
      <c r="AA155" s="13">
        <v>30</v>
      </c>
      <c r="AB155" s="37" t="s">
        <v>370</v>
      </c>
      <c r="AC155" s="37" t="s">
        <v>370</v>
      </c>
      <c r="AD155" s="4" t="s">
        <v>370</v>
      </c>
      <c r="AE155" s="13" t="s">
        <v>370</v>
      </c>
      <c r="AF155" s="5" t="s">
        <v>383</v>
      </c>
      <c r="AG155" s="5" t="s">
        <v>383</v>
      </c>
      <c r="AH155" s="5" t="s">
        <v>383</v>
      </c>
      <c r="AI155" s="13">
        <v>5</v>
      </c>
      <c r="AJ155" s="5" t="s">
        <v>383</v>
      </c>
      <c r="AK155" s="5" t="s">
        <v>383</v>
      </c>
      <c r="AL155" s="5" t="s">
        <v>383</v>
      </c>
      <c r="AM155" s="13">
        <v>15</v>
      </c>
      <c r="AN155" s="37">
        <v>98</v>
      </c>
      <c r="AO155" s="37">
        <v>74</v>
      </c>
      <c r="AP155" s="4">
        <f t="shared" si="62"/>
        <v>0.75510204081632648</v>
      </c>
      <c r="AQ155" s="13">
        <v>20</v>
      </c>
      <c r="AR155" s="20">
        <f t="shared" si="54"/>
        <v>1.0768659278959001</v>
      </c>
      <c r="AS155" s="20">
        <f t="shared" si="63"/>
        <v>1.0768659278959001</v>
      </c>
      <c r="AT155" s="35">
        <v>2924</v>
      </c>
      <c r="AU155" s="21">
        <f t="shared" si="47"/>
        <v>2392.3636363636365</v>
      </c>
      <c r="AV155" s="21">
        <f t="shared" si="48"/>
        <v>2576.3000000000002</v>
      </c>
      <c r="AW155" s="80">
        <f t="shared" si="49"/>
        <v>183.93636363636369</v>
      </c>
      <c r="AX155" s="21">
        <v>72.8</v>
      </c>
      <c r="AY155" s="21">
        <v>67</v>
      </c>
      <c r="AZ155" s="21">
        <v>382.3</v>
      </c>
      <c r="BA155" s="21">
        <v>218.4</v>
      </c>
      <c r="BB155" s="21">
        <v>329</v>
      </c>
      <c r="BC155" s="21">
        <v>600.80000000000018</v>
      </c>
      <c r="BD155" s="21">
        <v>238.10000000000014</v>
      </c>
      <c r="BE155" s="21">
        <v>317.89999999999998</v>
      </c>
      <c r="BF155" s="78">
        <f t="shared" si="50"/>
        <v>349.99999999999943</v>
      </c>
      <c r="BG155" s="100"/>
      <c r="BH155" s="81"/>
      <c r="BI155" s="106"/>
      <c r="BJ155" s="37">
        <f t="shared" si="55"/>
        <v>349.99999999999943</v>
      </c>
      <c r="BK155" s="11"/>
      <c r="BL155" s="11"/>
      <c r="BM155" s="11"/>
      <c r="BN155" s="11"/>
      <c r="BO155" s="11"/>
      <c r="BP155" s="11"/>
      <c r="BQ155" s="11"/>
      <c r="BR155" s="11"/>
      <c r="BS155" s="11"/>
      <c r="BT155" s="11"/>
      <c r="BU155" s="11"/>
      <c r="BV155" s="11"/>
      <c r="BW155" s="11"/>
      <c r="BX155" s="11"/>
      <c r="BY155" s="11"/>
      <c r="BZ155" s="11"/>
      <c r="CA155" s="11"/>
      <c r="CB155" s="11"/>
      <c r="CC155" s="11"/>
      <c r="CD155" s="11"/>
      <c r="CE155" s="11"/>
      <c r="CF155" s="12"/>
      <c r="CG155" s="11"/>
      <c r="CH155" s="11"/>
      <c r="CI155" s="11"/>
      <c r="CJ155" s="11"/>
      <c r="CK155" s="11"/>
      <c r="CL155" s="11"/>
      <c r="CM155" s="11"/>
      <c r="CN155" s="11"/>
      <c r="CO155" s="11"/>
      <c r="CP155" s="11"/>
      <c r="CQ155" s="11"/>
      <c r="CR155" s="11"/>
      <c r="CS155" s="11"/>
      <c r="CT155" s="11"/>
      <c r="CU155" s="11"/>
      <c r="CV155" s="11"/>
      <c r="CW155" s="11"/>
      <c r="CX155" s="11"/>
      <c r="CY155" s="11"/>
      <c r="CZ155" s="11"/>
      <c r="DA155" s="11"/>
      <c r="DB155" s="11"/>
      <c r="DC155" s="11"/>
      <c r="DD155" s="11"/>
      <c r="DE155" s="11"/>
      <c r="DF155" s="11"/>
      <c r="DG155" s="11"/>
      <c r="DH155" s="12"/>
      <c r="DI155" s="11"/>
      <c r="DJ155" s="11"/>
      <c r="DK155" s="11"/>
      <c r="DL155" s="11"/>
      <c r="DM155" s="11"/>
      <c r="DN155" s="11"/>
      <c r="DO155" s="11"/>
      <c r="DP155" s="11"/>
      <c r="DQ155" s="11"/>
      <c r="DR155" s="11"/>
      <c r="DS155" s="11"/>
      <c r="DT155" s="11"/>
      <c r="DU155" s="11"/>
      <c r="DV155" s="11"/>
      <c r="DW155" s="11"/>
      <c r="DX155" s="11"/>
      <c r="DY155" s="11"/>
      <c r="DZ155" s="11"/>
      <c r="EA155" s="11"/>
      <c r="EB155" s="11"/>
      <c r="EC155" s="11"/>
      <c r="ED155" s="11"/>
      <c r="EE155" s="11"/>
      <c r="EF155" s="11"/>
      <c r="EG155" s="11"/>
      <c r="EH155" s="11"/>
      <c r="EI155" s="11"/>
      <c r="EJ155" s="12"/>
      <c r="EK155" s="11"/>
      <c r="EL155" s="11"/>
      <c r="EM155" s="11"/>
      <c r="EN155" s="11"/>
      <c r="EO155" s="11"/>
      <c r="EP155" s="11"/>
      <c r="EQ155" s="11"/>
      <c r="ER155" s="11"/>
      <c r="ES155" s="11"/>
      <c r="ET155" s="11"/>
      <c r="EU155" s="11"/>
      <c r="EV155" s="11"/>
      <c r="EW155" s="11"/>
      <c r="EX155" s="11"/>
      <c r="EY155" s="11"/>
      <c r="EZ155" s="11"/>
      <c r="FA155" s="11"/>
      <c r="FB155" s="11"/>
      <c r="FC155" s="11"/>
      <c r="FD155" s="11"/>
      <c r="FE155" s="11"/>
      <c r="FF155" s="11"/>
      <c r="FG155" s="11"/>
      <c r="FH155" s="11"/>
      <c r="FI155" s="11"/>
      <c r="FJ155" s="11"/>
      <c r="FK155" s="11"/>
      <c r="FL155" s="12"/>
      <c r="FM155" s="11"/>
      <c r="FN155" s="11"/>
      <c r="FO155" s="11"/>
      <c r="FP155" s="11"/>
      <c r="FQ155" s="11"/>
      <c r="FR155" s="11"/>
      <c r="FS155" s="11"/>
      <c r="FT155" s="11"/>
      <c r="FU155" s="11"/>
      <c r="FV155" s="11"/>
      <c r="FW155" s="11"/>
      <c r="FX155" s="11"/>
      <c r="FY155" s="11"/>
      <c r="FZ155" s="11"/>
      <c r="GA155" s="11"/>
      <c r="GB155" s="11"/>
      <c r="GC155" s="11"/>
      <c r="GD155" s="11"/>
      <c r="GE155" s="11"/>
      <c r="GF155" s="11"/>
      <c r="GG155" s="11"/>
      <c r="GH155" s="11"/>
      <c r="GI155" s="11"/>
      <c r="GJ155" s="11"/>
      <c r="GK155" s="11"/>
      <c r="GL155" s="11"/>
      <c r="GM155" s="11"/>
      <c r="GN155" s="12"/>
      <c r="GO155" s="11"/>
      <c r="GP155" s="11"/>
      <c r="GQ155" s="11"/>
      <c r="GR155" s="11"/>
      <c r="GS155" s="11"/>
      <c r="GT155" s="11"/>
      <c r="GU155" s="11"/>
      <c r="GV155" s="11"/>
      <c r="GW155" s="11"/>
      <c r="GX155" s="11"/>
      <c r="GY155" s="11"/>
      <c r="GZ155" s="11"/>
      <c r="HA155" s="11"/>
      <c r="HB155" s="11"/>
      <c r="HC155" s="11"/>
      <c r="HD155" s="11"/>
      <c r="HE155" s="11"/>
      <c r="HF155" s="11"/>
      <c r="HG155" s="11"/>
      <c r="HH155" s="11"/>
      <c r="HI155" s="11"/>
      <c r="HJ155" s="11"/>
      <c r="HK155" s="11"/>
      <c r="HL155" s="11"/>
      <c r="HM155" s="11"/>
      <c r="HN155" s="11"/>
      <c r="HO155" s="11"/>
      <c r="HP155" s="12"/>
      <c r="HQ155" s="11"/>
      <c r="HR155" s="11"/>
    </row>
    <row r="156" spans="1:226" s="2" customFormat="1" ht="15" customHeight="1" x14ac:dyDescent="0.2">
      <c r="A156" s="16" t="s">
        <v>157</v>
      </c>
      <c r="B156" s="37">
        <v>406</v>
      </c>
      <c r="C156" s="37">
        <v>436</v>
      </c>
      <c r="D156" s="4">
        <f t="shared" si="46"/>
        <v>1.0738916256157636</v>
      </c>
      <c r="E156" s="13">
        <v>10</v>
      </c>
      <c r="F156" s="5" t="s">
        <v>373</v>
      </c>
      <c r="G156" s="5" t="s">
        <v>373</v>
      </c>
      <c r="H156" s="5" t="s">
        <v>373</v>
      </c>
      <c r="I156" s="13" t="s">
        <v>370</v>
      </c>
      <c r="J156" s="5" t="s">
        <v>373</v>
      </c>
      <c r="K156" s="5" t="s">
        <v>373</v>
      </c>
      <c r="L156" s="5" t="s">
        <v>373</v>
      </c>
      <c r="M156" s="13" t="s">
        <v>370</v>
      </c>
      <c r="N156" s="37">
        <v>1440</v>
      </c>
      <c r="O156" s="37">
        <v>1053.5999999999999</v>
      </c>
      <c r="P156" s="4">
        <f t="shared" si="51"/>
        <v>0.73166666666666658</v>
      </c>
      <c r="Q156" s="13">
        <v>20</v>
      </c>
      <c r="R156" s="22">
        <v>1</v>
      </c>
      <c r="S156" s="13">
        <v>15</v>
      </c>
      <c r="T156" s="37">
        <v>1123.2</v>
      </c>
      <c r="U156" s="37">
        <v>1168.8</v>
      </c>
      <c r="V156" s="4">
        <f t="shared" si="52"/>
        <v>1.0405982905982905</v>
      </c>
      <c r="W156" s="13">
        <v>30</v>
      </c>
      <c r="X156" s="37">
        <v>25.2</v>
      </c>
      <c r="Y156" s="37">
        <v>30.2</v>
      </c>
      <c r="Z156" s="4">
        <f t="shared" si="53"/>
        <v>1.1984126984126984</v>
      </c>
      <c r="AA156" s="13">
        <v>20</v>
      </c>
      <c r="AB156" s="37" t="s">
        <v>370</v>
      </c>
      <c r="AC156" s="37" t="s">
        <v>370</v>
      </c>
      <c r="AD156" s="4" t="s">
        <v>370</v>
      </c>
      <c r="AE156" s="13" t="s">
        <v>370</v>
      </c>
      <c r="AF156" s="5" t="s">
        <v>383</v>
      </c>
      <c r="AG156" s="5" t="s">
        <v>383</v>
      </c>
      <c r="AH156" s="5" t="s">
        <v>383</v>
      </c>
      <c r="AI156" s="13">
        <v>5</v>
      </c>
      <c r="AJ156" s="5" t="s">
        <v>383</v>
      </c>
      <c r="AK156" s="5" t="s">
        <v>383</v>
      </c>
      <c r="AL156" s="5" t="s">
        <v>383</v>
      </c>
      <c r="AM156" s="13">
        <v>15</v>
      </c>
      <c r="AN156" s="37">
        <v>575</v>
      </c>
      <c r="AO156" s="37">
        <v>575</v>
      </c>
      <c r="AP156" s="4">
        <f t="shared" si="62"/>
        <v>1</v>
      </c>
      <c r="AQ156" s="13">
        <v>20</v>
      </c>
      <c r="AR156" s="20">
        <f t="shared" si="54"/>
        <v>1.004856106745162</v>
      </c>
      <c r="AS156" s="20">
        <f t="shared" si="63"/>
        <v>1.004856106745162</v>
      </c>
      <c r="AT156" s="35">
        <v>2191</v>
      </c>
      <c r="AU156" s="21">
        <f t="shared" si="47"/>
        <v>1792.6363636363637</v>
      </c>
      <c r="AV156" s="21">
        <f t="shared" si="48"/>
        <v>1801.3</v>
      </c>
      <c r="AW156" s="80">
        <f t="shared" si="49"/>
        <v>8.6636363636362148</v>
      </c>
      <c r="AX156" s="21">
        <v>124.1</v>
      </c>
      <c r="AY156" s="21">
        <v>112.9</v>
      </c>
      <c r="AZ156" s="21">
        <v>213.30000000000004</v>
      </c>
      <c r="BA156" s="21">
        <v>131.80000000000001</v>
      </c>
      <c r="BB156" s="21">
        <v>206.4</v>
      </c>
      <c r="BC156" s="21">
        <v>382.9000000000002</v>
      </c>
      <c r="BD156" s="21">
        <v>177.19999999999968</v>
      </c>
      <c r="BE156" s="21">
        <v>214.20000000000005</v>
      </c>
      <c r="BF156" s="78">
        <f t="shared" si="50"/>
        <v>238.50000000000011</v>
      </c>
      <c r="BG156" s="100"/>
      <c r="BH156" s="81"/>
      <c r="BI156" s="106"/>
      <c r="BJ156" s="37">
        <f t="shared" si="55"/>
        <v>238.50000000000011</v>
      </c>
      <c r="BK156" s="11"/>
      <c r="BL156" s="11"/>
      <c r="BM156" s="11"/>
      <c r="BN156" s="11"/>
      <c r="BO156" s="11"/>
      <c r="BP156" s="11"/>
      <c r="BQ156" s="11"/>
      <c r="BR156" s="11"/>
      <c r="BS156" s="11"/>
      <c r="BT156" s="11"/>
      <c r="BU156" s="11"/>
      <c r="BV156" s="11"/>
      <c r="BW156" s="11"/>
      <c r="BX156" s="11"/>
      <c r="BY156" s="11"/>
      <c r="BZ156" s="11"/>
      <c r="CA156" s="11"/>
      <c r="CB156" s="11"/>
      <c r="CC156" s="11"/>
      <c r="CD156" s="11"/>
      <c r="CE156" s="11"/>
      <c r="CF156" s="12"/>
      <c r="CG156" s="11"/>
      <c r="CH156" s="11"/>
      <c r="CI156" s="11"/>
      <c r="CJ156" s="11"/>
      <c r="CK156" s="11"/>
      <c r="CL156" s="11"/>
      <c r="CM156" s="11"/>
      <c r="CN156" s="11"/>
      <c r="CO156" s="11"/>
      <c r="CP156" s="11"/>
      <c r="CQ156" s="11"/>
      <c r="CR156" s="11"/>
      <c r="CS156" s="11"/>
      <c r="CT156" s="11"/>
      <c r="CU156" s="11"/>
      <c r="CV156" s="11"/>
      <c r="CW156" s="11"/>
      <c r="CX156" s="11"/>
      <c r="CY156" s="11"/>
      <c r="CZ156" s="11"/>
      <c r="DA156" s="11"/>
      <c r="DB156" s="11"/>
      <c r="DC156" s="11"/>
      <c r="DD156" s="11"/>
      <c r="DE156" s="11"/>
      <c r="DF156" s="11"/>
      <c r="DG156" s="11"/>
      <c r="DH156" s="12"/>
      <c r="DI156" s="11"/>
      <c r="DJ156" s="11"/>
      <c r="DK156" s="11"/>
      <c r="DL156" s="11"/>
      <c r="DM156" s="11"/>
      <c r="DN156" s="11"/>
      <c r="DO156" s="11"/>
      <c r="DP156" s="11"/>
      <c r="DQ156" s="11"/>
      <c r="DR156" s="11"/>
      <c r="DS156" s="11"/>
      <c r="DT156" s="11"/>
      <c r="DU156" s="11"/>
      <c r="DV156" s="11"/>
      <c r="DW156" s="11"/>
      <c r="DX156" s="11"/>
      <c r="DY156" s="11"/>
      <c r="DZ156" s="11"/>
      <c r="EA156" s="11"/>
      <c r="EB156" s="11"/>
      <c r="EC156" s="11"/>
      <c r="ED156" s="11"/>
      <c r="EE156" s="11"/>
      <c r="EF156" s="11"/>
      <c r="EG156" s="11"/>
      <c r="EH156" s="11"/>
      <c r="EI156" s="11"/>
      <c r="EJ156" s="12"/>
      <c r="EK156" s="11"/>
      <c r="EL156" s="11"/>
      <c r="EM156" s="11"/>
      <c r="EN156" s="11"/>
      <c r="EO156" s="11"/>
      <c r="EP156" s="11"/>
      <c r="EQ156" s="11"/>
      <c r="ER156" s="11"/>
      <c r="ES156" s="11"/>
      <c r="ET156" s="11"/>
      <c r="EU156" s="11"/>
      <c r="EV156" s="11"/>
      <c r="EW156" s="11"/>
      <c r="EX156" s="11"/>
      <c r="EY156" s="11"/>
      <c r="EZ156" s="11"/>
      <c r="FA156" s="11"/>
      <c r="FB156" s="11"/>
      <c r="FC156" s="11"/>
      <c r="FD156" s="11"/>
      <c r="FE156" s="11"/>
      <c r="FF156" s="11"/>
      <c r="FG156" s="11"/>
      <c r="FH156" s="11"/>
      <c r="FI156" s="11"/>
      <c r="FJ156" s="11"/>
      <c r="FK156" s="11"/>
      <c r="FL156" s="12"/>
      <c r="FM156" s="11"/>
      <c r="FN156" s="11"/>
      <c r="FO156" s="11"/>
      <c r="FP156" s="11"/>
      <c r="FQ156" s="11"/>
      <c r="FR156" s="11"/>
      <c r="FS156" s="11"/>
      <c r="FT156" s="11"/>
      <c r="FU156" s="11"/>
      <c r="FV156" s="11"/>
      <c r="FW156" s="11"/>
      <c r="FX156" s="11"/>
      <c r="FY156" s="11"/>
      <c r="FZ156" s="11"/>
      <c r="GA156" s="11"/>
      <c r="GB156" s="11"/>
      <c r="GC156" s="11"/>
      <c r="GD156" s="11"/>
      <c r="GE156" s="11"/>
      <c r="GF156" s="11"/>
      <c r="GG156" s="11"/>
      <c r="GH156" s="11"/>
      <c r="GI156" s="11"/>
      <c r="GJ156" s="11"/>
      <c r="GK156" s="11"/>
      <c r="GL156" s="11"/>
      <c r="GM156" s="11"/>
      <c r="GN156" s="12"/>
      <c r="GO156" s="11"/>
      <c r="GP156" s="11"/>
      <c r="GQ156" s="11"/>
      <c r="GR156" s="11"/>
      <c r="GS156" s="11"/>
      <c r="GT156" s="11"/>
      <c r="GU156" s="11"/>
      <c r="GV156" s="11"/>
      <c r="GW156" s="11"/>
      <c r="GX156" s="11"/>
      <c r="GY156" s="11"/>
      <c r="GZ156" s="11"/>
      <c r="HA156" s="11"/>
      <c r="HB156" s="11"/>
      <c r="HC156" s="11"/>
      <c r="HD156" s="11"/>
      <c r="HE156" s="11"/>
      <c r="HF156" s="11"/>
      <c r="HG156" s="11"/>
      <c r="HH156" s="11"/>
      <c r="HI156" s="11"/>
      <c r="HJ156" s="11"/>
      <c r="HK156" s="11"/>
      <c r="HL156" s="11"/>
      <c r="HM156" s="11"/>
      <c r="HN156" s="11"/>
      <c r="HO156" s="11"/>
      <c r="HP156" s="12"/>
      <c r="HQ156" s="11"/>
      <c r="HR156" s="11"/>
    </row>
    <row r="157" spans="1:226" s="2" customFormat="1" ht="15" customHeight="1" x14ac:dyDescent="0.2">
      <c r="A157" s="16" t="s">
        <v>158</v>
      </c>
      <c r="B157" s="37">
        <v>1389</v>
      </c>
      <c r="C157" s="37">
        <v>1781.6</v>
      </c>
      <c r="D157" s="4">
        <f t="shared" si="46"/>
        <v>1.282649388048956</v>
      </c>
      <c r="E157" s="13">
        <v>10</v>
      </c>
      <c r="F157" s="5" t="s">
        <v>373</v>
      </c>
      <c r="G157" s="5" t="s">
        <v>373</v>
      </c>
      <c r="H157" s="5" t="s">
        <v>373</v>
      </c>
      <c r="I157" s="13" t="s">
        <v>370</v>
      </c>
      <c r="J157" s="5" t="s">
        <v>373</v>
      </c>
      <c r="K157" s="5" t="s">
        <v>373</v>
      </c>
      <c r="L157" s="5" t="s">
        <v>373</v>
      </c>
      <c r="M157" s="13" t="s">
        <v>370</v>
      </c>
      <c r="N157" s="37">
        <v>1466.9</v>
      </c>
      <c r="O157" s="37">
        <v>1230.8</v>
      </c>
      <c r="P157" s="4">
        <f t="shared" si="51"/>
        <v>0.83904833321971495</v>
      </c>
      <c r="Q157" s="13">
        <v>20</v>
      </c>
      <c r="R157" s="22">
        <v>1</v>
      </c>
      <c r="S157" s="13">
        <v>15</v>
      </c>
      <c r="T157" s="37">
        <v>8</v>
      </c>
      <c r="U157" s="37">
        <v>8.4</v>
      </c>
      <c r="V157" s="4">
        <f t="shared" si="52"/>
        <v>1.05</v>
      </c>
      <c r="W157" s="13">
        <v>15</v>
      </c>
      <c r="X157" s="37">
        <v>3.6</v>
      </c>
      <c r="Y157" s="37">
        <v>4.7</v>
      </c>
      <c r="Z157" s="4">
        <f t="shared" si="53"/>
        <v>1.3055555555555556</v>
      </c>
      <c r="AA157" s="13">
        <v>35</v>
      </c>
      <c r="AB157" s="37" t="s">
        <v>370</v>
      </c>
      <c r="AC157" s="37" t="s">
        <v>370</v>
      </c>
      <c r="AD157" s="4" t="s">
        <v>370</v>
      </c>
      <c r="AE157" s="13" t="s">
        <v>370</v>
      </c>
      <c r="AF157" s="5" t="s">
        <v>383</v>
      </c>
      <c r="AG157" s="5" t="s">
        <v>383</v>
      </c>
      <c r="AH157" s="5" t="s">
        <v>383</v>
      </c>
      <c r="AI157" s="13">
        <v>5</v>
      </c>
      <c r="AJ157" s="5" t="s">
        <v>383</v>
      </c>
      <c r="AK157" s="5" t="s">
        <v>383</v>
      </c>
      <c r="AL157" s="5" t="s">
        <v>383</v>
      </c>
      <c r="AM157" s="13">
        <v>15</v>
      </c>
      <c r="AN157" s="37">
        <v>68</v>
      </c>
      <c r="AO157" s="37">
        <v>69</v>
      </c>
      <c r="AP157" s="4">
        <f t="shared" si="62"/>
        <v>1.0147058823529411</v>
      </c>
      <c r="AQ157" s="13">
        <v>20</v>
      </c>
      <c r="AR157" s="20">
        <f t="shared" si="54"/>
        <v>1.0986610664033665</v>
      </c>
      <c r="AS157" s="20">
        <f t="shared" si="63"/>
        <v>1.0986610664033665</v>
      </c>
      <c r="AT157" s="35">
        <v>2589</v>
      </c>
      <c r="AU157" s="21">
        <f t="shared" si="47"/>
        <v>2118.2727272727275</v>
      </c>
      <c r="AV157" s="21">
        <f t="shared" si="48"/>
        <v>2327.3000000000002</v>
      </c>
      <c r="AW157" s="80">
        <f t="shared" si="49"/>
        <v>209.0272727272727</v>
      </c>
      <c r="AX157" s="21">
        <v>78.400000000000006</v>
      </c>
      <c r="AY157" s="21">
        <v>82.6</v>
      </c>
      <c r="AZ157" s="21">
        <v>364</v>
      </c>
      <c r="BA157" s="21">
        <v>273.89999999999998</v>
      </c>
      <c r="BB157" s="21">
        <v>293.7</v>
      </c>
      <c r="BC157" s="21">
        <v>511.40000000000009</v>
      </c>
      <c r="BD157" s="21">
        <v>276.40000000000015</v>
      </c>
      <c r="BE157" s="21">
        <v>243.39999999999992</v>
      </c>
      <c r="BF157" s="78">
        <f t="shared" si="50"/>
        <v>203.49999999999989</v>
      </c>
      <c r="BG157" s="100"/>
      <c r="BH157" s="81"/>
      <c r="BI157" s="106"/>
      <c r="BJ157" s="37">
        <f t="shared" si="55"/>
        <v>203.49999999999989</v>
      </c>
      <c r="BK157" s="11"/>
      <c r="BL157" s="11"/>
      <c r="BM157" s="11"/>
      <c r="BN157" s="11"/>
      <c r="BO157" s="11"/>
      <c r="BP157" s="11"/>
      <c r="BQ157" s="11"/>
      <c r="BR157" s="11"/>
      <c r="BS157" s="11"/>
      <c r="BT157" s="11"/>
      <c r="BU157" s="11"/>
      <c r="BV157" s="11"/>
      <c r="BW157" s="11"/>
      <c r="BX157" s="11"/>
      <c r="BY157" s="11"/>
      <c r="BZ157" s="11"/>
      <c r="CA157" s="11"/>
      <c r="CB157" s="11"/>
      <c r="CC157" s="11"/>
      <c r="CD157" s="11"/>
      <c r="CE157" s="11"/>
      <c r="CF157" s="12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2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  <c r="DV157" s="11"/>
      <c r="DW157" s="11"/>
      <c r="DX157" s="11"/>
      <c r="DY157" s="11"/>
      <c r="DZ157" s="11"/>
      <c r="EA157" s="11"/>
      <c r="EB157" s="11"/>
      <c r="EC157" s="11"/>
      <c r="ED157" s="11"/>
      <c r="EE157" s="11"/>
      <c r="EF157" s="11"/>
      <c r="EG157" s="11"/>
      <c r="EH157" s="11"/>
      <c r="EI157" s="11"/>
      <c r="EJ157" s="12"/>
      <c r="EK157" s="11"/>
      <c r="EL157" s="11"/>
      <c r="EM157" s="11"/>
      <c r="EN157" s="11"/>
      <c r="EO157" s="11"/>
      <c r="EP157" s="11"/>
      <c r="EQ157" s="11"/>
      <c r="ER157" s="11"/>
      <c r="ES157" s="11"/>
      <c r="ET157" s="11"/>
      <c r="EU157" s="11"/>
      <c r="EV157" s="11"/>
      <c r="EW157" s="11"/>
      <c r="EX157" s="11"/>
      <c r="EY157" s="11"/>
      <c r="EZ157" s="11"/>
      <c r="FA157" s="11"/>
      <c r="FB157" s="11"/>
      <c r="FC157" s="11"/>
      <c r="FD157" s="11"/>
      <c r="FE157" s="11"/>
      <c r="FF157" s="11"/>
      <c r="FG157" s="11"/>
      <c r="FH157" s="11"/>
      <c r="FI157" s="11"/>
      <c r="FJ157" s="11"/>
      <c r="FK157" s="11"/>
      <c r="FL157" s="12"/>
      <c r="FM157" s="11"/>
      <c r="FN157" s="11"/>
      <c r="FO157" s="11"/>
      <c r="FP157" s="11"/>
      <c r="FQ157" s="11"/>
      <c r="FR157" s="11"/>
      <c r="FS157" s="11"/>
      <c r="FT157" s="11"/>
      <c r="FU157" s="11"/>
      <c r="FV157" s="11"/>
      <c r="FW157" s="11"/>
      <c r="FX157" s="11"/>
      <c r="FY157" s="11"/>
      <c r="FZ157" s="11"/>
      <c r="GA157" s="11"/>
      <c r="GB157" s="11"/>
      <c r="GC157" s="11"/>
      <c r="GD157" s="11"/>
      <c r="GE157" s="11"/>
      <c r="GF157" s="11"/>
      <c r="GG157" s="11"/>
      <c r="GH157" s="11"/>
      <c r="GI157" s="11"/>
      <c r="GJ157" s="11"/>
      <c r="GK157" s="11"/>
      <c r="GL157" s="11"/>
      <c r="GM157" s="11"/>
      <c r="GN157" s="12"/>
      <c r="GO157" s="11"/>
      <c r="GP157" s="11"/>
      <c r="GQ157" s="11"/>
      <c r="GR157" s="11"/>
      <c r="GS157" s="11"/>
      <c r="GT157" s="11"/>
      <c r="GU157" s="11"/>
      <c r="GV157" s="11"/>
      <c r="GW157" s="11"/>
      <c r="GX157" s="11"/>
      <c r="GY157" s="11"/>
      <c r="GZ157" s="11"/>
      <c r="HA157" s="11"/>
      <c r="HB157" s="11"/>
      <c r="HC157" s="11"/>
      <c r="HD157" s="11"/>
      <c r="HE157" s="11"/>
      <c r="HF157" s="11"/>
      <c r="HG157" s="11"/>
      <c r="HH157" s="11"/>
      <c r="HI157" s="11"/>
      <c r="HJ157" s="11"/>
      <c r="HK157" s="11"/>
      <c r="HL157" s="11"/>
      <c r="HM157" s="11"/>
      <c r="HN157" s="11"/>
      <c r="HO157" s="11"/>
      <c r="HP157" s="12"/>
      <c r="HQ157" s="11"/>
      <c r="HR157" s="11"/>
    </row>
    <row r="158" spans="1:226" s="2" customFormat="1" ht="15" customHeight="1" x14ac:dyDescent="0.2">
      <c r="A158" s="16" t="s">
        <v>159</v>
      </c>
      <c r="B158" s="37">
        <v>9107014</v>
      </c>
      <c r="C158" s="37">
        <v>11799277.300000001</v>
      </c>
      <c r="D158" s="4">
        <f t="shared" si="46"/>
        <v>1.2956252510427677</v>
      </c>
      <c r="E158" s="13">
        <v>10</v>
      </c>
      <c r="F158" s="5" t="s">
        <v>373</v>
      </c>
      <c r="G158" s="5" t="s">
        <v>373</v>
      </c>
      <c r="H158" s="5" t="s">
        <v>373</v>
      </c>
      <c r="I158" s="13" t="s">
        <v>370</v>
      </c>
      <c r="J158" s="5" t="s">
        <v>373</v>
      </c>
      <c r="K158" s="5" t="s">
        <v>373</v>
      </c>
      <c r="L158" s="5" t="s">
        <v>373</v>
      </c>
      <c r="M158" s="13" t="s">
        <v>370</v>
      </c>
      <c r="N158" s="37">
        <v>10243</v>
      </c>
      <c r="O158" s="37">
        <v>11366.3</v>
      </c>
      <c r="P158" s="4">
        <f t="shared" si="51"/>
        <v>1.1096651371668456</v>
      </c>
      <c r="Q158" s="13">
        <v>20</v>
      </c>
      <c r="R158" s="22">
        <v>1</v>
      </c>
      <c r="S158" s="13">
        <v>15</v>
      </c>
      <c r="T158" s="37">
        <v>2.9</v>
      </c>
      <c r="U158" s="37">
        <v>2.6</v>
      </c>
      <c r="V158" s="4">
        <f t="shared" si="52"/>
        <v>0.89655172413793105</v>
      </c>
      <c r="W158" s="13">
        <v>20</v>
      </c>
      <c r="X158" s="37">
        <v>2300</v>
      </c>
      <c r="Y158" s="37">
        <v>2070.9</v>
      </c>
      <c r="Z158" s="4">
        <f t="shared" si="53"/>
        <v>0.9003913043478261</v>
      </c>
      <c r="AA158" s="13">
        <v>30</v>
      </c>
      <c r="AB158" s="37" t="s">
        <v>370</v>
      </c>
      <c r="AC158" s="37" t="s">
        <v>370</v>
      </c>
      <c r="AD158" s="4" t="s">
        <v>370</v>
      </c>
      <c r="AE158" s="13" t="s">
        <v>370</v>
      </c>
      <c r="AF158" s="5" t="s">
        <v>383</v>
      </c>
      <c r="AG158" s="5" t="s">
        <v>383</v>
      </c>
      <c r="AH158" s="5" t="s">
        <v>383</v>
      </c>
      <c r="AI158" s="13">
        <v>5</v>
      </c>
      <c r="AJ158" s="5" t="s">
        <v>383</v>
      </c>
      <c r="AK158" s="5" t="s">
        <v>383</v>
      </c>
      <c r="AL158" s="5" t="s">
        <v>383</v>
      </c>
      <c r="AM158" s="13">
        <v>15</v>
      </c>
      <c r="AN158" s="37">
        <v>316</v>
      </c>
      <c r="AO158" s="37">
        <v>359</v>
      </c>
      <c r="AP158" s="4">
        <f t="shared" si="62"/>
        <v>1.1360759493670887</v>
      </c>
      <c r="AQ158" s="13">
        <v>20</v>
      </c>
      <c r="AR158" s="20">
        <f t="shared" si="54"/>
        <v>1.0244682422113023</v>
      </c>
      <c r="AS158" s="20">
        <f t="shared" si="63"/>
        <v>1.0244682422113023</v>
      </c>
      <c r="AT158" s="35">
        <v>1416</v>
      </c>
      <c r="AU158" s="21">
        <f t="shared" si="47"/>
        <v>1158.5454545454545</v>
      </c>
      <c r="AV158" s="21">
        <f t="shared" si="48"/>
        <v>1186.9000000000001</v>
      </c>
      <c r="AW158" s="80">
        <f t="shared" si="49"/>
        <v>28.354545454545587</v>
      </c>
      <c r="AX158" s="21">
        <v>65.099999999999994</v>
      </c>
      <c r="AY158" s="21">
        <v>154.6</v>
      </c>
      <c r="AZ158" s="21">
        <v>282.29999999999995</v>
      </c>
      <c r="BA158" s="21">
        <v>167.3</v>
      </c>
      <c r="BB158" s="21">
        <v>119.8</v>
      </c>
      <c r="BC158" s="21">
        <v>0</v>
      </c>
      <c r="BD158" s="21">
        <v>141.69999999999999</v>
      </c>
      <c r="BE158" s="21">
        <v>115.89999999999996</v>
      </c>
      <c r="BF158" s="78">
        <f t="shared" si="50"/>
        <v>140.20000000000016</v>
      </c>
      <c r="BG158" s="100"/>
      <c r="BH158" s="81"/>
      <c r="BI158" s="106"/>
      <c r="BJ158" s="37">
        <f t="shared" si="55"/>
        <v>140.20000000000016</v>
      </c>
      <c r="BK158" s="11"/>
      <c r="BL158" s="11"/>
      <c r="BM158" s="11"/>
      <c r="BN158" s="11"/>
      <c r="BO158" s="11"/>
      <c r="BP158" s="11"/>
      <c r="BQ158" s="11"/>
      <c r="BR158" s="11"/>
      <c r="BS158" s="11"/>
      <c r="BT158" s="11"/>
      <c r="BU158" s="11"/>
      <c r="BV158" s="11"/>
      <c r="BW158" s="11"/>
      <c r="BX158" s="11"/>
      <c r="BY158" s="11"/>
      <c r="BZ158" s="11"/>
      <c r="CA158" s="11"/>
      <c r="CB158" s="11"/>
      <c r="CC158" s="11"/>
      <c r="CD158" s="11"/>
      <c r="CE158" s="11"/>
      <c r="CF158" s="12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2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  <c r="DV158" s="11"/>
      <c r="DW158" s="11"/>
      <c r="DX158" s="11"/>
      <c r="DY158" s="11"/>
      <c r="DZ158" s="11"/>
      <c r="EA158" s="11"/>
      <c r="EB158" s="11"/>
      <c r="EC158" s="11"/>
      <c r="ED158" s="11"/>
      <c r="EE158" s="11"/>
      <c r="EF158" s="11"/>
      <c r="EG158" s="11"/>
      <c r="EH158" s="11"/>
      <c r="EI158" s="11"/>
      <c r="EJ158" s="12"/>
      <c r="EK158" s="11"/>
      <c r="EL158" s="11"/>
      <c r="EM158" s="11"/>
      <c r="EN158" s="11"/>
      <c r="EO158" s="11"/>
      <c r="EP158" s="11"/>
      <c r="EQ158" s="11"/>
      <c r="ER158" s="11"/>
      <c r="ES158" s="11"/>
      <c r="ET158" s="11"/>
      <c r="EU158" s="11"/>
      <c r="EV158" s="11"/>
      <c r="EW158" s="11"/>
      <c r="EX158" s="11"/>
      <c r="EY158" s="11"/>
      <c r="EZ158" s="11"/>
      <c r="FA158" s="11"/>
      <c r="FB158" s="11"/>
      <c r="FC158" s="11"/>
      <c r="FD158" s="11"/>
      <c r="FE158" s="11"/>
      <c r="FF158" s="11"/>
      <c r="FG158" s="11"/>
      <c r="FH158" s="11"/>
      <c r="FI158" s="11"/>
      <c r="FJ158" s="11"/>
      <c r="FK158" s="11"/>
      <c r="FL158" s="12"/>
      <c r="FM158" s="11"/>
      <c r="FN158" s="11"/>
      <c r="FO158" s="11"/>
      <c r="FP158" s="11"/>
      <c r="FQ158" s="11"/>
      <c r="FR158" s="11"/>
      <c r="FS158" s="11"/>
      <c r="FT158" s="11"/>
      <c r="FU158" s="11"/>
      <c r="FV158" s="11"/>
      <c r="FW158" s="11"/>
      <c r="FX158" s="11"/>
      <c r="FY158" s="11"/>
      <c r="FZ158" s="11"/>
      <c r="GA158" s="11"/>
      <c r="GB158" s="11"/>
      <c r="GC158" s="11"/>
      <c r="GD158" s="11"/>
      <c r="GE158" s="11"/>
      <c r="GF158" s="11"/>
      <c r="GG158" s="11"/>
      <c r="GH158" s="11"/>
      <c r="GI158" s="11"/>
      <c r="GJ158" s="11"/>
      <c r="GK158" s="11"/>
      <c r="GL158" s="11"/>
      <c r="GM158" s="11"/>
      <c r="GN158" s="12"/>
      <c r="GO158" s="11"/>
      <c r="GP158" s="11"/>
      <c r="GQ158" s="11"/>
      <c r="GR158" s="11"/>
      <c r="GS158" s="11"/>
      <c r="GT158" s="11"/>
      <c r="GU158" s="11"/>
      <c r="GV158" s="11"/>
      <c r="GW158" s="11"/>
      <c r="GX158" s="11"/>
      <c r="GY158" s="11"/>
      <c r="GZ158" s="11"/>
      <c r="HA158" s="11"/>
      <c r="HB158" s="11"/>
      <c r="HC158" s="11"/>
      <c r="HD158" s="11"/>
      <c r="HE158" s="11"/>
      <c r="HF158" s="11"/>
      <c r="HG158" s="11"/>
      <c r="HH158" s="11"/>
      <c r="HI158" s="11"/>
      <c r="HJ158" s="11"/>
      <c r="HK158" s="11"/>
      <c r="HL158" s="11"/>
      <c r="HM158" s="11"/>
      <c r="HN158" s="11"/>
      <c r="HO158" s="11"/>
      <c r="HP158" s="12"/>
      <c r="HQ158" s="11"/>
      <c r="HR158" s="11"/>
    </row>
    <row r="159" spans="1:226" s="2" customFormat="1" ht="15" customHeight="1" x14ac:dyDescent="0.2">
      <c r="A159" s="36" t="s">
        <v>160</v>
      </c>
      <c r="B159" s="37"/>
      <c r="C159" s="37"/>
      <c r="D159" s="4"/>
      <c r="E159" s="13"/>
      <c r="F159" s="5"/>
      <c r="G159" s="5"/>
      <c r="H159" s="5"/>
      <c r="I159" s="13"/>
      <c r="J159" s="5"/>
      <c r="K159" s="5"/>
      <c r="L159" s="5"/>
      <c r="M159" s="13"/>
      <c r="N159" s="37"/>
      <c r="O159" s="37"/>
      <c r="P159" s="4"/>
      <c r="Q159" s="13"/>
      <c r="R159" s="22"/>
      <c r="S159" s="13"/>
      <c r="T159" s="37"/>
      <c r="U159" s="37"/>
      <c r="V159" s="4"/>
      <c r="W159" s="13"/>
      <c r="X159" s="37"/>
      <c r="Y159" s="37"/>
      <c r="Z159" s="4"/>
      <c r="AA159" s="13"/>
      <c r="AB159" s="37"/>
      <c r="AC159" s="37"/>
      <c r="AD159" s="4"/>
      <c r="AE159" s="13"/>
      <c r="AF159" s="5"/>
      <c r="AG159" s="5"/>
      <c r="AH159" s="5"/>
      <c r="AI159" s="13"/>
      <c r="AJ159" s="5"/>
      <c r="AK159" s="5"/>
      <c r="AL159" s="5"/>
      <c r="AM159" s="13"/>
      <c r="AN159" s="37"/>
      <c r="AO159" s="37"/>
      <c r="AP159" s="4"/>
      <c r="AQ159" s="13"/>
      <c r="AR159" s="20"/>
      <c r="AS159" s="20"/>
      <c r="AT159" s="35"/>
      <c r="AU159" s="21"/>
      <c r="AV159" s="21"/>
      <c r="AW159" s="80"/>
      <c r="AX159" s="21"/>
      <c r="AY159" s="21"/>
      <c r="AZ159" s="21"/>
      <c r="BA159" s="21"/>
      <c r="BB159" s="21"/>
      <c r="BC159" s="21"/>
      <c r="BD159" s="21"/>
      <c r="BE159" s="21"/>
      <c r="BF159" s="78"/>
      <c r="BG159" s="100"/>
      <c r="BH159" s="81"/>
      <c r="BI159" s="106"/>
      <c r="BJ159" s="37"/>
      <c r="BK159" s="11"/>
      <c r="BL159" s="11"/>
      <c r="BM159" s="11"/>
      <c r="BN159" s="11"/>
      <c r="BO159" s="11"/>
      <c r="BP159" s="11"/>
      <c r="BQ159" s="11"/>
      <c r="BR159" s="11"/>
      <c r="BS159" s="11"/>
      <c r="BT159" s="11"/>
      <c r="BU159" s="11"/>
      <c r="BV159" s="11"/>
      <c r="BW159" s="11"/>
      <c r="BX159" s="11"/>
      <c r="BY159" s="11"/>
      <c r="BZ159" s="11"/>
      <c r="CA159" s="11"/>
      <c r="CB159" s="11"/>
      <c r="CC159" s="11"/>
      <c r="CD159" s="11"/>
      <c r="CE159" s="11"/>
      <c r="CF159" s="12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2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  <c r="DV159" s="11"/>
      <c r="DW159" s="11"/>
      <c r="DX159" s="11"/>
      <c r="DY159" s="11"/>
      <c r="DZ159" s="11"/>
      <c r="EA159" s="11"/>
      <c r="EB159" s="11"/>
      <c r="EC159" s="11"/>
      <c r="ED159" s="11"/>
      <c r="EE159" s="11"/>
      <c r="EF159" s="11"/>
      <c r="EG159" s="11"/>
      <c r="EH159" s="11"/>
      <c r="EI159" s="11"/>
      <c r="EJ159" s="12"/>
      <c r="EK159" s="11"/>
      <c r="EL159" s="11"/>
      <c r="EM159" s="11"/>
      <c r="EN159" s="11"/>
      <c r="EO159" s="11"/>
      <c r="EP159" s="11"/>
      <c r="EQ159" s="11"/>
      <c r="ER159" s="11"/>
      <c r="ES159" s="11"/>
      <c r="ET159" s="11"/>
      <c r="EU159" s="11"/>
      <c r="EV159" s="11"/>
      <c r="EW159" s="11"/>
      <c r="EX159" s="11"/>
      <c r="EY159" s="11"/>
      <c r="EZ159" s="11"/>
      <c r="FA159" s="11"/>
      <c r="FB159" s="11"/>
      <c r="FC159" s="11"/>
      <c r="FD159" s="11"/>
      <c r="FE159" s="11"/>
      <c r="FF159" s="11"/>
      <c r="FG159" s="11"/>
      <c r="FH159" s="11"/>
      <c r="FI159" s="11"/>
      <c r="FJ159" s="11"/>
      <c r="FK159" s="11"/>
      <c r="FL159" s="12"/>
      <c r="FM159" s="11"/>
      <c r="FN159" s="11"/>
      <c r="FO159" s="11"/>
      <c r="FP159" s="11"/>
      <c r="FQ159" s="11"/>
      <c r="FR159" s="11"/>
      <c r="FS159" s="11"/>
      <c r="FT159" s="11"/>
      <c r="FU159" s="11"/>
      <c r="FV159" s="11"/>
      <c r="FW159" s="11"/>
      <c r="FX159" s="11"/>
      <c r="FY159" s="11"/>
      <c r="FZ159" s="11"/>
      <c r="GA159" s="11"/>
      <c r="GB159" s="11"/>
      <c r="GC159" s="11"/>
      <c r="GD159" s="11"/>
      <c r="GE159" s="11"/>
      <c r="GF159" s="11"/>
      <c r="GG159" s="11"/>
      <c r="GH159" s="11"/>
      <c r="GI159" s="11"/>
      <c r="GJ159" s="11"/>
      <c r="GK159" s="11"/>
      <c r="GL159" s="11"/>
      <c r="GM159" s="11"/>
      <c r="GN159" s="12"/>
      <c r="GO159" s="11"/>
      <c r="GP159" s="11"/>
      <c r="GQ159" s="11"/>
      <c r="GR159" s="11"/>
      <c r="GS159" s="11"/>
      <c r="GT159" s="11"/>
      <c r="GU159" s="11"/>
      <c r="GV159" s="11"/>
      <c r="GW159" s="11"/>
      <c r="GX159" s="11"/>
      <c r="GY159" s="11"/>
      <c r="GZ159" s="11"/>
      <c r="HA159" s="11"/>
      <c r="HB159" s="11"/>
      <c r="HC159" s="11"/>
      <c r="HD159" s="11"/>
      <c r="HE159" s="11"/>
      <c r="HF159" s="11"/>
      <c r="HG159" s="11"/>
      <c r="HH159" s="11"/>
      <c r="HI159" s="11"/>
      <c r="HJ159" s="11"/>
      <c r="HK159" s="11"/>
      <c r="HL159" s="11"/>
      <c r="HM159" s="11"/>
      <c r="HN159" s="11"/>
      <c r="HO159" s="11"/>
      <c r="HP159" s="12"/>
      <c r="HQ159" s="11"/>
      <c r="HR159" s="11"/>
    </row>
    <row r="160" spans="1:226" s="2" customFormat="1" ht="15" customHeight="1" x14ac:dyDescent="0.2">
      <c r="A160" s="16" t="s">
        <v>74</v>
      </c>
      <c r="B160" s="37">
        <v>0</v>
      </c>
      <c r="C160" s="37">
        <v>0</v>
      </c>
      <c r="D160" s="4">
        <f t="shared" si="46"/>
        <v>0</v>
      </c>
      <c r="E160" s="13">
        <v>0</v>
      </c>
      <c r="F160" s="5" t="s">
        <v>373</v>
      </c>
      <c r="G160" s="5" t="s">
        <v>373</v>
      </c>
      <c r="H160" s="5" t="s">
        <v>373</v>
      </c>
      <c r="I160" s="13" t="s">
        <v>370</v>
      </c>
      <c r="J160" s="5" t="s">
        <v>373</v>
      </c>
      <c r="K160" s="5" t="s">
        <v>373</v>
      </c>
      <c r="L160" s="5" t="s">
        <v>373</v>
      </c>
      <c r="M160" s="13" t="s">
        <v>370</v>
      </c>
      <c r="N160" s="37">
        <v>3034.9</v>
      </c>
      <c r="O160" s="37">
        <v>4726.2</v>
      </c>
      <c r="P160" s="4">
        <f t="shared" si="51"/>
        <v>1.5572836007776203</v>
      </c>
      <c r="Q160" s="13">
        <v>20</v>
      </c>
      <c r="R160" s="22">
        <v>1</v>
      </c>
      <c r="S160" s="13">
        <v>15</v>
      </c>
      <c r="T160" s="37">
        <v>0</v>
      </c>
      <c r="U160" s="37">
        <v>0.3</v>
      </c>
      <c r="V160" s="4">
        <f t="shared" si="52"/>
        <v>1</v>
      </c>
      <c r="W160" s="13">
        <v>25</v>
      </c>
      <c r="X160" s="37">
        <v>156.5</v>
      </c>
      <c r="Y160" s="37">
        <v>89.1</v>
      </c>
      <c r="Z160" s="4">
        <f t="shared" si="53"/>
        <v>0.56932907348242812</v>
      </c>
      <c r="AA160" s="13">
        <v>25</v>
      </c>
      <c r="AB160" s="37" t="s">
        <v>370</v>
      </c>
      <c r="AC160" s="37" t="s">
        <v>370</v>
      </c>
      <c r="AD160" s="4" t="s">
        <v>370</v>
      </c>
      <c r="AE160" s="13" t="s">
        <v>370</v>
      </c>
      <c r="AF160" s="5" t="s">
        <v>383</v>
      </c>
      <c r="AG160" s="5" t="s">
        <v>383</v>
      </c>
      <c r="AH160" s="5" t="s">
        <v>383</v>
      </c>
      <c r="AI160" s="13">
        <v>5</v>
      </c>
      <c r="AJ160" s="5" t="s">
        <v>383</v>
      </c>
      <c r="AK160" s="5" t="s">
        <v>383</v>
      </c>
      <c r="AL160" s="5" t="s">
        <v>383</v>
      </c>
      <c r="AM160" s="13">
        <v>15</v>
      </c>
      <c r="AN160" s="37">
        <v>570</v>
      </c>
      <c r="AO160" s="37">
        <v>554</v>
      </c>
      <c r="AP160" s="4">
        <f t="shared" ref="AP160:AP172" si="64">IF((AQ160=0),0,IF(AN160=0,1,IF(AO160&lt;0,0,AO160/AN160)))</f>
        <v>0.97192982456140353</v>
      </c>
      <c r="AQ160" s="13">
        <v>20</v>
      </c>
      <c r="AR160" s="20">
        <f t="shared" si="54"/>
        <v>0.99826186041753495</v>
      </c>
      <c r="AS160" s="20">
        <f t="shared" ref="AS160:AS172" si="65">IF(AR160&gt;1.2,IF((AR160-1.2)*0.1+1.2&gt;1.3,1.3,(AR160-1.2)*0.1+1.2),AR160)</f>
        <v>0.99826186041753495</v>
      </c>
      <c r="AT160" s="35">
        <v>1121</v>
      </c>
      <c r="AU160" s="21">
        <f t="shared" si="47"/>
        <v>917.18181818181813</v>
      </c>
      <c r="AV160" s="21">
        <f t="shared" si="48"/>
        <v>915.6</v>
      </c>
      <c r="AW160" s="80">
        <f t="shared" si="49"/>
        <v>-1.5818181818181074</v>
      </c>
      <c r="AX160" s="21">
        <v>46.7</v>
      </c>
      <c r="AY160" s="21">
        <v>46.1</v>
      </c>
      <c r="AZ160" s="21">
        <v>235.50000000000003</v>
      </c>
      <c r="BA160" s="21">
        <v>55</v>
      </c>
      <c r="BB160" s="21">
        <v>84.2</v>
      </c>
      <c r="BC160" s="21">
        <v>151.09999999999997</v>
      </c>
      <c r="BD160" s="21">
        <v>112.89999999999995</v>
      </c>
      <c r="BE160" s="21">
        <v>129.70000000000005</v>
      </c>
      <c r="BF160" s="78">
        <f t="shared" si="50"/>
        <v>54.400000000000006</v>
      </c>
      <c r="BG160" s="100"/>
      <c r="BH160" s="81"/>
      <c r="BI160" s="106"/>
      <c r="BJ160" s="37">
        <f t="shared" si="55"/>
        <v>54.400000000000006</v>
      </c>
      <c r="BK160" s="11"/>
      <c r="BL160" s="11"/>
      <c r="BM160" s="11"/>
      <c r="BN160" s="11"/>
      <c r="BO160" s="11"/>
      <c r="BP160" s="11"/>
      <c r="BQ160" s="11"/>
      <c r="BR160" s="11"/>
      <c r="BS160" s="11"/>
      <c r="BT160" s="11"/>
      <c r="BU160" s="11"/>
      <c r="BV160" s="11"/>
      <c r="BW160" s="11"/>
      <c r="BX160" s="11"/>
      <c r="BY160" s="11"/>
      <c r="BZ160" s="11"/>
      <c r="CA160" s="11"/>
      <c r="CB160" s="11"/>
      <c r="CC160" s="11"/>
      <c r="CD160" s="11"/>
      <c r="CE160" s="11"/>
      <c r="CF160" s="12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2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  <c r="DV160" s="11"/>
      <c r="DW160" s="11"/>
      <c r="DX160" s="11"/>
      <c r="DY160" s="11"/>
      <c r="DZ160" s="11"/>
      <c r="EA160" s="11"/>
      <c r="EB160" s="11"/>
      <c r="EC160" s="11"/>
      <c r="ED160" s="11"/>
      <c r="EE160" s="11"/>
      <c r="EF160" s="11"/>
      <c r="EG160" s="11"/>
      <c r="EH160" s="11"/>
      <c r="EI160" s="11"/>
      <c r="EJ160" s="12"/>
      <c r="EK160" s="11"/>
      <c r="EL160" s="11"/>
      <c r="EM160" s="11"/>
      <c r="EN160" s="11"/>
      <c r="EO160" s="11"/>
      <c r="EP160" s="11"/>
      <c r="EQ160" s="11"/>
      <c r="ER160" s="11"/>
      <c r="ES160" s="11"/>
      <c r="ET160" s="11"/>
      <c r="EU160" s="11"/>
      <c r="EV160" s="11"/>
      <c r="EW160" s="11"/>
      <c r="EX160" s="11"/>
      <c r="EY160" s="11"/>
      <c r="EZ160" s="11"/>
      <c r="FA160" s="11"/>
      <c r="FB160" s="11"/>
      <c r="FC160" s="11"/>
      <c r="FD160" s="11"/>
      <c r="FE160" s="11"/>
      <c r="FF160" s="11"/>
      <c r="FG160" s="11"/>
      <c r="FH160" s="11"/>
      <c r="FI160" s="11"/>
      <c r="FJ160" s="11"/>
      <c r="FK160" s="11"/>
      <c r="FL160" s="12"/>
      <c r="FM160" s="11"/>
      <c r="FN160" s="11"/>
      <c r="FO160" s="11"/>
      <c r="FP160" s="11"/>
      <c r="FQ160" s="11"/>
      <c r="FR160" s="11"/>
      <c r="FS160" s="11"/>
      <c r="FT160" s="11"/>
      <c r="FU160" s="11"/>
      <c r="FV160" s="11"/>
      <c r="FW160" s="11"/>
      <c r="FX160" s="11"/>
      <c r="FY160" s="11"/>
      <c r="FZ160" s="11"/>
      <c r="GA160" s="11"/>
      <c r="GB160" s="11"/>
      <c r="GC160" s="11"/>
      <c r="GD160" s="11"/>
      <c r="GE160" s="11"/>
      <c r="GF160" s="11"/>
      <c r="GG160" s="11"/>
      <c r="GH160" s="11"/>
      <c r="GI160" s="11"/>
      <c r="GJ160" s="11"/>
      <c r="GK160" s="11"/>
      <c r="GL160" s="11"/>
      <c r="GM160" s="11"/>
      <c r="GN160" s="12"/>
      <c r="GO160" s="11"/>
      <c r="GP160" s="11"/>
      <c r="GQ160" s="11"/>
      <c r="GR160" s="11"/>
      <c r="GS160" s="11"/>
      <c r="GT160" s="11"/>
      <c r="GU160" s="11"/>
      <c r="GV160" s="11"/>
      <c r="GW160" s="11"/>
      <c r="GX160" s="11"/>
      <c r="GY160" s="11"/>
      <c r="GZ160" s="11"/>
      <c r="HA160" s="11"/>
      <c r="HB160" s="11"/>
      <c r="HC160" s="11"/>
      <c r="HD160" s="11"/>
      <c r="HE160" s="11"/>
      <c r="HF160" s="11"/>
      <c r="HG160" s="11"/>
      <c r="HH160" s="11"/>
      <c r="HI160" s="11"/>
      <c r="HJ160" s="11"/>
      <c r="HK160" s="11"/>
      <c r="HL160" s="11"/>
      <c r="HM160" s="11"/>
      <c r="HN160" s="11"/>
      <c r="HO160" s="11"/>
      <c r="HP160" s="12"/>
      <c r="HQ160" s="11"/>
      <c r="HR160" s="11"/>
    </row>
    <row r="161" spans="1:226" s="2" customFormat="1" ht="15" customHeight="1" x14ac:dyDescent="0.2">
      <c r="A161" s="16" t="s">
        <v>161</v>
      </c>
      <c r="B161" s="37">
        <v>0</v>
      </c>
      <c r="C161" s="37">
        <v>0</v>
      </c>
      <c r="D161" s="4">
        <f t="shared" si="46"/>
        <v>0</v>
      </c>
      <c r="E161" s="13">
        <v>0</v>
      </c>
      <c r="F161" s="5" t="s">
        <v>373</v>
      </c>
      <c r="G161" s="5" t="s">
        <v>373</v>
      </c>
      <c r="H161" s="5" t="s">
        <v>373</v>
      </c>
      <c r="I161" s="13" t="s">
        <v>370</v>
      </c>
      <c r="J161" s="5" t="s">
        <v>373</v>
      </c>
      <c r="K161" s="5" t="s">
        <v>373</v>
      </c>
      <c r="L161" s="5" t="s">
        <v>373</v>
      </c>
      <c r="M161" s="13" t="s">
        <v>370</v>
      </c>
      <c r="N161" s="37">
        <v>5689.8</v>
      </c>
      <c r="O161" s="37">
        <v>4603.1000000000004</v>
      </c>
      <c r="P161" s="4">
        <f t="shared" si="51"/>
        <v>0.80900910401068582</v>
      </c>
      <c r="Q161" s="13">
        <v>20</v>
      </c>
      <c r="R161" s="22">
        <v>1</v>
      </c>
      <c r="S161" s="13">
        <v>15</v>
      </c>
      <c r="T161" s="37">
        <v>0</v>
      </c>
      <c r="U161" s="37">
        <v>0</v>
      </c>
      <c r="V161" s="4">
        <f t="shared" si="52"/>
        <v>1</v>
      </c>
      <c r="W161" s="13">
        <v>45</v>
      </c>
      <c r="X161" s="37">
        <v>8.1</v>
      </c>
      <c r="Y161" s="37">
        <v>5.2</v>
      </c>
      <c r="Z161" s="4">
        <f t="shared" si="53"/>
        <v>0.64197530864197538</v>
      </c>
      <c r="AA161" s="13">
        <v>5</v>
      </c>
      <c r="AB161" s="37" t="s">
        <v>370</v>
      </c>
      <c r="AC161" s="37" t="s">
        <v>370</v>
      </c>
      <c r="AD161" s="4" t="s">
        <v>370</v>
      </c>
      <c r="AE161" s="13" t="s">
        <v>370</v>
      </c>
      <c r="AF161" s="5" t="s">
        <v>383</v>
      </c>
      <c r="AG161" s="5" t="s">
        <v>383</v>
      </c>
      <c r="AH161" s="5" t="s">
        <v>383</v>
      </c>
      <c r="AI161" s="13">
        <v>5</v>
      </c>
      <c r="AJ161" s="5" t="s">
        <v>383</v>
      </c>
      <c r="AK161" s="5" t="s">
        <v>383</v>
      </c>
      <c r="AL161" s="5" t="s">
        <v>383</v>
      </c>
      <c r="AM161" s="13">
        <v>15</v>
      </c>
      <c r="AN161" s="37">
        <v>240</v>
      </c>
      <c r="AO161" s="37">
        <v>111</v>
      </c>
      <c r="AP161" s="4">
        <f t="shared" si="64"/>
        <v>0.46250000000000002</v>
      </c>
      <c r="AQ161" s="13">
        <v>20</v>
      </c>
      <c r="AR161" s="20">
        <f t="shared" si="54"/>
        <v>0.84419103450879607</v>
      </c>
      <c r="AS161" s="20">
        <f t="shared" si="65"/>
        <v>0.84419103450879607</v>
      </c>
      <c r="AT161" s="35">
        <v>748</v>
      </c>
      <c r="AU161" s="21">
        <f t="shared" si="47"/>
        <v>612</v>
      </c>
      <c r="AV161" s="21">
        <f t="shared" si="48"/>
        <v>516.6</v>
      </c>
      <c r="AW161" s="80">
        <f t="shared" si="49"/>
        <v>-95.399999999999977</v>
      </c>
      <c r="AX161" s="21">
        <v>13.5</v>
      </c>
      <c r="AY161" s="21">
        <v>11.5</v>
      </c>
      <c r="AZ161" s="21">
        <v>86.7</v>
      </c>
      <c r="BA161" s="21">
        <v>88.4</v>
      </c>
      <c r="BB161" s="21">
        <v>69</v>
      </c>
      <c r="BC161" s="21">
        <v>96</v>
      </c>
      <c r="BD161" s="21">
        <v>119.89999999999999</v>
      </c>
      <c r="BE161" s="21">
        <v>49.199999999999974</v>
      </c>
      <c r="BF161" s="78">
        <f t="shared" si="50"/>
        <v>-17.599999999999966</v>
      </c>
      <c r="BG161" s="100"/>
      <c r="BH161" s="81"/>
      <c r="BI161" s="106"/>
      <c r="BJ161" s="37">
        <f t="shared" si="55"/>
        <v>0</v>
      </c>
      <c r="BK161" s="11"/>
      <c r="BL161" s="11"/>
      <c r="BM161" s="11"/>
      <c r="BN161" s="11"/>
      <c r="BO161" s="11"/>
      <c r="BP161" s="11"/>
      <c r="BQ161" s="11"/>
      <c r="BR161" s="11"/>
      <c r="BS161" s="11"/>
      <c r="BT161" s="11"/>
      <c r="BU161" s="11"/>
      <c r="BV161" s="11"/>
      <c r="BW161" s="11"/>
      <c r="BX161" s="11"/>
      <c r="BY161" s="11"/>
      <c r="BZ161" s="11"/>
      <c r="CA161" s="11"/>
      <c r="CB161" s="11"/>
      <c r="CC161" s="11"/>
      <c r="CD161" s="11"/>
      <c r="CE161" s="11"/>
      <c r="CF161" s="12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2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  <c r="DV161" s="11"/>
      <c r="DW161" s="11"/>
      <c r="DX161" s="11"/>
      <c r="DY161" s="11"/>
      <c r="DZ161" s="11"/>
      <c r="EA161" s="11"/>
      <c r="EB161" s="11"/>
      <c r="EC161" s="11"/>
      <c r="ED161" s="11"/>
      <c r="EE161" s="11"/>
      <c r="EF161" s="11"/>
      <c r="EG161" s="11"/>
      <c r="EH161" s="11"/>
      <c r="EI161" s="11"/>
      <c r="EJ161" s="12"/>
      <c r="EK161" s="11"/>
      <c r="EL161" s="11"/>
      <c r="EM161" s="11"/>
      <c r="EN161" s="11"/>
      <c r="EO161" s="11"/>
      <c r="EP161" s="11"/>
      <c r="EQ161" s="11"/>
      <c r="ER161" s="11"/>
      <c r="ES161" s="11"/>
      <c r="ET161" s="11"/>
      <c r="EU161" s="11"/>
      <c r="EV161" s="11"/>
      <c r="EW161" s="11"/>
      <c r="EX161" s="11"/>
      <c r="EY161" s="11"/>
      <c r="EZ161" s="11"/>
      <c r="FA161" s="11"/>
      <c r="FB161" s="11"/>
      <c r="FC161" s="11"/>
      <c r="FD161" s="11"/>
      <c r="FE161" s="11"/>
      <c r="FF161" s="11"/>
      <c r="FG161" s="11"/>
      <c r="FH161" s="11"/>
      <c r="FI161" s="11"/>
      <c r="FJ161" s="11"/>
      <c r="FK161" s="11"/>
      <c r="FL161" s="12"/>
      <c r="FM161" s="11"/>
      <c r="FN161" s="11"/>
      <c r="FO161" s="11"/>
      <c r="FP161" s="11"/>
      <c r="FQ161" s="11"/>
      <c r="FR161" s="11"/>
      <c r="FS161" s="11"/>
      <c r="FT161" s="11"/>
      <c r="FU161" s="11"/>
      <c r="FV161" s="11"/>
      <c r="FW161" s="11"/>
      <c r="FX161" s="11"/>
      <c r="FY161" s="11"/>
      <c r="FZ161" s="11"/>
      <c r="GA161" s="11"/>
      <c r="GB161" s="11"/>
      <c r="GC161" s="11"/>
      <c r="GD161" s="11"/>
      <c r="GE161" s="11"/>
      <c r="GF161" s="11"/>
      <c r="GG161" s="11"/>
      <c r="GH161" s="11"/>
      <c r="GI161" s="11"/>
      <c r="GJ161" s="11"/>
      <c r="GK161" s="11"/>
      <c r="GL161" s="11"/>
      <c r="GM161" s="11"/>
      <c r="GN161" s="12"/>
      <c r="GO161" s="11"/>
      <c r="GP161" s="11"/>
      <c r="GQ161" s="11"/>
      <c r="GR161" s="11"/>
      <c r="GS161" s="11"/>
      <c r="GT161" s="11"/>
      <c r="GU161" s="11"/>
      <c r="GV161" s="11"/>
      <c r="GW161" s="11"/>
      <c r="GX161" s="11"/>
      <c r="GY161" s="11"/>
      <c r="GZ161" s="11"/>
      <c r="HA161" s="11"/>
      <c r="HB161" s="11"/>
      <c r="HC161" s="11"/>
      <c r="HD161" s="11"/>
      <c r="HE161" s="11"/>
      <c r="HF161" s="11"/>
      <c r="HG161" s="11"/>
      <c r="HH161" s="11"/>
      <c r="HI161" s="11"/>
      <c r="HJ161" s="11"/>
      <c r="HK161" s="11"/>
      <c r="HL161" s="11"/>
      <c r="HM161" s="11"/>
      <c r="HN161" s="11"/>
      <c r="HO161" s="11"/>
      <c r="HP161" s="12"/>
      <c r="HQ161" s="11"/>
      <c r="HR161" s="11"/>
    </row>
    <row r="162" spans="1:226" s="2" customFormat="1" ht="15" customHeight="1" x14ac:dyDescent="0.2">
      <c r="A162" s="16" t="s">
        <v>162</v>
      </c>
      <c r="B162" s="37">
        <v>0</v>
      </c>
      <c r="C162" s="37">
        <v>0</v>
      </c>
      <c r="D162" s="4">
        <f t="shared" si="46"/>
        <v>0</v>
      </c>
      <c r="E162" s="13">
        <v>0</v>
      </c>
      <c r="F162" s="5" t="s">
        <v>373</v>
      </c>
      <c r="G162" s="5" t="s">
        <v>373</v>
      </c>
      <c r="H162" s="5" t="s">
        <v>373</v>
      </c>
      <c r="I162" s="13" t="s">
        <v>370</v>
      </c>
      <c r="J162" s="5" t="s">
        <v>373</v>
      </c>
      <c r="K162" s="5" t="s">
        <v>373</v>
      </c>
      <c r="L162" s="5" t="s">
        <v>373</v>
      </c>
      <c r="M162" s="13" t="s">
        <v>370</v>
      </c>
      <c r="N162" s="37">
        <v>1863.4</v>
      </c>
      <c r="O162" s="37">
        <v>1359.2</v>
      </c>
      <c r="P162" s="4">
        <f t="shared" si="51"/>
        <v>0.72941934098958894</v>
      </c>
      <c r="Q162" s="13">
        <v>20</v>
      </c>
      <c r="R162" s="22">
        <v>1</v>
      </c>
      <c r="S162" s="13">
        <v>15</v>
      </c>
      <c r="T162" s="37">
        <v>0</v>
      </c>
      <c r="U162" s="37">
        <v>0</v>
      </c>
      <c r="V162" s="4">
        <f t="shared" si="52"/>
        <v>1</v>
      </c>
      <c r="W162" s="13">
        <v>20</v>
      </c>
      <c r="X162" s="37">
        <v>71.7</v>
      </c>
      <c r="Y162" s="37">
        <v>44.6</v>
      </c>
      <c r="Z162" s="4">
        <f t="shared" si="53"/>
        <v>0.62203626220362618</v>
      </c>
      <c r="AA162" s="13">
        <v>30</v>
      </c>
      <c r="AB162" s="37" t="s">
        <v>370</v>
      </c>
      <c r="AC162" s="37" t="s">
        <v>370</v>
      </c>
      <c r="AD162" s="4" t="s">
        <v>370</v>
      </c>
      <c r="AE162" s="13" t="s">
        <v>370</v>
      </c>
      <c r="AF162" s="5" t="s">
        <v>383</v>
      </c>
      <c r="AG162" s="5" t="s">
        <v>383</v>
      </c>
      <c r="AH162" s="5" t="s">
        <v>383</v>
      </c>
      <c r="AI162" s="13">
        <v>5</v>
      </c>
      <c r="AJ162" s="5" t="s">
        <v>383</v>
      </c>
      <c r="AK162" s="5" t="s">
        <v>383</v>
      </c>
      <c r="AL162" s="5" t="s">
        <v>383</v>
      </c>
      <c r="AM162" s="13">
        <v>15</v>
      </c>
      <c r="AN162" s="37">
        <v>490</v>
      </c>
      <c r="AO162" s="37">
        <v>243</v>
      </c>
      <c r="AP162" s="4">
        <f t="shared" si="64"/>
        <v>0.49591836734693878</v>
      </c>
      <c r="AQ162" s="13">
        <v>20</v>
      </c>
      <c r="AR162" s="20">
        <f t="shared" si="54"/>
        <v>0.74445563840799378</v>
      </c>
      <c r="AS162" s="20">
        <f t="shared" si="65"/>
        <v>0.74445563840799378</v>
      </c>
      <c r="AT162" s="35">
        <v>2060</v>
      </c>
      <c r="AU162" s="21">
        <f t="shared" si="47"/>
        <v>1685.4545454545455</v>
      </c>
      <c r="AV162" s="21">
        <f t="shared" si="48"/>
        <v>1254.7</v>
      </c>
      <c r="AW162" s="80">
        <f t="shared" si="49"/>
        <v>-430.75454545454545</v>
      </c>
      <c r="AX162" s="21">
        <v>235.9</v>
      </c>
      <c r="AY162" s="21">
        <v>74.7</v>
      </c>
      <c r="AZ162" s="21">
        <v>0</v>
      </c>
      <c r="BA162" s="21">
        <v>84.1</v>
      </c>
      <c r="BB162" s="21">
        <v>193.5</v>
      </c>
      <c r="BC162" s="21">
        <v>350.39999999999986</v>
      </c>
      <c r="BD162" s="21">
        <v>153.59999999999994</v>
      </c>
      <c r="BE162" s="21">
        <v>118.6</v>
      </c>
      <c r="BF162" s="78">
        <f t="shared" si="50"/>
        <v>43.900000000000205</v>
      </c>
      <c r="BG162" s="100"/>
      <c r="BH162" s="81"/>
      <c r="BI162" s="106"/>
      <c r="BJ162" s="37">
        <f t="shared" si="55"/>
        <v>43.900000000000205</v>
      </c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11"/>
      <c r="BV162" s="11"/>
      <c r="BW162" s="11"/>
      <c r="BX162" s="11"/>
      <c r="BY162" s="11"/>
      <c r="BZ162" s="11"/>
      <c r="CA162" s="11"/>
      <c r="CB162" s="11"/>
      <c r="CC162" s="11"/>
      <c r="CD162" s="11"/>
      <c r="CE162" s="11"/>
      <c r="CF162" s="12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2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  <c r="DV162" s="11"/>
      <c r="DW162" s="11"/>
      <c r="DX162" s="11"/>
      <c r="DY162" s="11"/>
      <c r="DZ162" s="11"/>
      <c r="EA162" s="11"/>
      <c r="EB162" s="11"/>
      <c r="EC162" s="11"/>
      <c r="ED162" s="11"/>
      <c r="EE162" s="11"/>
      <c r="EF162" s="11"/>
      <c r="EG162" s="11"/>
      <c r="EH162" s="11"/>
      <c r="EI162" s="11"/>
      <c r="EJ162" s="12"/>
      <c r="EK162" s="11"/>
      <c r="EL162" s="11"/>
      <c r="EM162" s="11"/>
      <c r="EN162" s="11"/>
      <c r="EO162" s="11"/>
      <c r="EP162" s="11"/>
      <c r="EQ162" s="11"/>
      <c r="ER162" s="11"/>
      <c r="ES162" s="11"/>
      <c r="ET162" s="11"/>
      <c r="EU162" s="11"/>
      <c r="EV162" s="11"/>
      <c r="EW162" s="11"/>
      <c r="EX162" s="11"/>
      <c r="EY162" s="11"/>
      <c r="EZ162" s="11"/>
      <c r="FA162" s="11"/>
      <c r="FB162" s="11"/>
      <c r="FC162" s="11"/>
      <c r="FD162" s="11"/>
      <c r="FE162" s="11"/>
      <c r="FF162" s="11"/>
      <c r="FG162" s="11"/>
      <c r="FH162" s="11"/>
      <c r="FI162" s="11"/>
      <c r="FJ162" s="11"/>
      <c r="FK162" s="11"/>
      <c r="FL162" s="12"/>
      <c r="FM162" s="11"/>
      <c r="FN162" s="11"/>
      <c r="FO162" s="11"/>
      <c r="FP162" s="11"/>
      <c r="FQ162" s="11"/>
      <c r="FR162" s="11"/>
      <c r="FS162" s="11"/>
      <c r="FT162" s="11"/>
      <c r="FU162" s="11"/>
      <c r="FV162" s="11"/>
      <c r="FW162" s="11"/>
      <c r="FX162" s="11"/>
      <c r="FY162" s="11"/>
      <c r="FZ162" s="11"/>
      <c r="GA162" s="11"/>
      <c r="GB162" s="11"/>
      <c r="GC162" s="11"/>
      <c r="GD162" s="11"/>
      <c r="GE162" s="11"/>
      <c r="GF162" s="11"/>
      <c r="GG162" s="11"/>
      <c r="GH162" s="11"/>
      <c r="GI162" s="11"/>
      <c r="GJ162" s="11"/>
      <c r="GK162" s="11"/>
      <c r="GL162" s="11"/>
      <c r="GM162" s="11"/>
      <c r="GN162" s="12"/>
      <c r="GO162" s="11"/>
      <c r="GP162" s="11"/>
      <c r="GQ162" s="11"/>
      <c r="GR162" s="11"/>
      <c r="GS162" s="11"/>
      <c r="GT162" s="11"/>
      <c r="GU162" s="11"/>
      <c r="GV162" s="11"/>
      <c r="GW162" s="11"/>
      <c r="GX162" s="11"/>
      <c r="GY162" s="11"/>
      <c r="GZ162" s="11"/>
      <c r="HA162" s="11"/>
      <c r="HB162" s="11"/>
      <c r="HC162" s="11"/>
      <c r="HD162" s="11"/>
      <c r="HE162" s="11"/>
      <c r="HF162" s="11"/>
      <c r="HG162" s="11"/>
      <c r="HH162" s="11"/>
      <c r="HI162" s="11"/>
      <c r="HJ162" s="11"/>
      <c r="HK162" s="11"/>
      <c r="HL162" s="11"/>
      <c r="HM162" s="11"/>
      <c r="HN162" s="11"/>
      <c r="HO162" s="11"/>
      <c r="HP162" s="12"/>
      <c r="HQ162" s="11"/>
      <c r="HR162" s="11"/>
    </row>
    <row r="163" spans="1:226" s="2" customFormat="1" ht="15" customHeight="1" x14ac:dyDescent="0.2">
      <c r="A163" s="16" t="s">
        <v>163</v>
      </c>
      <c r="B163" s="37">
        <v>0</v>
      </c>
      <c r="C163" s="37">
        <v>0</v>
      </c>
      <c r="D163" s="4">
        <f t="shared" si="46"/>
        <v>0</v>
      </c>
      <c r="E163" s="13">
        <v>0</v>
      </c>
      <c r="F163" s="5" t="s">
        <v>373</v>
      </c>
      <c r="G163" s="5" t="s">
        <v>373</v>
      </c>
      <c r="H163" s="5" t="s">
        <v>373</v>
      </c>
      <c r="I163" s="13" t="s">
        <v>370</v>
      </c>
      <c r="J163" s="5" t="s">
        <v>373</v>
      </c>
      <c r="K163" s="5" t="s">
        <v>373</v>
      </c>
      <c r="L163" s="5" t="s">
        <v>373</v>
      </c>
      <c r="M163" s="13" t="s">
        <v>370</v>
      </c>
      <c r="N163" s="37">
        <v>12293.8</v>
      </c>
      <c r="O163" s="37">
        <v>9284.7999999999993</v>
      </c>
      <c r="P163" s="4">
        <f t="shared" si="51"/>
        <v>0.75524247994924265</v>
      </c>
      <c r="Q163" s="13">
        <v>20</v>
      </c>
      <c r="R163" s="22">
        <v>1</v>
      </c>
      <c r="S163" s="13">
        <v>15</v>
      </c>
      <c r="T163" s="37">
        <v>3.2</v>
      </c>
      <c r="U163" s="37">
        <v>5.9</v>
      </c>
      <c r="V163" s="4">
        <f t="shared" si="52"/>
        <v>1.84375</v>
      </c>
      <c r="W163" s="13">
        <v>25</v>
      </c>
      <c r="X163" s="37">
        <v>44.7</v>
      </c>
      <c r="Y163" s="37">
        <v>27.7</v>
      </c>
      <c r="Z163" s="4">
        <f t="shared" si="53"/>
        <v>0.61968680089485451</v>
      </c>
      <c r="AA163" s="13">
        <v>25</v>
      </c>
      <c r="AB163" s="37" t="s">
        <v>370</v>
      </c>
      <c r="AC163" s="37" t="s">
        <v>370</v>
      </c>
      <c r="AD163" s="4" t="s">
        <v>370</v>
      </c>
      <c r="AE163" s="13" t="s">
        <v>370</v>
      </c>
      <c r="AF163" s="5" t="s">
        <v>383</v>
      </c>
      <c r="AG163" s="5" t="s">
        <v>383</v>
      </c>
      <c r="AH163" s="5" t="s">
        <v>383</v>
      </c>
      <c r="AI163" s="13">
        <v>5</v>
      </c>
      <c r="AJ163" s="5" t="s">
        <v>383</v>
      </c>
      <c r="AK163" s="5" t="s">
        <v>383</v>
      </c>
      <c r="AL163" s="5" t="s">
        <v>383</v>
      </c>
      <c r="AM163" s="13">
        <v>15</v>
      </c>
      <c r="AN163" s="37">
        <v>400</v>
      </c>
      <c r="AO163" s="37">
        <v>220</v>
      </c>
      <c r="AP163" s="4">
        <f t="shared" si="64"/>
        <v>0.55000000000000004</v>
      </c>
      <c r="AQ163" s="13">
        <v>20</v>
      </c>
      <c r="AR163" s="20">
        <f t="shared" si="54"/>
        <v>0.97800732972720217</v>
      </c>
      <c r="AS163" s="20">
        <f t="shared" si="65"/>
        <v>0.97800732972720217</v>
      </c>
      <c r="AT163" s="35">
        <v>1874</v>
      </c>
      <c r="AU163" s="21">
        <f t="shared" si="47"/>
        <v>1533.2727272727275</v>
      </c>
      <c r="AV163" s="21">
        <f t="shared" si="48"/>
        <v>1499.6</v>
      </c>
      <c r="AW163" s="80">
        <f t="shared" si="49"/>
        <v>-33.67272727272757</v>
      </c>
      <c r="AX163" s="21">
        <v>88.5</v>
      </c>
      <c r="AY163" s="21">
        <v>30.8</v>
      </c>
      <c r="AZ163" s="21">
        <v>206.2</v>
      </c>
      <c r="BA163" s="21">
        <v>50.8</v>
      </c>
      <c r="BB163" s="21">
        <v>217.3</v>
      </c>
      <c r="BC163" s="21">
        <v>420.60000000000014</v>
      </c>
      <c r="BD163" s="21">
        <v>231.29999999999995</v>
      </c>
      <c r="BE163" s="21">
        <v>147.1</v>
      </c>
      <c r="BF163" s="78">
        <f t="shared" si="50"/>
        <v>106.99999999999991</v>
      </c>
      <c r="BG163" s="100"/>
      <c r="BH163" s="81"/>
      <c r="BI163" s="106"/>
      <c r="BJ163" s="37">
        <f t="shared" si="55"/>
        <v>106.99999999999991</v>
      </c>
      <c r="BK163" s="11"/>
      <c r="BL163" s="11"/>
      <c r="BM163" s="11"/>
      <c r="BN163" s="11"/>
      <c r="BO163" s="11"/>
      <c r="BP163" s="11"/>
      <c r="BQ163" s="11"/>
      <c r="BR163" s="11"/>
      <c r="BS163" s="11"/>
      <c r="BT163" s="11"/>
      <c r="BU163" s="11"/>
      <c r="BV163" s="11"/>
      <c r="BW163" s="11"/>
      <c r="BX163" s="11"/>
      <c r="BY163" s="11"/>
      <c r="BZ163" s="11"/>
      <c r="CA163" s="11"/>
      <c r="CB163" s="11"/>
      <c r="CC163" s="11"/>
      <c r="CD163" s="11"/>
      <c r="CE163" s="11"/>
      <c r="CF163" s="12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2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  <c r="DV163" s="11"/>
      <c r="DW163" s="11"/>
      <c r="DX163" s="11"/>
      <c r="DY163" s="11"/>
      <c r="DZ163" s="11"/>
      <c r="EA163" s="11"/>
      <c r="EB163" s="11"/>
      <c r="EC163" s="11"/>
      <c r="ED163" s="11"/>
      <c r="EE163" s="11"/>
      <c r="EF163" s="11"/>
      <c r="EG163" s="11"/>
      <c r="EH163" s="11"/>
      <c r="EI163" s="11"/>
      <c r="EJ163" s="12"/>
      <c r="EK163" s="11"/>
      <c r="EL163" s="11"/>
      <c r="EM163" s="11"/>
      <c r="EN163" s="11"/>
      <c r="EO163" s="11"/>
      <c r="EP163" s="11"/>
      <c r="EQ163" s="11"/>
      <c r="ER163" s="11"/>
      <c r="ES163" s="11"/>
      <c r="ET163" s="11"/>
      <c r="EU163" s="11"/>
      <c r="EV163" s="11"/>
      <c r="EW163" s="11"/>
      <c r="EX163" s="11"/>
      <c r="EY163" s="11"/>
      <c r="EZ163" s="11"/>
      <c r="FA163" s="11"/>
      <c r="FB163" s="11"/>
      <c r="FC163" s="11"/>
      <c r="FD163" s="11"/>
      <c r="FE163" s="11"/>
      <c r="FF163" s="11"/>
      <c r="FG163" s="11"/>
      <c r="FH163" s="11"/>
      <c r="FI163" s="11"/>
      <c r="FJ163" s="11"/>
      <c r="FK163" s="11"/>
      <c r="FL163" s="12"/>
      <c r="FM163" s="11"/>
      <c r="FN163" s="11"/>
      <c r="FO163" s="11"/>
      <c r="FP163" s="11"/>
      <c r="FQ163" s="11"/>
      <c r="FR163" s="11"/>
      <c r="FS163" s="11"/>
      <c r="FT163" s="11"/>
      <c r="FU163" s="11"/>
      <c r="FV163" s="11"/>
      <c r="FW163" s="11"/>
      <c r="FX163" s="11"/>
      <c r="FY163" s="11"/>
      <c r="FZ163" s="11"/>
      <c r="GA163" s="11"/>
      <c r="GB163" s="11"/>
      <c r="GC163" s="11"/>
      <c r="GD163" s="11"/>
      <c r="GE163" s="11"/>
      <c r="GF163" s="11"/>
      <c r="GG163" s="11"/>
      <c r="GH163" s="11"/>
      <c r="GI163" s="11"/>
      <c r="GJ163" s="11"/>
      <c r="GK163" s="11"/>
      <c r="GL163" s="11"/>
      <c r="GM163" s="11"/>
      <c r="GN163" s="12"/>
      <c r="GO163" s="11"/>
      <c r="GP163" s="11"/>
      <c r="GQ163" s="11"/>
      <c r="GR163" s="11"/>
      <c r="GS163" s="11"/>
      <c r="GT163" s="11"/>
      <c r="GU163" s="11"/>
      <c r="GV163" s="11"/>
      <c r="GW163" s="11"/>
      <c r="GX163" s="11"/>
      <c r="GY163" s="11"/>
      <c r="GZ163" s="11"/>
      <c r="HA163" s="11"/>
      <c r="HB163" s="11"/>
      <c r="HC163" s="11"/>
      <c r="HD163" s="11"/>
      <c r="HE163" s="11"/>
      <c r="HF163" s="11"/>
      <c r="HG163" s="11"/>
      <c r="HH163" s="11"/>
      <c r="HI163" s="11"/>
      <c r="HJ163" s="11"/>
      <c r="HK163" s="11"/>
      <c r="HL163" s="11"/>
      <c r="HM163" s="11"/>
      <c r="HN163" s="11"/>
      <c r="HO163" s="11"/>
      <c r="HP163" s="12"/>
      <c r="HQ163" s="11"/>
      <c r="HR163" s="11"/>
    </row>
    <row r="164" spans="1:226" s="2" customFormat="1" ht="15" customHeight="1" x14ac:dyDescent="0.2">
      <c r="A164" s="16" t="s">
        <v>164</v>
      </c>
      <c r="B164" s="37">
        <v>431471</v>
      </c>
      <c r="C164" s="37">
        <v>571697.19999999995</v>
      </c>
      <c r="D164" s="4">
        <f t="shared" si="46"/>
        <v>1.324995654400875</v>
      </c>
      <c r="E164" s="13">
        <v>10</v>
      </c>
      <c r="F164" s="5" t="s">
        <v>373</v>
      </c>
      <c r="G164" s="5" t="s">
        <v>373</v>
      </c>
      <c r="H164" s="5" t="s">
        <v>373</v>
      </c>
      <c r="I164" s="13" t="s">
        <v>370</v>
      </c>
      <c r="J164" s="5" t="s">
        <v>373</v>
      </c>
      <c r="K164" s="5" t="s">
        <v>373</v>
      </c>
      <c r="L164" s="5" t="s">
        <v>373</v>
      </c>
      <c r="M164" s="13" t="s">
        <v>370</v>
      </c>
      <c r="N164" s="37">
        <v>32681.1</v>
      </c>
      <c r="O164" s="37">
        <v>19041.7</v>
      </c>
      <c r="P164" s="4">
        <f t="shared" si="51"/>
        <v>0.58265174672823139</v>
      </c>
      <c r="Q164" s="13">
        <v>20</v>
      </c>
      <c r="R164" s="22">
        <v>1</v>
      </c>
      <c r="S164" s="13">
        <v>15</v>
      </c>
      <c r="T164" s="37">
        <v>952.8</v>
      </c>
      <c r="U164" s="37">
        <v>1009.7</v>
      </c>
      <c r="V164" s="4">
        <f t="shared" si="52"/>
        <v>1.0597187237615451</v>
      </c>
      <c r="W164" s="13">
        <v>25</v>
      </c>
      <c r="X164" s="37">
        <v>189.1</v>
      </c>
      <c r="Y164" s="37">
        <v>159.30000000000001</v>
      </c>
      <c r="Z164" s="4">
        <f t="shared" si="53"/>
        <v>0.84241142252776313</v>
      </c>
      <c r="AA164" s="13">
        <v>25</v>
      </c>
      <c r="AB164" s="37" t="s">
        <v>370</v>
      </c>
      <c r="AC164" s="37" t="s">
        <v>370</v>
      </c>
      <c r="AD164" s="4" t="s">
        <v>370</v>
      </c>
      <c r="AE164" s="13" t="s">
        <v>370</v>
      </c>
      <c r="AF164" s="5" t="s">
        <v>383</v>
      </c>
      <c r="AG164" s="5" t="s">
        <v>383</v>
      </c>
      <c r="AH164" s="5" t="s">
        <v>383</v>
      </c>
      <c r="AI164" s="13">
        <v>5</v>
      </c>
      <c r="AJ164" s="5" t="s">
        <v>383</v>
      </c>
      <c r="AK164" s="5" t="s">
        <v>383</v>
      </c>
      <c r="AL164" s="5" t="s">
        <v>383</v>
      </c>
      <c r="AM164" s="13">
        <v>15</v>
      </c>
      <c r="AN164" s="37">
        <v>873</v>
      </c>
      <c r="AO164" s="37">
        <v>900</v>
      </c>
      <c r="AP164" s="4">
        <f t="shared" si="64"/>
        <v>1.0309278350515463</v>
      </c>
      <c r="AQ164" s="13">
        <v>20</v>
      </c>
      <c r="AR164" s="20">
        <f t="shared" si="54"/>
        <v>0.93978088553771311</v>
      </c>
      <c r="AS164" s="20">
        <f t="shared" si="65"/>
        <v>0.93978088553771311</v>
      </c>
      <c r="AT164" s="35">
        <v>1266</v>
      </c>
      <c r="AU164" s="21">
        <f t="shared" si="47"/>
        <v>1035.8181818181818</v>
      </c>
      <c r="AV164" s="21">
        <f t="shared" si="48"/>
        <v>973.4</v>
      </c>
      <c r="AW164" s="80">
        <f t="shared" si="49"/>
        <v>-62.418181818181779</v>
      </c>
      <c r="AX164" s="21">
        <v>119.2</v>
      </c>
      <c r="AY164" s="21">
        <v>152.5</v>
      </c>
      <c r="AZ164" s="21">
        <v>0</v>
      </c>
      <c r="BA164" s="21">
        <v>77.2</v>
      </c>
      <c r="BB164" s="21">
        <v>133.9</v>
      </c>
      <c r="BC164" s="21">
        <v>228.59999999999991</v>
      </c>
      <c r="BD164" s="21">
        <v>78.499999999999972</v>
      </c>
      <c r="BE164" s="21">
        <v>74.80000000000004</v>
      </c>
      <c r="BF164" s="78">
        <f t="shared" si="50"/>
        <v>108.69999999999999</v>
      </c>
      <c r="BG164" s="100"/>
      <c r="BH164" s="81"/>
      <c r="BI164" s="106"/>
      <c r="BJ164" s="37">
        <f t="shared" si="55"/>
        <v>108.69999999999999</v>
      </c>
      <c r="BK164" s="11"/>
      <c r="BL164" s="11"/>
      <c r="BM164" s="11"/>
      <c r="BN164" s="11"/>
      <c r="BO164" s="11"/>
      <c r="BP164" s="11"/>
      <c r="BQ164" s="11"/>
      <c r="BR164" s="11"/>
      <c r="BS164" s="11"/>
      <c r="BT164" s="11"/>
      <c r="BU164" s="11"/>
      <c r="BV164" s="11"/>
      <c r="BW164" s="11"/>
      <c r="BX164" s="11"/>
      <c r="BY164" s="11"/>
      <c r="BZ164" s="11"/>
      <c r="CA164" s="11"/>
      <c r="CB164" s="11"/>
      <c r="CC164" s="11"/>
      <c r="CD164" s="11"/>
      <c r="CE164" s="11"/>
      <c r="CF164" s="12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2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  <c r="DV164" s="11"/>
      <c r="DW164" s="11"/>
      <c r="DX164" s="11"/>
      <c r="DY164" s="11"/>
      <c r="DZ164" s="11"/>
      <c r="EA164" s="11"/>
      <c r="EB164" s="11"/>
      <c r="EC164" s="11"/>
      <c r="ED164" s="11"/>
      <c r="EE164" s="11"/>
      <c r="EF164" s="11"/>
      <c r="EG164" s="11"/>
      <c r="EH164" s="11"/>
      <c r="EI164" s="11"/>
      <c r="EJ164" s="12"/>
      <c r="EK164" s="11"/>
      <c r="EL164" s="11"/>
      <c r="EM164" s="11"/>
      <c r="EN164" s="11"/>
      <c r="EO164" s="11"/>
      <c r="EP164" s="11"/>
      <c r="EQ164" s="11"/>
      <c r="ER164" s="11"/>
      <c r="ES164" s="11"/>
      <c r="ET164" s="11"/>
      <c r="EU164" s="11"/>
      <c r="EV164" s="11"/>
      <c r="EW164" s="11"/>
      <c r="EX164" s="11"/>
      <c r="EY164" s="11"/>
      <c r="EZ164" s="11"/>
      <c r="FA164" s="11"/>
      <c r="FB164" s="11"/>
      <c r="FC164" s="11"/>
      <c r="FD164" s="11"/>
      <c r="FE164" s="11"/>
      <c r="FF164" s="11"/>
      <c r="FG164" s="11"/>
      <c r="FH164" s="11"/>
      <c r="FI164" s="11"/>
      <c r="FJ164" s="11"/>
      <c r="FK164" s="11"/>
      <c r="FL164" s="12"/>
      <c r="FM164" s="11"/>
      <c r="FN164" s="11"/>
      <c r="FO164" s="11"/>
      <c r="FP164" s="11"/>
      <c r="FQ164" s="11"/>
      <c r="FR164" s="11"/>
      <c r="FS164" s="11"/>
      <c r="FT164" s="11"/>
      <c r="FU164" s="11"/>
      <c r="FV164" s="11"/>
      <c r="FW164" s="11"/>
      <c r="FX164" s="11"/>
      <c r="FY164" s="11"/>
      <c r="FZ164" s="11"/>
      <c r="GA164" s="11"/>
      <c r="GB164" s="11"/>
      <c r="GC164" s="11"/>
      <c r="GD164" s="11"/>
      <c r="GE164" s="11"/>
      <c r="GF164" s="11"/>
      <c r="GG164" s="11"/>
      <c r="GH164" s="11"/>
      <c r="GI164" s="11"/>
      <c r="GJ164" s="11"/>
      <c r="GK164" s="11"/>
      <c r="GL164" s="11"/>
      <c r="GM164" s="11"/>
      <c r="GN164" s="12"/>
      <c r="GO164" s="11"/>
      <c r="GP164" s="11"/>
      <c r="GQ164" s="11"/>
      <c r="GR164" s="11"/>
      <c r="GS164" s="11"/>
      <c r="GT164" s="11"/>
      <c r="GU164" s="11"/>
      <c r="GV164" s="11"/>
      <c r="GW164" s="11"/>
      <c r="GX164" s="11"/>
      <c r="GY164" s="11"/>
      <c r="GZ164" s="11"/>
      <c r="HA164" s="11"/>
      <c r="HB164" s="11"/>
      <c r="HC164" s="11"/>
      <c r="HD164" s="11"/>
      <c r="HE164" s="11"/>
      <c r="HF164" s="11"/>
      <c r="HG164" s="11"/>
      <c r="HH164" s="11"/>
      <c r="HI164" s="11"/>
      <c r="HJ164" s="11"/>
      <c r="HK164" s="11"/>
      <c r="HL164" s="11"/>
      <c r="HM164" s="11"/>
      <c r="HN164" s="11"/>
      <c r="HO164" s="11"/>
      <c r="HP164" s="12"/>
      <c r="HQ164" s="11"/>
      <c r="HR164" s="11"/>
    </row>
    <row r="165" spans="1:226" s="2" customFormat="1" ht="15" customHeight="1" x14ac:dyDescent="0.2">
      <c r="A165" s="16" t="s">
        <v>165</v>
      </c>
      <c r="B165" s="37">
        <v>0</v>
      </c>
      <c r="C165" s="37">
        <v>0</v>
      </c>
      <c r="D165" s="4">
        <f t="shared" si="46"/>
        <v>0</v>
      </c>
      <c r="E165" s="13">
        <v>0</v>
      </c>
      <c r="F165" s="5" t="s">
        <v>373</v>
      </c>
      <c r="G165" s="5" t="s">
        <v>373</v>
      </c>
      <c r="H165" s="5" t="s">
        <v>373</v>
      </c>
      <c r="I165" s="13" t="s">
        <v>370</v>
      </c>
      <c r="J165" s="5" t="s">
        <v>373</v>
      </c>
      <c r="K165" s="5" t="s">
        <v>373</v>
      </c>
      <c r="L165" s="5" t="s">
        <v>373</v>
      </c>
      <c r="M165" s="13" t="s">
        <v>370</v>
      </c>
      <c r="N165" s="37">
        <v>1652.4</v>
      </c>
      <c r="O165" s="37">
        <v>992.8</v>
      </c>
      <c r="P165" s="4">
        <f t="shared" si="51"/>
        <v>0.60082304526748964</v>
      </c>
      <c r="Q165" s="13">
        <v>20</v>
      </c>
      <c r="R165" s="22">
        <v>1</v>
      </c>
      <c r="S165" s="13">
        <v>15</v>
      </c>
      <c r="T165" s="37">
        <v>0</v>
      </c>
      <c r="U165" s="37">
        <v>0.5</v>
      </c>
      <c r="V165" s="4">
        <f t="shared" si="52"/>
        <v>1</v>
      </c>
      <c r="W165" s="13">
        <v>25</v>
      </c>
      <c r="X165" s="37">
        <v>26.1</v>
      </c>
      <c r="Y165" s="37">
        <v>24.1</v>
      </c>
      <c r="Z165" s="4">
        <f t="shared" si="53"/>
        <v>0.92337164750957856</v>
      </c>
      <c r="AA165" s="13">
        <v>25</v>
      </c>
      <c r="AB165" s="37" t="s">
        <v>370</v>
      </c>
      <c r="AC165" s="37" t="s">
        <v>370</v>
      </c>
      <c r="AD165" s="4" t="s">
        <v>370</v>
      </c>
      <c r="AE165" s="13" t="s">
        <v>370</v>
      </c>
      <c r="AF165" s="5" t="s">
        <v>383</v>
      </c>
      <c r="AG165" s="5" t="s">
        <v>383</v>
      </c>
      <c r="AH165" s="5" t="s">
        <v>383</v>
      </c>
      <c r="AI165" s="13">
        <v>5</v>
      </c>
      <c r="AJ165" s="5" t="s">
        <v>383</v>
      </c>
      <c r="AK165" s="5" t="s">
        <v>383</v>
      </c>
      <c r="AL165" s="5" t="s">
        <v>383</v>
      </c>
      <c r="AM165" s="13">
        <v>15</v>
      </c>
      <c r="AN165" s="37">
        <v>165</v>
      </c>
      <c r="AO165" s="37">
        <v>147</v>
      </c>
      <c r="AP165" s="4">
        <f t="shared" si="64"/>
        <v>0.89090909090909087</v>
      </c>
      <c r="AQ165" s="13">
        <v>20</v>
      </c>
      <c r="AR165" s="20">
        <f t="shared" si="54"/>
        <v>0.88494222772639108</v>
      </c>
      <c r="AS165" s="20">
        <f t="shared" si="65"/>
        <v>0.88494222772639108</v>
      </c>
      <c r="AT165" s="35">
        <v>1747</v>
      </c>
      <c r="AU165" s="21">
        <f t="shared" si="47"/>
        <v>1429.3636363636363</v>
      </c>
      <c r="AV165" s="21">
        <f t="shared" si="48"/>
        <v>1264.9000000000001</v>
      </c>
      <c r="AW165" s="80">
        <f t="shared" si="49"/>
        <v>-164.46363636363617</v>
      </c>
      <c r="AX165" s="21">
        <v>201.5</v>
      </c>
      <c r="AY165" s="21">
        <v>44.7</v>
      </c>
      <c r="AZ165" s="21">
        <v>75.90000000000002</v>
      </c>
      <c r="BA165" s="21">
        <v>86.4</v>
      </c>
      <c r="BB165" s="21">
        <v>155.9</v>
      </c>
      <c r="BC165" s="21">
        <v>360.20000000000005</v>
      </c>
      <c r="BD165" s="21">
        <v>268.70000000000005</v>
      </c>
      <c r="BE165" s="21">
        <v>99</v>
      </c>
      <c r="BF165" s="78">
        <f t="shared" si="50"/>
        <v>-27.399999999999977</v>
      </c>
      <c r="BG165" s="100"/>
      <c r="BH165" s="81"/>
      <c r="BI165" s="106"/>
      <c r="BJ165" s="37">
        <f t="shared" si="55"/>
        <v>0</v>
      </c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2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2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2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2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2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2"/>
      <c r="HQ165" s="11"/>
      <c r="HR165" s="11"/>
    </row>
    <row r="166" spans="1:226" s="2" customFormat="1" ht="15" customHeight="1" x14ac:dyDescent="0.2">
      <c r="A166" s="16" t="s">
        <v>166</v>
      </c>
      <c r="B166" s="37">
        <v>87448</v>
      </c>
      <c r="C166" s="37">
        <v>101250.9</v>
      </c>
      <c r="D166" s="4">
        <f t="shared" si="46"/>
        <v>1.1578412313603512</v>
      </c>
      <c r="E166" s="13">
        <v>10</v>
      </c>
      <c r="F166" s="5" t="s">
        <v>373</v>
      </c>
      <c r="G166" s="5" t="s">
        <v>373</v>
      </c>
      <c r="H166" s="5" t="s">
        <v>373</v>
      </c>
      <c r="I166" s="13" t="s">
        <v>370</v>
      </c>
      <c r="J166" s="5" t="s">
        <v>373</v>
      </c>
      <c r="K166" s="5" t="s">
        <v>373</v>
      </c>
      <c r="L166" s="5" t="s">
        <v>373</v>
      </c>
      <c r="M166" s="13" t="s">
        <v>370</v>
      </c>
      <c r="N166" s="37">
        <v>9634.4</v>
      </c>
      <c r="O166" s="37">
        <v>8324.9</v>
      </c>
      <c r="P166" s="4">
        <f t="shared" si="51"/>
        <v>0.86408079382213732</v>
      </c>
      <c r="Q166" s="13">
        <v>20</v>
      </c>
      <c r="R166" s="22">
        <v>1</v>
      </c>
      <c r="S166" s="13">
        <v>15</v>
      </c>
      <c r="T166" s="37">
        <v>86.3</v>
      </c>
      <c r="U166" s="37">
        <v>93.2</v>
      </c>
      <c r="V166" s="4">
        <f t="shared" si="52"/>
        <v>1.0799536500579374</v>
      </c>
      <c r="W166" s="13">
        <v>35</v>
      </c>
      <c r="X166" s="37">
        <v>28.9</v>
      </c>
      <c r="Y166" s="37">
        <v>18.5</v>
      </c>
      <c r="Z166" s="4">
        <f t="shared" si="53"/>
        <v>0.64013840830449831</v>
      </c>
      <c r="AA166" s="13">
        <v>15</v>
      </c>
      <c r="AB166" s="37" t="s">
        <v>370</v>
      </c>
      <c r="AC166" s="37" t="s">
        <v>370</v>
      </c>
      <c r="AD166" s="4" t="s">
        <v>370</v>
      </c>
      <c r="AE166" s="13" t="s">
        <v>370</v>
      </c>
      <c r="AF166" s="5" t="s">
        <v>383</v>
      </c>
      <c r="AG166" s="5" t="s">
        <v>383</v>
      </c>
      <c r="AH166" s="5" t="s">
        <v>383</v>
      </c>
      <c r="AI166" s="13">
        <v>5</v>
      </c>
      <c r="AJ166" s="5" t="s">
        <v>383</v>
      </c>
      <c r="AK166" s="5" t="s">
        <v>383</v>
      </c>
      <c r="AL166" s="5" t="s">
        <v>383</v>
      </c>
      <c r="AM166" s="13">
        <v>15</v>
      </c>
      <c r="AN166" s="37">
        <v>60</v>
      </c>
      <c r="AO166" s="37">
        <v>95</v>
      </c>
      <c r="AP166" s="4">
        <f t="shared" si="64"/>
        <v>1.5833333333333333</v>
      </c>
      <c r="AQ166" s="13">
        <v>20</v>
      </c>
      <c r="AR166" s="20">
        <f t="shared" si="54"/>
        <v>1.0689317281157236</v>
      </c>
      <c r="AS166" s="20">
        <f t="shared" si="65"/>
        <v>1.0689317281157236</v>
      </c>
      <c r="AT166" s="35">
        <v>6137</v>
      </c>
      <c r="AU166" s="21">
        <f t="shared" si="47"/>
        <v>5021.181818181818</v>
      </c>
      <c r="AV166" s="21">
        <f t="shared" si="48"/>
        <v>5367.3</v>
      </c>
      <c r="AW166" s="80">
        <f t="shared" si="49"/>
        <v>346.11818181818217</v>
      </c>
      <c r="AX166" s="21">
        <v>233.9</v>
      </c>
      <c r="AY166" s="21">
        <v>233.9</v>
      </c>
      <c r="AZ166" s="21">
        <v>1559.6999999999998</v>
      </c>
      <c r="BA166" s="21">
        <v>678.6</v>
      </c>
      <c r="BB166" s="21">
        <v>685</v>
      </c>
      <c r="BC166" s="21">
        <v>349.20000000000027</v>
      </c>
      <c r="BD166" s="21">
        <v>254.39999999999952</v>
      </c>
      <c r="BE166" s="21">
        <v>595.3000000000003</v>
      </c>
      <c r="BF166" s="78">
        <f t="shared" si="50"/>
        <v>777.30000000000098</v>
      </c>
      <c r="BG166" s="100"/>
      <c r="BH166" s="81"/>
      <c r="BI166" s="106"/>
      <c r="BJ166" s="37">
        <f t="shared" si="55"/>
        <v>777.30000000000098</v>
      </c>
      <c r="BK166" s="11"/>
      <c r="BL166" s="11"/>
      <c r="BM166" s="11"/>
      <c r="BN166" s="11"/>
      <c r="BO166" s="11"/>
      <c r="BP166" s="11"/>
      <c r="BQ166" s="11"/>
      <c r="BR166" s="11"/>
      <c r="BS166" s="11"/>
      <c r="BT166" s="11"/>
      <c r="BU166" s="11"/>
      <c r="BV166" s="11"/>
      <c r="BW166" s="11"/>
      <c r="BX166" s="11"/>
      <c r="BY166" s="11"/>
      <c r="BZ166" s="11"/>
      <c r="CA166" s="11"/>
      <c r="CB166" s="11"/>
      <c r="CC166" s="11"/>
      <c r="CD166" s="11"/>
      <c r="CE166" s="11"/>
      <c r="CF166" s="12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2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  <c r="DV166" s="11"/>
      <c r="DW166" s="11"/>
      <c r="DX166" s="11"/>
      <c r="DY166" s="11"/>
      <c r="DZ166" s="11"/>
      <c r="EA166" s="11"/>
      <c r="EB166" s="11"/>
      <c r="EC166" s="11"/>
      <c r="ED166" s="11"/>
      <c r="EE166" s="11"/>
      <c r="EF166" s="11"/>
      <c r="EG166" s="11"/>
      <c r="EH166" s="11"/>
      <c r="EI166" s="11"/>
      <c r="EJ166" s="12"/>
      <c r="EK166" s="11"/>
      <c r="EL166" s="11"/>
      <c r="EM166" s="11"/>
      <c r="EN166" s="11"/>
      <c r="EO166" s="11"/>
      <c r="EP166" s="11"/>
      <c r="EQ166" s="11"/>
      <c r="ER166" s="11"/>
      <c r="ES166" s="11"/>
      <c r="ET166" s="11"/>
      <c r="EU166" s="11"/>
      <c r="EV166" s="11"/>
      <c r="EW166" s="11"/>
      <c r="EX166" s="11"/>
      <c r="EY166" s="11"/>
      <c r="EZ166" s="11"/>
      <c r="FA166" s="11"/>
      <c r="FB166" s="11"/>
      <c r="FC166" s="11"/>
      <c r="FD166" s="11"/>
      <c r="FE166" s="11"/>
      <c r="FF166" s="11"/>
      <c r="FG166" s="11"/>
      <c r="FH166" s="11"/>
      <c r="FI166" s="11"/>
      <c r="FJ166" s="11"/>
      <c r="FK166" s="11"/>
      <c r="FL166" s="12"/>
      <c r="FM166" s="11"/>
      <c r="FN166" s="11"/>
      <c r="FO166" s="11"/>
      <c r="FP166" s="11"/>
      <c r="FQ166" s="11"/>
      <c r="FR166" s="11"/>
      <c r="FS166" s="11"/>
      <c r="FT166" s="11"/>
      <c r="FU166" s="11"/>
      <c r="FV166" s="11"/>
      <c r="FW166" s="11"/>
      <c r="FX166" s="11"/>
      <c r="FY166" s="11"/>
      <c r="FZ166" s="11"/>
      <c r="GA166" s="11"/>
      <c r="GB166" s="11"/>
      <c r="GC166" s="11"/>
      <c r="GD166" s="11"/>
      <c r="GE166" s="11"/>
      <c r="GF166" s="11"/>
      <c r="GG166" s="11"/>
      <c r="GH166" s="11"/>
      <c r="GI166" s="11"/>
      <c r="GJ166" s="11"/>
      <c r="GK166" s="11"/>
      <c r="GL166" s="11"/>
      <c r="GM166" s="11"/>
      <c r="GN166" s="12"/>
      <c r="GO166" s="11"/>
      <c r="GP166" s="11"/>
      <c r="GQ166" s="11"/>
      <c r="GR166" s="11"/>
      <c r="GS166" s="11"/>
      <c r="GT166" s="11"/>
      <c r="GU166" s="11"/>
      <c r="GV166" s="11"/>
      <c r="GW166" s="11"/>
      <c r="GX166" s="11"/>
      <c r="GY166" s="11"/>
      <c r="GZ166" s="11"/>
      <c r="HA166" s="11"/>
      <c r="HB166" s="11"/>
      <c r="HC166" s="11"/>
      <c r="HD166" s="11"/>
      <c r="HE166" s="11"/>
      <c r="HF166" s="11"/>
      <c r="HG166" s="11"/>
      <c r="HH166" s="11"/>
      <c r="HI166" s="11"/>
      <c r="HJ166" s="11"/>
      <c r="HK166" s="11"/>
      <c r="HL166" s="11"/>
      <c r="HM166" s="11"/>
      <c r="HN166" s="11"/>
      <c r="HO166" s="11"/>
      <c r="HP166" s="12"/>
      <c r="HQ166" s="11"/>
      <c r="HR166" s="11"/>
    </row>
    <row r="167" spans="1:226" s="2" customFormat="1" ht="15" customHeight="1" x14ac:dyDescent="0.2">
      <c r="A167" s="16" t="s">
        <v>167</v>
      </c>
      <c r="B167" s="37">
        <v>0</v>
      </c>
      <c r="C167" s="37">
        <v>0</v>
      </c>
      <c r="D167" s="4">
        <f t="shared" si="46"/>
        <v>0</v>
      </c>
      <c r="E167" s="13">
        <v>0</v>
      </c>
      <c r="F167" s="5" t="s">
        <v>373</v>
      </c>
      <c r="G167" s="5" t="s">
        <v>373</v>
      </c>
      <c r="H167" s="5" t="s">
        <v>373</v>
      </c>
      <c r="I167" s="13" t="s">
        <v>370</v>
      </c>
      <c r="J167" s="5" t="s">
        <v>373</v>
      </c>
      <c r="K167" s="5" t="s">
        <v>373</v>
      </c>
      <c r="L167" s="5" t="s">
        <v>373</v>
      </c>
      <c r="M167" s="13" t="s">
        <v>370</v>
      </c>
      <c r="N167" s="37">
        <v>1834.7</v>
      </c>
      <c r="O167" s="37">
        <v>1049</v>
      </c>
      <c r="P167" s="4">
        <f t="shared" si="51"/>
        <v>0.57175560037063278</v>
      </c>
      <c r="Q167" s="13">
        <v>20</v>
      </c>
      <c r="R167" s="22">
        <v>1</v>
      </c>
      <c r="S167" s="13">
        <v>15</v>
      </c>
      <c r="T167" s="37">
        <v>0</v>
      </c>
      <c r="U167" s="37">
        <v>0</v>
      </c>
      <c r="V167" s="4">
        <f t="shared" si="52"/>
        <v>1</v>
      </c>
      <c r="W167" s="13">
        <v>15</v>
      </c>
      <c r="X167" s="37">
        <v>160.19999999999999</v>
      </c>
      <c r="Y167" s="37">
        <v>105.1</v>
      </c>
      <c r="Z167" s="4">
        <f t="shared" si="53"/>
        <v>0.65605493133583026</v>
      </c>
      <c r="AA167" s="13">
        <v>35</v>
      </c>
      <c r="AB167" s="37" t="s">
        <v>370</v>
      </c>
      <c r="AC167" s="37" t="s">
        <v>370</v>
      </c>
      <c r="AD167" s="4" t="s">
        <v>370</v>
      </c>
      <c r="AE167" s="13" t="s">
        <v>370</v>
      </c>
      <c r="AF167" s="5" t="s">
        <v>383</v>
      </c>
      <c r="AG167" s="5" t="s">
        <v>383</v>
      </c>
      <c r="AH167" s="5" t="s">
        <v>383</v>
      </c>
      <c r="AI167" s="13">
        <v>5</v>
      </c>
      <c r="AJ167" s="5" t="s">
        <v>383</v>
      </c>
      <c r="AK167" s="5" t="s">
        <v>383</v>
      </c>
      <c r="AL167" s="5" t="s">
        <v>383</v>
      </c>
      <c r="AM167" s="13">
        <v>15</v>
      </c>
      <c r="AN167" s="37">
        <v>360</v>
      </c>
      <c r="AO167" s="37">
        <v>298</v>
      </c>
      <c r="AP167" s="4">
        <f t="shared" si="64"/>
        <v>0.82777777777777772</v>
      </c>
      <c r="AQ167" s="13">
        <v>20</v>
      </c>
      <c r="AR167" s="20">
        <f t="shared" si="54"/>
        <v>0.77097704914021215</v>
      </c>
      <c r="AS167" s="20">
        <f t="shared" si="65"/>
        <v>0.77097704914021215</v>
      </c>
      <c r="AT167" s="35">
        <v>1161</v>
      </c>
      <c r="AU167" s="21">
        <f t="shared" si="47"/>
        <v>949.90909090909088</v>
      </c>
      <c r="AV167" s="21">
        <f t="shared" si="48"/>
        <v>732.4</v>
      </c>
      <c r="AW167" s="80">
        <f t="shared" si="49"/>
        <v>-217.5090909090909</v>
      </c>
      <c r="AX167" s="21">
        <v>52.9</v>
      </c>
      <c r="AY167" s="21">
        <v>52.4</v>
      </c>
      <c r="AZ167" s="21">
        <v>45.79999999999999</v>
      </c>
      <c r="BA167" s="21">
        <v>50.9</v>
      </c>
      <c r="BB167" s="21">
        <v>108.7</v>
      </c>
      <c r="BC167" s="21">
        <v>285.20000000000005</v>
      </c>
      <c r="BD167" s="21">
        <v>43.500000000000043</v>
      </c>
      <c r="BE167" s="21">
        <v>74.2</v>
      </c>
      <c r="BF167" s="78">
        <f t="shared" si="50"/>
        <v>18.800000000000011</v>
      </c>
      <c r="BG167" s="100"/>
      <c r="BH167" s="81"/>
      <c r="BI167" s="106"/>
      <c r="BJ167" s="37">
        <f t="shared" si="55"/>
        <v>18.800000000000011</v>
      </c>
      <c r="BK167" s="11"/>
      <c r="BL167" s="11"/>
      <c r="BM167" s="11"/>
      <c r="BN167" s="11"/>
      <c r="BO167" s="11"/>
      <c r="BP167" s="11"/>
      <c r="BQ167" s="11"/>
      <c r="BR167" s="11"/>
      <c r="BS167" s="11"/>
      <c r="BT167" s="11"/>
      <c r="BU167" s="11"/>
      <c r="BV167" s="11"/>
      <c r="BW167" s="11"/>
      <c r="BX167" s="11"/>
      <c r="BY167" s="11"/>
      <c r="BZ167" s="11"/>
      <c r="CA167" s="11"/>
      <c r="CB167" s="11"/>
      <c r="CC167" s="11"/>
      <c r="CD167" s="11"/>
      <c r="CE167" s="11"/>
      <c r="CF167" s="12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2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  <c r="DV167" s="11"/>
      <c r="DW167" s="11"/>
      <c r="DX167" s="11"/>
      <c r="DY167" s="11"/>
      <c r="DZ167" s="11"/>
      <c r="EA167" s="11"/>
      <c r="EB167" s="11"/>
      <c r="EC167" s="11"/>
      <c r="ED167" s="11"/>
      <c r="EE167" s="11"/>
      <c r="EF167" s="11"/>
      <c r="EG167" s="11"/>
      <c r="EH167" s="11"/>
      <c r="EI167" s="11"/>
      <c r="EJ167" s="12"/>
      <c r="EK167" s="11"/>
      <c r="EL167" s="11"/>
      <c r="EM167" s="11"/>
      <c r="EN167" s="11"/>
      <c r="EO167" s="11"/>
      <c r="EP167" s="11"/>
      <c r="EQ167" s="11"/>
      <c r="ER167" s="11"/>
      <c r="ES167" s="11"/>
      <c r="ET167" s="11"/>
      <c r="EU167" s="11"/>
      <c r="EV167" s="11"/>
      <c r="EW167" s="11"/>
      <c r="EX167" s="11"/>
      <c r="EY167" s="11"/>
      <c r="EZ167" s="11"/>
      <c r="FA167" s="11"/>
      <c r="FB167" s="11"/>
      <c r="FC167" s="11"/>
      <c r="FD167" s="11"/>
      <c r="FE167" s="11"/>
      <c r="FF167" s="11"/>
      <c r="FG167" s="11"/>
      <c r="FH167" s="11"/>
      <c r="FI167" s="11"/>
      <c r="FJ167" s="11"/>
      <c r="FK167" s="11"/>
      <c r="FL167" s="12"/>
      <c r="FM167" s="11"/>
      <c r="FN167" s="11"/>
      <c r="FO167" s="11"/>
      <c r="FP167" s="11"/>
      <c r="FQ167" s="11"/>
      <c r="FR167" s="11"/>
      <c r="FS167" s="11"/>
      <c r="FT167" s="11"/>
      <c r="FU167" s="11"/>
      <c r="FV167" s="11"/>
      <c r="FW167" s="11"/>
      <c r="FX167" s="11"/>
      <c r="FY167" s="11"/>
      <c r="FZ167" s="11"/>
      <c r="GA167" s="11"/>
      <c r="GB167" s="11"/>
      <c r="GC167" s="11"/>
      <c r="GD167" s="11"/>
      <c r="GE167" s="11"/>
      <c r="GF167" s="11"/>
      <c r="GG167" s="11"/>
      <c r="GH167" s="11"/>
      <c r="GI167" s="11"/>
      <c r="GJ167" s="11"/>
      <c r="GK167" s="11"/>
      <c r="GL167" s="11"/>
      <c r="GM167" s="11"/>
      <c r="GN167" s="12"/>
      <c r="GO167" s="11"/>
      <c r="GP167" s="11"/>
      <c r="GQ167" s="11"/>
      <c r="GR167" s="11"/>
      <c r="GS167" s="11"/>
      <c r="GT167" s="11"/>
      <c r="GU167" s="11"/>
      <c r="GV167" s="11"/>
      <c r="GW167" s="11"/>
      <c r="GX167" s="11"/>
      <c r="GY167" s="11"/>
      <c r="GZ167" s="11"/>
      <c r="HA167" s="11"/>
      <c r="HB167" s="11"/>
      <c r="HC167" s="11"/>
      <c r="HD167" s="11"/>
      <c r="HE167" s="11"/>
      <c r="HF167" s="11"/>
      <c r="HG167" s="11"/>
      <c r="HH167" s="11"/>
      <c r="HI167" s="11"/>
      <c r="HJ167" s="11"/>
      <c r="HK167" s="11"/>
      <c r="HL167" s="11"/>
      <c r="HM167" s="11"/>
      <c r="HN167" s="11"/>
      <c r="HO167" s="11"/>
      <c r="HP167" s="12"/>
      <c r="HQ167" s="11"/>
      <c r="HR167" s="11"/>
    </row>
    <row r="168" spans="1:226" s="2" customFormat="1" ht="15" customHeight="1" x14ac:dyDescent="0.2">
      <c r="A168" s="16" t="s">
        <v>168</v>
      </c>
      <c r="B168" s="37">
        <v>0</v>
      </c>
      <c r="C168" s="37">
        <v>0</v>
      </c>
      <c r="D168" s="4">
        <f t="shared" si="46"/>
        <v>0</v>
      </c>
      <c r="E168" s="13">
        <v>0</v>
      </c>
      <c r="F168" s="5" t="s">
        <v>373</v>
      </c>
      <c r="G168" s="5" t="s">
        <v>373</v>
      </c>
      <c r="H168" s="5" t="s">
        <v>373</v>
      </c>
      <c r="I168" s="13" t="s">
        <v>370</v>
      </c>
      <c r="J168" s="5" t="s">
        <v>373</v>
      </c>
      <c r="K168" s="5" t="s">
        <v>373</v>
      </c>
      <c r="L168" s="5" t="s">
        <v>373</v>
      </c>
      <c r="M168" s="13" t="s">
        <v>370</v>
      </c>
      <c r="N168" s="37">
        <v>7714.5</v>
      </c>
      <c r="O168" s="37">
        <v>7035.5</v>
      </c>
      <c r="P168" s="4">
        <f t="shared" si="51"/>
        <v>0.91198392637241554</v>
      </c>
      <c r="Q168" s="13">
        <v>20</v>
      </c>
      <c r="R168" s="22">
        <v>1</v>
      </c>
      <c r="S168" s="13">
        <v>15</v>
      </c>
      <c r="T168" s="37">
        <v>0</v>
      </c>
      <c r="U168" s="37">
        <v>0</v>
      </c>
      <c r="V168" s="4">
        <f t="shared" si="52"/>
        <v>1</v>
      </c>
      <c r="W168" s="13">
        <v>35</v>
      </c>
      <c r="X168" s="37">
        <v>23.4</v>
      </c>
      <c r="Y168" s="37">
        <v>17.100000000000001</v>
      </c>
      <c r="Z168" s="4">
        <f t="shared" si="53"/>
        <v>0.73076923076923084</v>
      </c>
      <c r="AA168" s="13">
        <v>15</v>
      </c>
      <c r="AB168" s="37" t="s">
        <v>370</v>
      </c>
      <c r="AC168" s="37" t="s">
        <v>370</v>
      </c>
      <c r="AD168" s="4" t="s">
        <v>370</v>
      </c>
      <c r="AE168" s="13" t="s">
        <v>370</v>
      </c>
      <c r="AF168" s="5" t="s">
        <v>383</v>
      </c>
      <c r="AG168" s="5" t="s">
        <v>383</v>
      </c>
      <c r="AH168" s="5" t="s">
        <v>383</v>
      </c>
      <c r="AI168" s="13">
        <v>5</v>
      </c>
      <c r="AJ168" s="5" t="s">
        <v>383</v>
      </c>
      <c r="AK168" s="5" t="s">
        <v>383</v>
      </c>
      <c r="AL168" s="5" t="s">
        <v>383</v>
      </c>
      <c r="AM168" s="13">
        <v>15</v>
      </c>
      <c r="AN168" s="37">
        <v>118</v>
      </c>
      <c r="AO168" s="37">
        <v>100</v>
      </c>
      <c r="AP168" s="4">
        <f t="shared" si="64"/>
        <v>0.84745762711864403</v>
      </c>
      <c r="AQ168" s="13">
        <v>20</v>
      </c>
      <c r="AR168" s="20">
        <f t="shared" si="54"/>
        <v>0.91571780506056832</v>
      </c>
      <c r="AS168" s="20">
        <f t="shared" si="65"/>
        <v>0.91571780506056832</v>
      </c>
      <c r="AT168" s="35">
        <v>1143</v>
      </c>
      <c r="AU168" s="21">
        <f t="shared" si="47"/>
        <v>935.18181818181813</v>
      </c>
      <c r="AV168" s="21">
        <f t="shared" si="48"/>
        <v>856.4</v>
      </c>
      <c r="AW168" s="80">
        <f t="shared" si="49"/>
        <v>-78.781818181818153</v>
      </c>
      <c r="AX168" s="21">
        <v>131.5</v>
      </c>
      <c r="AY168" s="21">
        <v>18.7</v>
      </c>
      <c r="AZ168" s="21">
        <v>64.399999999999991</v>
      </c>
      <c r="BA168" s="21">
        <v>28.4</v>
      </c>
      <c r="BB168" s="21">
        <v>126.3</v>
      </c>
      <c r="BC168" s="21">
        <v>217.40000000000009</v>
      </c>
      <c r="BD168" s="21">
        <v>125.59999999999998</v>
      </c>
      <c r="BE168" s="21">
        <v>63.600000000000023</v>
      </c>
      <c r="BF168" s="78">
        <f t="shared" si="50"/>
        <v>80.499999999999886</v>
      </c>
      <c r="BG168" s="100"/>
      <c r="BH168" s="81"/>
      <c r="BI168" s="106"/>
      <c r="BJ168" s="37">
        <f t="shared" si="55"/>
        <v>80.499999999999886</v>
      </c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11"/>
      <c r="BV168" s="11"/>
      <c r="BW168" s="11"/>
      <c r="BX168" s="11"/>
      <c r="BY168" s="11"/>
      <c r="BZ168" s="11"/>
      <c r="CA168" s="11"/>
      <c r="CB168" s="11"/>
      <c r="CC168" s="11"/>
      <c r="CD168" s="11"/>
      <c r="CE168" s="11"/>
      <c r="CF168" s="12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2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  <c r="DV168" s="11"/>
      <c r="DW168" s="11"/>
      <c r="DX168" s="11"/>
      <c r="DY168" s="11"/>
      <c r="DZ168" s="11"/>
      <c r="EA168" s="11"/>
      <c r="EB168" s="11"/>
      <c r="EC168" s="11"/>
      <c r="ED168" s="11"/>
      <c r="EE168" s="11"/>
      <c r="EF168" s="11"/>
      <c r="EG168" s="11"/>
      <c r="EH168" s="11"/>
      <c r="EI168" s="11"/>
      <c r="EJ168" s="12"/>
      <c r="EK168" s="11"/>
      <c r="EL168" s="11"/>
      <c r="EM168" s="11"/>
      <c r="EN168" s="11"/>
      <c r="EO168" s="11"/>
      <c r="EP168" s="11"/>
      <c r="EQ168" s="11"/>
      <c r="ER168" s="11"/>
      <c r="ES168" s="11"/>
      <c r="ET168" s="11"/>
      <c r="EU168" s="11"/>
      <c r="EV168" s="11"/>
      <c r="EW168" s="11"/>
      <c r="EX168" s="11"/>
      <c r="EY168" s="11"/>
      <c r="EZ168" s="11"/>
      <c r="FA168" s="11"/>
      <c r="FB168" s="11"/>
      <c r="FC168" s="11"/>
      <c r="FD168" s="11"/>
      <c r="FE168" s="11"/>
      <c r="FF168" s="11"/>
      <c r="FG168" s="11"/>
      <c r="FH168" s="11"/>
      <c r="FI168" s="11"/>
      <c r="FJ168" s="11"/>
      <c r="FK168" s="11"/>
      <c r="FL168" s="12"/>
      <c r="FM168" s="11"/>
      <c r="FN168" s="11"/>
      <c r="FO168" s="11"/>
      <c r="FP168" s="11"/>
      <c r="FQ168" s="11"/>
      <c r="FR168" s="11"/>
      <c r="FS168" s="11"/>
      <c r="FT168" s="11"/>
      <c r="FU168" s="11"/>
      <c r="FV168" s="11"/>
      <c r="FW168" s="11"/>
      <c r="FX168" s="11"/>
      <c r="FY168" s="11"/>
      <c r="FZ168" s="11"/>
      <c r="GA168" s="11"/>
      <c r="GB168" s="11"/>
      <c r="GC168" s="11"/>
      <c r="GD168" s="11"/>
      <c r="GE168" s="11"/>
      <c r="GF168" s="11"/>
      <c r="GG168" s="11"/>
      <c r="GH168" s="11"/>
      <c r="GI168" s="11"/>
      <c r="GJ168" s="11"/>
      <c r="GK168" s="11"/>
      <c r="GL168" s="11"/>
      <c r="GM168" s="11"/>
      <c r="GN168" s="12"/>
      <c r="GO168" s="11"/>
      <c r="GP168" s="11"/>
      <c r="GQ168" s="11"/>
      <c r="GR168" s="11"/>
      <c r="GS168" s="11"/>
      <c r="GT168" s="11"/>
      <c r="GU168" s="11"/>
      <c r="GV168" s="11"/>
      <c r="GW168" s="11"/>
      <c r="GX168" s="11"/>
      <c r="GY168" s="11"/>
      <c r="GZ168" s="11"/>
      <c r="HA168" s="11"/>
      <c r="HB168" s="11"/>
      <c r="HC168" s="11"/>
      <c r="HD168" s="11"/>
      <c r="HE168" s="11"/>
      <c r="HF168" s="11"/>
      <c r="HG168" s="11"/>
      <c r="HH168" s="11"/>
      <c r="HI168" s="11"/>
      <c r="HJ168" s="11"/>
      <c r="HK168" s="11"/>
      <c r="HL168" s="11"/>
      <c r="HM168" s="11"/>
      <c r="HN168" s="11"/>
      <c r="HO168" s="11"/>
      <c r="HP168" s="12"/>
      <c r="HQ168" s="11"/>
      <c r="HR168" s="11"/>
    </row>
    <row r="169" spans="1:226" s="2" customFormat="1" ht="15" customHeight="1" x14ac:dyDescent="0.2">
      <c r="A169" s="16" t="s">
        <v>102</v>
      </c>
      <c r="B169" s="37">
        <v>226893</v>
      </c>
      <c r="C169" s="37">
        <v>240153</v>
      </c>
      <c r="D169" s="4">
        <f t="shared" si="46"/>
        <v>1.0584416442992952</v>
      </c>
      <c r="E169" s="13">
        <v>10</v>
      </c>
      <c r="F169" s="5" t="s">
        <v>373</v>
      </c>
      <c r="G169" s="5" t="s">
        <v>373</v>
      </c>
      <c r="H169" s="5" t="s">
        <v>373</v>
      </c>
      <c r="I169" s="13" t="s">
        <v>370</v>
      </c>
      <c r="J169" s="5" t="s">
        <v>373</v>
      </c>
      <c r="K169" s="5" t="s">
        <v>373</v>
      </c>
      <c r="L169" s="5" t="s">
        <v>373</v>
      </c>
      <c r="M169" s="13" t="s">
        <v>370</v>
      </c>
      <c r="N169" s="37">
        <v>994.7</v>
      </c>
      <c r="O169" s="37">
        <v>1025.4000000000001</v>
      </c>
      <c r="P169" s="4">
        <f t="shared" si="51"/>
        <v>1.0308635769578769</v>
      </c>
      <c r="Q169" s="13">
        <v>20</v>
      </c>
      <c r="R169" s="22">
        <v>1</v>
      </c>
      <c r="S169" s="13">
        <v>15</v>
      </c>
      <c r="T169" s="37">
        <v>0</v>
      </c>
      <c r="U169" s="37">
        <v>0</v>
      </c>
      <c r="V169" s="4">
        <f t="shared" si="52"/>
        <v>1</v>
      </c>
      <c r="W169" s="13">
        <v>25</v>
      </c>
      <c r="X169" s="37">
        <v>0</v>
      </c>
      <c r="Y169" s="37">
        <v>0.3</v>
      </c>
      <c r="Z169" s="4">
        <f t="shared" si="53"/>
        <v>1</v>
      </c>
      <c r="AA169" s="13">
        <v>25</v>
      </c>
      <c r="AB169" s="37" t="s">
        <v>370</v>
      </c>
      <c r="AC169" s="37" t="s">
        <v>370</v>
      </c>
      <c r="AD169" s="4" t="s">
        <v>370</v>
      </c>
      <c r="AE169" s="13" t="s">
        <v>370</v>
      </c>
      <c r="AF169" s="5" t="s">
        <v>383</v>
      </c>
      <c r="AG169" s="5" t="s">
        <v>383</v>
      </c>
      <c r="AH169" s="5" t="s">
        <v>383</v>
      </c>
      <c r="AI169" s="13">
        <v>5</v>
      </c>
      <c r="AJ169" s="5" t="s">
        <v>383</v>
      </c>
      <c r="AK169" s="5" t="s">
        <v>383</v>
      </c>
      <c r="AL169" s="5" t="s">
        <v>383</v>
      </c>
      <c r="AM169" s="13">
        <v>15</v>
      </c>
      <c r="AN169" s="37">
        <v>65</v>
      </c>
      <c r="AO169" s="37">
        <v>94</v>
      </c>
      <c r="AP169" s="4">
        <f t="shared" si="64"/>
        <v>1.4461538461538461</v>
      </c>
      <c r="AQ169" s="13">
        <v>20</v>
      </c>
      <c r="AR169" s="20">
        <f t="shared" si="54"/>
        <v>1.0880414339584992</v>
      </c>
      <c r="AS169" s="20">
        <f t="shared" si="65"/>
        <v>1.0880414339584992</v>
      </c>
      <c r="AT169" s="35">
        <v>2735</v>
      </c>
      <c r="AU169" s="21">
        <f t="shared" si="47"/>
        <v>2237.7272727272725</v>
      </c>
      <c r="AV169" s="21">
        <f t="shared" si="48"/>
        <v>2434.6999999999998</v>
      </c>
      <c r="AW169" s="80">
        <f t="shared" si="49"/>
        <v>196.9727272727273</v>
      </c>
      <c r="AX169" s="21">
        <v>116</v>
      </c>
      <c r="AY169" s="21">
        <v>109.3</v>
      </c>
      <c r="AZ169" s="21">
        <v>189.8</v>
      </c>
      <c r="BA169" s="21">
        <v>109.5</v>
      </c>
      <c r="BB169" s="21">
        <v>272.7</v>
      </c>
      <c r="BC169" s="21">
        <v>773.2</v>
      </c>
      <c r="BD169" s="21">
        <v>167.30000000000004</v>
      </c>
      <c r="BE169" s="21">
        <v>283.20000000000005</v>
      </c>
      <c r="BF169" s="78">
        <f t="shared" si="50"/>
        <v>413.69999999999948</v>
      </c>
      <c r="BG169" s="100"/>
      <c r="BH169" s="81"/>
      <c r="BI169" s="106"/>
      <c r="BJ169" s="37">
        <f t="shared" si="55"/>
        <v>413.69999999999948</v>
      </c>
      <c r="BK169" s="11"/>
      <c r="BL169" s="11"/>
      <c r="BM169" s="11"/>
      <c r="BN169" s="11"/>
      <c r="BO169" s="11"/>
      <c r="BP169" s="11"/>
      <c r="BQ169" s="11"/>
      <c r="BR169" s="11"/>
      <c r="BS169" s="11"/>
      <c r="BT169" s="11"/>
      <c r="BU169" s="11"/>
      <c r="BV169" s="11"/>
      <c r="BW169" s="11"/>
      <c r="BX169" s="11"/>
      <c r="BY169" s="11"/>
      <c r="BZ169" s="11"/>
      <c r="CA169" s="11"/>
      <c r="CB169" s="11"/>
      <c r="CC169" s="11"/>
      <c r="CD169" s="11"/>
      <c r="CE169" s="11"/>
      <c r="CF169" s="12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2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  <c r="DV169" s="11"/>
      <c r="DW169" s="11"/>
      <c r="DX169" s="11"/>
      <c r="DY169" s="11"/>
      <c r="DZ169" s="11"/>
      <c r="EA169" s="11"/>
      <c r="EB169" s="11"/>
      <c r="EC169" s="11"/>
      <c r="ED169" s="11"/>
      <c r="EE169" s="11"/>
      <c r="EF169" s="11"/>
      <c r="EG169" s="11"/>
      <c r="EH169" s="11"/>
      <c r="EI169" s="11"/>
      <c r="EJ169" s="12"/>
      <c r="EK169" s="11"/>
      <c r="EL169" s="11"/>
      <c r="EM169" s="11"/>
      <c r="EN169" s="11"/>
      <c r="EO169" s="11"/>
      <c r="EP169" s="11"/>
      <c r="EQ169" s="11"/>
      <c r="ER169" s="11"/>
      <c r="ES169" s="11"/>
      <c r="ET169" s="11"/>
      <c r="EU169" s="11"/>
      <c r="EV169" s="11"/>
      <c r="EW169" s="11"/>
      <c r="EX169" s="11"/>
      <c r="EY169" s="11"/>
      <c r="EZ169" s="11"/>
      <c r="FA169" s="11"/>
      <c r="FB169" s="11"/>
      <c r="FC169" s="11"/>
      <c r="FD169" s="11"/>
      <c r="FE169" s="11"/>
      <c r="FF169" s="11"/>
      <c r="FG169" s="11"/>
      <c r="FH169" s="11"/>
      <c r="FI169" s="11"/>
      <c r="FJ169" s="11"/>
      <c r="FK169" s="11"/>
      <c r="FL169" s="12"/>
      <c r="FM169" s="11"/>
      <c r="FN169" s="11"/>
      <c r="FO169" s="11"/>
      <c r="FP169" s="11"/>
      <c r="FQ169" s="11"/>
      <c r="FR169" s="11"/>
      <c r="FS169" s="11"/>
      <c r="FT169" s="11"/>
      <c r="FU169" s="11"/>
      <c r="FV169" s="11"/>
      <c r="FW169" s="11"/>
      <c r="FX169" s="11"/>
      <c r="FY169" s="11"/>
      <c r="FZ169" s="11"/>
      <c r="GA169" s="11"/>
      <c r="GB169" s="11"/>
      <c r="GC169" s="11"/>
      <c r="GD169" s="11"/>
      <c r="GE169" s="11"/>
      <c r="GF169" s="11"/>
      <c r="GG169" s="11"/>
      <c r="GH169" s="11"/>
      <c r="GI169" s="11"/>
      <c r="GJ169" s="11"/>
      <c r="GK169" s="11"/>
      <c r="GL169" s="11"/>
      <c r="GM169" s="11"/>
      <c r="GN169" s="12"/>
      <c r="GO169" s="11"/>
      <c r="GP169" s="11"/>
      <c r="GQ169" s="11"/>
      <c r="GR169" s="11"/>
      <c r="GS169" s="11"/>
      <c r="GT169" s="11"/>
      <c r="GU169" s="11"/>
      <c r="GV169" s="11"/>
      <c r="GW169" s="11"/>
      <c r="GX169" s="11"/>
      <c r="GY169" s="11"/>
      <c r="GZ169" s="11"/>
      <c r="HA169" s="11"/>
      <c r="HB169" s="11"/>
      <c r="HC169" s="11"/>
      <c r="HD169" s="11"/>
      <c r="HE169" s="11"/>
      <c r="HF169" s="11"/>
      <c r="HG169" s="11"/>
      <c r="HH169" s="11"/>
      <c r="HI169" s="11"/>
      <c r="HJ169" s="11"/>
      <c r="HK169" s="11"/>
      <c r="HL169" s="11"/>
      <c r="HM169" s="11"/>
      <c r="HN169" s="11"/>
      <c r="HO169" s="11"/>
      <c r="HP169" s="12"/>
      <c r="HQ169" s="11"/>
      <c r="HR169" s="11"/>
    </row>
    <row r="170" spans="1:226" s="2" customFormat="1" ht="15" customHeight="1" x14ac:dyDescent="0.2">
      <c r="A170" s="16" t="s">
        <v>169</v>
      </c>
      <c r="B170" s="37">
        <v>232958</v>
      </c>
      <c r="C170" s="37">
        <v>515313</v>
      </c>
      <c r="D170" s="4">
        <f t="shared" si="46"/>
        <v>0</v>
      </c>
      <c r="E170" s="13">
        <v>0</v>
      </c>
      <c r="F170" s="5" t="s">
        <v>373</v>
      </c>
      <c r="G170" s="5" t="s">
        <v>373</v>
      </c>
      <c r="H170" s="5" t="s">
        <v>373</v>
      </c>
      <c r="I170" s="13" t="s">
        <v>370</v>
      </c>
      <c r="J170" s="5" t="s">
        <v>373</v>
      </c>
      <c r="K170" s="5" t="s">
        <v>373</v>
      </c>
      <c r="L170" s="5" t="s">
        <v>373</v>
      </c>
      <c r="M170" s="13" t="s">
        <v>370</v>
      </c>
      <c r="N170" s="37">
        <v>1964.8</v>
      </c>
      <c r="O170" s="37">
        <v>2823.3</v>
      </c>
      <c r="P170" s="4">
        <f t="shared" si="51"/>
        <v>1.4369401465798046</v>
      </c>
      <c r="Q170" s="13">
        <v>20</v>
      </c>
      <c r="R170" s="22">
        <v>1</v>
      </c>
      <c r="S170" s="13">
        <v>15</v>
      </c>
      <c r="T170" s="37">
        <v>2100.8000000000002</v>
      </c>
      <c r="U170" s="37">
        <v>2524.3000000000002</v>
      </c>
      <c r="V170" s="4">
        <f t="shared" si="52"/>
        <v>1.2015898705255141</v>
      </c>
      <c r="W170" s="13">
        <v>5</v>
      </c>
      <c r="X170" s="37">
        <v>2067.8000000000002</v>
      </c>
      <c r="Y170" s="37">
        <v>5805.2</v>
      </c>
      <c r="Z170" s="4">
        <f t="shared" si="53"/>
        <v>2.8074281845439595</v>
      </c>
      <c r="AA170" s="13">
        <v>45</v>
      </c>
      <c r="AB170" s="37" t="s">
        <v>370</v>
      </c>
      <c r="AC170" s="37" t="s">
        <v>370</v>
      </c>
      <c r="AD170" s="4" t="s">
        <v>370</v>
      </c>
      <c r="AE170" s="13" t="s">
        <v>370</v>
      </c>
      <c r="AF170" s="5" t="s">
        <v>383</v>
      </c>
      <c r="AG170" s="5" t="s">
        <v>383</v>
      </c>
      <c r="AH170" s="5" t="s">
        <v>383</v>
      </c>
      <c r="AI170" s="13">
        <v>5</v>
      </c>
      <c r="AJ170" s="5" t="s">
        <v>383</v>
      </c>
      <c r="AK170" s="5" t="s">
        <v>383</v>
      </c>
      <c r="AL170" s="5" t="s">
        <v>383</v>
      </c>
      <c r="AM170" s="13">
        <v>15</v>
      </c>
      <c r="AN170" s="37">
        <v>640</v>
      </c>
      <c r="AO170" s="37">
        <v>581</v>
      </c>
      <c r="AP170" s="4">
        <f t="shared" si="64"/>
        <v>0.90781250000000002</v>
      </c>
      <c r="AQ170" s="13">
        <v>20</v>
      </c>
      <c r="AR170" s="20">
        <f t="shared" si="54"/>
        <v>1.8498787675114461</v>
      </c>
      <c r="AS170" s="20">
        <f t="shared" si="65"/>
        <v>1.2649878767511447</v>
      </c>
      <c r="AT170" s="35">
        <v>3089</v>
      </c>
      <c r="AU170" s="21">
        <f t="shared" si="47"/>
        <v>2527.3636363636365</v>
      </c>
      <c r="AV170" s="21">
        <f t="shared" si="48"/>
        <v>3197.1</v>
      </c>
      <c r="AW170" s="80">
        <f t="shared" si="49"/>
        <v>669.73636363636342</v>
      </c>
      <c r="AX170" s="21">
        <v>329.3</v>
      </c>
      <c r="AY170" s="21">
        <v>148.80000000000001</v>
      </c>
      <c r="AZ170" s="21">
        <v>96.399999999999977</v>
      </c>
      <c r="BA170" s="21">
        <v>157.4</v>
      </c>
      <c r="BB170" s="21">
        <v>339</v>
      </c>
      <c r="BC170" s="21">
        <v>771.09999999999991</v>
      </c>
      <c r="BD170" s="21">
        <v>337.1</v>
      </c>
      <c r="BE170" s="21">
        <v>480.8000000000003</v>
      </c>
      <c r="BF170" s="78">
        <f t="shared" si="50"/>
        <v>537.19999999999914</v>
      </c>
      <c r="BG170" s="100"/>
      <c r="BH170" s="81"/>
      <c r="BI170" s="106"/>
      <c r="BJ170" s="37">
        <f t="shared" si="55"/>
        <v>537.19999999999914</v>
      </c>
      <c r="BK170" s="11"/>
      <c r="BL170" s="11"/>
      <c r="BM170" s="11"/>
      <c r="BN170" s="11"/>
      <c r="BO170" s="11"/>
      <c r="BP170" s="11"/>
      <c r="BQ170" s="11"/>
      <c r="BR170" s="11"/>
      <c r="BS170" s="11"/>
      <c r="BT170" s="11"/>
      <c r="BU170" s="11"/>
      <c r="BV170" s="11"/>
      <c r="BW170" s="11"/>
      <c r="BX170" s="11"/>
      <c r="BY170" s="11"/>
      <c r="BZ170" s="11"/>
      <c r="CA170" s="11"/>
      <c r="CB170" s="11"/>
      <c r="CC170" s="11"/>
      <c r="CD170" s="11"/>
      <c r="CE170" s="11"/>
      <c r="CF170" s="12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2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  <c r="DV170" s="11"/>
      <c r="DW170" s="11"/>
      <c r="DX170" s="11"/>
      <c r="DY170" s="11"/>
      <c r="DZ170" s="11"/>
      <c r="EA170" s="11"/>
      <c r="EB170" s="11"/>
      <c r="EC170" s="11"/>
      <c r="ED170" s="11"/>
      <c r="EE170" s="11"/>
      <c r="EF170" s="11"/>
      <c r="EG170" s="11"/>
      <c r="EH170" s="11"/>
      <c r="EI170" s="11"/>
      <c r="EJ170" s="12"/>
      <c r="EK170" s="11"/>
      <c r="EL170" s="11"/>
      <c r="EM170" s="11"/>
      <c r="EN170" s="11"/>
      <c r="EO170" s="11"/>
      <c r="EP170" s="11"/>
      <c r="EQ170" s="11"/>
      <c r="ER170" s="11"/>
      <c r="ES170" s="11"/>
      <c r="ET170" s="11"/>
      <c r="EU170" s="11"/>
      <c r="EV170" s="11"/>
      <c r="EW170" s="11"/>
      <c r="EX170" s="11"/>
      <c r="EY170" s="11"/>
      <c r="EZ170" s="11"/>
      <c r="FA170" s="11"/>
      <c r="FB170" s="11"/>
      <c r="FC170" s="11"/>
      <c r="FD170" s="11"/>
      <c r="FE170" s="11"/>
      <c r="FF170" s="11"/>
      <c r="FG170" s="11"/>
      <c r="FH170" s="11"/>
      <c r="FI170" s="11"/>
      <c r="FJ170" s="11"/>
      <c r="FK170" s="11"/>
      <c r="FL170" s="12"/>
      <c r="FM170" s="11"/>
      <c r="FN170" s="11"/>
      <c r="FO170" s="11"/>
      <c r="FP170" s="11"/>
      <c r="FQ170" s="11"/>
      <c r="FR170" s="11"/>
      <c r="FS170" s="11"/>
      <c r="FT170" s="11"/>
      <c r="FU170" s="11"/>
      <c r="FV170" s="11"/>
      <c r="FW170" s="11"/>
      <c r="FX170" s="11"/>
      <c r="FY170" s="11"/>
      <c r="FZ170" s="11"/>
      <c r="GA170" s="11"/>
      <c r="GB170" s="11"/>
      <c r="GC170" s="11"/>
      <c r="GD170" s="11"/>
      <c r="GE170" s="11"/>
      <c r="GF170" s="11"/>
      <c r="GG170" s="11"/>
      <c r="GH170" s="11"/>
      <c r="GI170" s="11"/>
      <c r="GJ170" s="11"/>
      <c r="GK170" s="11"/>
      <c r="GL170" s="11"/>
      <c r="GM170" s="11"/>
      <c r="GN170" s="12"/>
      <c r="GO170" s="11"/>
      <c r="GP170" s="11"/>
      <c r="GQ170" s="11"/>
      <c r="GR170" s="11"/>
      <c r="GS170" s="11"/>
      <c r="GT170" s="11"/>
      <c r="GU170" s="11"/>
      <c r="GV170" s="11"/>
      <c r="GW170" s="11"/>
      <c r="GX170" s="11"/>
      <c r="GY170" s="11"/>
      <c r="GZ170" s="11"/>
      <c r="HA170" s="11"/>
      <c r="HB170" s="11"/>
      <c r="HC170" s="11"/>
      <c r="HD170" s="11"/>
      <c r="HE170" s="11"/>
      <c r="HF170" s="11"/>
      <c r="HG170" s="11"/>
      <c r="HH170" s="11"/>
      <c r="HI170" s="11"/>
      <c r="HJ170" s="11"/>
      <c r="HK170" s="11"/>
      <c r="HL170" s="11"/>
      <c r="HM170" s="11"/>
      <c r="HN170" s="11"/>
      <c r="HO170" s="11"/>
      <c r="HP170" s="12"/>
      <c r="HQ170" s="11"/>
      <c r="HR170" s="11"/>
    </row>
    <row r="171" spans="1:226" s="2" customFormat="1" ht="15" customHeight="1" x14ac:dyDescent="0.2">
      <c r="A171" s="16" t="s">
        <v>170</v>
      </c>
      <c r="B171" s="37">
        <v>77500</v>
      </c>
      <c r="C171" s="37">
        <v>99258.4</v>
      </c>
      <c r="D171" s="4">
        <f t="shared" si="46"/>
        <v>1.2807535483870967</v>
      </c>
      <c r="E171" s="13">
        <v>10</v>
      </c>
      <c r="F171" s="5" t="s">
        <v>373</v>
      </c>
      <c r="G171" s="5" t="s">
        <v>373</v>
      </c>
      <c r="H171" s="5" t="s">
        <v>373</v>
      </c>
      <c r="I171" s="13" t="s">
        <v>370</v>
      </c>
      <c r="J171" s="5" t="s">
        <v>373</v>
      </c>
      <c r="K171" s="5" t="s">
        <v>373</v>
      </c>
      <c r="L171" s="5" t="s">
        <v>373</v>
      </c>
      <c r="M171" s="13" t="s">
        <v>370</v>
      </c>
      <c r="N171" s="37">
        <v>2520.5</v>
      </c>
      <c r="O171" s="37">
        <v>2243.1999999999998</v>
      </c>
      <c r="P171" s="4">
        <f t="shared" si="51"/>
        <v>0.88998214639952378</v>
      </c>
      <c r="Q171" s="13">
        <v>20</v>
      </c>
      <c r="R171" s="22">
        <v>1</v>
      </c>
      <c r="S171" s="13">
        <v>15</v>
      </c>
      <c r="T171" s="37">
        <v>431.9</v>
      </c>
      <c r="U171" s="37">
        <v>449.8</v>
      </c>
      <c r="V171" s="4">
        <f t="shared" si="52"/>
        <v>1.0414447788840011</v>
      </c>
      <c r="W171" s="13">
        <v>45</v>
      </c>
      <c r="X171" s="37">
        <v>23.2</v>
      </c>
      <c r="Y171" s="37">
        <v>13.6</v>
      </c>
      <c r="Z171" s="4">
        <f t="shared" si="53"/>
        <v>0.58620689655172409</v>
      </c>
      <c r="AA171" s="13">
        <v>5</v>
      </c>
      <c r="AB171" s="37" t="s">
        <v>370</v>
      </c>
      <c r="AC171" s="37" t="s">
        <v>370</v>
      </c>
      <c r="AD171" s="4" t="s">
        <v>370</v>
      </c>
      <c r="AE171" s="13" t="s">
        <v>370</v>
      </c>
      <c r="AF171" s="5" t="s">
        <v>383</v>
      </c>
      <c r="AG171" s="5" t="s">
        <v>383</v>
      </c>
      <c r="AH171" s="5" t="s">
        <v>383</v>
      </c>
      <c r="AI171" s="13">
        <v>5</v>
      </c>
      <c r="AJ171" s="5" t="s">
        <v>383</v>
      </c>
      <c r="AK171" s="5" t="s">
        <v>383</v>
      </c>
      <c r="AL171" s="5" t="s">
        <v>383</v>
      </c>
      <c r="AM171" s="13">
        <v>15</v>
      </c>
      <c r="AN171" s="37">
        <v>154</v>
      </c>
      <c r="AO171" s="37">
        <v>197</v>
      </c>
      <c r="AP171" s="4">
        <f t="shared" si="64"/>
        <v>1.2792207792207793</v>
      </c>
      <c r="AQ171" s="13">
        <v>20</v>
      </c>
      <c r="AR171" s="20">
        <f t="shared" si="54"/>
        <v>1.0520664654679626</v>
      </c>
      <c r="AS171" s="20">
        <f t="shared" si="65"/>
        <v>1.0520664654679626</v>
      </c>
      <c r="AT171" s="35">
        <v>4686</v>
      </c>
      <c r="AU171" s="21">
        <f t="shared" si="47"/>
        <v>3834</v>
      </c>
      <c r="AV171" s="21">
        <f t="shared" si="48"/>
        <v>4033.6</v>
      </c>
      <c r="AW171" s="80">
        <f t="shared" si="49"/>
        <v>199.59999999999991</v>
      </c>
      <c r="AX171" s="21">
        <v>254.3</v>
      </c>
      <c r="AY171" s="21">
        <v>559.5</v>
      </c>
      <c r="AZ171" s="21">
        <v>847.60000000000014</v>
      </c>
      <c r="BA171" s="21">
        <v>553.79999999999995</v>
      </c>
      <c r="BB171" s="21">
        <v>483.3</v>
      </c>
      <c r="BC171" s="21">
        <v>68.899999999999864</v>
      </c>
      <c r="BD171" s="21">
        <v>329.60000000000019</v>
      </c>
      <c r="BE171" s="21">
        <v>431.4</v>
      </c>
      <c r="BF171" s="78">
        <f t="shared" si="50"/>
        <v>505.19999999999993</v>
      </c>
      <c r="BG171" s="100"/>
      <c r="BH171" s="81"/>
      <c r="BI171" s="106"/>
      <c r="BJ171" s="37">
        <f t="shared" si="55"/>
        <v>505.19999999999993</v>
      </c>
      <c r="BK171" s="11"/>
      <c r="BL171" s="11"/>
      <c r="BM171" s="11"/>
      <c r="BN171" s="11"/>
      <c r="BO171" s="11"/>
      <c r="BP171" s="11"/>
      <c r="BQ171" s="11"/>
      <c r="BR171" s="11"/>
      <c r="BS171" s="11"/>
      <c r="BT171" s="11"/>
      <c r="BU171" s="11"/>
      <c r="BV171" s="11"/>
      <c r="BW171" s="11"/>
      <c r="BX171" s="11"/>
      <c r="BY171" s="11"/>
      <c r="BZ171" s="11"/>
      <c r="CA171" s="11"/>
      <c r="CB171" s="11"/>
      <c r="CC171" s="11"/>
      <c r="CD171" s="11"/>
      <c r="CE171" s="11"/>
      <c r="CF171" s="12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2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  <c r="DV171" s="11"/>
      <c r="DW171" s="11"/>
      <c r="DX171" s="11"/>
      <c r="DY171" s="11"/>
      <c r="DZ171" s="11"/>
      <c r="EA171" s="11"/>
      <c r="EB171" s="11"/>
      <c r="EC171" s="11"/>
      <c r="ED171" s="11"/>
      <c r="EE171" s="11"/>
      <c r="EF171" s="11"/>
      <c r="EG171" s="11"/>
      <c r="EH171" s="11"/>
      <c r="EI171" s="11"/>
      <c r="EJ171" s="12"/>
      <c r="EK171" s="11"/>
      <c r="EL171" s="11"/>
      <c r="EM171" s="11"/>
      <c r="EN171" s="11"/>
      <c r="EO171" s="11"/>
      <c r="EP171" s="11"/>
      <c r="EQ171" s="11"/>
      <c r="ER171" s="11"/>
      <c r="ES171" s="11"/>
      <c r="ET171" s="11"/>
      <c r="EU171" s="11"/>
      <c r="EV171" s="11"/>
      <c r="EW171" s="11"/>
      <c r="EX171" s="11"/>
      <c r="EY171" s="11"/>
      <c r="EZ171" s="11"/>
      <c r="FA171" s="11"/>
      <c r="FB171" s="11"/>
      <c r="FC171" s="11"/>
      <c r="FD171" s="11"/>
      <c r="FE171" s="11"/>
      <c r="FF171" s="11"/>
      <c r="FG171" s="11"/>
      <c r="FH171" s="11"/>
      <c r="FI171" s="11"/>
      <c r="FJ171" s="11"/>
      <c r="FK171" s="11"/>
      <c r="FL171" s="12"/>
      <c r="FM171" s="11"/>
      <c r="FN171" s="11"/>
      <c r="FO171" s="11"/>
      <c r="FP171" s="11"/>
      <c r="FQ171" s="11"/>
      <c r="FR171" s="11"/>
      <c r="FS171" s="11"/>
      <c r="FT171" s="11"/>
      <c r="FU171" s="11"/>
      <c r="FV171" s="11"/>
      <c r="FW171" s="11"/>
      <c r="FX171" s="11"/>
      <c r="FY171" s="11"/>
      <c r="FZ171" s="11"/>
      <c r="GA171" s="11"/>
      <c r="GB171" s="11"/>
      <c r="GC171" s="11"/>
      <c r="GD171" s="11"/>
      <c r="GE171" s="11"/>
      <c r="GF171" s="11"/>
      <c r="GG171" s="11"/>
      <c r="GH171" s="11"/>
      <c r="GI171" s="11"/>
      <c r="GJ171" s="11"/>
      <c r="GK171" s="11"/>
      <c r="GL171" s="11"/>
      <c r="GM171" s="11"/>
      <c r="GN171" s="12"/>
      <c r="GO171" s="11"/>
      <c r="GP171" s="11"/>
      <c r="GQ171" s="11"/>
      <c r="GR171" s="11"/>
      <c r="GS171" s="11"/>
      <c r="GT171" s="11"/>
      <c r="GU171" s="11"/>
      <c r="GV171" s="11"/>
      <c r="GW171" s="11"/>
      <c r="GX171" s="11"/>
      <c r="GY171" s="11"/>
      <c r="GZ171" s="11"/>
      <c r="HA171" s="11"/>
      <c r="HB171" s="11"/>
      <c r="HC171" s="11"/>
      <c r="HD171" s="11"/>
      <c r="HE171" s="11"/>
      <c r="HF171" s="11"/>
      <c r="HG171" s="11"/>
      <c r="HH171" s="11"/>
      <c r="HI171" s="11"/>
      <c r="HJ171" s="11"/>
      <c r="HK171" s="11"/>
      <c r="HL171" s="11"/>
      <c r="HM171" s="11"/>
      <c r="HN171" s="11"/>
      <c r="HO171" s="11"/>
      <c r="HP171" s="12"/>
      <c r="HQ171" s="11"/>
      <c r="HR171" s="11"/>
    </row>
    <row r="172" spans="1:226" s="2" customFormat="1" ht="15" customHeight="1" x14ac:dyDescent="0.2">
      <c r="A172" s="16" t="s">
        <v>171</v>
      </c>
      <c r="B172" s="37">
        <v>12938</v>
      </c>
      <c r="C172" s="37">
        <v>18167</v>
      </c>
      <c r="D172" s="4">
        <f t="shared" si="46"/>
        <v>1.4041582933992889</v>
      </c>
      <c r="E172" s="13">
        <v>10</v>
      </c>
      <c r="F172" s="5" t="s">
        <v>373</v>
      </c>
      <c r="G172" s="5" t="s">
        <v>373</v>
      </c>
      <c r="H172" s="5" t="s">
        <v>373</v>
      </c>
      <c r="I172" s="13" t="s">
        <v>370</v>
      </c>
      <c r="J172" s="5" t="s">
        <v>373</v>
      </c>
      <c r="K172" s="5" t="s">
        <v>373</v>
      </c>
      <c r="L172" s="5" t="s">
        <v>373</v>
      </c>
      <c r="M172" s="13" t="s">
        <v>370</v>
      </c>
      <c r="N172" s="37">
        <v>3924.8</v>
      </c>
      <c r="O172" s="37">
        <v>2899.8</v>
      </c>
      <c r="P172" s="4">
        <f t="shared" si="51"/>
        <v>0.73884019567876069</v>
      </c>
      <c r="Q172" s="13">
        <v>20</v>
      </c>
      <c r="R172" s="22">
        <v>1</v>
      </c>
      <c r="S172" s="13">
        <v>15</v>
      </c>
      <c r="T172" s="37">
        <v>0</v>
      </c>
      <c r="U172" s="37">
        <v>0</v>
      </c>
      <c r="V172" s="4">
        <f t="shared" si="52"/>
        <v>1</v>
      </c>
      <c r="W172" s="13">
        <v>45</v>
      </c>
      <c r="X172" s="37">
        <v>0</v>
      </c>
      <c r="Y172" s="37">
        <v>2</v>
      </c>
      <c r="Z172" s="4">
        <f t="shared" si="53"/>
        <v>1</v>
      </c>
      <c r="AA172" s="13">
        <v>5</v>
      </c>
      <c r="AB172" s="37" t="s">
        <v>370</v>
      </c>
      <c r="AC172" s="37" t="s">
        <v>370</v>
      </c>
      <c r="AD172" s="4" t="s">
        <v>370</v>
      </c>
      <c r="AE172" s="13" t="s">
        <v>370</v>
      </c>
      <c r="AF172" s="5" t="s">
        <v>383</v>
      </c>
      <c r="AG172" s="5" t="s">
        <v>383</v>
      </c>
      <c r="AH172" s="5" t="s">
        <v>383</v>
      </c>
      <c r="AI172" s="13">
        <v>5</v>
      </c>
      <c r="AJ172" s="5" t="s">
        <v>383</v>
      </c>
      <c r="AK172" s="5" t="s">
        <v>383</v>
      </c>
      <c r="AL172" s="5" t="s">
        <v>383</v>
      </c>
      <c r="AM172" s="13">
        <v>15</v>
      </c>
      <c r="AN172" s="37">
        <v>95</v>
      </c>
      <c r="AO172" s="37">
        <v>83</v>
      </c>
      <c r="AP172" s="4">
        <f t="shared" si="64"/>
        <v>0.87368421052631584</v>
      </c>
      <c r="AQ172" s="13">
        <v>20</v>
      </c>
      <c r="AR172" s="20">
        <f t="shared" si="54"/>
        <v>0.96775713963560361</v>
      </c>
      <c r="AS172" s="20">
        <f t="shared" si="65"/>
        <v>0.96775713963560361</v>
      </c>
      <c r="AT172" s="35">
        <v>1512</v>
      </c>
      <c r="AU172" s="21">
        <f t="shared" si="47"/>
        <v>1237.0909090909092</v>
      </c>
      <c r="AV172" s="21">
        <f t="shared" si="48"/>
        <v>1197.2</v>
      </c>
      <c r="AW172" s="80">
        <f t="shared" si="49"/>
        <v>-39.89090909090919</v>
      </c>
      <c r="AX172" s="21">
        <v>226</v>
      </c>
      <c r="AY172" s="21">
        <v>226</v>
      </c>
      <c r="AZ172" s="21">
        <v>0</v>
      </c>
      <c r="BA172" s="21">
        <v>57.5</v>
      </c>
      <c r="BB172" s="21">
        <v>145.69999999999999</v>
      </c>
      <c r="BC172" s="21">
        <v>132.09999999999991</v>
      </c>
      <c r="BD172" s="21">
        <v>197.70000000000002</v>
      </c>
      <c r="BE172" s="21">
        <v>125.40000000000005</v>
      </c>
      <c r="BF172" s="78">
        <f t="shared" si="50"/>
        <v>86.800000000000026</v>
      </c>
      <c r="BG172" s="100"/>
      <c r="BH172" s="81"/>
      <c r="BI172" s="106"/>
      <c r="BJ172" s="37">
        <f t="shared" si="55"/>
        <v>86.800000000000026</v>
      </c>
      <c r="BK172" s="11"/>
      <c r="BL172" s="11"/>
      <c r="BM172" s="11"/>
      <c r="BN172" s="11"/>
      <c r="BO172" s="11"/>
      <c r="BP172" s="11"/>
      <c r="BQ172" s="11"/>
      <c r="BR172" s="11"/>
      <c r="BS172" s="11"/>
      <c r="BT172" s="11"/>
      <c r="BU172" s="11"/>
      <c r="BV172" s="11"/>
      <c r="BW172" s="11"/>
      <c r="BX172" s="11"/>
      <c r="BY172" s="11"/>
      <c r="BZ172" s="11"/>
      <c r="CA172" s="11"/>
      <c r="CB172" s="11"/>
      <c r="CC172" s="11"/>
      <c r="CD172" s="11"/>
      <c r="CE172" s="11"/>
      <c r="CF172" s="12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2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  <c r="DV172" s="11"/>
      <c r="DW172" s="11"/>
      <c r="DX172" s="11"/>
      <c r="DY172" s="11"/>
      <c r="DZ172" s="11"/>
      <c r="EA172" s="11"/>
      <c r="EB172" s="11"/>
      <c r="EC172" s="11"/>
      <c r="ED172" s="11"/>
      <c r="EE172" s="11"/>
      <c r="EF172" s="11"/>
      <c r="EG172" s="11"/>
      <c r="EH172" s="11"/>
      <c r="EI172" s="11"/>
      <c r="EJ172" s="12"/>
      <c r="EK172" s="11"/>
      <c r="EL172" s="11"/>
      <c r="EM172" s="11"/>
      <c r="EN172" s="11"/>
      <c r="EO172" s="11"/>
      <c r="EP172" s="11"/>
      <c r="EQ172" s="11"/>
      <c r="ER172" s="11"/>
      <c r="ES172" s="11"/>
      <c r="ET172" s="11"/>
      <c r="EU172" s="11"/>
      <c r="EV172" s="11"/>
      <c r="EW172" s="11"/>
      <c r="EX172" s="11"/>
      <c r="EY172" s="11"/>
      <c r="EZ172" s="11"/>
      <c r="FA172" s="11"/>
      <c r="FB172" s="11"/>
      <c r="FC172" s="11"/>
      <c r="FD172" s="11"/>
      <c r="FE172" s="11"/>
      <c r="FF172" s="11"/>
      <c r="FG172" s="11"/>
      <c r="FH172" s="11"/>
      <c r="FI172" s="11"/>
      <c r="FJ172" s="11"/>
      <c r="FK172" s="11"/>
      <c r="FL172" s="12"/>
      <c r="FM172" s="11"/>
      <c r="FN172" s="11"/>
      <c r="FO172" s="11"/>
      <c r="FP172" s="11"/>
      <c r="FQ172" s="11"/>
      <c r="FR172" s="11"/>
      <c r="FS172" s="11"/>
      <c r="FT172" s="11"/>
      <c r="FU172" s="11"/>
      <c r="FV172" s="11"/>
      <c r="FW172" s="11"/>
      <c r="FX172" s="11"/>
      <c r="FY172" s="11"/>
      <c r="FZ172" s="11"/>
      <c r="GA172" s="11"/>
      <c r="GB172" s="11"/>
      <c r="GC172" s="11"/>
      <c r="GD172" s="11"/>
      <c r="GE172" s="11"/>
      <c r="GF172" s="11"/>
      <c r="GG172" s="11"/>
      <c r="GH172" s="11"/>
      <c r="GI172" s="11"/>
      <c r="GJ172" s="11"/>
      <c r="GK172" s="11"/>
      <c r="GL172" s="11"/>
      <c r="GM172" s="11"/>
      <c r="GN172" s="12"/>
      <c r="GO172" s="11"/>
      <c r="GP172" s="11"/>
      <c r="GQ172" s="11"/>
      <c r="GR172" s="11"/>
      <c r="GS172" s="11"/>
      <c r="GT172" s="11"/>
      <c r="GU172" s="11"/>
      <c r="GV172" s="11"/>
      <c r="GW172" s="11"/>
      <c r="GX172" s="11"/>
      <c r="GY172" s="11"/>
      <c r="GZ172" s="11"/>
      <c r="HA172" s="11"/>
      <c r="HB172" s="11"/>
      <c r="HC172" s="11"/>
      <c r="HD172" s="11"/>
      <c r="HE172" s="11"/>
      <c r="HF172" s="11"/>
      <c r="HG172" s="11"/>
      <c r="HH172" s="11"/>
      <c r="HI172" s="11"/>
      <c r="HJ172" s="11"/>
      <c r="HK172" s="11"/>
      <c r="HL172" s="11"/>
      <c r="HM172" s="11"/>
      <c r="HN172" s="11"/>
      <c r="HO172" s="11"/>
      <c r="HP172" s="12"/>
      <c r="HQ172" s="11"/>
      <c r="HR172" s="11"/>
    </row>
    <row r="173" spans="1:226" s="2" customFormat="1" ht="15" customHeight="1" x14ac:dyDescent="0.2">
      <c r="A173" s="36" t="s">
        <v>172</v>
      </c>
      <c r="B173" s="37"/>
      <c r="C173" s="37"/>
      <c r="D173" s="4"/>
      <c r="E173" s="13"/>
      <c r="F173" s="5"/>
      <c r="G173" s="5"/>
      <c r="H173" s="5"/>
      <c r="I173" s="13"/>
      <c r="J173" s="5"/>
      <c r="K173" s="5"/>
      <c r="L173" s="5"/>
      <c r="M173" s="13"/>
      <c r="N173" s="37"/>
      <c r="O173" s="37"/>
      <c r="P173" s="4"/>
      <c r="Q173" s="13"/>
      <c r="R173" s="22"/>
      <c r="S173" s="13"/>
      <c r="T173" s="37"/>
      <c r="U173" s="37"/>
      <c r="V173" s="4"/>
      <c r="W173" s="13"/>
      <c r="X173" s="37"/>
      <c r="Y173" s="37"/>
      <c r="Z173" s="4"/>
      <c r="AA173" s="13"/>
      <c r="AB173" s="37"/>
      <c r="AC173" s="37"/>
      <c r="AD173" s="4"/>
      <c r="AE173" s="13"/>
      <c r="AF173" s="5"/>
      <c r="AG173" s="5"/>
      <c r="AH173" s="5"/>
      <c r="AI173" s="13"/>
      <c r="AJ173" s="5"/>
      <c r="AK173" s="5"/>
      <c r="AL173" s="5"/>
      <c r="AM173" s="13"/>
      <c r="AN173" s="37"/>
      <c r="AO173" s="37"/>
      <c r="AP173" s="4"/>
      <c r="AQ173" s="13"/>
      <c r="AR173" s="20"/>
      <c r="AS173" s="20"/>
      <c r="AT173" s="35"/>
      <c r="AU173" s="21"/>
      <c r="AV173" s="21"/>
      <c r="AW173" s="80"/>
      <c r="AX173" s="21"/>
      <c r="AY173" s="21"/>
      <c r="AZ173" s="21"/>
      <c r="BA173" s="21"/>
      <c r="BB173" s="21"/>
      <c r="BC173" s="21"/>
      <c r="BD173" s="21"/>
      <c r="BE173" s="21"/>
      <c r="BF173" s="78"/>
      <c r="BG173" s="100"/>
      <c r="BH173" s="81"/>
      <c r="BI173" s="106"/>
      <c r="BJ173" s="37"/>
      <c r="BK173" s="11"/>
      <c r="BL173" s="11"/>
      <c r="BM173" s="11"/>
      <c r="BN173" s="11"/>
      <c r="BO173" s="11"/>
      <c r="BP173" s="11"/>
      <c r="BQ173" s="11"/>
      <c r="BR173" s="11"/>
      <c r="BS173" s="11"/>
      <c r="BT173" s="11"/>
      <c r="BU173" s="11"/>
      <c r="BV173" s="11"/>
      <c r="BW173" s="11"/>
      <c r="BX173" s="11"/>
      <c r="BY173" s="11"/>
      <c r="BZ173" s="11"/>
      <c r="CA173" s="11"/>
      <c r="CB173" s="11"/>
      <c r="CC173" s="11"/>
      <c r="CD173" s="11"/>
      <c r="CE173" s="11"/>
      <c r="CF173" s="12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2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  <c r="DV173" s="11"/>
      <c r="DW173" s="11"/>
      <c r="DX173" s="11"/>
      <c r="DY173" s="11"/>
      <c r="DZ173" s="11"/>
      <c r="EA173" s="11"/>
      <c r="EB173" s="11"/>
      <c r="EC173" s="11"/>
      <c r="ED173" s="11"/>
      <c r="EE173" s="11"/>
      <c r="EF173" s="11"/>
      <c r="EG173" s="11"/>
      <c r="EH173" s="11"/>
      <c r="EI173" s="11"/>
      <c r="EJ173" s="12"/>
      <c r="EK173" s="11"/>
      <c r="EL173" s="11"/>
      <c r="EM173" s="11"/>
      <c r="EN173" s="11"/>
      <c r="EO173" s="11"/>
      <c r="EP173" s="11"/>
      <c r="EQ173" s="11"/>
      <c r="ER173" s="11"/>
      <c r="ES173" s="11"/>
      <c r="ET173" s="11"/>
      <c r="EU173" s="11"/>
      <c r="EV173" s="11"/>
      <c r="EW173" s="11"/>
      <c r="EX173" s="11"/>
      <c r="EY173" s="11"/>
      <c r="EZ173" s="11"/>
      <c r="FA173" s="11"/>
      <c r="FB173" s="11"/>
      <c r="FC173" s="11"/>
      <c r="FD173" s="11"/>
      <c r="FE173" s="11"/>
      <c r="FF173" s="11"/>
      <c r="FG173" s="11"/>
      <c r="FH173" s="11"/>
      <c r="FI173" s="11"/>
      <c r="FJ173" s="11"/>
      <c r="FK173" s="11"/>
      <c r="FL173" s="12"/>
      <c r="FM173" s="11"/>
      <c r="FN173" s="11"/>
      <c r="FO173" s="11"/>
      <c r="FP173" s="11"/>
      <c r="FQ173" s="11"/>
      <c r="FR173" s="11"/>
      <c r="FS173" s="11"/>
      <c r="FT173" s="11"/>
      <c r="FU173" s="11"/>
      <c r="FV173" s="11"/>
      <c r="FW173" s="11"/>
      <c r="FX173" s="11"/>
      <c r="FY173" s="11"/>
      <c r="FZ173" s="11"/>
      <c r="GA173" s="11"/>
      <c r="GB173" s="11"/>
      <c r="GC173" s="11"/>
      <c r="GD173" s="11"/>
      <c r="GE173" s="11"/>
      <c r="GF173" s="11"/>
      <c r="GG173" s="11"/>
      <c r="GH173" s="11"/>
      <c r="GI173" s="11"/>
      <c r="GJ173" s="11"/>
      <c r="GK173" s="11"/>
      <c r="GL173" s="11"/>
      <c r="GM173" s="11"/>
      <c r="GN173" s="12"/>
      <c r="GO173" s="11"/>
      <c r="GP173" s="11"/>
      <c r="GQ173" s="11"/>
      <c r="GR173" s="11"/>
      <c r="GS173" s="11"/>
      <c r="GT173" s="11"/>
      <c r="GU173" s="11"/>
      <c r="GV173" s="11"/>
      <c r="GW173" s="11"/>
      <c r="GX173" s="11"/>
      <c r="GY173" s="11"/>
      <c r="GZ173" s="11"/>
      <c r="HA173" s="11"/>
      <c r="HB173" s="11"/>
      <c r="HC173" s="11"/>
      <c r="HD173" s="11"/>
      <c r="HE173" s="11"/>
      <c r="HF173" s="11"/>
      <c r="HG173" s="11"/>
      <c r="HH173" s="11"/>
      <c r="HI173" s="11"/>
      <c r="HJ173" s="11"/>
      <c r="HK173" s="11"/>
      <c r="HL173" s="11"/>
      <c r="HM173" s="11"/>
      <c r="HN173" s="11"/>
      <c r="HO173" s="11"/>
      <c r="HP173" s="12"/>
      <c r="HQ173" s="11"/>
      <c r="HR173" s="11"/>
    </row>
    <row r="174" spans="1:226" s="2" customFormat="1" ht="15" customHeight="1" x14ac:dyDescent="0.2">
      <c r="A174" s="16" t="s">
        <v>173</v>
      </c>
      <c r="B174" s="37">
        <v>0</v>
      </c>
      <c r="C174" s="37">
        <v>0</v>
      </c>
      <c r="D174" s="4">
        <f t="shared" si="46"/>
        <v>0</v>
      </c>
      <c r="E174" s="13">
        <v>0</v>
      </c>
      <c r="F174" s="5" t="s">
        <v>373</v>
      </c>
      <c r="G174" s="5" t="s">
        <v>373</v>
      </c>
      <c r="H174" s="5" t="s">
        <v>373</v>
      </c>
      <c r="I174" s="13" t="s">
        <v>370</v>
      </c>
      <c r="J174" s="5" t="s">
        <v>373</v>
      </c>
      <c r="K174" s="5" t="s">
        <v>373</v>
      </c>
      <c r="L174" s="5" t="s">
        <v>373</v>
      </c>
      <c r="M174" s="13" t="s">
        <v>370</v>
      </c>
      <c r="N174" s="37">
        <v>730.8</v>
      </c>
      <c r="O174" s="37">
        <v>570.5</v>
      </c>
      <c r="P174" s="4">
        <f t="shared" si="51"/>
        <v>0.78065134099616862</v>
      </c>
      <c r="Q174" s="13">
        <v>20</v>
      </c>
      <c r="R174" s="22">
        <v>1</v>
      </c>
      <c r="S174" s="13">
        <v>15</v>
      </c>
      <c r="T174" s="37">
        <v>1340.3</v>
      </c>
      <c r="U174" s="37">
        <v>1058.3</v>
      </c>
      <c r="V174" s="4">
        <f t="shared" si="52"/>
        <v>0.78959934343057525</v>
      </c>
      <c r="W174" s="13">
        <v>35</v>
      </c>
      <c r="X174" s="37">
        <v>14</v>
      </c>
      <c r="Y174" s="37">
        <v>10</v>
      </c>
      <c r="Z174" s="4">
        <f t="shared" si="53"/>
        <v>0.7142857142857143</v>
      </c>
      <c r="AA174" s="13">
        <v>15</v>
      </c>
      <c r="AB174" s="37" t="s">
        <v>370</v>
      </c>
      <c r="AC174" s="37" t="s">
        <v>370</v>
      </c>
      <c r="AD174" s="4" t="s">
        <v>370</v>
      </c>
      <c r="AE174" s="13" t="s">
        <v>370</v>
      </c>
      <c r="AF174" s="5" t="s">
        <v>383</v>
      </c>
      <c r="AG174" s="5" t="s">
        <v>383</v>
      </c>
      <c r="AH174" s="5" t="s">
        <v>383</v>
      </c>
      <c r="AI174" s="13">
        <v>5</v>
      </c>
      <c r="AJ174" s="5" t="s">
        <v>383</v>
      </c>
      <c r="AK174" s="5" t="s">
        <v>383</v>
      </c>
      <c r="AL174" s="5" t="s">
        <v>383</v>
      </c>
      <c r="AM174" s="13">
        <v>15</v>
      </c>
      <c r="AN174" s="37">
        <v>582</v>
      </c>
      <c r="AO174" s="37">
        <v>572</v>
      </c>
      <c r="AP174" s="4">
        <f t="shared" ref="AP174:AP184" si="66">IF((AQ174=0),0,IF(AN174=0,1,IF(AO174&lt;0,0,AO174/AN174)))</f>
        <v>0.98281786941580751</v>
      </c>
      <c r="AQ174" s="13">
        <v>20</v>
      </c>
      <c r="AR174" s="20">
        <f t="shared" si="54"/>
        <v>0.84399663754852727</v>
      </c>
      <c r="AS174" s="20">
        <f t="shared" ref="AS174:AS184" si="67">IF(AR174&gt;1.2,IF((AR174-1.2)*0.1+1.2&gt;1.3,1.3,(AR174-1.2)*0.1+1.2),AR174)</f>
        <v>0.84399663754852727</v>
      </c>
      <c r="AT174" s="35">
        <v>1174</v>
      </c>
      <c r="AU174" s="21">
        <f t="shared" si="47"/>
        <v>960.54545454545462</v>
      </c>
      <c r="AV174" s="21">
        <f t="shared" si="48"/>
        <v>810.7</v>
      </c>
      <c r="AW174" s="80">
        <f t="shared" si="49"/>
        <v>-149.84545454545457</v>
      </c>
      <c r="AX174" s="21">
        <v>122.5</v>
      </c>
      <c r="AY174" s="21">
        <v>110.5</v>
      </c>
      <c r="AZ174" s="21">
        <v>40.100000000000023</v>
      </c>
      <c r="BA174" s="21">
        <v>80</v>
      </c>
      <c r="BB174" s="21">
        <v>87.7</v>
      </c>
      <c r="BC174" s="21">
        <v>134.09999999999991</v>
      </c>
      <c r="BD174" s="21">
        <v>87.300000000000011</v>
      </c>
      <c r="BE174" s="21">
        <v>61.099999999999994</v>
      </c>
      <c r="BF174" s="78">
        <f t="shared" si="50"/>
        <v>87.400000000000119</v>
      </c>
      <c r="BG174" s="100"/>
      <c r="BH174" s="81"/>
      <c r="BI174" s="106"/>
      <c r="BJ174" s="37">
        <f t="shared" si="55"/>
        <v>87.400000000000119</v>
      </c>
      <c r="BK174" s="11"/>
      <c r="BL174" s="11"/>
      <c r="BM174" s="11"/>
      <c r="BN174" s="11"/>
      <c r="BO174" s="11"/>
      <c r="BP174" s="11"/>
      <c r="BQ174" s="11"/>
      <c r="BR174" s="11"/>
      <c r="BS174" s="11"/>
      <c r="BT174" s="11"/>
      <c r="BU174" s="11"/>
      <c r="BV174" s="11"/>
      <c r="BW174" s="11"/>
      <c r="BX174" s="11"/>
      <c r="BY174" s="11"/>
      <c r="BZ174" s="11"/>
      <c r="CA174" s="11"/>
      <c r="CB174" s="11"/>
      <c r="CC174" s="11"/>
      <c r="CD174" s="11"/>
      <c r="CE174" s="11"/>
      <c r="CF174" s="12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2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  <c r="DV174" s="11"/>
      <c r="DW174" s="11"/>
      <c r="DX174" s="11"/>
      <c r="DY174" s="11"/>
      <c r="DZ174" s="11"/>
      <c r="EA174" s="11"/>
      <c r="EB174" s="11"/>
      <c r="EC174" s="11"/>
      <c r="ED174" s="11"/>
      <c r="EE174" s="11"/>
      <c r="EF174" s="11"/>
      <c r="EG174" s="11"/>
      <c r="EH174" s="11"/>
      <c r="EI174" s="11"/>
      <c r="EJ174" s="12"/>
      <c r="EK174" s="11"/>
      <c r="EL174" s="11"/>
      <c r="EM174" s="11"/>
      <c r="EN174" s="11"/>
      <c r="EO174" s="11"/>
      <c r="EP174" s="11"/>
      <c r="EQ174" s="11"/>
      <c r="ER174" s="11"/>
      <c r="ES174" s="11"/>
      <c r="ET174" s="11"/>
      <c r="EU174" s="11"/>
      <c r="EV174" s="11"/>
      <c r="EW174" s="11"/>
      <c r="EX174" s="11"/>
      <c r="EY174" s="11"/>
      <c r="EZ174" s="11"/>
      <c r="FA174" s="11"/>
      <c r="FB174" s="11"/>
      <c r="FC174" s="11"/>
      <c r="FD174" s="11"/>
      <c r="FE174" s="11"/>
      <c r="FF174" s="11"/>
      <c r="FG174" s="11"/>
      <c r="FH174" s="11"/>
      <c r="FI174" s="11"/>
      <c r="FJ174" s="11"/>
      <c r="FK174" s="11"/>
      <c r="FL174" s="12"/>
      <c r="FM174" s="11"/>
      <c r="FN174" s="11"/>
      <c r="FO174" s="11"/>
      <c r="FP174" s="11"/>
      <c r="FQ174" s="11"/>
      <c r="FR174" s="11"/>
      <c r="FS174" s="11"/>
      <c r="FT174" s="11"/>
      <c r="FU174" s="11"/>
      <c r="FV174" s="11"/>
      <c r="FW174" s="11"/>
      <c r="FX174" s="11"/>
      <c r="FY174" s="11"/>
      <c r="FZ174" s="11"/>
      <c r="GA174" s="11"/>
      <c r="GB174" s="11"/>
      <c r="GC174" s="11"/>
      <c r="GD174" s="11"/>
      <c r="GE174" s="11"/>
      <c r="GF174" s="11"/>
      <c r="GG174" s="11"/>
      <c r="GH174" s="11"/>
      <c r="GI174" s="11"/>
      <c r="GJ174" s="11"/>
      <c r="GK174" s="11"/>
      <c r="GL174" s="11"/>
      <c r="GM174" s="11"/>
      <c r="GN174" s="12"/>
      <c r="GO174" s="11"/>
      <c r="GP174" s="11"/>
      <c r="GQ174" s="11"/>
      <c r="GR174" s="11"/>
      <c r="GS174" s="11"/>
      <c r="GT174" s="11"/>
      <c r="GU174" s="11"/>
      <c r="GV174" s="11"/>
      <c r="GW174" s="11"/>
      <c r="GX174" s="11"/>
      <c r="GY174" s="11"/>
      <c r="GZ174" s="11"/>
      <c r="HA174" s="11"/>
      <c r="HB174" s="11"/>
      <c r="HC174" s="11"/>
      <c r="HD174" s="11"/>
      <c r="HE174" s="11"/>
      <c r="HF174" s="11"/>
      <c r="HG174" s="11"/>
      <c r="HH174" s="11"/>
      <c r="HI174" s="11"/>
      <c r="HJ174" s="11"/>
      <c r="HK174" s="11"/>
      <c r="HL174" s="11"/>
      <c r="HM174" s="11"/>
      <c r="HN174" s="11"/>
      <c r="HO174" s="11"/>
      <c r="HP174" s="12"/>
      <c r="HQ174" s="11"/>
      <c r="HR174" s="11"/>
    </row>
    <row r="175" spans="1:226" s="2" customFormat="1" ht="15" customHeight="1" x14ac:dyDescent="0.2">
      <c r="A175" s="16" t="s">
        <v>174</v>
      </c>
      <c r="B175" s="37">
        <v>170084</v>
      </c>
      <c r="C175" s="37">
        <v>161409.79999999999</v>
      </c>
      <c r="D175" s="4">
        <f t="shared" ref="D175:D238" si="68">IF((E175=0),0,IF(B175=0,1,IF(C175&lt;0,0,C175/B175)))</f>
        <v>0.94900049387361529</v>
      </c>
      <c r="E175" s="13">
        <v>10</v>
      </c>
      <c r="F175" s="5" t="s">
        <v>373</v>
      </c>
      <c r="G175" s="5" t="s">
        <v>373</v>
      </c>
      <c r="H175" s="5" t="s">
        <v>373</v>
      </c>
      <c r="I175" s="13" t="s">
        <v>370</v>
      </c>
      <c r="J175" s="5" t="s">
        <v>373</v>
      </c>
      <c r="K175" s="5" t="s">
        <v>373</v>
      </c>
      <c r="L175" s="5" t="s">
        <v>373</v>
      </c>
      <c r="M175" s="13" t="s">
        <v>370</v>
      </c>
      <c r="N175" s="37">
        <v>6586.1</v>
      </c>
      <c r="O175" s="37">
        <v>12398.7</v>
      </c>
      <c r="P175" s="4">
        <f t="shared" si="51"/>
        <v>1.8825556854587693</v>
      </c>
      <c r="Q175" s="13">
        <v>20</v>
      </c>
      <c r="R175" s="22">
        <v>1</v>
      </c>
      <c r="S175" s="13">
        <v>15</v>
      </c>
      <c r="T175" s="37">
        <v>107.4</v>
      </c>
      <c r="U175" s="37">
        <v>28.2</v>
      </c>
      <c r="V175" s="4">
        <f t="shared" si="52"/>
        <v>0.26256983240223464</v>
      </c>
      <c r="W175" s="13">
        <v>25</v>
      </c>
      <c r="X175" s="37">
        <v>29.3</v>
      </c>
      <c r="Y175" s="37">
        <v>28.9</v>
      </c>
      <c r="Z175" s="4">
        <f t="shared" si="53"/>
        <v>0.98634812286689411</v>
      </c>
      <c r="AA175" s="13">
        <v>25</v>
      </c>
      <c r="AB175" s="37" t="s">
        <v>370</v>
      </c>
      <c r="AC175" s="37" t="s">
        <v>370</v>
      </c>
      <c r="AD175" s="4" t="s">
        <v>370</v>
      </c>
      <c r="AE175" s="13" t="s">
        <v>370</v>
      </c>
      <c r="AF175" s="5" t="s">
        <v>383</v>
      </c>
      <c r="AG175" s="5" t="s">
        <v>383</v>
      </c>
      <c r="AH175" s="5" t="s">
        <v>383</v>
      </c>
      <c r="AI175" s="13">
        <v>5</v>
      </c>
      <c r="AJ175" s="5" t="s">
        <v>383</v>
      </c>
      <c r="AK175" s="5" t="s">
        <v>383</v>
      </c>
      <c r="AL175" s="5" t="s">
        <v>383</v>
      </c>
      <c r="AM175" s="13">
        <v>15</v>
      </c>
      <c r="AN175" s="37">
        <v>322</v>
      </c>
      <c r="AO175" s="37">
        <v>290</v>
      </c>
      <c r="AP175" s="4">
        <f t="shared" si="66"/>
        <v>0.90062111801242239</v>
      </c>
      <c r="AQ175" s="13">
        <v>20</v>
      </c>
      <c r="AR175" s="20">
        <f t="shared" si="54"/>
        <v>0.96849121643381053</v>
      </c>
      <c r="AS175" s="20">
        <f t="shared" si="67"/>
        <v>0.96849121643381053</v>
      </c>
      <c r="AT175" s="35">
        <v>2482</v>
      </c>
      <c r="AU175" s="21">
        <f t="shared" ref="AU175:AU238" si="69">AT175/11*9</f>
        <v>2030.7272727272725</v>
      </c>
      <c r="AV175" s="21">
        <f t="shared" ref="AV175:AV238" si="70">ROUND(AS175*AU175,1)</f>
        <v>1966.7</v>
      </c>
      <c r="AW175" s="80">
        <f t="shared" ref="AW175:AW238" si="71">AV175-AU175</f>
        <v>-64.027272727272475</v>
      </c>
      <c r="AX175" s="21">
        <v>240.3</v>
      </c>
      <c r="AY175" s="21">
        <v>160.4</v>
      </c>
      <c r="AZ175" s="21">
        <v>198.09999999999994</v>
      </c>
      <c r="BA175" s="21">
        <v>261.5</v>
      </c>
      <c r="BB175" s="21">
        <v>235.6</v>
      </c>
      <c r="BC175" s="21">
        <v>218.20000000000005</v>
      </c>
      <c r="BD175" s="21">
        <v>278.8</v>
      </c>
      <c r="BE175" s="21">
        <v>272.00000000000006</v>
      </c>
      <c r="BF175" s="78">
        <f t="shared" ref="BF175:BF238" si="72">AV175-AX175-AY175-AZ175-BA175-BB175-BC175-BD175-BE175</f>
        <v>101.79999999999995</v>
      </c>
      <c r="BG175" s="100"/>
      <c r="BH175" s="81"/>
      <c r="BI175" s="106"/>
      <c r="BJ175" s="37">
        <f t="shared" si="55"/>
        <v>101.79999999999995</v>
      </c>
      <c r="BK175" s="11"/>
      <c r="BL175" s="11"/>
      <c r="BM175" s="11"/>
      <c r="BN175" s="11"/>
      <c r="BO175" s="11"/>
      <c r="BP175" s="11"/>
      <c r="BQ175" s="11"/>
      <c r="BR175" s="11"/>
      <c r="BS175" s="11"/>
      <c r="BT175" s="11"/>
      <c r="BU175" s="11"/>
      <c r="BV175" s="11"/>
      <c r="BW175" s="11"/>
      <c r="BX175" s="11"/>
      <c r="BY175" s="11"/>
      <c r="BZ175" s="11"/>
      <c r="CA175" s="11"/>
      <c r="CB175" s="11"/>
      <c r="CC175" s="11"/>
      <c r="CD175" s="11"/>
      <c r="CE175" s="11"/>
      <c r="CF175" s="12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2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  <c r="DV175" s="11"/>
      <c r="DW175" s="11"/>
      <c r="DX175" s="11"/>
      <c r="DY175" s="11"/>
      <c r="DZ175" s="11"/>
      <c r="EA175" s="11"/>
      <c r="EB175" s="11"/>
      <c r="EC175" s="11"/>
      <c r="ED175" s="11"/>
      <c r="EE175" s="11"/>
      <c r="EF175" s="11"/>
      <c r="EG175" s="11"/>
      <c r="EH175" s="11"/>
      <c r="EI175" s="11"/>
      <c r="EJ175" s="12"/>
      <c r="EK175" s="11"/>
      <c r="EL175" s="11"/>
      <c r="EM175" s="11"/>
      <c r="EN175" s="11"/>
      <c r="EO175" s="11"/>
      <c r="EP175" s="11"/>
      <c r="EQ175" s="11"/>
      <c r="ER175" s="11"/>
      <c r="ES175" s="11"/>
      <c r="ET175" s="11"/>
      <c r="EU175" s="11"/>
      <c r="EV175" s="11"/>
      <c r="EW175" s="11"/>
      <c r="EX175" s="11"/>
      <c r="EY175" s="11"/>
      <c r="EZ175" s="11"/>
      <c r="FA175" s="11"/>
      <c r="FB175" s="11"/>
      <c r="FC175" s="11"/>
      <c r="FD175" s="11"/>
      <c r="FE175" s="11"/>
      <c r="FF175" s="11"/>
      <c r="FG175" s="11"/>
      <c r="FH175" s="11"/>
      <c r="FI175" s="11"/>
      <c r="FJ175" s="11"/>
      <c r="FK175" s="11"/>
      <c r="FL175" s="12"/>
      <c r="FM175" s="11"/>
      <c r="FN175" s="11"/>
      <c r="FO175" s="11"/>
      <c r="FP175" s="11"/>
      <c r="FQ175" s="11"/>
      <c r="FR175" s="11"/>
      <c r="FS175" s="11"/>
      <c r="FT175" s="11"/>
      <c r="FU175" s="11"/>
      <c r="FV175" s="11"/>
      <c r="FW175" s="11"/>
      <c r="FX175" s="11"/>
      <c r="FY175" s="11"/>
      <c r="FZ175" s="11"/>
      <c r="GA175" s="11"/>
      <c r="GB175" s="11"/>
      <c r="GC175" s="11"/>
      <c r="GD175" s="11"/>
      <c r="GE175" s="11"/>
      <c r="GF175" s="11"/>
      <c r="GG175" s="11"/>
      <c r="GH175" s="11"/>
      <c r="GI175" s="11"/>
      <c r="GJ175" s="11"/>
      <c r="GK175" s="11"/>
      <c r="GL175" s="11"/>
      <c r="GM175" s="11"/>
      <c r="GN175" s="12"/>
      <c r="GO175" s="11"/>
      <c r="GP175" s="11"/>
      <c r="GQ175" s="11"/>
      <c r="GR175" s="11"/>
      <c r="GS175" s="11"/>
      <c r="GT175" s="11"/>
      <c r="GU175" s="11"/>
      <c r="GV175" s="11"/>
      <c r="GW175" s="11"/>
      <c r="GX175" s="11"/>
      <c r="GY175" s="11"/>
      <c r="GZ175" s="11"/>
      <c r="HA175" s="11"/>
      <c r="HB175" s="11"/>
      <c r="HC175" s="11"/>
      <c r="HD175" s="11"/>
      <c r="HE175" s="11"/>
      <c r="HF175" s="11"/>
      <c r="HG175" s="11"/>
      <c r="HH175" s="11"/>
      <c r="HI175" s="11"/>
      <c r="HJ175" s="11"/>
      <c r="HK175" s="11"/>
      <c r="HL175" s="11"/>
      <c r="HM175" s="11"/>
      <c r="HN175" s="11"/>
      <c r="HO175" s="11"/>
      <c r="HP175" s="12"/>
      <c r="HQ175" s="11"/>
      <c r="HR175" s="11"/>
    </row>
    <row r="176" spans="1:226" s="2" customFormat="1" ht="15" customHeight="1" x14ac:dyDescent="0.2">
      <c r="A176" s="16" t="s">
        <v>175</v>
      </c>
      <c r="B176" s="37">
        <v>0</v>
      </c>
      <c r="C176" s="37">
        <v>0</v>
      </c>
      <c r="D176" s="4">
        <f t="shared" si="68"/>
        <v>0</v>
      </c>
      <c r="E176" s="13">
        <v>0</v>
      </c>
      <c r="F176" s="5" t="s">
        <v>373</v>
      </c>
      <c r="G176" s="5" t="s">
        <v>373</v>
      </c>
      <c r="H176" s="5" t="s">
        <v>373</v>
      </c>
      <c r="I176" s="13" t="s">
        <v>370</v>
      </c>
      <c r="J176" s="5" t="s">
        <v>373</v>
      </c>
      <c r="K176" s="5" t="s">
        <v>373</v>
      </c>
      <c r="L176" s="5" t="s">
        <v>373</v>
      </c>
      <c r="M176" s="13" t="s">
        <v>370</v>
      </c>
      <c r="N176" s="37">
        <v>233.3</v>
      </c>
      <c r="O176" s="37">
        <v>331.1</v>
      </c>
      <c r="P176" s="4">
        <f t="shared" ref="P176:P239" si="73">IF((Q176=0),0,IF(N176=0,1,IF(O176&lt;0,0,O176/N176)))</f>
        <v>1.4192027432490355</v>
      </c>
      <c r="Q176" s="13">
        <v>20</v>
      </c>
      <c r="R176" s="22">
        <v>1</v>
      </c>
      <c r="S176" s="13">
        <v>15</v>
      </c>
      <c r="T176" s="37">
        <v>23</v>
      </c>
      <c r="U176" s="37">
        <v>0</v>
      </c>
      <c r="V176" s="4">
        <f t="shared" ref="V176:V239" si="74">IF((W176=0),0,IF(T176=0,1,IF(U176&lt;0,0,U176/T176)))</f>
        <v>0</v>
      </c>
      <c r="W176" s="13">
        <v>20</v>
      </c>
      <c r="X176" s="37">
        <v>3</v>
      </c>
      <c r="Y176" s="37">
        <v>1</v>
      </c>
      <c r="Z176" s="4">
        <f t="shared" ref="Z176:Z239" si="75">IF((AA176=0),0,IF(X176=0,1,IF(Y176&lt;0,0,Y176/X176)))</f>
        <v>0.33333333333333331</v>
      </c>
      <c r="AA176" s="13">
        <v>30</v>
      </c>
      <c r="AB176" s="37" t="s">
        <v>370</v>
      </c>
      <c r="AC176" s="37" t="s">
        <v>370</v>
      </c>
      <c r="AD176" s="4" t="s">
        <v>370</v>
      </c>
      <c r="AE176" s="13" t="s">
        <v>370</v>
      </c>
      <c r="AF176" s="5" t="s">
        <v>383</v>
      </c>
      <c r="AG176" s="5" t="s">
        <v>383</v>
      </c>
      <c r="AH176" s="5" t="s">
        <v>383</v>
      </c>
      <c r="AI176" s="13">
        <v>5</v>
      </c>
      <c r="AJ176" s="5" t="s">
        <v>383</v>
      </c>
      <c r="AK176" s="5" t="s">
        <v>383</v>
      </c>
      <c r="AL176" s="5" t="s">
        <v>383</v>
      </c>
      <c r="AM176" s="13">
        <v>15</v>
      </c>
      <c r="AN176" s="37">
        <v>70</v>
      </c>
      <c r="AO176" s="37">
        <v>60</v>
      </c>
      <c r="AP176" s="4">
        <f t="shared" si="66"/>
        <v>0.8571428571428571</v>
      </c>
      <c r="AQ176" s="13">
        <v>20</v>
      </c>
      <c r="AR176" s="20">
        <f t="shared" ref="AR176:AR239" si="76">((D176*E176)+(P176*Q176)+(R176*S176)+(V176*W176)+(Z176*AA176)+(AP176*AQ176))/(E176+Q176+S176+W176+AA176+AQ176)</f>
        <v>0.67168487626512241</v>
      </c>
      <c r="AS176" s="20">
        <f t="shared" si="67"/>
        <v>0.67168487626512241</v>
      </c>
      <c r="AT176" s="35">
        <v>343</v>
      </c>
      <c r="AU176" s="21">
        <f t="shared" si="69"/>
        <v>280.63636363636363</v>
      </c>
      <c r="AV176" s="21">
        <f t="shared" si="70"/>
        <v>188.5</v>
      </c>
      <c r="AW176" s="80">
        <f t="shared" si="71"/>
        <v>-92.136363636363626</v>
      </c>
      <c r="AX176" s="21">
        <v>66.599999999999994</v>
      </c>
      <c r="AY176" s="21">
        <v>70.099999999999994</v>
      </c>
      <c r="AZ176" s="21">
        <v>0</v>
      </c>
      <c r="BA176" s="21">
        <v>25.5</v>
      </c>
      <c r="BB176" s="21">
        <v>31.6</v>
      </c>
      <c r="BC176" s="21">
        <v>2.1000000000000227</v>
      </c>
      <c r="BD176" s="21">
        <v>36.599999999999987</v>
      </c>
      <c r="BE176" s="21">
        <v>17</v>
      </c>
      <c r="BF176" s="78">
        <f t="shared" si="72"/>
        <v>-61</v>
      </c>
      <c r="BG176" s="100"/>
      <c r="BH176" s="81"/>
      <c r="BI176" s="106"/>
      <c r="BJ176" s="37">
        <f t="shared" ref="BJ176:BJ239" si="77">IF(OR((BF176&lt;0),BG176="+"),0,IF((AX176+AY176+BF176)&gt;AT176,(AT176-AX176-AY176),BF176))</f>
        <v>0</v>
      </c>
      <c r="BK176" s="11"/>
      <c r="BL176" s="11"/>
      <c r="BM176" s="11"/>
      <c r="BN176" s="11"/>
      <c r="BO176" s="11"/>
      <c r="BP176" s="11"/>
      <c r="BQ176" s="11"/>
      <c r="BR176" s="11"/>
      <c r="BS176" s="11"/>
      <c r="BT176" s="11"/>
      <c r="BU176" s="11"/>
      <c r="BV176" s="11"/>
      <c r="BW176" s="11"/>
      <c r="BX176" s="11"/>
      <c r="BY176" s="11"/>
      <c r="BZ176" s="11"/>
      <c r="CA176" s="11"/>
      <c r="CB176" s="11"/>
      <c r="CC176" s="11"/>
      <c r="CD176" s="11"/>
      <c r="CE176" s="11"/>
      <c r="CF176" s="12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2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  <c r="DV176" s="11"/>
      <c r="DW176" s="11"/>
      <c r="DX176" s="11"/>
      <c r="DY176" s="11"/>
      <c r="DZ176" s="11"/>
      <c r="EA176" s="11"/>
      <c r="EB176" s="11"/>
      <c r="EC176" s="11"/>
      <c r="ED176" s="11"/>
      <c r="EE176" s="11"/>
      <c r="EF176" s="11"/>
      <c r="EG176" s="11"/>
      <c r="EH176" s="11"/>
      <c r="EI176" s="11"/>
      <c r="EJ176" s="12"/>
      <c r="EK176" s="11"/>
      <c r="EL176" s="11"/>
      <c r="EM176" s="11"/>
      <c r="EN176" s="11"/>
      <c r="EO176" s="11"/>
      <c r="EP176" s="11"/>
      <c r="EQ176" s="11"/>
      <c r="ER176" s="11"/>
      <c r="ES176" s="11"/>
      <c r="ET176" s="11"/>
      <c r="EU176" s="11"/>
      <c r="EV176" s="11"/>
      <c r="EW176" s="11"/>
      <c r="EX176" s="11"/>
      <c r="EY176" s="11"/>
      <c r="EZ176" s="11"/>
      <c r="FA176" s="11"/>
      <c r="FB176" s="11"/>
      <c r="FC176" s="11"/>
      <c r="FD176" s="11"/>
      <c r="FE176" s="11"/>
      <c r="FF176" s="11"/>
      <c r="FG176" s="11"/>
      <c r="FH176" s="11"/>
      <c r="FI176" s="11"/>
      <c r="FJ176" s="11"/>
      <c r="FK176" s="11"/>
      <c r="FL176" s="12"/>
      <c r="FM176" s="11"/>
      <c r="FN176" s="11"/>
      <c r="FO176" s="11"/>
      <c r="FP176" s="11"/>
      <c r="FQ176" s="11"/>
      <c r="FR176" s="11"/>
      <c r="FS176" s="11"/>
      <c r="FT176" s="11"/>
      <c r="FU176" s="11"/>
      <c r="FV176" s="11"/>
      <c r="FW176" s="11"/>
      <c r="FX176" s="11"/>
      <c r="FY176" s="11"/>
      <c r="FZ176" s="11"/>
      <c r="GA176" s="11"/>
      <c r="GB176" s="11"/>
      <c r="GC176" s="11"/>
      <c r="GD176" s="11"/>
      <c r="GE176" s="11"/>
      <c r="GF176" s="11"/>
      <c r="GG176" s="11"/>
      <c r="GH176" s="11"/>
      <c r="GI176" s="11"/>
      <c r="GJ176" s="11"/>
      <c r="GK176" s="11"/>
      <c r="GL176" s="11"/>
      <c r="GM176" s="11"/>
      <c r="GN176" s="12"/>
      <c r="GO176" s="11"/>
      <c r="GP176" s="11"/>
      <c r="GQ176" s="11"/>
      <c r="GR176" s="11"/>
      <c r="GS176" s="11"/>
      <c r="GT176" s="11"/>
      <c r="GU176" s="11"/>
      <c r="GV176" s="11"/>
      <c r="GW176" s="11"/>
      <c r="GX176" s="11"/>
      <c r="GY176" s="11"/>
      <c r="GZ176" s="11"/>
      <c r="HA176" s="11"/>
      <c r="HB176" s="11"/>
      <c r="HC176" s="11"/>
      <c r="HD176" s="11"/>
      <c r="HE176" s="11"/>
      <c r="HF176" s="11"/>
      <c r="HG176" s="11"/>
      <c r="HH176" s="11"/>
      <c r="HI176" s="11"/>
      <c r="HJ176" s="11"/>
      <c r="HK176" s="11"/>
      <c r="HL176" s="11"/>
      <c r="HM176" s="11"/>
      <c r="HN176" s="11"/>
      <c r="HO176" s="11"/>
      <c r="HP176" s="12"/>
      <c r="HQ176" s="11"/>
      <c r="HR176" s="11"/>
    </row>
    <row r="177" spans="1:226" s="2" customFormat="1" ht="15" customHeight="1" x14ac:dyDescent="0.2">
      <c r="A177" s="16" t="s">
        <v>176</v>
      </c>
      <c r="B177" s="37">
        <v>0</v>
      </c>
      <c r="C177" s="37">
        <v>0</v>
      </c>
      <c r="D177" s="4">
        <f t="shared" si="68"/>
        <v>0</v>
      </c>
      <c r="E177" s="13">
        <v>0</v>
      </c>
      <c r="F177" s="5" t="s">
        <v>373</v>
      </c>
      <c r="G177" s="5" t="s">
        <v>373</v>
      </c>
      <c r="H177" s="5" t="s">
        <v>373</v>
      </c>
      <c r="I177" s="13" t="s">
        <v>370</v>
      </c>
      <c r="J177" s="5" t="s">
        <v>373</v>
      </c>
      <c r="K177" s="5" t="s">
        <v>373</v>
      </c>
      <c r="L177" s="5" t="s">
        <v>373</v>
      </c>
      <c r="M177" s="13" t="s">
        <v>370</v>
      </c>
      <c r="N177" s="37">
        <v>540.20000000000005</v>
      </c>
      <c r="O177" s="37">
        <v>162.69999999999999</v>
      </c>
      <c r="P177" s="4">
        <f t="shared" si="73"/>
        <v>0.3011847463902258</v>
      </c>
      <c r="Q177" s="13">
        <v>20</v>
      </c>
      <c r="R177" s="22">
        <v>1</v>
      </c>
      <c r="S177" s="13">
        <v>15</v>
      </c>
      <c r="T177" s="37">
        <v>0</v>
      </c>
      <c r="U177" s="37">
        <v>0</v>
      </c>
      <c r="V177" s="4">
        <f t="shared" si="74"/>
        <v>1</v>
      </c>
      <c r="W177" s="13">
        <v>25</v>
      </c>
      <c r="X177" s="37">
        <v>4.7</v>
      </c>
      <c r="Y177" s="37">
        <v>9.4</v>
      </c>
      <c r="Z177" s="4">
        <f t="shared" si="75"/>
        <v>2</v>
      </c>
      <c r="AA177" s="13">
        <v>25</v>
      </c>
      <c r="AB177" s="37" t="s">
        <v>370</v>
      </c>
      <c r="AC177" s="37" t="s">
        <v>370</v>
      </c>
      <c r="AD177" s="4" t="s">
        <v>370</v>
      </c>
      <c r="AE177" s="13" t="s">
        <v>370</v>
      </c>
      <c r="AF177" s="5" t="s">
        <v>383</v>
      </c>
      <c r="AG177" s="5" t="s">
        <v>383</v>
      </c>
      <c r="AH177" s="5" t="s">
        <v>383</v>
      </c>
      <c r="AI177" s="13">
        <v>5</v>
      </c>
      <c r="AJ177" s="5" t="s">
        <v>383</v>
      </c>
      <c r="AK177" s="5" t="s">
        <v>383</v>
      </c>
      <c r="AL177" s="5" t="s">
        <v>383</v>
      </c>
      <c r="AM177" s="13">
        <v>15</v>
      </c>
      <c r="AN177" s="37">
        <v>65</v>
      </c>
      <c r="AO177" s="37">
        <v>66</v>
      </c>
      <c r="AP177" s="4">
        <f t="shared" si="66"/>
        <v>1.0153846153846153</v>
      </c>
      <c r="AQ177" s="13">
        <v>20</v>
      </c>
      <c r="AR177" s="20">
        <f t="shared" si="76"/>
        <v>1.1079179736713982</v>
      </c>
      <c r="AS177" s="20">
        <f t="shared" si="67"/>
        <v>1.1079179736713982</v>
      </c>
      <c r="AT177" s="35">
        <v>390</v>
      </c>
      <c r="AU177" s="21">
        <f t="shared" si="69"/>
        <v>319.09090909090907</v>
      </c>
      <c r="AV177" s="21">
        <f t="shared" si="70"/>
        <v>353.5</v>
      </c>
      <c r="AW177" s="80">
        <f t="shared" si="71"/>
        <v>34.409090909090935</v>
      </c>
      <c r="AX177" s="21">
        <v>45.1</v>
      </c>
      <c r="AY177" s="21">
        <v>41.8</v>
      </c>
      <c r="AZ177" s="21">
        <v>17.699999999999996</v>
      </c>
      <c r="BA177" s="21">
        <v>22.3</v>
      </c>
      <c r="BB177" s="21">
        <v>34.299999999999997</v>
      </c>
      <c r="BC177" s="21">
        <v>52.200000000000017</v>
      </c>
      <c r="BD177" s="21">
        <v>29.000000000000007</v>
      </c>
      <c r="BE177" s="21">
        <v>55.399999999999984</v>
      </c>
      <c r="BF177" s="78">
        <f t="shared" si="72"/>
        <v>55.699999999999953</v>
      </c>
      <c r="BG177" s="100"/>
      <c r="BH177" s="81"/>
      <c r="BI177" s="106"/>
      <c r="BJ177" s="37">
        <f t="shared" si="77"/>
        <v>55.699999999999953</v>
      </c>
      <c r="BK177" s="11"/>
      <c r="BL177" s="11"/>
      <c r="BM177" s="11"/>
      <c r="BN177" s="11"/>
      <c r="BO177" s="11"/>
      <c r="BP177" s="11"/>
      <c r="BQ177" s="11"/>
      <c r="BR177" s="11"/>
      <c r="BS177" s="11"/>
      <c r="BT177" s="11"/>
      <c r="BU177" s="11"/>
      <c r="BV177" s="11"/>
      <c r="BW177" s="11"/>
      <c r="BX177" s="11"/>
      <c r="BY177" s="11"/>
      <c r="BZ177" s="11"/>
      <c r="CA177" s="11"/>
      <c r="CB177" s="11"/>
      <c r="CC177" s="11"/>
      <c r="CD177" s="11"/>
      <c r="CE177" s="11"/>
      <c r="CF177" s="12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2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  <c r="DV177" s="11"/>
      <c r="DW177" s="11"/>
      <c r="DX177" s="11"/>
      <c r="DY177" s="11"/>
      <c r="DZ177" s="11"/>
      <c r="EA177" s="11"/>
      <c r="EB177" s="11"/>
      <c r="EC177" s="11"/>
      <c r="ED177" s="11"/>
      <c r="EE177" s="11"/>
      <c r="EF177" s="11"/>
      <c r="EG177" s="11"/>
      <c r="EH177" s="11"/>
      <c r="EI177" s="11"/>
      <c r="EJ177" s="12"/>
      <c r="EK177" s="11"/>
      <c r="EL177" s="11"/>
      <c r="EM177" s="11"/>
      <c r="EN177" s="11"/>
      <c r="EO177" s="11"/>
      <c r="EP177" s="11"/>
      <c r="EQ177" s="11"/>
      <c r="ER177" s="11"/>
      <c r="ES177" s="11"/>
      <c r="ET177" s="11"/>
      <c r="EU177" s="11"/>
      <c r="EV177" s="11"/>
      <c r="EW177" s="11"/>
      <c r="EX177" s="11"/>
      <c r="EY177" s="11"/>
      <c r="EZ177" s="11"/>
      <c r="FA177" s="11"/>
      <c r="FB177" s="11"/>
      <c r="FC177" s="11"/>
      <c r="FD177" s="11"/>
      <c r="FE177" s="11"/>
      <c r="FF177" s="11"/>
      <c r="FG177" s="11"/>
      <c r="FH177" s="11"/>
      <c r="FI177" s="11"/>
      <c r="FJ177" s="11"/>
      <c r="FK177" s="11"/>
      <c r="FL177" s="12"/>
      <c r="FM177" s="11"/>
      <c r="FN177" s="11"/>
      <c r="FO177" s="11"/>
      <c r="FP177" s="11"/>
      <c r="FQ177" s="11"/>
      <c r="FR177" s="11"/>
      <c r="FS177" s="11"/>
      <c r="FT177" s="11"/>
      <c r="FU177" s="11"/>
      <c r="FV177" s="11"/>
      <c r="FW177" s="11"/>
      <c r="FX177" s="11"/>
      <c r="FY177" s="11"/>
      <c r="FZ177" s="11"/>
      <c r="GA177" s="11"/>
      <c r="GB177" s="11"/>
      <c r="GC177" s="11"/>
      <c r="GD177" s="11"/>
      <c r="GE177" s="11"/>
      <c r="GF177" s="11"/>
      <c r="GG177" s="11"/>
      <c r="GH177" s="11"/>
      <c r="GI177" s="11"/>
      <c r="GJ177" s="11"/>
      <c r="GK177" s="11"/>
      <c r="GL177" s="11"/>
      <c r="GM177" s="11"/>
      <c r="GN177" s="12"/>
      <c r="GO177" s="11"/>
      <c r="GP177" s="11"/>
      <c r="GQ177" s="11"/>
      <c r="GR177" s="11"/>
      <c r="GS177" s="11"/>
      <c r="GT177" s="11"/>
      <c r="GU177" s="11"/>
      <c r="GV177" s="11"/>
      <c r="GW177" s="11"/>
      <c r="GX177" s="11"/>
      <c r="GY177" s="11"/>
      <c r="GZ177" s="11"/>
      <c r="HA177" s="11"/>
      <c r="HB177" s="11"/>
      <c r="HC177" s="11"/>
      <c r="HD177" s="11"/>
      <c r="HE177" s="11"/>
      <c r="HF177" s="11"/>
      <c r="HG177" s="11"/>
      <c r="HH177" s="11"/>
      <c r="HI177" s="11"/>
      <c r="HJ177" s="11"/>
      <c r="HK177" s="11"/>
      <c r="HL177" s="11"/>
      <c r="HM177" s="11"/>
      <c r="HN177" s="11"/>
      <c r="HO177" s="11"/>
      <c r="HP177" s="12"/>
      <c r="HQ177" s="11"/>
      <c r="HR177" s="11"/>
    </row>
    <row r="178" spans="1:226" s="2" customFormat="1" ht="15" customHeight="1" x14ac:dyDescent="0.2">
      <c r="A178" s="16" t="s">
        <v>177</v>
      </c>
      <c r="B178" s="37">
        <v>0</v>
      </c>
      <c r="C178" s="37">
        <v>0</v>
      </c>
      <c r="D178" s="4">
        <f t="shared" si="68"/>
        <v>0</v>
      </c>
      <c r="E178" s="13">
        <v>0</v>
      </c>
      <c r="F178" s="5" t="s">
        <v>373</v>
      </c>
      <c r="G178" s="5" t="s">
        <v>373</v>
      </c>
      <c r="H178" s="5" t="s">
        <v>373</v>
      </c>
      <c r="I178" s="13" t="s">
        <v>370</v>
      </c>
      <c r="J178" s="5" t="s">
        <v>373</v>
      </c>
      <c r="K178" s="5" t="s">
        <v>373</v>
      </c>
      <c r="L178" s="5" t="s">
        <v>373</v>
      </c>
      <c r="M178" s="13" t="s">
        <v>370</v>
      </c>
      <c r="N178" s="37">
        <v>443</v>
      </c>
      <c r="O178" s="37">
        <v>307.89999999999998</v>
      </c>
      <c r="P178" s="4">
        <f t="shared" si="73"/>
        <v>0.69503386004514667</v>
      </c>
      <c r="Q178" s="13">
        <v>20</v>
      </c>
      <c r="R178" s="22">
        <v>1</v>
      </c>
      <c r="S178" s="13">
        <v>15</v>
      </c>
      <c r="T178" s="37">
        <v>30</v>
      </c>
      <c r="U178" s="37">
        <v>0</v>
      </c>
      <c r="V178" s="4">
        <f t="shared" si="74"/>
        <v>0</v>
      </c>
      <c r="W178" s="13">
        <v>20</v>
      </c>
      <c r="X178" s="37">
        <v>3.8</v>
      </c>
      <c r="Y178" s="37">
        <v>3.3</v>
      </c>
      <c r="Z178" s="4">
        <f t="shared" si="75"/>
        <v>0.86842105263157898</v>
      </c>
      <c r="AA178" s="13">
        <v>30</v>
      </c>
      <c r="AB178" s="37" t="s">
        <v>370</v>
      </c>
      <c r="AC178" s="37" t="s">
        <v>370</v>
      </c>
      <c r="AD178" s="4" t="s">
        <v>370</v>
      </c>
      <c r="AE178" s="13" t="s">
        <v>370</v>
      </c>
      <c r="AF178" s="5" t="s">
        <v>383</v>
      </c>
      <c r="AG178" s="5" t="s">
        <v>383</v>
      </c>
      <c r="AH178" s="5" t="s">
        <v>383</v>
      </c>
      <c r="AI178" s="13">
        <v>5</v>
      </c>
      <c r="AJ178" s="5" t="s">
        <v>383</v>
      </c>
      <c r="AK178" s="5" t="s">
        <v>383</v>
      </c>
      <c r="AL178" s="5" t="s">
        <v>383</v>
      </c>
      <c r="AM178" s="13">
        <v>15</v>
      </c>
      <c r="AN178" s="37">
        <v>90</v>
      </c>
      <c r="AO178" s="37">
        <v>70</v>
      </c>
      <c r="AP178" s="4">
        <f t="shared" si="66"/>
        <v>0.77777777777777779</v>
      </c>
      <c r="AQ178" s="13">
        <v>20</v>
      </c>
      <c r="AR178" s="20">
        <f t="shared" si="76"/>
        <v>0.67151299367053197</v>
      </c>
      <c r="AS178" s="20">
        <f t="shared" si="67"/>
        <v>0.67151299367053197</v>
      </c>
      <c r="AT178" s="35">
        <v>470</v>
      </c>
      <c r="AU178" s="21">
        <f t="shared" si="69"/>
        <v>384.54545454545456</v>
      </c>
      <c r="AV178" s="21">
        <f t="shared" si="70"/>
        <v>258.2</v>
      </c>
      <c r="AW178" s="80">
        <f t="shared" si="71"/>
        <v>-126.34545454545457</v>
      </c>
      <c r="AX178" s="21">
        <v>62.5</v>
      </c>
      <c r="AY178" s="21">
        <v>40.799999999999997</v>
      </c>
      <c r="AZ178" s="21">
        <v>0</v>
      </c>
      <c r="BA178" s="21">
        <v>32.6</v>
      </c>
      <c r="BB178" s="21">
        <v>41.1</v>
      </c>
      <c r="BC178" s="21">
        <v>64.300000000000011</v>
      </c>
      <c r="BD178" s="21">
        <v>35.999999999999979</v>
      </c>
      <c r="BE178" s="21">
        <v>8.5000000000000036</v>
      </c>
      <c r="BF178" s="78">
        <f t="shared" si="72"/>
        <v>-27.600000000000005</v>
      </c>
      <c r="BG178" s="100"/>
      <c r="BH178" s="81"/>
      <c r="BI178" s="106"/>
      <c r="BJ178" s="37">
        <f t="shared" si="77"/>
        <v>0</v>
      </c>
      <c r="BK178" s="11"/>
      <c r="BL178" s="11"/>
      <c r="BM178" s="11"/>
      <c r="BN178" s="11"/>
      <c r="BO178" s="11"/>
      <c r="BP178" s="11"/>
      <c r="BQ178" s="11"/>
      <c r="BR178" s="11"/>
      <c r="BS178" s="11"/>
      <c r="BT178" s="11"/>
      <c r="BU178" s="11"/>
      <c r="BV178" s="11"/>
      <c r="BW178" s="11"/>
      <c r="BX178" s="11"/>
      <c r="BY178" s="11"/>
      <c r="BZ178" s="11"/>
      <c r="CA178" s="11"/>
      <c r="CB178" s="11"/>
      <c r="CC178" s="11"/>
      <c r="CD178" s="11"/>
      <c r="CE178" s="11"/>
      <c r="CF178" s="12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2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  <c r="DV178" s="11"/>
      <c r="DW178" s="11"/>
      <c r="DX178" s="11"/>
      <c r="DY178" s="11"/>
      <c r="DZ178" s="11"/>
      <c r="EA178" s="11"/>
      <c r="EB178" s="11"/>
      <c r="EC178" s="11"/>
      <c r="ED178" s="11"/>
      <c r="EE178" s="11"/>
      <c r="EF178" s="11"/>
      <c r="EG178" s="11"/>
      <c r="EH178" s="11"/>
      <c r="EI178" s="11"/>
      <c r="EJ178" s="12"/>
      <c r="EK178" s="11"/>
      <c r="EL178" s="11"/>
      <c r="EM178" s="11"/>
      <c r="EN178" s="11"/>
      <c r="EO178" s="11"/>
      <c r="EP178" s="11"/>
      <c r="EQ178" s="11"/>
      <c r="ER178" s="11"/>
      <c r="ES178" s="11"/>
      <c r="ET178" s="11"/>
      <c r="EU178" s="11"/>
      <c r="EV178" s="11"/>
      <c r="EW178" s="11"/>
      <c r="EX178" s="11"/>
      <c r="EY178" s="11"/>
      <c r="EZ178" s="11"/>
      <c r="FA178" s="11"/>
      <c r="FB178" s="11"/>
      <c r="FC178" s="11"/>
      <c r="FD178" s="11"/>
      <c r="FE178" s="11"/>
      <c r="FF178" s="11"/>
      <c r="FG178" s="11"/>
      <c r="FH178" s="11"/>
      <c r="FI178" s="11"/>
      <c r="FJ178" s="11"/>
      <c r="FK178" s="11"/>
      <c r="FL178" s="12"/>
      <c r="FM178" s="11"/>
      <c r="FN178" s="11"/>
      <c r="FO178" s="11"/>
      <c r="FP178" s="11"/>
      <c r="FQ178" s="11"/>
      <c r="FR178" s="11"/>
      <c r="FS178" s="11"/>
      <c r="FT178" s="11"/>
      <c r="FU178" s="11"/>
      <c r="FV178" s="11"/>
      <c r="FW178" s="11"/>
      <c r="FX178" s="11"/>
      <c r="FY178" s="11"/>
      <c r="FZ178" s="11"/>
      <c r="GA178" s="11"/>
      <c r="GB178" s="11"/>
      <c r="GC178" s="11"/>
      <c r="GD178" s="11"/>
      <c r="GE178" s="11"/>
      <c r="GF178" s="11"/>
      <c r="GG178" s="11"/>
      <c r="GH178" s="11"/>
      <c r="GI178" s="11"/>
      <c r="GJ178" s="11"/>
      <c r="GK178" s="11"/>
      <c r="GL178" s="11"/>
      <c r="GM178" s="11"/>
      <c r="GN178" s="12"/>
      <c r="GO178" s="11"/>
      <c r="GP178" s="11"/>
      <c r="GQ178" s="11"/>
      <c r="GR178" s="11"/>
      <c r="GS178" s="11"/>
      <c r="GT178" s="11"/>
      <c r="GU178" s="11"/>
      <c r="GV178" s="11"/>
      <c r="GW178" s="11"/>
      <c r="GX178" s="11"/>
      <c r="GY178" s="11"/>
      <c r="GZ178" s="11"/>
      <c r="HA178" s="11"/>
      <c r="HB178" s="11"/>
      <c r="HC178" s="11"/>
      <c r="HD178" s="11"/>
      <c r="HE178" s="11"/>
      <c r="HF178" s="11"/>
      <c r="HG178" s="11"/>
      <c r="HH178" s="11"/>
      <c r="HI178" s="11"/>
      <c r="HJ178" s="11"/>
      <c r="HK178" s="11"/>
      <c r="HL178" s="11"/>
      <c r="HM178" s="11"/>
      <c r="HN178" s="11"/>
      <c r="HO178" s="11"/>
      <c r="HP178" s="12"/>
      <c r="HQ178" s="11"/>
      <c r="HR178" s="11"/>
    </row>
    <row r="179" spans="1:226" s="2" customFormat="1" ht="15" customHeight="1" x14ac:dyDescent="0.2">
      <c r="A179" s="16" t="s">
        <v>178</v>
      </c>
      <c r="B179" s="37">
        <v>0</v>
      </c>
      <c r="C179" s="37">
        <v>0</v>
      </c>
      <c r="D179" s="4">
        <f t="shared" si="68"/>
        <v>0</v>
      </c>
      <c r="E179" s="13">
        <v>0</v>
      </c>
      <c r="F179" s="5" t="s">
        <v>373</v>
      </c>
      <c r="G179" s="5" t="s">
        <v>373</v>
      </c>
      <c r="H179" s="5" t="s">
        <v>373</v>
      </c>
      <c r="I179" s="13" t="s">
        <v>370</v>
      </c>
      <c r="J179" s="5" t="s">
        <v>373</v>
      </c>
      <c r="K179" s="5" t="s">
        <v>373</v>
      </c>
      <c r="L179" s="5" t="s">
        <v>373</v>
      </c>
      <c r="M179" s="13" t="s">
        <v>370</v>
      </c>
      <c r="N179" s="37">
        <v>1267.4000000000001</v>
      </c>
      <c r="O179" s="37">
        <v>848.3</v>
      </c>
      <c r="P179" s="4">
        <f t="shared" si="73"/>
        <v>0.66932302351270312</v>
      </c>
      <c r="Q179" s="13">
        <v>20</v>
      </c>
      <c r="R179" s="22">
        <v>1</v>
      </c>
      <c r="S179" s="13">
        <v>15</v>
      </c>
      <c r="T179" s="37">
        <v>770.5</v>
      </c>
      <c r="U179" s="37">
        <v>752.6</v>
      </c>
      <c r="V179" s="4">
        <f t="shared" si="74"/>
        <v>0.97676833225178461</v>
      </c>
      <c r="W179" s="13">
        <v>35</v>
      </c>
      <c r="X179" s="37">
        <v>9.6999999999999993</v>
      </c>
      <c r="Y179" s="37">
        <v>5.0999999999999996</v>
      </c>
      <c r="Z179" s="4">
        <f t="shared" si="75"/>
        <v>0.52577319587628868</v>
      </c>
      <c r="AA179" s="13">
        <v>15</v>
      </c>
      <c r="AB179" s="37" t="s">
        <v>370</v>
      </c>
      <c r="AC179" s="37" t="s">
        <v>370</v>
      </c>
      <c r="AD179" s="4" t="s">
        <v>370</v>
      </c>
      <c r="AE179" s="13" t="s">
        <v>370</v>
      </c>
      <c r="AF179" s="5" t="s">
        <v>383</v>
      </c>
      <c r="AG179" s="5" t="s">
        <v>383</v>
      </c>
      <c r="AH179" s="5" t="s">
        <v>383</v>
      </c>
      <c r="AI179" s="13">
        <v>5</v>
      </c>
      <c r="AJ179" s="5" t="s">
        <v>383</v>
      </c>
      <c r="AK179" s="5" t="s">
        <v>383</v>
      </c>
      <c r="AL179" s="5" t="s">
        <v>383</v>
      </c>
      <c r="AM179" s="13">
        <v>15</v>
      </c>
      <c r="AN179" s="37">
        <v>464</v>
      </c>
      <c r="AO179" s="37">
        <v>406</v>
      </c>
      <c r="AP179" s="4">
        <f t="shared" si="66"/>
        <v>0.875</v>
      </c>
      <c r="AQ179" s="13">
        <v>20</v>
      </c>
      <c r="AR179" s="20">
        <f t="shared" si="76"/>
        <v>0.83771380987819866</v>
      </c>
      <c r="AS179" s="20">
        <f t="shared" si="67"/>
        <v>0.83771380987819866</v>
      </c>
      <c r="AT179" s="35">
        <v>577</v>
      </c>
      <c r="AU179" s="21">
        <f t="shared" si="69"/>
        <v>472.09090909090907</v>
      </c>
      <c r="AV179" s="21">
        <f t="shared" si="70"/>
        <v>395.5</v>
      </c>
      <c r="AW179" s="80">
        <f t="shared" si="71"/>
        <v>-76.590909090909065</v>
      </c>
      <c r="AX179" s="21">
        <v>35</v>
      </c>
      <c r="AY179" s="21">
        <v>41.7</v>
      </c>
      <c r="AZ179" s="21">
        <v>16.799999999999997</v>
      </c>
      <c r="BA179" s="21">
        <v>45.7</v>
      </c>
      <c r="BB179" s="21">
        <v>41.6</v>
      </c>
      <c r="BC179" s="21">
        <v>80.199999999999989</v>
      </c>
      <c r="BD179" s="21">
        <v>61.200000000000017</v>
      </c>
      <c r="BE179" s="21">
        <v>27.89999999999997</v>
      </c>
      <c r="BF179" s="78">
        <f t="shared" si="72"/>
        <v>45.400000000000041</v>
      </c>
      <c r="BG179" s="100"/>
      <c r="BH179" s="81"/>
      <c r="BI179" s="106"/>
      <c r="BJ179" s="37">
        <f t="shared" si="77"/>
        <v>45.400000000000041</v>
      </c>
      <c r="BK179" s="11"/>
      <c r="BL179" s="11"/>
      <c r="BM179" s="11"/>
      <c r="BN179" s="11"/>
      <c r="BO179" s="11"/>
      <c r="BP179" s="11"/>
      <c r="BQ179" s="11"/>
      <c r="BR179" s="11"/>
      <c r="BS179" s="11"/>
      <c r="BT179" s="11"/>
      <c r="BU179" s="11"/>
      <c r="BV179" s="11"/>
      <c r="BW179" s="11"/>
      <c r="BX179" s="11"/>
      <c r="BY179" s="11"/>
      <c r="BZ179" s="11"/>
      <c r="CA179" s="11"/>
      <c r="CB179" s="11"/>
      <c r="CC179" s="11"/>
      <c r="CD179" s="11"/>
      <c r="CE179" s="11"/>
      <c r="CF179" s="12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2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  <c r="DV179" s="11"/>
      <c r="DW179" s="11"/>
      <c r="DX179" s="11"/>
      <c r="DY179" s="11"/>
      <c r="DZ179" s="11"/>
      <c r="EA179" s="11"/>
      <c r="EB179" s="11"/>
      <c r="EC179" s="11"/>
      <c r="ED179" s="11"/>
      <c r="EE179" s="11"/>
      <c r="EF179" s="11"/>
      <c r="EG179" s="11"/>
      <c r="EH179" s="11"/>
      <c r="EI179" s="11"/>
      <c r="EJ179" s="12"/>
      <c r="EK179" s="11"/>
      <c r="EL179" s="11"/>
      <c r="EM179" s="11"/>
      <c r="EN179" s="11"/>
      <c r="EO179" s="11"/>
      <c r="EP179" s="11"/>
      <c r="EQ179" s="11"/>
      <c r="ER179" s="11"/>
      <c r="ES179" s="11"/>
      <c r="ET179" s="11"/>
      <c r="EU179" s="11"/>
      <c r="EV179" s="11"/>
      <c r="EW179" s="11"/>
      <c r="EX179" s="11"/>
      <c r="EY179" s="11"/>
      <c r="EZ179" s="11"/>
      <c r="FA179" s="11"/>
      <c r="FB179" s="11"/>
      <c r="FC179" s="11"/>
      <c r="FD179" s="11"/>
      <c r="FE179" s="11"/>
      <c r="FF179" s="11"/>
      <c r="FG179" s="11"/>
      <c r="FH179" s="11"/>
      <c r="FI179" s="11"/>
      <c r="FJ179" s="11"/>
      <c r="FK179" s="11"/>
      <c r="FL179" s="12"/>
      <c r="FM179" s="11"/>
      <c r="FN179" s="11"/>
      <c r="FO179" s="11"/>
      <c r="FP179" s="11"/>
      <c r="FQ179" s="11"/>
      <c r="FR179" s="11"/>
      <c r="FS179" s="11"/>
      <c r="FT179" s="11"/>
      <c r="FU179" s="11"/>
      <c r="FV179" s="11"/>
      <c r="FW179" s="11"/>
      <c r="FX179" s="11"/>
      <c r="FY179" s="11"/>
      <c r="FZ179" s="11"/>
      <c r="GA179" s="11"/>
      <c r="GB179" s="11"/>
      <c r="GC179" s="11"/>
      <c r="GD179" s="11"/>
      <c r="GE179" s="11"/>
      <c r="GF179" s="11"/>
      <c r="GG179" s="11"/>
      <c r="GH179" s="11"/>
      <c r="GI179" s="11"/>
      <c r="GJ179" s="11"/>
      <c r="GK179" s="11"/>
      <c r="GL179" s="11"/>
      <c r="GM179" s="11"/>
      <c r="GN179" s="12"/>
      <c r="GO179" s="11"/>
      <c r="GP179" s="11"/>
      <c r="GQ179" s="11"/>
      <c r="GR179" s="11"/>
      <c r="GS179" s="11"/>
      <c r="GT179" s="11"/>
      <c r="GU179" s="11"/>
      <c r="GV179" s="11"/>
      <c r="GW179" s="11"/>
      <c r="GX179" s="11"/>
      <c r="GY179" s="11"/>
      <c r="GZ179" s="11"/>
      <c r="HA179" s="11"/>
      <c r="HB179" s="11"/>
      <c r="HC179" s="11"/>
      <c r="HD179" s="11"/>
      <c r="HE179" s="11"/>
      <c r="HF179" s="11"/>
      <c r="HG179" s="11"/>
      <c r="HH179" s="11"/>
      <c r="HI179" s="11"/>
      <c r="HJ179" s="11"/>
      <c r="HK179" s="11"/>
      <c r="HL179" s="11"/>
      <c r="HM179" s="11"/>
      <c r="HN179" s="11"/>
      <c r="HO179" s="11"/>
      <c r="HP179" s="12"/>
      <c r="HQ179" s="11"/>
      <c r="HR179" s="11"/>
    </row>
    <row r="180" spans="1:226" s="2" customFormat="1" ht="15" customHeight="1" x14ac:dyDescent="0.2">
      <c r="A180" s="16" t="s">
        <v>179</v>
      </c>
      <c r="B180" s="37">
        <v>0</v>
      </c>
      <c r="C180" s="37">
        <v>0</v>
      </c>
      <c r="D180" s="4">
        <f t="shared" si="68"/>
        <v>0</v>
      </c>
      <c r="E180" s="13">
        <v>0</v>
      </c>
      <c r="F180" s="5" t="s">
        <v>373</v>
      </c>
      <c r="G180" s="5" t="s">
        <v>373</v>
      </c>
      <c r="H180" s="5" t="s">
        <v>373</v>
      </c>
      <c r="I180" s="13" t="s">
        <v>370</v>
      </c>
      <c r="J180" s="5" t="s">
        <v>373</v>
      </c>
      <c r="K180" s="5" t="s">
        <v>373</v>
      </c>
      <c r="L180" s="5" t="s">
        <v>373</v>
      </c>
      <c r="M180" s="13" t="s">
        <v>370</v>
      </c>
      <c r="N180" s="37">
        <v>193.8</v>
      </c>
      <c r="O180" s="37">
        <v>167.1</v>
      </c>
      <c r="P180" s="4">
        <f t="shared" si="73"/>
        <v>0.86222910216718263</v>
      </c>
      <c r="Q180" s="13">
        <v>20</v>
      </c>
      <c r="R180" s="22">
        <v>1</v>
      </c>
      <c r="S180" s="13">
        <v>15</v>
      </c>
      <c r="T180" s="37">
        <v>0</v>
      </c>
      <c r="U180" s="37">
        <v>0</v>
      </c>
      <c r="V180" s="4">
        <f t="shared" si="74"/>
        <v>1</v>
      </c>
      <c r="W180" s="13">
        <v>20</v>
      </c>
      <c r="X180" s="37">
        <v>1.1000000000000001</v>
      </c>
      <c r="Y180" s="37">
        <v>2</v>
      </c>
      <c r="Z180" s="4">
        <f t="shared" si="75"/>
        <v>1.8181818181818181</v>
      </c>
      <c r="AA180" s="13">
        <v>30</v>
      </c>
      <c r="AB180" s="37" t="s">
        <v>370</v>
      </c>
      <c r="AC180" s="37" t="s">
        <v>370</v>
      </c>
      <c r="AD180" s="4" t="s">
        <v>370</v>
      </c>
      <c r="AE180" s="13" t="s">
        <v>370</v>
      </c>
      <c r="AF180" s="5" t="s">
        <v>383</v>
      </c>
      <c r="AG180" s="5" t="s">
        <v>383</v>
      </c>
      <c r="AH180" s="5" t="s">
        <v>383</v>
      </c>
      <c r="AI180" s="13">
        <v>5</v>
      </c>
      <c r="AJ180" s="5" t="s">
        <v>383</v>
      </c>
      <c r="AK180" s="5" t="s">
        <v>383</v>
      </c>
      <c r="AL180" s="5" t="s">
        <v>383</v>
      </c>
      <c r="AM180" s="13">
        <v>15</v>
      </c>
      <c r="AN180" s="37">
        <v>44</v>
      </c>
      <c r="AO180" s="37">
        <v>35</v>
      </c>
      <c r="AP180" s="4">
        <f t="shared" si="66"/>
        <v>0.79545454545454541</v>
      </c>
      <c r="AQ180" s="13">
        <v>20</v>
      </c>
      <c r="AR180" s="20">
        <f t="shared" si="76"/>
        <v>1.1685631190275154</v>
      </c>
      <c r="AS180" s="20">
        <f t="shared" si="67"/>
        <v>1.1685631190275154</v>
      </c>
      <c r="AT180" s="35">
        <v>263</v>
      </c>
      <c r="AU180" s="21">
        <f t="shared" si="69"/>
        <v>215.18181818181819</v>
      </c>
      <c r="AV180" s="21">
        <f t="shared" si="70"/>
        <v>251.5</v>
      </c>
      <c r="AW180" s="80">
        <f t="shared" si="71"/>
        <v>36.318181818181813</v>
      </c>
      <c r="AX180" s="21">
        <v>32.5</v>
      </c>
      <c r="AY180" s="21">
        <v>20.9</v>
      </c>
      <c r="AZ180" s="21">
        <v>0</v>
      </c>
      <c r="BA180" s="21">
        <v>13</v>
      </c>
      <c r="BB180" s="21">
        <v>22</v>
      </c>
      <c r="BC180" s="21">
        <v>42</v>
      </c>
      <c r="BD180" s="21">
        <v>13.299999999999997</v>
      </c>
      <c r="BE180" s="21">
        <v>22.900000000000002</v>
      </c>
      <c r="BF180" s="78">
        <f t="shared" si="72"/>
        <v>84.899999999999991</v>
      </c>
      <c r="BG180" s="100"/>
      <c r="BH180" s="81"/>
      <c r="BI180" s="106"/>
      <c r="BJ180" s="37">
        <f t="shared" si="77"/>
        <v>84.899999999999991</v>
      </c>
      <c r="BK180" s="11"/>
      <c r="BL180" s="11"/>
      <c r="BM180" s="11"/>
      <c r="BN180" s="11"/>
      <c r="BO180" s="11"/>
      <c r="BP180" s="11"/>
      <c r="BQ180" s="11"/>
      <c r="BR180" s="11"/>
      <c r="BS180" s="11"/>
      <c r="BT180" s="11"/>
      <c r="BU180" s="11"/>
      <c r="BV180" s="11"/>
      <c r="BW180" s="11"/>
      <c r="BX180" s="11"/>
      <c r="BY180" s="11"/>
      <c r="BZ180" s="11"/>
      <c r="CA180" s="11"/>
      <c r="CB180" s="11"/>
      <c r="CC180" s="11"/>
      <c r="CD180" s="11"/>
      <c r="CE180" s="11"/>
      <c r="CF180" s="12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2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  <c r="DV180" s="11"/>
      <c r="DW180" s="11"/>
      <c r="DX180" s="11"/>
      <c r="DY180" s="11"/>
      <c r="DZ180" s="11"/>
      <c r="EA180" s="11"/>
      <c r="EB180" s="11"/>
      <c r="EC180" s="11"/>
      <c r="ED180" s="11"/>
      <c r="EE180" s="11"/>
      <c r="EF180" s="11"/>
      <c r="EG180" s="11"/>
      <c r="EH180" s="11"/>
      <c r="EI180" s="11"/>
      <c r="EJ180" s="12"/>
      <c r="EK180" s="11"/>
      <c r="EL180" s="11"/>
      <c r="EM180" s="11"/>
      <c r="EN180" s="11"/>
      <c r="EO180" s="11"/>
      <c r="EP180" s="11"/>
      <c r="EQ180" s="11"/>
      <c r="ER180" s="11"/>
      <c r="ES180" s="11"/>
      <c r="ET180" s="11"/>
      <c r="EU180" s="11"/>
      <c r="EV180" s="11"/>
      <c r="EW180" s="11"/>
      <c r="EX180" s="11"/>
      <c r="EY180" s="11"/>
      <c r="EZ180" s="11"/>
      <c r="FA180" s="11"/>
      <c r="FB180" s="11"/>
      <c r="FC180" s="11"/>
      <c r="FD180" s="11"/>
      <c r="FE180" s="11"/>
      <c r="FF180" s="11"/>
      <c r="FG180" s="11"/>
      <c r="FH180" s="11"/>
      <c r="FI180" s="11"/>
      <c r="FJ180" s="11"/>
      <c r="FK180" s="11"/>
      <c r="FL180" s="12"/>
      <c r="FM180" s="11"/>
      <c r="FN180" s="11"/>
      <c r="FO180" s="11"/>
      <c r="FP180" s="11"/>
      <c r="FQ180" s="11"/>
      <c r="FR180" s="11"/>
      <c r="FS180" s="11"/>
      <c r="FT180" s="11"/>
      <c r="FU180" s="11"/>
      <c r="FV180" s="11"/>
      <c r="FW180" s="11"/>
      <c r="FX180" s="11"/>
      <c r="FY180" s="11"/>
      <c r="FZ180" s="11"/>
      <c r="GA180" s="11"/>
      <c r="GB180" s="11"/>
      <c r="GC180" s="11"/>
      <c r="GD180" s="11"/>
      <c r="GE180" s="11"/>
      <c r="GF180" s="11"/>
      <c r="GG180" s="11"/>
      <c r="GH180" s="11"/>
      <c r="GI180" s="11"/>
      <c r="GJ180" s="11"/>
      <c r="GK180" s="11"/>
      <c r="GL180" s="11"/>
      <c r="GM180" s="11"/>
      <c r="GN180" s="12"/>
      <c r="GO180" s="11"/>
      <c r="GP180" s="11"/>
      <c r="GQ180" s="11"/>
      <c r="GR180" s="11"/>
      <c r="GS180" s="11"/>
      <c r="GT180" s="11"/>
      <c r="GU180" s="11"/>
      <c r="GV180" s="11"/>
      <c r="GW180" s="11"/>
      <c r="GX180" s="11"/>
      <c r="GY180" s="11"/>
      <c r="GZ180" s="11"/>
      <c r="HA180" s="11"/>
      <c r="HB180" s="11"/>
      <c r="HC180" s="11"/>
      <c r="HD180" s="11"/>
      <c r="HE180" s="11"/>
      <c r="HF180" s="11"/>
      <c r="HG180" s="11"/>
      <c r="HH180" s="11"/>
      <c r="HI180" s="11"/>
      <c r="HJ180" s="11"/>
      <c r="HK180" s="11"/>
      <c r="HL180" s="11"/>
      <c r="HM180" s="11"/>
      <c r="HN180" s="11"/>
      <c r="HO180" s="11"/>
      <c r="HP180" s="12"/>
      <c r="HQ180" s="11"/>
      <c r="HR180" s="11"/>
    </row>
    <row r="181" spans="1:226" s="2" customFormat="1" ht="15" customHeight="1" x14ac:dyDescent="0.2">
      <c r="A181" s="16" t="s">
        <v>180</v>
      </c>
      <c r="B181" s="37">
        <v>0</v>
      </c>
      <c r="C181" s="37">
        <v>0</v>
      </c>
      <c r="D181" s="4">
        <f t="shared" si="68"/>
        <v>0</v>
      </c>
      <c r="E181" s="13">
        <v>0</v>
      </c>
      <c r="F181" s="5" t="s">
        <v>373</v>
      </c>
      <c r="G181" s="5" t="s">
        <v>373</v>
      </c>
      <c r="H181" s="5" t="s">
        <v>373</v>
      </c>
      <c r="I181" s="13" t="s">
        <v>370</v>
      </c>
      <c r="J181" s="5" t="s">
        <v>373</v>
      </c>
      <c r="K181" s="5" t="s">
        <v>373</v>
      </c>
      <c r="L181" s="5" t="s">
        <v>373</v>
      </c>
      <c r="M181" s="13" t="s">
        <v>370</v>
      </c>
      <c r="N181" s="37">
        <v>111.1</v>
      </c>
      <c r="O181" s="37">
        <v>602.4</v>
      </c>
      <c r="P181" s="4">
        <f t="shared" si="73"/>
        <v>5.422142214221422</v>
      </c>
      <c r="Q181" s="13">
        <v>20</v>
      </c>
      <c r="R181" s="22">
        <v>1</v>
      </c>
      <c r="S181" s="13">
        <v>15</v>
      </c>
      <c r="T181" s="37">
        <v>0</v>
      </c>
      <c r="U181" s="37">
        <v>0</v>
      </c>
      <c r="V181" s="4">
        <f t="shared" si="74"/>
        <v>1</v>
      </c>
      <c r="W181" s="13">
        <v>20</v>
      </c>
      <c r="X181" s="37">
        <v>0</v>
      </c>
      <c r="Y181" s="37">
        <v>0.1</v>
      </c>
      <c r="Z181" s="4">
        <f t="shared" si="75"/>
        <v>1</v>
      </c>
      <c r="AA181" s="13">
        <v>30</v>
      </c>
      <c r="AB181" s="37" t="s">
        <v>370</v>
      </c>
      <c r="AC181" s="37" t="s">
        <v>370</v>
      </c>
      <c r="AD181" s="4" t="s">
        <v>370</v>
      </c>
      <c r="AE181" s="13" t="s">
        <v>370</v>
      </c>
      <c r="AF181" s="5" t="s">
        <v>383</v>
      </c>
      <c r="AG181" s="5" t="s">
        <v>383</v>
      </c>
      <c r="AH181" s="5" t="s">
        <v>383</v>
      </c>
      <c r="AI181" s="13">
        <v>5</v>
      </c>
      <c r="AJ181" s="5" t="s">
        <v>383</v>
      </c>
      <c r="AK181" s="5" t="s">
        <v>383</v>
      </c>
      <c r="AL181" s="5" t="s">
        <v>383</v>
      </c>
      <c r="AM181" s="13">
        <v>15</v>
      </c>
      <c r="AN181" s="37">
        <v>24</v>
      </c>
      <c r="AO181" s="37">
        <v>11</v>
      </c>
      <c r="AP181" s="4">
        <f t="shared" si="66"/>
        <v>0.45833333333333331</v>
      </c>
      <c r="AQ181" s="13">
        <v>20</v>
      </c>
      <c r="AR181" s="20">
        <f t="shared" si="76"/>
        <v>1.739138199534239</v>
      </c>
      <c r="AS181" s="20">
        <f t="shared" si="67"/>
        <v>1.2539138199534239</v>
      </c>
      <c r="AT181" s="35">
        <v>218</v>
      </c>
      <c r="AU181" s="21">
        <f t="shared" si="69"/>
        <v>178.36363636363635</v>
      </c>
      <c r="AV181" s="21">
        <f t="shared" si="70"/>
        <v>223.7</v>
      </c>
      <c r="AW181" s="80">
        <f t="shared" si="71"/>
        <v>45.336363636363643</v>
      </c>
      <c r="AX181" s="21">
        <v>29.4</v>
      </c>
      <c r="AY181" s="21">
        <v>47.6</v>
      </c>
      <c r="AZ181" s="21">
        <v>0</v>
      </c>
      <c r="BA181" s="21">
        <v>24.8</v>
      </c>
      <c r="BB181" s="21">
        <v>25.8</v>
      </c>
      <c r="BC181" s="21">
        <v>0</v>
      </c>
      <c r="BD181" s="21">
        <v>19</v>
      </c>
      <c r="BE181" s="21">
        <v>24.5</v>
      </c>
      <c r="BF181" s="78">
        <f t="shared" si="72"/>
        <v>52.599999999999994</v>
      </c>
      <c r="BG181" s="100"/>
      <c r="BH181" s="81"/>
      <c r="BI181" s="106"/>
      <c r="BJ181" s="37">
        <f t="shared" si="77"/>
        <v>52.599999999999994</v>
      </c>
      <c r="BK181" s="11"/>
      <c r="BL181" s="11"/>
      <c r="BM181" s="11"/>
      <c r="BN181" s="11"/>
      <c r="BO181" s="11"/>
      <c r="BP181" s="11"/>
      <c r="BQ181" s="11"/>
      <c r="BR181" s="11"/>
      <c r="BS181" s="11"/>
      <c r="BT181" s="11"/>
      <c r="BU181" s="11"/>
      <c r="BV181" s="11"/>
      <c r="BW181" s="11"/>
      <c r="BX181" s="11"/>
      <c r="BY181" s="11"/>
      <c r="BZ181" s="11"/>
      <c r="CA181" s="11"/>
      <c r="CB181" s="11"/>
      <c r="CC181" s="11"/>
      <c r="CD181" s="11"/>
      <c r="CE181" s="11"/>
      <c r="CF181" s="12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2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  <c r="DV181" s="11"/>
      <c r="DW181" s="11"/>
      <c r="DX181" s="11"/>
      <c r="DY181" s="11"/>
      <c r="DZ181" s="11"/>
      <c r="EA181" s="11"/>
      <c r="EB181" s="11"/>
      <c r="EC181" s="11"/>
      <c r="ED181" s="11"/>
      <c r="EE181" s="11"/>
      <c r="EF181" s="11"/>
      <c r="EG181" s="11"/>
      <c r="EH181" s="11"/>
      <c r="EI181" s="11"/>
      <c r="EJ181" s="12"/>
      <c r="EK181" s="11"/>
      <c r="EL181" s="11"/>
      <c r="EM181" s="11"/>
      <c r="EN181" s="11"/>
      <c r="EO181" s="11"/>
      <c r="EP181" s="11"/>
      <c r="EQ181" s="11"/>
      <c r="ER181" s="11"/>
      <c r="ES181" s="11"/>
      <c r="ET181" s="11"/>
      <c r="EU181" s="11"/>
      <c r="EV181" s="11"/>
      <c r="EW181" s="11"/>
      <c r="EX181" s="11"/>
      <c r="EY181" s="11"/>
      <c r="EZ181" s="11"/>
      <c r="FA181" s="11"/>
      <c r="FB181" s="11"/>
      <c r="FC181" s="11"/>
      <c r="FD181" s="11"/>
      <c r="FE181" s="11"/>
      <c r="FF181" s="11"/>
      <c r="FG181" s="11"/>
      <c r="FH181" s="11"/>
      <c r="FI181" s="11"/>
      <c r="FJ181" s="11"/>
      <c r="FK181" s="11"/>
      <c r="FL181" s="12"/>
      <c r="FM181" s="11"/>
      <c r="FN181" s="11"/>
      <c r="FO181" s="11"/>
      <c r="FP181" s="11"/>
      <c r="FQ181" s="11"/>
      <c r="FR181" s="11"/>
      <c r="FS181" s="11"/>
      <c r="FT181" s="11"/>
      <c r="FU181" s="11"/>
      <c r="FV181" s="11"/>
      <c r="FW181" s="11"/>
      <c r="FX181" s="11"/>
      <c r="FY181" s="11"/>
      <c r="FZ181" s="11"/>
      <c r="GA181" s="11"/>
      <c r="GB181" s="11"/>
      <c r="GC181" s="11"/>
      <c r="GD181" s="11"/>
      <c r="GE181" s="11"/>
      <c r="GF181" s="11"/>
      <c r="GG181" s="11"/>
      <c r="GH181" s="11"/>
      <c r="GI181" s="11"/>
      <c r="GJ181" s="11"/>
      <c r="GK181" s="11"/>
      <c r="GL181" s="11"/>
      <c r="GM181" s="11"/>
      <c r="GN181" s="12"/>
      <c r="GO181" s="11"/>
      <c r="GP181" s="11"/>
      <c r="GQ181" s="11"/>
      <c r="GR181" s="11"/>
      <c r="GS181" s="11"/>
      <c r="GT181" s="11"/>
      <c r="GU181" s="11"/>
      <c r="GV181" s="11"/>
      <c r="GW181" s="11"/>
      <c r="GX181" s="11"/>
      <c r="GY181" s="11"/>
      <c r="GZ181" s="11"/>
      <c r="HA181" s="11"/>
      <c r="HB181" s="11"/>
      <c r="HC181" s="11"/>
      <c r="HD181" s="11"/>
      <c r="HE181" s="11"/>
      <c r="HF181" s="11"/>
      <c r="HG181" s="11"/>
      <c r="HH181" s="11"/>
      <c r="HI181" s="11"/>
      <c r="HJ181" s="11"/>
      <c r="HK181" s="11"/>
      <c r="HL181" s="11"/>
      <c r="HM181" s="11"/>
      <c r="HN181" s="11"/>
      <c r="HO181" s="11"/>
      <c r="HP181" s="12"/>
      <c r="HQ181" s="11"/>
      <c r="HR181" s="11"/>
    </row>
    <row r="182" spans="1:226" s="2" customFormat="1" ht="15" customHeight="1" x14ac:dyDescent="0.2">
      <c r="A182" s="16" t="s">
        <v>181</v>
      </c>
      <c r="B182" s="37">
        <v>0</v>
      </c>
      <c r="C182" s="37">
        <v>0</v>
      </c>
      <c r="D182" s="4">
        <f t="shared" si="68"/>
        <v>0</v>
      </c>
      <c r="E182" s="13">
        <v>0</v>
      </c>
      <c r="F182" s="5" t="s">
        <v>373</v>
      </c>
      <c r="G182" s="5" t="s">
        <v>373</v>
      </c>
      <c r="H182" s="5" t="s">
        <v>373</v>
      </c>
      <c r="I182" s="13" t="s">
        <v>370</v>
      </c>
      <c r="J182" s="5" t="s">
        <v>373</v>
      </c>
      <c r="K182" s="5" t="s">
        <v>373</v>
      </c>
      <c r="L182" s="5" t="s">
        <v>373</v>
      </c>
      <c r="M182" s="13" t="s">
        <v>370</v>
      </c>
      <c r="N182" s="37">
        <v>2029.3</v>
      </c>
      <c r="O182" s="37">
        <v>3359.4</v>
      </c>
      <c r="P182" s="4">
        <f t="shared" si="73"/>
        <v>1.6554476913221308</v>
      </c>
      <c r="Q182" s="13">
        <v>20</v>
      </c>
      <c r="R182" s="22">
        <v>1</v>
      </c>
      <c r="S182" s="13">
        <v>15</v>
      </c>
      <c r="T182" s="37">
        <v>44</v>
      </c>
      <c r="U182" s="37">
        <v>0</v>
      </c>
      <c r="V182" s="4">
        <f t="shared" si="74"/>
        <v>0</v>
      </c>
      <c r="W182" s="13">
        <v>20</v>
      </c>
      <c r="X182" s="37">
        <v>4.8</v>
      </c>
      <c r="Y182" s="37">
        <v>6.7</v>
      </c>
      <c r="Z182" s="4">
        <f t="shared" si="75"/>
        <v>1.3958333333333335</v>
      </c>
      <c r="AA182" s="13">
        <v>30</v>
      </c>
      <c r="AB182" s="37" t="s">
        <v>370</v>
      </c>
      <c r="AC182" s="37" t="s">
        <v>370</v>
      </c>
      <c r="AD182" s="4" t="s">
        <v>370</v>
      </c>
      <c r="AE182" s="13" t="s">
        <v>370</v>
      </c>
      <c r="AF182" s="5" t="s">
        <v>383</v>
      </c>
      <c r="AG182" s="5" t="s">
        <v>383</v>
      </c>
      <c r="AH182" s="5" t="s">
        <v>383</v>
      </c>
      <c r="AI182" s="13">
        <v>5</v>
      </c>
      <c r="AJ182" s="5" t="s">
        <v>383</v>
      </c>
      <c r="AK182" s="5" t="s">
        <v>383</v>
      </c>
      <c r="AL182" s="5" t="s">
        <v>383</v>
      </c>
      <c r="AM182" s="13">
        <v>15</v>
      </c>
      <c r="AN182" s="37">
        <v>200</v>
      </c>
      <c r="AO182" s="37">
        <v>155</v>
      </c>
      <c r="AP182" s="4">
        <f t="shared" si="66"/>
        <v>0.77500000000000002</v>
      </c>
      <c r="AQ182" s="13">
        <v>20</v>
      </c>
      <c r="AR182" s="20">
        <f t="shared" si="76"/>
        <v>1.0046090840613582</v>
      </c>
      <c r="AS182" s="20">
        <f t="shared" si="67"/>
        <v>1.0046090840613582</v>
      </c>
      <c r="AT182" s="35">
        <v>544</v>
      </c>
      <c r="AU182" s="21">
        <f t="shared" si="69"/>
        <v>445.09090909090907</v>
      </c>
      <c r="AV182" s="21">
        <f t="shared" si="70"/>
        <v>447.1</v>
      </c>
      <c r="AW182" s="80">
        <f t="shared" si="71"/>
        <v>2.0090909090909577</v>
      </c>
      <c r="AX182" s="21">
        <v>79.3</v>
      </c>
      <c r="AY182" s="21">
        <v>84.7</v>
      </c>
      <c r="AZ182" s="21">
        <v>0</v>
      </c>
      <c r="BA182" s="21">
        <v>32.9</v>
      </c>
      <c r="BB182" s="21">
        <v>47.4</v>
      </c>
      <c r="BC182" s="21">
        <v>54</v>
      </c>
      <c r="BD182" s="21">
        <v>68.899999999999963</v>
      </c>
      <c r="BE182" s="21">
        <v>56.8</v>
      </c>
      <c r="BF182" s="78">
        <f t="shared" si="72"/>
        <v>23.100000000000051</v>
      </c>
      <c r="BG182" s="100"/>
      <c r="BH182" s="81"/>
      <c r="BI182" s="106"/>
      <c r="BJ182" s="37">
        <f t="shared" si="77"/>
        <v>23.100000000000051</v>
      </c>
      <c r="BK182" s="11"/>
      <c r="BL182" s="11"/>
      <c r="BM182" s="11"/>
      <c r="BN182" s="11"/>
      <c r="BO182" s="11"/>
      <c r="BP182" s="11"/>
      <c r="BQ182" s="11"/>
      <c r="BR182" s="11"/>
      <c r="BS182" s="11"/>
      <c r="BT182" s="11"/>
      <c r="BU182" s="11"/>
      <c r="BV182" s="11"/>
      <c r="BW182" s="11"/>
      <c r="BX182" s="11"/>
      <c r="BY182" s="11"/>
      <c r="BZ182" s="11"/>
      <c r="CA182" s="11"/>
      <c r="CB182" s="11"/>
      <c r="CC182" s="11"/>
      <c r="CD182" s="11"/>
      <c r="CE182" s="11"/>
      <c r="CF182" s="12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2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  <c r="DV182" s="11"/>
      <c r="DW182" s="11"/>
      <c r="DX182" s="11"/>
      <c r="DY182" s="11"/>
      <c r="DZ182" s="11"/>
      <c r="EA182" s="11"/>
      <c r="EB182" s="11"/>
      <c r="EC182" s="11"/>
      <c r="ED182" s="11"/>
      <c r="EE182" s="11"/>
      <c r="EF182" s="11"/>
      <c r="EG182" s="11"/>
      <c r="EH182" s="11"/>
      <c r="EI182" s="11"/>
      <c r="EJ182" s="12"/>
      <c r="EK182" s="11"/>
      <c r="EL182" s="11"/>
      <c r="EM182" s="11"/>
      <c r="EN182" s="11"/>
      <c r="EO182" s="11"/>
      <c r="EP182" s="11"/>
      <c r="EQ182" s="11"/>
      <c r="ER182" s="11"/>
      <c r="ES182" s="11"/>
      <c r="ET182" s="11"/>
      <c r="EU182" s="11"/>
      <c r="EV182" s="11"/>
      <c r="EW182" s="11"/>
      <c r="EX182" s="11"/>
      <c r="EY182" s="11"/>
      <c r="EZ182" s="11"/>
      <c r="FA182" s="11"/>
      <c r="FB182" s="11"/>
      <c r="FC182" s="11"/>
      <c r="FD182" s="11"/>
      <c r="FE182" s="11"/>
      <c r="FF182" s="11"/>
      <c r="FG182" s="11"/>
      <c r="FH182" s="11"/>
      <c r="FI182" s="11"/>
      <c r="FJ182" s="11"/>
      <c r="FK182" s="11"/>
      <c r="FL182" s="12"/>
      <c r="FM182" s="11"/>
      <c r="FN182" s="11"/>
      <c r="FO182" s="11"/>
      <c r="FP182" s="11"/>
      <c r="FQ182" s="11"/>
      <c r="FR182" s="11"/>
      <c r="FS182" s="11"/>
      <c r="FT182" s="11"/>
      <c r="FU182" s="11"/>
      <c r="FV182" s="11"/>
      <c r="FW182" s="11"/>
      <c r="FX182" s="11"/>
      <c r="FY182" s="11"/>
      <c r="FZ182" s="11"/>
      <c r="GA182" s="11"/>
      <c r="GB182" s="11"/>
      <c r="GC182" s="11"/>
      <c r="GD182" s="11"/>
      <c r="GE182" s="11"/>
      <c r="GF182" s="11"/>
      <c r="GG182" s="11"/>
      <c r="GH182" s="11"/>
      <c r="GI182" s="11"/>
      <c r="GJ182" s="11"/>
      <c r="GK182" s="11"/>
      <c r="GL182" s="11"/>
      <c r="GM182" s="11"/>
      <c r="GN182" s="12"/>
      <c r="GO182" s="11"/>
      <c r="GP182" s="11"/>
      <c r="GQ182" s="11"/>
      <c r="GR182" s="11"/>
      <c r="GS182" s="11"/>
      <c r="GT182" s="11"/>
      <c r="GU182" s="11"/>
      <c r="GV182" s="11"/>
      <c r="GW182" s="11"/>
      <c r="GX182" s="11"/>
      <c r="GY182" s="11"/>
      <c r="GZ182" s="11"/>
      <c r="HA182" s="11"/>
      <c r="HB182" s="11"/>
      <c r="HC182" s="11"/>
      <c r="HD182" s="11"/>
      <c r="HE182" s="11"/>
      <c r="HF182" s="11"/>
      <c r="HG182" s="11"/>
      <c r="HH182" s="11"/>
      <c r="HI182" s="11"/>
      <c r="HJ182" s="11"/>
      <c r="HK182" s="11"/>
      <c r="HL182" s="11"/>
      <c r="HM182" s="11"/>
      <c r="HN182" s="11"/>
      <c r="HO182" s="11"/>
      <c r="HP182" s="12"/>
      <c r="HQ182" s="11"/>
      <c r="HR182" s="11"/>
    </row>
    <row r="183" spans="1:226" s="2" customFormat="1" ht="15" customHeight="1" x14ac:dyDescent="0.2">
      <c r="A183" s="16" t="s">
        <v>182</v>
      </c>
      <c r="B183" s="37">
        <v>0</v>
      </c>
      <c r="C183" s="37">
        <v>0</v>
      </c>
      <c r="D183" s="4">
        <f t="shared" si="68"/>
        <v>0</v>
      </c>
      <c r="E183" s="13">
        <v>0</v>
      </c>
      <c r="F183" s="5" t="s">
        <v>373</v>
      </c>
      <c r="G183" s="5" t="s">
        <v>373</v>
      </c>
      <c r="H183" s="5" t="s">
        <v>373</v>
      </c>
      <c r="I183" s="13" t="s">
        <v>370</v>
      </c>
      <c r="J183" s="5" t="s">
        <v>373</v>
      </c>
      <c r="K183" s="5" t="s">
        <v>373</v>
      </c>
      <c r="L183" s="5" t="s">
        <v>373</v>
      </c>
      <c r="M183" s="13" t="s">
        <v>370</v>
      </c>
      <c r="N183" s="37">
        <v>493.6</v>
      </c>
      <c r="O183" s="37">
        <v>525.9</v>
      </c>
      <c r="P183" s="4">
        <f t="shared" si="73"/>
        <v>1.0654376012965963</v>
      </c>
      <c r="Q183" s="13">
        <v>20</v>
      </c>
      <c r="R183" s="22">
        <v>1</v>
      </c>
      <c r="S183" s="13">
        <v>15</v>
      </c>
      <c r="T183" s="37">
        <v>409.1</v>
      </c>
      <c r="U183" s="37">
        <v>401.5</v>
      </c>
      <c r="V183" s="4">
        <f t="shared" si="74"/>
        <v>0.98142263505255434</v>
      </c>
      <c r="W183" s="13">
        <v>25</v>
      </c>
      <c r="X183" s="37">
        <v>24.8</v>
      </c>
      <c r="Y183" s="37">
        <v>13</v>
      </c>
      <c r="Z183" s="4">
        <f t="shared" si="75"/>
        <v>0.52419354838709675</v>
      </c>
      <c r="AA183" s="13">
        <v>25</v>
      </c>
      <c r="AB183" s="37" t="s">
        <v>370</v>
      </c>
      <c r="AC183" s="37" t="s">
        <v>370</v>
      </c>
      <c r="AD183" s="4" t="s">
        <v>370</v>
      </c>
      <c r="AE183" s="13" t="s">
        <v>370</v>
      </c>
      <c r="AF183" s="5" t="s">
        <v>383</v>
      </c>
      <c r="AG183" s="5" t="s">
        <v>383</v>
      </c>
      <c r="AH183" s="5" t="s">
        <v>383</v>
      </c>
      <c r="AI183" s="13">
        <v>5</v>
      </c>
      <c r="AJ183" s="5" t="s">
        <v>383</v>
      </c>
      <c r="AK183" s="5" t="s">
        <v>383</v>
      </c>
      <c r="AL183" s="5" t="s">
        <v>383</v>
      </c>
      <c r="AM183" s="13">
        <v>15</v>
      </c>
      <c r="AN183" s="37">
        <v>270</v>
      </c>
      <c r="AO183" s="37">
        <v>299</v>
      </c>
      <c r="AP183" s="4">
        <f t="shared" si="66"/>
        <v>1.1074074074074074</v>
      </c>
      <c r="AQ183" s="13">
        <v>20</v>
      </c>
      <c r="AR183" s="20">
        <f t="shared" si="76"/>
        <v>0.91521242628639388</v>
      </c>
      <c r="AS183" s="20">
        <f t="shared" si="67"/>
        <v>0.91521242628639388</v>
      </c>
      <c r="AT183" s="35">
        <v>994</v>
      </c>
      <c r="AU183" s="21">
        <f t="shared" si="69"/>
        <v>813.27272727272725</v>
      </c>
      <c r="AV183" s="21">
        <f t="shared" si="70"/>
        <v>744.3</v>
      </c>
      <c r="AW183" s="80">
        <f t="shared" si="71"/>
        <v>-68.972727272727298</v>
      </c>
      <c r="AX183" s="21">
        <v>179.7</v>
      </c>
      <c r="AY183" s="21">
        <v>172.6</v>
      </c>
      <c r="AZ183" s="21">
        <v>0</v>
      </c>
      <c r="BA183" s="21">
        <v>85.8</v>
      </c>
      <c r="BB183" s="21">
        <v>58</v>
      </c>
      <c r="BC183" s="21">
        <v>0</v>
      </c>
      <c r="BD183" s="21">
        <v>83.1</v>
      </c>
      <c r="BE183" s="21">
        <v>78.5</v>
      </c>
      <c r="BF183" s="78">
        <f t="shared" si="72"/>
        <v>86.599999999999881</v>
      </c>
      <c r="BG183" s="100"/>
      <c r="BH183" s="81"/>
      <c r="BI183" s="106"/>
      <c r="BJ183" s="37">
        <f t="shared" si="77"/>
        <v>86.599999999999881</v>
      </c>
      <c r="BK183" s="11"/>
      <c r="BL183" s="11"/>
      <c r="BM183" s="11"/>
      <c r="BN183" s="11"/>
      <c r="BO183" s="11"/>
      <c r="BP183" s="11"/>
      <c r="BQ183" s="11"/>
      <c r="BR183" s="11"/>
      <c r="BS183" s="11"/>
      <c r="BT183" s="11"/>
      <c r="BU183" s="11"/>
      <c r="BV183" s="11"/>
      <c r="BW183" s="11"/>
      <c r="BX183" s="11"/>
      <c r="BY183" s="11"/>
      <c r="BZ183" s="11"/>
      <c r="CA183" s="11"/>
      <c r="CB183" s="11"/>
      <c r="CC183" s="11"/>
      <c r="CD183" s="11"/>
      <c r="CE183" s="11"/>
      <c r="CF183" s="12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2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  <c r="DV183" s="11"/>
      <c r="DW183" s="11"/>
      <c r="DX183" s="11"/>
      <c r="DY183" s="11"/>
      <c r="DZ183" s="11"/>
      <c r="EA183" s="11"/>
      <c r="EB183" s="11"/>
      <c r="EC183" s="11"/>
      <c r="ED183" s="11"/>
      <c r="EE183" s="11"/>
      <c r="EF183" s="11"/>
      <c r="EG183" s="11"/>
      <c r="EH183" s="11"/>
      <c r="EI183" s="11"/>
      <c r="EJ183" s="12"/>
      <c r="EK183" s="11"/>
      <c r="EL183" s="11"/>
      <c r="EM183" s="11"/>
      <c r="EN183" s="11"/>
      <c r="EO183" s="11"/>
      <c r="EP183" s="11"/>
      <c r="EQ183" s="11"/>
      <c r="ER183" s="11"/>
      <c r="ES183" s="11"/>
      <c r="ET183" s="11"/>
      <c r="EU183" s="11"/>
      <c r="EV183" s="11"/>
      <c r="EW183" s="11"/>
      <c r="EX183" s="11"/>
      <c r="EY183" s="11"/>
      <c r="EZ183" s="11"/>
      <c r="FA183" s="11"/>
      <c r="FB183" s="11"/>
      <c r="FC183" s="11"/>
      <c r="FD183" s="11"/>
      <c r="FE183" s="11"/>
      <c r="FF183" s="11"/>
      <c r="FG183" s="11"/>
      <c r="FH183" s="11"/>
      <c r="FI183" s="11"/>
      <c r="FJ183" s="11"/>
      <c r="FK183" s="11"/>
      <c r="FL183" s="12"/>
      <c r="FM183" s="11"/>
      <c r="FN183" s="11"/>
      <c r="FO183" s="11"/>
      <c r="FP183" s="11"/>
      <c r="FQ183" s="11"/>
      <c r="FR183" s="11"/>
      <c r="FS183" s="11"/>
      <c r="FT183" s="11"/>
      <c r="FU183" s="11"/>
      <c r="FV183" s="11"/>
      <c r="FW183" s="11"/>
      <c r="FX183" s="11"/>
      <c r="FY183" s="11"/>
      <c r="FZ183" s="11"/>
      <c r="GA183" s="11"/>
      <c r="GB183" s="11"/>
      <c r="GC183" s="11"/>
      <c r="GD183" s="11"/>
      <c r="GE183" s="11"/>
      <c r="GF183" s="11"/>
      <c r="GG183" s="11"/>
      <c r="GH183" s="11"/>
      <c r="GI183" s="11"/>
      <c r="GJ183" s="11"/>
      <c r="GK183" s="11"/>
      <c r="GL183" s="11"/>
      <c r="GM183" s="11"/>
      <c r="GN183" s="12"/>
      <c r="GO183" s="11"/>
      <c r="GP183" s="11"/>
      <c r="GQ183" s="11"/>
      <c r="GR183" s="11"/>
      <c r="GS183" s="11"/>
      <c r="GT183" s="11"/>
      <c r="GU183" s="11"/>
      <c r="GV183" s="11"/>
      <c r="GW183" s="11"/>
      <c r="GX183" s="11"/>
      <c r="GY183" s="11"/>
      <c r="GZ183" s="11"/>
      <c r="HA183" s="11"/>
      <c r="HB183" s="11"/>
      <c r="HC183" s="11"/>
      <c r="HD183" s="11"/>
      <c r="HE183" s="11"/>
      <c r="HF183" s="11"/>
      <c r="HG183" s="11"/>
      <c r="HH183" s="11"/>
      <c r="HI183" s="11"/>
      <c r="HJ183" s="11"/>
      <c r="HK183" s="11"/>
      <c r="HL183" s="11"/>
      <c r="HM183" s="11"/>
      <c r="HN183" s="11"/>
      <c r="HO183" s="11"/>
      <c r="HP183" s="12"/>
      <c r="HQ183" s="11"/>
      <c r="HR183" s="11"/>
    </row>
    <row r="184" spans="1:226" s="2" customFormat="1" ht="15" customHeight="1" x14ac:dyDescent="0.2">
      <c r="A184" s="16" t="s">
        <v>183</v>
      </c>
      <c r="B184" s="37">
        <v>0</v>
      </c>
      <c r="C184" s="37">
        <v>0</v>
      </c>
      <c r="D184" s="4">
        <f t="shared" si="68"/>
        <v>0</v>
      </c>
      <c r="E184" s="13">
        <v>0</v>
      </c>
      <c r="F184" s="5" t="s">
        <v>373</v>
      </c>
      <c r="G184" s="5" t="s">
        <v>373</v>
      </c>
      <c r="H184" s="5" t="s">
        <v>373</v>
      </c>
      <c r="I184" s="13" t="s">
        <v>370</v>
      </c>
      <c r="J184" s="5" t="s">
        <v>373</v>
      </c>
      <c r="K184" s="5" t="s">
        <v>373</v>
      </c>
      <c r="L184" s="5" t="s">
        <v>373</v>
      </c>
      <c r="M184" s="13" t="s">
        <v>370</v>
      </c>
      <c r="N184" s="37">
        <v>383.5</v>
      </c>
      <c r="O184" s="37">
        <v>436.7</v>
      </c>
      <c r="P184" s="4">
        <f t="shared" si="73"/>
        <v>1.1387222946544979</v>
      </c>
      <c r="Q184" s="13">
        <v>20</v>
      </c>
      <c r="R184" s="22">
        <v>1</v>
      </c>
      <c r="S184" s="13">
        <v>15</v>
      </c>
      <c r="T184" s="37">
        <v>42</v>
      </c>
      <c r="U184" s="37">
        <v>0</v>
      </c>
      <c r="V184" s="4">
        <f t="shared" si="74"/>
        <v>0</v>
      </c>
      <c r="W184" s="13">
        <v>20</v>
      </c>
      <c r="X184" s="37">
        <v>5.3</v>
      </c>
      <c r="Y184" s="37">
        <v>8.4</v>
      </c>
      <c r="Z184" s="4">
        <f t="shared" si="75"/>
        <v>1.5849056603773586</v>
      </c>
      <c r="AA184" s="13">
        <v>30</v>
      </c>
      <c r="AB184" s="37" t="s">
        <v>370</v>
      </c>
      <c r="AC184" s="37" t="s">
        <v>370</v>
      </c>
      <c r="AD184" s="4" t="s">
        <v>370</v>
      </c>
      <c r="AE184" s="13" t="s">
        <v>370</v>
      </c>
      <c r="AF184" s="5" t="s">
        <v>383</v>
      </c>
      <c r="AG184" s="5" t="s">
        <v>383</v>
      </c>
      <c r="AH184" s="5" t="s">
        <v>383</v>
      </c>
      <c r="AI184" s="13">
        <v>5</v>
      </c>
      <c r="AJ184" s="5" t="s">
        <v>383</v>
      </c>
      <c r="AK184" s="5" t="s">
        <v>383</v>
      </c>
      <c r="AL184" s="5" t="s">
        <v>383</v>
      </c>
      <c r="AM184" s="13">
        <v>15</v>
      </c>
      <c r="AN184" s="37">
        <v>140</v>
      </c>
      <c r="AO184" s="37">
        <v>120</v>
      </c>
      <c r="AP184" s="4">
        <f t="shared" si="66"/>
        <v>0.8571428571428571</v>
      </c>
      <c r="AQ184" s="13">
        <v>20</v>
      </c>
      <c r="AR184" s="20">
        <f t="shared" si="76"/>
        <v>0.97585212235493202</v>
      </c>
      <c r="AS184" s="20">
        <f t="shared" si="67"/>
        <v>0.97585212235493202</v>
      </c>
      <c r="AT184" s="35">
        <v>624</v>
      </c>
      <c r="AU184" s="21">
        <f t="shared" si="69"/>
        <v>510.54545454545456</v>
      </c>
      <c r="AV184" s="21">
        <f t="shared" si="70"/>
        <v>498.2</v>
      </c>
      <c r="AW184" s="80">
        <f t="shared" si="71"/>
        <v>-12.345454545454572</v>
      </c>
      <c r="AX184" s="21">
        <v>106.5</v>
      </c>
      <c r="AY184" s="21">
        <v>60.6</v>
      </c>
      <c r="AZ184" s="21">
        <v>54.099999999999987</v>
      </c>
      <c r="BA184" s="21">
        <v>73.7</v>
      </c>
      <c r="BB184" s="21">
        <v>49.7</v>
      </c>
      <c r="BC184" s="21">
        <v>71.599999999999994</v>
      </c>
      <c r="BD184" s="21">
        <v>68.700000000000031</v>
      </c>
      <c r="BE184" s="21">
        <v>72.399999999999991</v>
      </c>
      <c r="BF184" s="78">
        <f t="shared" si="72"/>
        <v>-59.099999999999994</v>
      </c>
      <c r="BG184" s="100"/>
      <c r="BH184" s="81"/>
      <c r="BI184" s="106"/>
      <c r="BJ184" s="37">
        <f t="shared" si="77"/>
        <v>0</v>
      </c>
      <c r="BK184" s="11"/>
      <c r="BL184" s="11"/>
      <c r="BM184" s="11"/>
      <c r="BN184" s="11"/>
      <c r="BO184" s="11"/>
      <c r="BP184" s="11"/>
      <c r="BQ184" s="11"/>
      <c r="BR184" s="11"/>
      <c r="BS184" s="11"/>
      <c r="BT184" s="11"/>
      <c r="BU184" s="11"/>
      <c r="BV184" s="11"/>
      <c r="BW184" s="11"/>
      <c r="BX184" s="11"/>
      <c r="BY184" s="11"/>
      <c r="BZ184" s="11"/>
      <c r="CA184" s="11"/>
      <c r="CB184" s="11"/>
      <c r="CC184" s="11"/>
      <c r="CD184" s="11"/>
      <c r="CE184" s="11"/>
      <c r="CF184" s="12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2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  <c r="DV184" s="11"/>
      <c r="DW184" s="11"/>
      <c r="DX184" s="11"/>
      <c r="DY184" s="11"/>
      <c r="DZ184" s="11"/>
      <c r="EA184" s="11"/>
      <c r="EB184" s="11"/>
      <c r="EC184" s="11"/>
      <c r="ED184" s="11"/>
      <c r="EE184" s="11"/>
      <c r="EF184" s="11"/>
      <c r="EG184" s="11"/>
      <c r="EH184" s="11"/>
      <c r="EI184" s="11"/>
      <c r="EJ184" s="12"/>
      <c r="EK184" s="11"/>
      <c r="EL184" s="11"/>
      <c r="EM184" s="11"/>
      <c r="EN184" s="11"/>
      <c r="EO184" s="11"/>
      <c r="EP184" s="11"/>
      <c r="EQ184" s="11"/>
      <c r="ER184" s="11"/>
      <c r="ES184" s="11"/>
      <c r="ET184" s="11"/>
      <c r="EU184" s="11"/>
      <c r="EV184" s="11"/>
      <c r="EW184" s="11"/>
      <c r="EX184" s="11"/>
      <c r="EY184" s="11"/>
      <c r="EZ184" s="11"/>
      <c r="FA184" s="11"/>
      <c r="FB184" s="11"/>
      <c r="FC184" s="11"/>
      <c r="FD184" s="11"/>
      <c r="FE184" s="11"/>
      <c r="FF184" s="11"/>
      <c r="FG184" s="11"/>
      <c r="FH184" s="11"/>
      <c r="FI184" s="11"/>
      <c r="FJ184" s="11"/>
      <c r="FK184" s="11"/>
      <c r="FL184" s="12"/>
      <c r="FM184" s="11"/>
      <c r="FN184" s="11"/>
      <c r="FO184" s="11"/>
      <c r="FP184" s="11"/>
      <c r="FQ184" s="11"/>
      <c r="FR184" s="11"/>
      <c r="FS184" s="11"/>
      <c r="FT184" s="11"/>
      <c r="FU184" s="11"/>
      <c r="FV184" s="11"/>
      <c r="FW184" s="11"/>
      <c r="FX184" s="11"/>
      <c r="FY184" s="11"/>
      <c r="FZ184" s="11"/>
      <c r="GA184" s="11"/>
      <c r="GB184" s="11"/>
      <c r="GC184" s="11"/>
      <c r="GD184" s="11"/>
      <c r="GE184" s="11"/>
      <c r="GF184" s="11"/>
      <c r="GG184" s="11"/>
      <c r="GH184" s="11"/>
      <c r="GI184" s="11"/>
      <c r="GJ184" s="11"/>
      <c r="GK184" s="11"/>
      <c r="GL184" s="11"/>
      <c r="GM184" s="11"/>
      <c r="GN184" s="12"/>
      <c r="GO184" s="11"/>
      <c r="GP184" s="11"/>
      <c r="GQ184" s="11"/>
      <c r="GR184" s="11"/>
      <c r="GS184" s="11"/>
      <c r="GT184" s="11"/>
      <c r="GU184" s="11"/>
      <c r="GV184" s="11"/>
      <c r="GW184" s="11"/>
      <c r="GX184" s="11"/>
      <c r="GY184" s="11"/>
      <c r="GZ184" s="11"/>
      <c r="HA184" s="11"/>
      <c r="HB184" s="11"/>
      <c r="HC184" s="11"/>
      <c r="HD184" s="11"/>
      <c r="HE184" s="11"/>
      <c r="HF184" s="11"/>
      <c r="HG184" s="11"/>
      <c r="HH184" s="11"/>
      <c r="HI184" s="11"/>
      <c r="HJ184" s="11"/>
      <c r="HK184" s="11"/>
      <c r="HL184" s="11"/>
      <c r="HM184" s="11"/>
      <c r="HN184" s="11"/>
      <c r="HO184" s="11"/>
      <c r="HP184" s="12"/>
      <c r="HQ184" s="11"/>
      <c r="HR184" s="11"/>
    </row>
    <row r="185" spans="1:226" s="2" customFormat="1" ht="15" customHeight="1" x14ac:dyDescent="0.2">
      <c r="A185" s="36" t="s">
        <v>184</v>
      </c>
      <c r="B185" s="37"/>
      <c r="C185" s="37"/>
      <c r="D185" s="4"/>
      <c r="E185" s="13"/>
      <c r="F185" s="5"/>
      <c r="G185" s="5"/>
      <c r="H185" s="5"/>
      <c r="I185" s="13"/>
      <c r="J185" s="5"/>
      <c r="K185" s="5"/>
      <c r="L185" s="5"/>
      <c r="M185" s="13"/>
      <c r="N185" s="37"/>
      <c r="O185" s="37"/>
      <c r="P185" s="4"/>
      <c r="Q185" s="13"/>
      <c r="R185" s="22"/>
      <c r="S185" s="13"/>
      <c r="T185" s="37"/>
      <c r="U185" s="37"/>
      <c r="V185" s="4"/>
      <c r="W185" s="13"/>
      <c r="X185" s="37"/>
      <c r="Y185" s="37"/>
      <c r="Z185" s="4"/>
      <c r="AA185" s="13"/>
      <c r="AB185" s="37"/>
      <c r="AC185" s="37"/>
      <c r="AD185" s="4"/>
      <c r="AE185" s="13"/>
      <c r="AF185" s="5"/>
      <c r="AG185" s="5"/>
      <c r="AH185" s="5"/>
      <c r="AI185" s="13"/>
      <c r="AJ185" s="5"/>
      <c r="AK185" s="5"/>
      <c r="AL185" s="5"/>
      <c r="AM185" s="13"/>
      <c r="AN185" s="37"/>
      <c r="AO185" s="37"/>
      <c r="AP185" s="4"/>
      <c r="AQ185" s="13"/>
      <c r="AR185" s="20"/>
      <c r="AS185" s="20"/>
      <c r="AT185" s="35"/>
      <c r="AU185" s="21"/>
      <c r="AV185" s="21"/>
      <c r="AW185" s="80"/>
      <c r="AX185" s="21"/>
      <c r="AY185" s="21"/>
      <c r="AZ185" s="21"/>
      <c r="BA185" s="21"/>
      <c r="BB185" s="21"/>
      <c r="BC185" s="21"/>
      <c r="BD185" s="21"/>
      <c r="BE185" s="21"/>
      <c r="BF185" s="78"/>
      <c r="BG185" s="100"/>
      <c r="BH185" s="81"/>
      <c r="BI185" s="106"/>
      <c r="BJ185" s="37"/>
      <c r="BK185" s="11"/>
      <c r="BL185" s="11"/>
      <c r="BM185" s="11"/>
      <c r="BN185" s="11"/>
      <c r="BO185" s="11"/>
      <c r="BP185" s="11"/>
      <c r="BQ185" s="11"/>
      <c r="BR185" s="11"/>
      <c r="BS185" s="11"/>
      <c r="BT185" s="11"/>
      <c r="BU185" s="11"/>
      <c r="BV185" s="11"/>
      <c r="BW185" s="11"/>
      <c r="BX185" s="11"/>
      <c r="BY185" s="11"/>
      <c r="BZ185" s="11"/>
      <c r="CA185" s="11"/>
      <c r="CB185" s="11"/>
      <c r="CC185" s="11"/>
      <c r="CD185" s="11"/>
      <c r="CE185" s="11"/>
      <c r="CF185" s="12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2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  <c r="DV185" s="11"/>
      <c r="DW185" s="11"/>
      <c r="DX185" s="11"/>
      <c r="DY185" s="11"/>
      <c r="DZ185" s="11"/>
      <c r="EA185" s="11"/>
      <c r="EB185" s="11"/>
      <c r="EC185" s="11"/>
      <c r="ED185" s="11"/>
      <c r="EE185" s="11"/>
      <c r="EF185" s="11"/>
      <c r="EG185" s="11"/>
      <c r="EH185" s="11"/>
      <c r="EI185" s="11"/>
      <c r="EJ185" s="12"/>
      <c r="EK185" s="11"/>
      <c r="EL185" s="11"/>
      <c r="EM185" s="11"/>
      <c r="EN185" s="11"/>
      <c r="EO185" s="11"/>
      <c r="EP185" s="11"/>
      <c r="EQ185" s="11"/>
      <c r="ER185" s="11"/>
      <c r="ES185" s="11"/>
      <c r="ET185" s="11"/>
      <c r="EU185" s="11"/>
      <c r="EV185" s="11"/>
      <c r="EW185" s="11"/>
      <c r="EX185" s="11"/>
      <c r="EY185" s="11"/>
      <c r="EZ185" s="11"/>
      <c r="FA185" s="11"/>
      <c r="FB185" s="11"/>
      <c r="FC185" s="11"/>
      <c r="FD185" s="11"/>
      <c r="FE185" s="11"/>
      <c r="FF185" s="11"/>
      <c r="FG185" s="11"/>
      <c r="FH185" s="11"/>
      <c r="FI185" s="11"/>
      <c r="FJ185" s="11"/>
      <c r="FK185" s="11"/>
      <c r="FL185" s="12"/>
      <c r="FM185" s="11"/>
      <c r="FN185" s="11"/>
      <c r="FO185" s="11"/>
      <c r="FP185" s="11"/>
      <c r="FQ185" s="11"/>
      <c r="FR185" s="11"/>
      <c r="FS185" s="11"/>
      <c r="FT185" s="11"/>
      <c r="FU185" s="11"/>
      <c r="FV185" s="11"/>
      <c r="FW185" s="11"/>
      <c r="FX185" s="11"/>
      <c r="FY185" s="11"/>
      <c r="FZ185" s="11"/>
      <c r="GA185" s="11"/>
      <c r="GB185" s="11"/>
      <c r="GC185" s="11"/>
      <c r="GD185" s="11"/>
      <c r="GE185" s="11"/>
      <c r="GF185" s="11"/>
      <c r="GG185" s="11"/>
      <c r="GH185" s="11"/>
      <c r="GI185" s="11"/>
      <c r="GJ185" s="11"/>
      <c r="GK185" s="11"/>
      <c r="GL185" s="11"/>
      <c r="GM185" s="11"/>
      <c r="GN185" s="12"/>
      <c r="GO185" s="11"/>
      <c r="GP185" s="11"/>
      <c r="GQ185" s="11"/>
      <c r="GR185" s="11"/>
      <c r="GS185" s="11"/>
      <c r="GT185" s="11"/>
      <c r="GU185" s="11"/>
      <c r="GV185" s="11"/>
      <c r="GW185" s="11"/>
      <c r="GX185" s="11"/>
      <c r="GY185" s="11"/>
      <c r="GZ185" s="11"/>
      <c r="HA185" s="11"/>
      <c r="HB185" s="11"/>
      <c r="HC185" s="11"/>
      <c r="HD185" s="11"/>
      <c r="HE185" s="11"/>
      <c r="HF185" s="11"/>
      <c r="HG185" s="11"/>
      <c r="HH185" s="11"/>
      <c r="HI185" s="11"/>
      <c r="HJ185" s="11"/>
      <c r="HK185" s="11"/>
      <c r="HL185" s="11"/>
      <c r="HM185" s="11"/>
      <c r="HN185" s="11"/>
      <c r="HO185" s="11"/>
      <c r="HP185" s="12"/>
      <c r="HQ185" s="11"/>
      <c r="HR185" s="11"/>
    </row>
    <row r="186" spans="1:226" s="2" customFormat="1" ht="15" customHeight="1" x14ac:dyDescent="0.2">
      <c r="A186" s="16" t="s">
        <v>185</v>
      </c>
      <c r="B186" s="37">
        <v>0</v>
      </c>
      <c r="C186" s="37">
        <v>0</v>
      </c>
      <c r="D186" s="4">
        <f t="shared" si="68"/>
        <v>0</v>
      </c>
      <c r="E186" s="13">
        <v>0</v>
      </c>
      <c r="F186" s="5" t="s">
        <v>373</v>
      </c>
      <c r="G186" s="5" t="s">
        <v>373</v>
      </c>
      <c r="H186" s="5" t="s">
        <v>373</v>
      </c>
      <c r="I186" s="13" t="s">
        <v>370</v>
      </c>
      <c r="J186" s="5" t="s">
        <v>373</v>
      </c>
      <c r="K186" s="5" t="s">
        <v>373</v>
      </c>
      <c r="L186" s="5" t="s">
        <v>373</v>
      </c>
      <c r="M186" s="13" t="s">
        <v>370</v>
      </c>
      <c r="N186" s="37">
        <v>420.6</v>
      </c>
      <c r="O186" s="37">
        <v>187.8</v>
      </c>
      <c r="P186" s="4">
        <f t="shared" si="73"/>
        <v>0.44650499286733236</v>
      </c>
      <c r="Q186" s="13">
        <v>20</v>
      </c>
      <c r="R186" s="22">
        <v>1</v>
      </c>
      <c r="S186" s="13">
        <v>15</v>
      </c>
      <c r="T186" s="37">
        <v>108.7</v>
      </c>
      <c r="U186" s="37">
        <v>203.6</v>
      </c>
      <c r="V186" s="4">
        <f t="shared" si="74"/>
        <v>1.8730450781968719</v>
      </c>
      <c r="W186" s="13">
        <v>25</v>
      </c>
      <c r="X186" s="37">
        <v>5.6</v>
      </c>
      <c r="Y186" s="37">
        <v>7.7</v>
      </c>
      <c r="Z186" s="4">
        <f t="shared" si="75"/>
        <v>1.3750000000000002</v>
      </c>
      <c r="AA186" s="13">
        <v>25</v>
      </c>
      <c r="AB186" s="37" t="s">
        <v>370</v>
      </c>
      <c r="AC186" s="37" t="s">
        <v>370</v>
      </c>
      <c r="AD186" s="4" t="s">
        <v>370</v>
      </c>
      <c r="AE186" s="13" t="s">
        <v>370</v>
      </c>
      <c r="AF186" s="5" t="s">
        <v>383</v>
      </c>
      <c r="AG186" s="5" t="s">
        <v>383</v>
      </c>
      <c r="AH186" s="5" t="s">
        <v>383</v>
      </c>
      <c r="AI186" s="13">
        <v>5</v>
      </c>
      <c r="AJ186" s="5" t="s">
        <v>383</v>
      </c>
      <c r="AK186" s="5" t="s">
        <v>383</v>
      </c>
      <c r="AL186" s="5" t="s">
        <v>383</v>
      </c>
      <c r="AM186" s="13">
        <v>15</v>
      </c>
      <c r="AN186" s="37">
        <v>135</v>
      </c>
      <c r="AO186" s="37">
        <v>135</v>
      </c>
      <c r="AP186" s="4">
        <f t="shared" ref="AP186:AP198" si="78">IF((AQ186=0),0,IF(AN186=0,1,IF(AO186&lt;0,0,AO186/AN186)))</f>
        <v>1</v>
      </c>
      <c r="AQ186" s="13">
        <v>20</v>
      </c>
      <c r="AR186" s="20">
        <f t="shared" si="76"/>
        <v>1.1917259696406517</v>
      </c>
      <c r="AS186" s="20">
        <f t="shared" ref="AS186:AS198" si="79">IF(AR186&gt;1.2,IF((AR186-1.2)*0.1+1.2&gt;1.3,1.3,(AR186-1.2)*0.1+1.2),AR186)</f>
        <v>1.1917259696406517</v>
      </c>
      <c r="AT186" s="35">
        <v>557</v>
      </c>
      <c r="AU186" s="21">
        <f t="shared" si="69"/>
        <v>455.72727272727269</v>
      </c>
      <c r="AV186" s="21">
        <f t="shared" si="70"/>
        <v>543.1</v>
      </c>
      <c r="AW186" s="80">
        <f t="shared" si="71"/>
        <v>87.372727272727332</v>
      </c>
      <c r="AX186" s="21">
        <v>87.2</v>
      </c>
      <c r="AY186" s="21">
        <v>89.6</v>
      </c>
      <c r="AZ186" s="21">
        <v>0</v>
      </c>
      <c r="BA186" s="21">
        <v>46</v>
      </c>
      <c r="BB186" s="21">
        <v>63.3</v>
      </c>
      <c r="BC186" s="21">
        <v>77.900000000000034</v>
      </c>
      <c r="BD186" s="21">
        <v>16.899999999999999</v>
      </c>
      <c r="BE186" s="21">
        <v>49.79999999999999</v>
      </c>
      <c r="BF186" s="78">
        <f t="shared" si="72"/>
        <v>112.40000000000003</v>
      </c>
      <c r="BG186" s="100"/>
      <c r="BH186" s="81"/>
      <c r="BI186" s="106"/>
      <c r="BJ186" s="37">
        <f t="shared" si="77"/>
        <v>112.40000000000003</v>
      </c>
      <c r="BK186" s="11"/>
      <c r="BL186" s="11"/>
      <c r="BM186" s="11"/>
      <c r="BN186" s="11"/>
      <c r="BO186" s="11"/>
      <c r="BP186" s="11"/>
      <c r="BQ186" s="11"/>
      <c r="BR186" s="11"/>
      <c r="BS186" s="11"/>
      <c r="BT186" s="11"/>
      <c r="BU186" s="11"/>
      <c r="BV186" s="11"/>
      <c r="BW186" s="11"/>
      <c r="BX186" s="11"/>
      <c r="BY186" s="11"/>
      <c r="BZ186" s="11"/>
      <c r="CA186" s="11"/>
      <c r="CB186" s="11"/>
      <c r="CC186" s="11"/>
      <c r="CD186" s="11"/>
      <c r="CE186" s="11"/>
      <c r="CF186" s="12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2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  <c r="DV186" s="11"/>
      <c r="DW186" s="11"/>
      <c r="DX186" s="11"/>
      <c r="DY186" s="11"/>
      <c r="DZ186" s="11"/>
      <c r="EA186" s="11"/>
      <c r="EB186" s="11"/>
      <c r="EC186" s="11"/>
      <c r="ED186" s="11"/>
      <c r="EE186" s="11"/>
      <c r="EF186" s="11"/>
      <c r="EG186" s="11"/>
      <c r="EH186" s="11"/>
      <c r="EI186" s="11"/>
      <c r="EJ186" s="12"/>
      <c r="EK186" s="11"/>
      <c r="EL186" s="11"/>
      <c r="EM186" s="11"/>
      <c r="EN186" s="11"/>
      <c r="EO186" s="11"/>
      <c r="EP186" s="11"/>
      <c r="EQ186" s="11"/>
      <c r="ER186" s="11"/>
      <c r="ES186" s="11"/>
      <c r="ET186" s="11"/>
      <c r="EU186" s="11"/>
      <c r="EV186" s="11"/>
      <c r="EW186" s="11"/>
      <c r="EX186" s="11"/>
      <c r="EY186" s="11"/>
      <c r="EZ186" s="11"/>
      <c r="FA186" s="11"/>
      <c r="FB186" s="11"/>
      <c r="FC186" s="11"/>
      <c r="FD186" s="11"/>
      <c r="FE186" s="11"/>
      <c r="FF186" s="11"/>
      <c r="FG186" s="11"/>
      <c r="FH186" s="11"/>
      <c r="FI186" s="11"/>
      <c r="FJ186" s="11"/>
      <c r="FK186" s="11"/>
      <c r="FL186" s="12"/>
      <c r="FM186" s="11"/>
      <c r="FN186" s="11"/>
      <c r="FO186" s="11"/>
      <c r="FP186" s="11"/>
      <c r="FQ186" s="11"/>
      <c r="FR186" s="11"/>
      <c r="FS186" s="11"/>
      <c r="FT186" s="11"/>
      <c r="FU186" s="11"/>
      <c r="FV186" s="11"/>
      <c r="FW186" s="11"/>
      <c r="FX186" s="11"/>
      <c r="FY186" s="11"/>
      <c r="FZ186" s="11"/>
      <c r="GA186" s="11"/>
      <c r="GB186" s="11"/>
      <c r="GC186" s="11"/>
      <c r="GD186" s="11"/>
      <c r="GE186" s="11"/>
      <c r="GF186" s="11"/>
      <c r="GG186" s="11"/>
      <c r="GH186" s="11"/>
      <c r="GI186" s="11"/>
      <c r="GJ186" s="11"/>
      <c r="GK186" s="11"/>
      <c r="GL186" s="11"/>
      <c r="GM186" s="11"/>
      <c r="GN186" s="12"/>
      <c r="GO186" s="11"/>
      <c r="GP186" s="11"/>
      <c r="GQ186" s="11"/>
      <c r="GR186" s="11"/>
      <c r="GS186" s="11"/>
      <c r="GT186" s="11"/>
      <c r="GU186" s="11"/>
      <c r="GV186" s="11"/>
      <c r="GW186" s="11"/>
      <c r="GX186" s="11"/>
      <c r="GY186" s="11"/>
      <c r="GZ186" s="11"/>
      <c r="HA186" s="11"/>
      <c r="HB186" s="11"/>
      <c r="HC186" s="11"/>
      <c r="HD186" s="11"/>
      <c r="HE186" s="11"/>
      <c r="HF186" s="11"/>
      <c r="HG186" s="11"/>
      <c r="HH186" s="11"/>
      <c r="HI186" s="11"/>
      <c r="HJ186" s="11"/>
      <c r="HK186" s="11"/>
      <c r="HL186" s="11"/>
      <c r="HM186" s="11"/>
      <c r="HN186" s="11"/>
      <c r="HO186" s="11"/>
      <c r="HP186" s="12"/>
      <c r="HQ186" s="11"/>
      <c r="HR186" s="11"/>
    </row>
    <row r="187" spans="1:226" s="2" customFormat="1" ht="15" customHeight="1" x14ac:dyDescent="0.2">
      <c r="A187" s="16" t="s">
        <v>186</v>
      </c>
      <c r="B187" s="37">
        <v>0</v>
      </c>
      <c r="C187" s="37">
        <v>0</v>
      </c>
      <c r="D187" s="4">
        <f t="shared" si="68"/>
        <v>0</v>
      </c>
      <c r="E187" s="13">
        <v>0</v>
      </c>
      <c r="F187" s="5" t="s">
        <v>373</v>
      </c>
      <c r="G187" s="5" t="s">
        <v>373</v>
      </c>
      <c r="H187" s="5" t="s">
        <v>373</v>
      </c>
      <c r="I187" s="13" t="s">
        <v>370</v>
      </c>
      <c r="J187" s="5" t="s">
        <v>373</v>
      </c>
      <c r="K187" s="5" t="s">
        <v>373</v>
      </c>
      <c r="L187" s="5" t="s">
        <v>373</v>
      </c>
      <c r="M187" s="13" t="s">
        <v>370</v>
      </c>
      <c r="N187" s="37">
        <v>2479.4</v>
      </c>
      <c r="O187" s="37">
        <v>1411.7</v>
      </c>
      <c r="P187" s="4">
        <f t="shared" si="73"/>
        <v>0.56937162216665327</v>
      </c>
      <c r="Q187" s="13">
        <v>20</v>
      </c>
      <c r="R187" s="22">
        <v>1</v>
      </c>
      <c r="S187" s="13">
        <v>15</v>
      </c>
      <c r="T187" s="37">
        <v>81.099999999999994</v>
      </c>
      <c r="U187" s="37">
        <v>102.9</v>
      </c>
      <c r="V187" s="4">
        <f t="shared" si="74"/>
        <v>1.2688039457459928</v>
      </c>
      <c r="W187" s="13">
        <v>20</v>
      </c>
      <c r="X187" s="37">
        <v>7.9</v>
      </c>
      <c r="Y187" s="37">
        <v>14.5</v>
      </c>
      <c r="Z187" s="4">
        <f t="shared" si="75"/>
        <v>1.8354430379746836</v>
      </c>
      <c r="AA187" s="13">
        <v>30</v>
      </c>
      <c r="AB187" s="37" t="s">
        <v>370</v>
      </c>
      <c r="AC187" s="37" t="s">
        <v>370</v>
      </c>
      <c r="AD187" s="4" t="s">
        <v>370</v>
      </c>
      <c r="AE187" s="13" t="s">
        <v>370</v>
      </c>
      <c r="AF187" s="5" t="s">
        <v>383</v>
      </c>
      <c r="AG187" s="5" t="s">
        <v>383</v>
      </c>
      <c r="AH187" s="5" t="s">
        <v>383</v>
      </c>
      <c r="AI187" s="13">
        <v>5</v>
      </c>
      <c r="AJ187" s="5" t="s">
        <v>383</v>
      </c>
      <c r="AK187" s="5" t="s">
        <v>383</v>
      </c>
      <c r="AL187" s="5" t="s">
        <v>383</v>
      </c>
      <c r="AM187" s="13">
        <v>15</v>
      </c>
      <c r="AN187" s="37">
        <v>95</v>
      </c>
      <c r="AO187" s="37">
        <v>95</v>
      </c>
      <c r="AP187" s="4">
        <f t="shared" si="78"/>
        <v>1</v>
      </c>
      <c r="AQ187" s="13">
        <v>20</v>
      </c>
      <c r="AR187" s="20">
        <f t="shared" si="76"/>
        <v>1.2078743094999373</v>
      </c>
      <c r="AS187" s="20">
        <f t="shared" si="79"/>
        <v>1.2007874309499937</v>
      </c>
      <c r="AT187" s="35">
        <v>731</v>
      </c>
      <c r="AU187" s="21">
        <f t="shared" si="69"/>
        <v>598.09090909090912</v>
      </c>
      <c r="AV187" s="21">
        <f t="shared" si="70"/>
        <v>718.2</v>
      </c>
      <c r="AW187" s="80">
        <f t="shared" si="71"/>
        <v>120.10909090909092</v>
      </c>
      <c r="AX187" s="21">
        <v>124.6</v>
      </c>
      <c r="AY187" s="21">
        <v>116.5</v>
      </c>
      <c r="AZ187" s="21">
        <v>0</v>
      </c>
      <c r="BA187" s="21">
        <v>68.599999999999994</v>
      </c>
      <c r="BB187" s="21">
        <v>86</v>
      </c>
      <c r="BC187" s="21">
        <v>83.4</v>
      </c>
      <c r="BD187" s="21">
        <v>24.899999999999949</v>
      </c>
      <c r="BE187" s="21">
        <v>66.7</v>
      </c>
      <c r="BF187" s="78">
        <f t="shared" si="72"/>
        <v>147.50000000000006</v>
      </c>
      <c r="BG187" s="100"/>
      <c r="BH187" s="81"/>
      <c r="BI187" s="106"/>
      <c r="BJ187" s="37">
        <f t="shared" si="77"/>
        <v>147.50000000000006</v>
      </c>
      <c r="BK187" s="11"/>
      <c r="BL187" s="11"/>
      <c r="BM187" s="11"/>
      <c r="BN187" s="11"/>
      <c r="BO187" s="11"/>
      <c r="BP187" s="11"/>
      <c r="BQ187" s="11"/>
      <c r="BR187" s="11"/>
      <c r="BS187" s="11"/>
      <c r="BT187" s="11"/>
      <c r="BU187" s="11"/>
      <c r="BV187" s="11"/>
      <c r="BW187" s="11"/>
      <c r="BX187" s="11"/>
      <c r="BY187" s="11"/>
      <c r="BZ187" s="11"/>
      <c r="CA187" s="11"/>
      <c r="CB187" s="11"/>
      <c r="CC187" s="11"/>
      <c r="CD187" s="11"/>
      <c r="CE187" s="11"/>
      <c r="CF187" s="12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2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  <c r="DV187" s="11"/>
      <c r="DW187" s="11"/>
      <c r="DX187" s="11"/>
      <c r="DY187" s="11"/>
      <c r="DZ187" s="11"/>
      <c r="EA187" s="11"/>
      <c r="EB187" s="11"/>
      <c r="EC187" s="11"/>
      <c r="ED187" s="11"/>
      <c r="EE187" s="11"/>
      <c r="EF187" s="11"/>
      <c r="EG187" s="11"/>
      <c r="EH187" s="11"/>
      <c r="EI187" s="11"/>
      <c r="EJ187" s="12"/>
      <c r="EK187" s="11"/>
      <c r="EL187" s="11"/>
      <c r="EM187" s="11"/>
      <c r="EN187" s="11"/>
      <c r="EO187" s="11"/>
      <c r="EP187" s="11"/>
      <c r="EQ187" s="11"/>
      <c r="ER187" s="11"/>
      <c r="ES187" s="11"/>
      <c r="ET187" s="11"/>
      <c r="EU187" s="11"/>
      <c r="EV187" s="11"/>
      <c r="EW187" s="11"/>
      <c r="EX187" s="11"/>
      <c r="EY187" s="11"/>
      <c r="EZ187" s="11"/>
      <c r="FA187" s="11"/>
      <c r="FB187" s="11"/>
      <c r="FC187" s="11"/>
      <c r="FD187" s="11"/>
      <c r="FE187" s="11"/>
      <c r="FF187" s="11"/>
      <c r="FG187" s="11"/>
      <c r="FH187" s="11"/>
      <c r="FI187" s="11"/>
      <c r="FJ187" s="11"/>
      <c r="FK187" s="11"/>
      <c r="FL187" s="12"/>
      <c r="FM187" s="11"/>
      <c r="FN187" s="11"/>
      <c r="FO187" s="11"/>
      <c r="FP187" s="11"/>
      <c r="FQ187" s="11"/>
      <c r="FR187" s="11"/>
      <c r="FS187" s="11"/>
      <c r="FT187" s="11"/>
      <c r="FU187" s="11"/>
      <c r="FV187" s="11"/>
      <c r="FW187" s="11"/>
      <c r="FX187" s="11"/>
      <c r="FY187" s="11"/>
      <c r="FZ187" s="11"/>
      <c r="GA187" s="11"/>
      <c r="GB187" s="11"/>
      <c r="GC187" s="11"/>
      <c r="GD187" s="11"/>
      <c r="GE187" s="11"/>
      <c r="GF187" s="11"/>
      <c r="GG187" s="11"/>
      <c r="GH187" s="11"/>
      <c r="GI187" s="11"/>
      <c r="GJ187" s="11"/>
      <c r="GK187" s="11"/>
      <c r="GL187" s="11"/>
      <c r="GM187" s="11"/>
      <c r="GN187" s="12"/>
      <c r="GO187" s="11"/>
      <c r="GP187" s="11"/>
      <c r="GQ187" s="11"/>
      <c r="GR187" s="11"/>
      <c r="GS187" s="11"/>
      <c r="GT187" s="11"/>
      <c r="GU187" s="11"/>
      <c r="GV187" s="11"/>
      <c r="GW187" s="11"/>
      <c r="GX187" s="11"/>
      <c r="GY187" s="11"/>
      <c r="GZ187" s="11"/>
      <c r="HA187" s="11"/>
      <c r="HB187" s="11"/>
      <c r="HC187" s="11"/>
      <c r="HD187" s="11"/>
      <c r="HE187" s="11"/>
      <c r="HF187" s="11"/>
      <c r="HG187" s="11"/>
      <c r="HH187" s="11"/>
      <c r="HI187" s="11"/>
      <c r="HJ187" s="11"/>
      <c r="HK187" s="11"/>
      <c r="HL187" s="11"/>
      <c r="HM187" s="11"/>
      <c r="HN187" s="11"/>
      <c r="HO187" s="11"/>
      <c r="HP187" s="12"/>
      <c r="HQ187" s="11"/>
      <c r="HR187" s="11"/>
    </row>
    <row r="188" spans="1:226" s="2" customFormat="1" ht="15" customHeight="1" x14ac:dyDescent="0.2">
      <c r="A188" s="16" t="s">
        <v>187</v>
      </c>
      <c r="B188" s="37">
        <v>0</v>
      </c>
      <c r="C188" s="37">
        <v>0</v>
      </c>
      <c r="D188" s="4">
        <f t="shared" si="68"/>
        <v>0</v>
      </c>
      <c r="E188" s="13">
        <v>0</v>
      </c>
      <c r="F188" s="5" t="s">
        <v>373</v>
      </c>
      <c r="G188" s="5" t="s">
        <v>373</v>
      </c>
      <c r="H188" s="5" t="s">
        <v>373</v>
      </c>
      <c r="I188" s="13" t="s">
        <v>370</v>
      </c>
      <c r="J188" s="5" t="s">
        <v>373</v>
      </c>
      <c r="K188" s="5" t="s">
        <v>373</v>
      </c>
      <c r="L188" s="5" t="s">
        <v>373</v>
      </c>
      <c r="M188" s="13" t="s">
        <v>370</v>
      </c>
      <c r="N188" s="37">
        <v>716.6</v>
      </c>
      <c r="O188" s="37">
        <v>333.2</v>
      </c>
      <c r="P188" s="4">
        <f t="shared" si="73"/>
        <v>0.46497348590566562</v>
      </c>
      <c r="Q188" s="13">
        <v>20</v>
      </c>
      <c r="R188" s="22">
        <v>1</v>
      </c>
      <c r="S188" s="13">
        <v>15</v>
      </c>
      <c r="T188" s="37">
        <v>1027.8</v>
      </c>
      <c r="U188" s="37">
        <v>1172.9000000000001</v>
      </c>
      <c r="V188" s="4">
        <f t="shared" si="74"/>
        <v>1.1411753259388988</v>
      </c>
      <c r="W188" s="13">
        <v>30</v>
      </c>
      <c r="X188" s="37">
        <v>12.2</v>
      </c>
      <c r="Y188" s="37">
        <v>19.399999999999999</v>
      </c>
      <c r="Z188" s="4">
        <f t="shared" si="75"/>
        <v>1.5901639344262295</v>
      </c>
      <c r="AA188" s="13">
        <v>20</v>
      </c>
      <c r="AB188" s="37" t="s">
        <v>370</v>
      </c>
      <c r="AC188" s="37" t="s">
        <v>370</v>
      </c>
      <c r="AD188" s="4" t="s">
        <v>370</v>
      </c>
      <c r="AE188" s="13" t="s">
        <v>370</v>
      </c>
      <c r="AF188" s="5" t="s">
        <v>383</v>
      </c>
      <c r="AG188" s="5" t="s">
        <v>383</v>
      </c>
      <c r="AH188" s="5" t="s">
        <v>383</v>
      </c>
      <c r="AI188" s="13">
        <v>5</v>
      </c>
      <c r="AJ188" s="5" t="s">
        <v>383</v>
      </c>
      <c r="AK188" s="5" t="s">
        <v>383</v>
      </c>
      <c r="AL188" s="5" t="s">
        <v>383</v>
      </c>
      <c r="AM188" s="13">
        <v>15</v>
      </c>
      <c r="AN188" s="37">
        <v>660</v>
      </c>
      <c r="AO188" s="37">
        <v>616</v>
      </c>
      <c r="AP188" s="4">
        <f t="shared" si="78"/>
        <v>0.93333333333333335</v>
      </c>
      <c r="AQ188" s="13">
        <v>20</v>
      </c>
      <c r="AR188" s="20">
        <f t="shared" si="76"/>
        <v>1.0381397604902052</v>
      </c>
      <c r="AS188" s="20">
        <f t="shared" si="79"/>
        <v>1.0381397604902052</v>
      </c>
      <c r="AT188" s="35">
        <v>882</v>
      </c>
      <c r="AU188" s="21">
        <f t="shared" si="69"/>
        <v>721.63636363636374</v>
      </c>
      <c r="AV188" s="21">
        <f t="shared" si="70"/>
        <v>749.2</v>
      </c>
      <c r="AW188" s="80">
        <f t="shared" si="71"/>
        <v>27.563636363636306</v>
      </c>
      <c r="AX188" s="21">
        <v>165.7</v>
      </c>
      <c r="AY188" s="21">
        <v>167.3</v>
      </c>
      <c r="AZ188" s="21">
        <v>0</v>
      </c>
      <c r="BA188" s="21">
        <v>95.8</v>
      </c>
      <c r="BB188" s="21">
        <v>96.9</v>
      </c>
      <c r="BC188" s="21">
        <v>0</v>
      </c>
      <c r="BD188" s="21">
        <v>98.6</v>
      </c>
      <c r="BE188" s="21">
        <v>89.6</v>
      </c>
      <c r="BF188" s="78">
        <f t="shared" si="72"/>
        <v>35.299999999999983</v>
      </c>
      <c r="BG188" s="100"/>
      <c r="BH188" s="81"/>
      <c r="BI188" s="106"/>
      <c r="BJ188" s="37">
        <f t="shared" si="77"/>
        <v>35.299999999999983</v>
      </c>
      <c r="BK188" s="11"/>
      <c r="BL188" s="11"/>
      <c r="BM188" s="11"/>
      <c r="BN188" s="11"/>
      <c r="BO188" s="11"/>
      <c r="BP188" s="11"/>
      <c r="BQ188" s="11"/>
      <c r="BR188" s="11"/>
      <c r="BS188" s="11"/>
      <c r="BT188" s="11"/>
      <c r="BU188" s="11"/>
      <c r="BV188" s="11"/>
      <c r="BW188" s="11"/>
      <c r="BX188" s="11"/>
      <c r="BY188" s="11"/>
      <c r="BZ188" s="11"/>
      <c r="CA188" s="11"/>
      <c r="CB188" s="11"/>
      <c r="CC188" s="11"/>
      <c r="CD188" s="11"/>
      <c r="CE188" s="11"/>
      <c r="CF188" s="12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2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  <c r="DV188" s="11"/>
      <c r="DW188" s="11"/>
      <c r="DX188" s="11"/>
      <c r="DY188" s="11"/>
      <c r="DZ188" s="11"/>
      <c r="EA188" s="11"/>
      <c r="EB188" s="11"/>
      <c r="EC188" s="11"/>
      <c r="ED188" s="11"/>
      <c r="EE188" s="11"/>
      <c r="EF188" s="11"/>
      <c r="EG188" s="11"/>
      <c r="EH188" s="11"/>
      <c r="EI188" s="11"/>
      <c r="EJ188" s="12"/>
      <c r="EK188" s="11"/>
      <c r="EL188" s="11"/>
      <c r="EM188" s="11"/>
      <c r="EN188" s="11"/>
      <c r="EO188" s="11"/>
      <c r="EP188" s="11"/>
      <c r="EQ188" s="11"/>
      <c r="ER188" s="11"/>
      <c r="ES188" s="11"/>
      <c r="ET188" s="11"/>
      <c r="EU188" s="11"/>
      <c r="EV188" s="11"/>
      <c r="EW188" s="11"/>
      <c r="EX188" s="11"/>
      <c r="EY188" s="11"/>
      <c r="EZ188" s="11"/>
      <c r="FA188" s="11"/>
      <c r="FB188" s="11"/>
      <c r="FC188" s="11"/>
      <c r="FD188" s="11"/>
      <c r="FE188" s="11"/>
      <c r="FF188" s="11"/>
      <c r="FG188" s="11"/>
      <c r="FH188" s="11"/>
      <c r="FI188" s="11"/>
      <c r="FJ188" s="11"/>
      <c r="FK188" s="11"/>
      <c r="FL188" s="12"/>
      <c r="FM188" s="11"/>
      <c r="FN188" s="11"/>
      <c r="FO188" s="11"/>
      <c r="FP188" s="11"/>
      <c r="FQ188" s="11"/>
      <c r="FR188" s="11"/>
      <c r="FS188" s="11"/>
      <c r="FT188" s="11"/>
      <c r="FU188" s="11"/>
      <c r="FV188" s="11"/>
      <c r="FW188" s="11"/>
      <c r="FX188" s="11"/>
      <c r="FY188" s="11"/>
      <c r="FZ188" s="11"/>
      <c r="GA188" s="11"/>
      <c r="GB188" s="11"/>
      <c r="GC188" s="11"/>
      <c r="GD188" s="11"/>
      <c r="GE188" s="11"/>
      <c r="GF188" s="11"/>
      <c r="GG188" s="11"/>
      <c r="GH188" s="11"/>
      <c r="GI188" s="11"/>
      <c r="GJ188" s="11"/>
      <c r="GK188" s="11"/>
      <c r="GL188" s="11"/>
      <c r="GM188" s="11"/>
      <c r="GN188" s="12"/>
      <c r="GO188" s="11"/>
      <c r="GP188" s="11"/>
      <c r="GQ188" s="11"/>
      <c r="GR188" s="11"/>
      <c r="GS188" s="11"/>
      <c r="GT188" s="11"/>
      <c r="GU188" s="11"/>
      <c r="GV188" s="11"/>
      <c r="GW188" s="11"/>
      <c r="GX188" s="11"/>
      <c r="GY188" s="11"/>
      <c r="GZ188" s="11"/>
      <c r="HA188" s="11"/>
      <c r="HB188" s="11"/>
      <c r="HC188" s="11"/>
      <c r="HD188" s="11"/>
      <c r="HE188" s="11"/>
      <c r="HF188" s="11"/>
      <c r="HG188" s="11"/>
      <c r="HH188" s="11"/>
      <c r="HI188" s="11"/>
      <c r="HJ188" s="11"/>
      <c r="HK188" s="11"/>
      <c r="HL188" s="11"/>
      <c r="HM188" s="11"/>
      <c r="HN188" s="11"/>
      <c r="HO188" s="11"/>
      <c r="HP188" s="12"/>
      <c r="HQ188" s="11"/>
      <c r="HR188" s="11"/>
    </row>
    <row r="189" spans="1:226" s="2" customFormat="1" ht="15" customHeight="1" x14ac:dyDescent="0.2">
      <c r="A189" s="16" t="s">
        <v>188</v>
      </c>
      <c r="B189" s="37">
        <v>505367</v>
      </c>
      <c r="C189" s="37">
        <v>554048.30000000005</v>
      </c>
      <c r="D189" s="4">
        <f t="shared" si="68"/>
        <v>1.0963286087140633</v>
      </c>
      <c r="E189" s="13">
        <v>10</v>
      </c>
      <c r="F189" s="5" t="s">
        <v>373</v>
      </c>
      <c r="G189" s="5" t="s">
        <v>373</v>
      </c>
      <c r="H189" s="5" t="s">
        <v>373</v>
      </c>
      <c r="I189" s="13" t="s">
        <v>370</v>
      </c>
      <c r="J189" s="5" t="s">
        <v>373</v>
      </c>
      <c r="K189" s="5" t="s">
        <v>373</v>
      </c>
      <c r="L189" s="5" t="s">
        <v>373</v>
      </c>
      <c r="M189" s="13" t="s">
        <v>370</v>
      </c>
      <c r="N189" s="37">
        <v>9724.2000000000007</v>
      </c>
      <c r="O189" s="37">
        <v>9217</v>
      </c>
      <c r="P189" s="4">
        <f t="shared" si="73"/>
        <v>0.94784146767857502</v>
      </c>
      <c r="Q189" s="13">
        <v>20</v>
      </c>
      <c r="R189" s="22">
        <v>1</v>
      </c>
      <c r="S189" s="13">
        <v>15</v>
      </c>
      <c r="T189" s="37">
        <v>54.4</v>
      </c>
      <c r="U189" s="37">
        <v>65.3</v>
      </c>
      <c r="V189" s="4">
        <f t="shared" si="74"/>
        <v>1.2003676470588236</v>
      </c>
      <c r="W189" s="13">
        <v>10</v>
      </c>
      <c r="X189" s="37">
        <v>19.100000000000001</v>
      </c>
      <c r="Y189" s="37">
        <v>54.5</v>
      </c>
      <c r="Z189" s="4">
        <f t="shared" si="75"/>
        <v>2.8534031413612562</v>
      </c>
      <c r="AA189" s="13">
        <v>40</v>
      </c>
      <c r="AB189" s="37" t="s">
        <v>370</v>
      </c>
      <c r="AC189" s="37" t="s">
        <v>370</v>
      </c>
      <c r="AD189" s="4" t="s">
        <v>370</v>
      </c>
      <c r="AE189" s="13" t="s">
        <v>370</v>
      </c>
      <c r="AF189" s="5" t="s">
        <v>383</v>
      </c>
      <c r="AG189" s="5" t="s">
        <v>383</v>
      </c>
      <c r="AH189" s="5" t="s">
        <v>383</v>
      </c>
      <c r="AI189" s="13">
        <v>5</v>
      </c>
      <c r="AJ189" s="5" t="s">
        <v>383</v>
      </c>
      <c r="AK189" s="5" t="s">
        <v>383</v>
      </c>
      <c r="AL189" s="5" t="s">
        <v>383</v>
      </c>
      <c r="AM189" s="13">
        <v>15</v>
      </c>
      <c r="AN189" s="37">
        <v>64</v>
      </c>
      <c r="AO189" s="37">
        <v>64</v>
      </c>
      <c r="AP189" s="4">
        <f t="shared" si="78"/>
        <v>1</v>
      </c>
      <c r="AQ189" s="13">
        <v>20</v>
      </c>
      <c r="AR189" s="20">
        <f t="shared" si="76"/>
        <v>1.661390587528266</v>
      </c>
      <c r="AS189" s="20">
        <f t="shared" si="79"/>
        <v>1.2461390587528265</v>
      </c>
      <c r="AT189" s="35">
        <v>2596</v>
      </c>
      <c r="AU189" s="21">
        <f t="shared" si="69"/>
        <v>2124</v>
      </c>
      <c r="AV189" s="21">
        <f t="shared" si="70"/>
        <v>2646.8</v>
      </c>
      <c r="AW189" s="80">
        <f t="shared" si="71"/>
        <v>522.80000000000018</v>
      </c>
      <c r="AX189" s="21">
        <v>381</v>
      </c>
      <c r="AY189" s="21">
        <v>372.4</v>
      </c>
      <c r="AZ189" s="21">
        <v>163.5</v>
      </c>
      <c r="BA189" s="21">
        <v>306.8</v>
      </c>
      <c r="BB189" s="21">
        <v>306.8</v>
      </c>
      <c r="BC189" s="21">
        <v>189.09999999999991</v>
      </c>
      <c r="BD189" s="21">
        <v>299.7000000000001</v>
      </c>
      <c r="BE189" s="21">
        <v>312.39999999999992</v>
      </c>
      <c r="BF189" s="78">
        <f t="shared" si="72"/>
        <v>315.10000000000031</v>
      </c>
      <c r="BG189" s="100"/>
      <c r="BH189" s="81"/>
      <c r="BI189" s="106"/>
      <c r="BJ189" s="37">
        <f t="shared" si="77"/>
        <v>315.10000000000031</v>
      </c>
      <c r="BK189" s="11"/>
      <c r="BL189" s="11"/>
      <c r="BM189" s="11"/>
      <c r="BN189" s="11"/>
      <c r="BO189" s="11"/>
      <c r="BP189" s="11"/>
      <c r="BQ189" s="11"/>
      <c r="BR189" s="11"/>
      <c r="BS189" s="11"/>
      <c r="BT189" s="11"/>
      <c r="BU189" s="11"/>
      <c r="BV189" s="11"/>
      <c r="BW189" s="11"/>
      <c r="BX189" s="11"/>
      <c r="BY189" s="11"/>
      <c r="BZ189" s="11"/>
      <c r="CA189" s="11"/>
      <c r="CB189" s="11"/>
      <c r="CC189" s="11"/>
      <c r="CD189" s="11"/>
      <c r="CE189" s="11"/>
      <c r="CF189" s="12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2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  <c r="DV189" s="11"/>
      <c r="DW189" s="11"/>
      <c r="DX189" s="11"/>
      <c r="DY189" s="11"/>
      <c r="DZ189" s="11"/>
      <c r="EA189" s="11"/>
      <c r="EB189" s="11"/>
      <c r="EC189" s="11"/>
      <c r="ED189" s="11"/>
      <c r="EE189" s="11"/>
      <c r="EF189" s="11"/>
      <c r="EG189" s="11"/>
      <c r="EH189" s="11"/>
      <c r="EI189" s="11"/>
      <c r="EJ189" s="12"/>
      <c r="EK189" s="11"/>
      <c r="EL189" s="11"/>
      <c r="EM189" s="11"/>
      <c r="EN189" s="11"/>
      <c r="EO189" s="11"/>
      <c r="EP189" s="11"/>
      <c r="EQ189" s="11"/>
      <c r="ER189" s="11"/>
      <c r="ES189" s="11"/>
      <c r="ET189" s="11"/>
      <c r="EU189" s="11"/>
      <c r="EV189" s="11"/>
      <c r="EW189" s="11"/>
      <c r="EX189" s="11"/>
      <c r="EY189" s="11"/>
      <c r="EZ189" s="11"/>
      <c r="FA189" s="11"/>
      <c r="FB189" s="11"/>
      <c r="FC189" s="11"/>
      <c r="FD189" s="11"/>
      <c r="FE189" s="11"/>
      <c r="FF189" s="11"/>
      <c r="FG189" s="11"/>
      <c r="FH189" s="11"/>
      <c r="FI189" s="11"/>
      <c r="FJ189" s="11"/>
      <c r="FK189" s="11"/>
      <c r="FL189" s="12"/>
      <c r="FM189" s="11"/>
      <c r="FN189" s="11"/>
      <c r="FO189" s="11"/>
      <c r="FP189" s="11"/>
      <c r="FQ189" s="11"/>
      <c r="FR189" s="11"/>
      <c r="FS189" s="11"/>
      <c r="FT189" s="11"/>
      <c r="FU189" s="11"/>
      <c r="FV189" s="11"/>
      <c r="FW189" s="11"/>
      <c r="FX189" s="11"/>
      <c r="FY189" s="11"/>
      <c r="FZ189" s="11"/>
      <c r="GA189" s="11"/>
      <c r="GB189" s="11"/>
      <c r="GC189" s="11"/>
      <c r="GD189" s="11"/>
      <c r="GE189" s="11"/>
      <c r="GF189" s="11"/>
      <c r="GG189" s="11"/>
      <c r="GH189" s="11"/>
      <c r="GI189" s="11"/>
      <c r="GJ189" s="11"/>
      <c r="GK189" s="11"/>
      <c r="GL189" s="11"/>
      <c r="GM189" s="11"/>
      <c r="GN189" s="12"/>
      <c r="GO189" s="11"/>
      <c r="GP189" s="11"/>
      <c r="GQ189" s="11"/>
      <c r="GR189" s="11"/>
      <c r="GS189" s="11"/>
      <c r="GT189" s="11"/>
      <c r="GU189" s="11"/>
      <c r="GV189" s="11"/>
      <c r="GW189" s="11"/>
      <c r="GX189" s="11"/>
      <c r="GY189" s="11"/>
      <c r="GZ189" s="11"/>
      <c r="HA189" s="11"/>
      <c r="HB189" s="11"/>
      <c r="HC189" s="11"/>
      <c r="HD189" s="11"/>
      <c r="HE189" s="11"/>
      <c r="HF189" s="11"/>
      <c r="HG189" s="11"/>
      <c r="HH189" s="11"/>
      <c r="HI189" s="11"/>
      <c r="HJ189" s="11"/>
      <c r="HK189" s="11"/>
      <c r="HL189" s="11"/>
      <c r="HM189" s="11"/>
      <c r="HN189" s="11"/>
      <c r="HO189" s="11"/>
      <c r="HP189" s="12"/>
      <c r="HQ189" s="11"/>
      <c r="HR189" s="11"/>
    </row>
    <row r="190" spans="1:226" s="2" customFormat="1" ht="15" customHeight="1" x14ac:dyDescent="0.2">
      <c r="A190" s="16" t="s">
        <v>189</v>
      </c>
      <c r="B190" s="37">
        <v>0</v>
      </c>
      <c r="C190" s="37">
        <v>909</v>
      </c>
      <c r="D190" s="4">
        <f t="shared" si="68"/>
        <v>0</v>
      </c>
      <c r="E190" s="13">
        <v>0</v>
      </c>
      <c r="F190" s="5" t="s">
        <v>373</v>
      </c>
      <c r="G190" s="5" t="s">
        <v>373</v>
      </c>
      <c r="H190" s="5" t="s">
        <v>373</v>
      </c>
      <c r="I190" s="13" t="s">
        <v>370</v>
      </c>
      <c r="J190" s="5" t="s">
        <v>373</v>
      </c>
      <c r="K190" s="5" t="s">
        <v>373</v>
      </c>
      <c r="L190" s="5" t="s">
        <v>373</v>
      </c>
      <c r="M190" s="13" t="s">
        <v>370</v>
      </c>
      <c r="N190" s="37">
        <v>2808.4</v>
      </c>
      <c r="O190" s="37">
        <v>2454.9</v>
      </c>
      <c r="P190" s="4">
        <f t="shared" si="73"/>
        <v>0.87412761714855436</v>
      </c>
      <c r="Q190" s="13">
        <v>20</v>
      </c>
      <c r="R190" s="22">
        <v>1</v>
      </c>
      <c r="S190" s="13">
        <v>15</v>
      </c>
      <c r="T190" s="37">
        <v>1522.4</v>
      </c>
      <c r="U190" s="37">
        <v>1628.2</v>
      </c>
      <c r="V190" s="4">
        <f t="shared" si="74"/>
        <v>1.0694955333683658</v>
      </c>
      <c r="W190" s="13">
        <v>35</v>
      </c>
      <c r="X190" s="37">
        <v>61.5</v>
      </c>
      <c r="Y190" s="37">
        <v>71.599999999999994</v>
      </c>
      <c r="Z190" s="4">
        <f t="shared" si="75"/>
        <v>1.1642276422764226</v>
      </c>
      <c r="AA190" s="13">
        <v>15</v>
      </c>
      <c r="AB190" s="37" t="s">
        <v>370</v>
      </c>
      <c r="AC190" s="37" t="s">
        <v>370</v>
      </c>
      <c r="AD190" s="4" t="s">
        <v>370</v>
      </c>
      <c r="AE190" s="13" t="s">
        <v>370</v>
      </c>
      <c r="AF190" s="5" t="s">
        <v>383</v>
      </c>
      <c r="AG190" s="5" t="s">
        <v>383</v>
      </c>
      <c r="AH190" s="5" t="s">
        <v>383</v>
      </c>
      <c r="AI190" s="13">
        <v>5</v>
      </c>
      <c r="AJ190" s="5" t="s">
        <v>383</v>
      </c>
      <c r="AK190" s="5" t="s">
        <v>383</v>
      </c>
      <c r="AL190" s="5" t="s">
        <v>383</v>
      </c>
      <c r="AM190" s="13">
        <v>15</v>
      </c>
      <c r="AN190" s="37">
        <v>755</v>
      </c>
      <c r="AO190" s="37">
        <v>738</v>
      </c>
      <c r="AP190" s="4">
        <f t="shared" si="78"/>
        <v>0.97748344370860929</v>
      </c>
      <c r="AQ190" s="13">
        <v>20</v>
      </c>
      <c r="AR190" s="20">
        <f t="shared" si="76"/>
        <v>1.0183617097064992</v>
      </c>
      <c r="AS190" s="20">
        <f t="shared" si="79"/>
        <v>1.0183617097064992</v>
      </c>
      <c r="AT190" s="35">
        <v>599</v>
      </c>
      <c r="AU190" s="21">
        <f t="shared" si="69"/>
        <v>490.09090909090907</v>
      </c>
      <c r="AV190" s="21">
        <f t="shared" si="70"/>
        <v>499.1</v>
      </c>
      <c r="AW190" s="80">
        <f t="shared" si="71"/>
        <v>9.0090909090909577</v>
      </c>
      <c r="AX190" s="21">
        <v>138.30000000000001</v>
      </c>
      <c r="AY190" s="21">
        <v>189.8</v>
      </c>
      <c r="AZ190" s="21">
        <v>0</v>
      </c>
      <c r="BA190" s="21">
        <v>66.400000000000006</v>
      </c>
      <c r="BB190" s="21">
        <v>65.400000000000006</v>
      </c>
      <c r="BC190" s="21">
        <v>0</v>
      </c>
      <c r="BD190" s="21">
        <v>54.2</v>
      </c>
      <c r="BE190" s="21">
        <v>61.6</v>
      </c>
      <c r="BF190" s="78">
        <f t="shared" si="72"/>
        <v>-76.600000000000023</v>
      </c>
      <c r="BG190" s="100"/>
      <c r="BH190" s="81"/>
      <c r="BI190" s="106"/>
      <c r="BJ190" s="37">
        <f t="shared" si="77"/>
        <v>0</v>
      </c>
      <c r="BK190" s="11"/>
      <c r="BL190" s="11"/>
      <c r="BM190" s="11"/>
      <c r="BN190" s="11"/>
      <c r="BO190" s="11"/>
      <c r="BP190" s="11"/>
      <c r="BQ190" s="11"/>
      <c r="BR190" s="11"/>
      <c r="BS190" s="11"/>
      <c r="BT190" s="11"/>
      <c r="BU190" s="11"/>
      <c r="BV190" s="11"/>
      <c r="BW190" s="11"/>
      <c r="BX190" s="11"/>
      <c r="BY190" s="11"/>
      <c r="BZ190" s="11"/>
      <c r="CA190" s="11"/>
      <c r="CB190" s="11"/>
      <c r="CC190" s="11"/>
      <c r="CD190" s="11"/>
      <c r="CE190" s="11"/>
      <c r="CF190" s="12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2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  <c r="DV190" s="11"/>
      <c r="DW190" s="11"/>
      <c r="DX190" s="11"/>
      <c r="DY190" s="11"/>
      <c r="DZ190" s="11"/>
      <c r="EA190" s="11"/>
      <c r="EB190" s="11"/>
      <c r="EC190" s="11"/>
      <c r="ED190" s="11"/>
      <c r="EE190" s="11"/>
      <c r="EF190" s="11"/>
      <c r="EG190" s="11"/>
      <c r="EH190" s="11"/>
      <c r="EI190" s="11"/>
      <c r="EJ190" s="12"/>
      <c r="EK190" s="11"/>
      <c r="EL190" s="11"/>
      <c r="EM190" s="11"/>
      <c r="EN190" s="11"/>
      <c r="EO190" s="11"/>
      <c r="EP190" s="11"/>
      <c r="EQ190" s="11"/>
      <c r="ER190" s="11"/>
      <c r="ES190" s="11"/>
      <c r="ET190" s="11"/>
      <c r="EU190" s="11"/>
      <c r="EV190" s="11"/>
      <c r="EW190" s="11"/>
      <c r="EX190" s="11"/>
      <c r="EY190" s="11"/>
      <c r="EZ190" s="11"/>
      <c r="FA190" s="11"/>
      <c r="FB190" s="11"/>
      <c r="FC190" s="11"/>
      <c r="FD190" s="11"/>
      <c r="FE190" s="11"/>
      <c r="FF190" s="11"/>
      <c r="FG190" s="11"/>
      <c r="FH190" s="11"/>
      <c r="FI190" s="11"/>
      <c r="FJ190" s="11"/>
      <c r="FK190" s="11"/>
      <c r="FL190" s="12"/>
      <c r="FM190" s="11"/>
      <c r="FN190" s="11"/>
      <c r="FO190" s="11"/>
      <c r="FP190" s="11"/>
      <c r="FQ190" s="11"/>
      <c r="FR190" s="11"/>
      <c r="FS190" s="11"/>
      <c r="FT190" s="11"/>
      <c r="FU190" s="11"/>
      <c r="FV190" s="11"/>
      <c r="FW190" s="11"/>
      <c r="FX190" s="11"/>
      <c r="FY190" s="11"/>
      <c r="FZ190" s="11"/>
      <c r="GA190" s="11"/>
      <c r="GB190" s="11"/>
      <c r="GC190" s="11"/>
      <c r="GD190" s="11"/>
      <c r="GE190" s="11"/>
      <c r="GF190" s="11"/>
      <c r="GG190" s="11"/>
      <c r="GH190" s="11"/>
      <c r="GI190" s="11"/>
      <c r="GJ190" s="11"/>
      <c r="GK190" s="11"/>
      <c r="GL190" s="11"/>
      <c r="GM190" s="11"/>
      <c r="GN190" s="12"/>
      <c r="GO190" s="11"/>
      <c r="GP190" s="11"/>
      <c r="GQ190" s="11"/>
      <c r="GR190" s="11"/>
      <c r="GS190" s="11"/>
      <c r="GT190" s="11"/>
      <c r="GU190" s="11"/>
      <c r="GV190" s="11"/>
      <c r="GW190" s="11"/>
      <c r="GX190" s="11"/>
      <c r="GY190" s="11"/>
      <c r="GZ190" s="11"/>
      <c r="HA190" s="11"/>
      <c r="HB190" s="11"/>
      <c r="HC190" s="11"/>
      <c r="HD190" s="11"/>
      <c r="HE190" s="11"/>
      <c r="HF190" s="11"/>
      <c r="HG190" s="11"/>
      <c r="HH190" s="11"/>
      <c r="HI190" s="11"/>
      <c r="HJ190" s="11"/>
      <c r="HK190" s="11"/>
      <c r="HL190" s="11"/>
      <c r="HM190" s="11"/>
      <c r="HN190" s="11"/>
      <c r="HO190" s="11"/>
      <c r="HP190" s="12"/>
      <c r="HQ190" s="11"/>
      <c r="HR190" s="11"/>
    </row>
    <row r="191" spans="1:226" s="2" customFormat="1" ht="15" customHeight="1" x14ac:dyDescent="0.2">
      <c r="A191" s="16" t="s">
        <v>190</v>
      </c>
      <c r="B191" s="37">
        <v>0</v>
      </c>
      <c r="C191" s="37">
        <v>0</v>
      </c>
      <c r="D191" s="4">
        <f t="shared" si="68"/>
        <v>0</v>
      </c>
      <c r="E191" s="13">
        <v>0</v>
      </c>
      <c r="F191" s="5" t="s">
        <v>373</v>
      </c>
      <c r="G191" s="5" t="s">
        <v>373</v>
      </c>
      <c r="H191" s="5" t="s">
        <v>373</v>
      </c>
      <c r="I191" s="13" t="s">
        <v>370</v>
      </c>
      <c r="J191" s="5" t="s">
        <v>373</v>
      </c>
      <c r="K191" s="5" t="s">
        <v>373</v>
      </c>
      <c r="L191" s="5" t="s">
        <v>373</v>
      </c>
      <c r="M191" s="13" t="s">
        <v>370</v>
      </c>
      <c r="N191" s="37">
        <v>980.6</v>
      </c>
      <c r="O191" s="37">
        <v>753.6</v>
      </c>
      <c r="P191" s="4">
        <f t="shared" si="73"/>
        <v>0.76850907607587193</v>
      </c>
      <c r="Q191" s="13">
        <v>20</v>
      </c>
      <c r="R191" s="22">
        <v>1</v>
      </c>
      <c r="S191" s="13">
        <v>15</v>
      </c>
      <c r="T191" s="37">
        <v>323.8</v>
      </c>
      <c r="U191" s="37">
        <v>501.6</v>
      </c>
      <c r="V191" s="4">
        <f t="shared" si="74"/>
        <v>1.5491043854231008</v>
      </c>
      <c r="W191" s="13">
        <v>25</v>
      </c>
      <c r="X191" s="37">
        <v>14.4</v>
      </c>
      <c r="Y191" s="37">
        <v>19.399999999999999</v>
      </c>
      <c r="Z191" s="4">
        <f t="shared" si="75"/>
        <v>1.3472222222222221</v>
      </c>
      <c r="AA191" s="13">
        <v>25</v>
      </c>
      <c r="AB191" s="37" t="s">
        <v>370</v>
      </c>
      <c r="AC191" s="37" t="s">
        <v>370</v>
      </c>
      <c r="AD191" s="4" t="s">
        <v>370</v>
      </c>
      <c r="AE191" s="13" t="s">
        <v>370</v>
      </c>
      <c r="AF191" s="5" t="s">
        <v>383</v>
      </c>
      <c r="AG191" s="5" t="s">
        <v>383</v>
      </c>
      <c r="AH191" s="5" t="s">
        <v>383</v>
      </c>
      <c r="AI191" s="13">
        <v>5</v>
      </c>
      <c r="AJ191" s="5" t="s">
        <v>383</v>
      </c>
      <c r="AK191" s="5" t="s">
        <v>383</v>
      </c>
      <c r="AL191" s="5" t="s">
        <v>383</v>
      </c>
      <c r="AM191" s="13">
        <v>15</v>
      </c>
      <c r="AN191" s="37">
        <v>315</v>
      </c>
      <c r="AO191" s="37">
        <v>305</v>
      </c>
      <c r="AP191" s="4">
        <f t="shared" si="78"/>
        <v>0.96825396825396826</v>
      </c>
      <c r="AQ191" s="13">
        <v>20</v>
      </c>
      <c r="AR191" s="20">
        <f t="shared" si="76"/>
        <v>1.1632707245498084</v>
      </c>
      <c r="AS191" s="20">
        <f t="shared" si="79"/>
        <v>1.1632707245498084</v>
      </c>
      <c r="AT191" s="35">
        <v>793</v>
      </c>
      <c r="AU191" s="21">
        <f t="shared" si="69"/>
        <v>648.81818181818187</v>
      </c>
      <c r="AV191" s="21">
        <f t="shared" si="70"/>
        <v>754.8</v>
      </c>
      <c r="AW191" s="80">
        <f t="shared" si="71"/>
        <v>105.98181818181808</v>
      </c>
      <c r="AX191" s="21">
        <v>180.2</v>
      </c>
      <c r="AY191" s="21">
        <v>181</v>
      </c>
      <c r="AZ191" s="21">
        <v>0</v>
      </c>
      <c r="BA191" s="21">
        <v>88.1</v>
      </c>
      <c r="BB191" s="21">
        <v>88.8</v>
      </c>
      <c r="BC191" s="21">
        <v>0</v>
      </c>
      <c r="BD191" s="21">
        <v>87.7</v>
      </c>
      <c r="BE191" s="21">
        <v>88.9</v>
      </c>
      <c r="BF191" s="78">
        <f t="shared" si="72"/>
        <v>40.099999999999881</v>
      </c>
      <c r="BG191" s="100"/>
      <c r="BH191" s="81"/>
      <c r="BI191" s="106"/>
      <c r="BJ191" s="37">
        <f t="shared" si="77"/>
        <v>40.099999999999881</v>
      </c>
      <c r="BK191" s="11"/>
      <c r="BL191" s="11"/>
      <c r="BM191" s="11"/>
      <c r="BN191" s="11"/>
      <c r="BO191" s="11"/>
      <c r="BP191" s="11"/>
      <c r="BQ191" s="11"/>
      <c r="BR191" s="11"/>
      <c r="BS191" s="11"/>
      <c r="BT191" s="11"/>
      <c r="BU191" s="11"/>
      <c r="BV191" s="11"/>
      <c r="BW191" s="11"/>
      <c r="BX191" s="11"/>
      <c r="BY191" s="11"/>
      <c r="BZ191" s="11"/>
      <c r="CA191" s="11"/>
      <c r="CB191" s="11"/>
      <c r="CC191" s="11"/>
      <c r="CD191" s="11"/>
      <c r="CE191" s="11"/>
      <c r="CF191" s="12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2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  <c r="DV191" s="11"/>
      <c r="DW191" s="11"/>
      <c r="DX191" s="11"/>
      <c r="DY191" s="11"/>
      <c r="DZ191" s="11"/>
      <c r="EA191" s="11"/>
      <c r="EB191" s="11"/>
      <c r="EC191" s="11"/>
      <c r="ED191" s="11"/>
      <c r="EE191" s="11"/>
      <c r="EF191" s="11"/>
      <c r="EG191" s="11"/>
      <c r="EH191" s="11"/>
      <c r="EI191" s="11"/>
      <c r="EJ191" s="12"/>
      <c r="EK191" s="11"/>
      <c r="EL191" s="11"/>
      <c r="EM191" s="11"/>
      <c r="EN191" s="11"/>
      <c r="EO191" s="11"/>
      <c r="EP191" s="11"/>
      <c r="EQ191" s="11"/>
      <c r="ER191" s="11"/>
      <c r="ES191" s="11"/>
      <c r="ET191" s="11"/>
      <c r="EU191" s="11"/>
      <c r="EV191" s="11"/>
      <c r="EW191" s="11"/>
      <c r="EX191" s="11"/>
      <c r="EY191" s="11"/>
      <c r="EZ191" s="11"/>
      <c r="FA191" s="11"/>
      <c r="FB191" s="11"/>
      <c r="FC191" s="11"/>
      <c r="FD191" s="11"/>
      <c r="FE191" s="11"/>
      <c r="FF191" s="11"/>
      <c r="FG191" s="11"/>
      <c r="FH191" s="11"/>
      <c r="FI191" s="11"/>
      <c r="FJ191" s="11"/>
      <c r="FK191" s="11"/>
      <c r="FL191" s="12"/>
      <c r="FM191" s="11"/>
      <c r="FN191" s="11"/>
      <c r="FO191" s="11"/>
      <c r="FP191" s="11"/>
      <c r="FQ191" s="11"/>
      <c r="FR191" s="11"/>
      <c r="FS191" s="11"/>
      <c r="FT191" s="11"/>
      <c r="FU191" s="11"/>
      <c r="FV191" s="11"/>
      <c r="FW191" s="11"/>
      <c r="FX191" s="11"/>
      <c r="FY191" s="11"/>
      <c r="FZ191" s="11"/>
      <c r="GA191" s="11"/>
      <c r="GB191" s="11"/>
      <c r="GC191" s="11"/>
      <c r="GD191" s="11"/>
      <c r="GE191" s="11"/>
      <c r="GF191" s="11"/>
      <c r="GG191" s="11"/>
      <c r="GH191" s="11"/>
      <c r="GI191" s="11"/>
      <c r="GJ191" s="11"/>
      <c r="GK191" s="11"/>
      <c r="GL191" s="11"/>
      <c r="GM191" s="11"/>
      <c r="GN191" s="12"/>
      <c r="GO191" s="11"/>
      <c r="GP191" s="11"/>
      <c r="GQ191" s="11"/>
      <c r="GR191" s="11"/>
      <c r="GS191" s="11"/>
      <c r="GT191" s="11"/>
      <c r="GU191" s="11"/>
      <c r="GV191" s="11"/>
      <c r="GW191" s="11"/>
      <c r="GX191" s="11"/>
      <c r="GY191" s="11"/>
      <c r="GZ191" s="11"/>
      <c r="HA191" s="11"/>
      <c r="HB191" s="11"/>
      <c r="HC191" s="11"/>
      <c r="HD191" s="11"/>
      <c r="HE191" s="11"/>
      <c r="HF191" s="11"/>
      <c r="HG191" s="11"/>
      <c r="HH191" s="11"/>
      <c r="HI191" s="11"/>
      <c r="HJ191" s="11"/>
      <c r="HK191" s="11"/>
      <c r="HL191" s="11"/>
      <c r="HM191" s="11"/>
      <c r="HN191" s="11"/>
      <c r="HO191" s="11"/>
      <c r="HP191" s="12"/>
      <c r="HQ191" s="11"/>
      <c r="HR191" s="11"/>
    </row>
    <row r="192" spans="1:226" s="2" customFormat="1" ht="15" customHeight="1" x14ac:dyDescent="0.2">
      <c r="A192" s="16" t="s">
        <v>191</v>
      </c>
      <c r="B192" s="37">
        <v>0</v>
      </c>
      <c r="C192" s="37">
        <v>0</v>
      </c>
      <c r="D192" s="4">
        <f t="shared" si="68"/>
        <v>0</v>
      </c>
      <c r="E192" s="13">
        <v>0</v>
      </c>
      <c r="F192" s="5" t="s">
        <v>373</v>
      </c>
      <c r="G192" s="5" t="s">
        <v>373</v>
      </c>
      <c r="H192" s="5" t="s">
        <v>373</v>
      </c>
      <c r="I192" s="13" t="s">
        <v>370</v>
      </c>
      <c r="J192" s="5" t="s">
        <v>373</v>
      </c>
      <c r="K192" s="5" t="s">
        <v>373</v>
      </c>
      <c r="L192" s="5" t="s">
        <v>373</v>
      </c>
      <c r="M192" s="13" t="s">
        <v>370</v>
      </c>
      <c r="N192" s="37">
        <v>783.3</v>
      </c>
      <c r="O192" s="37">
        <v>832.2</v>
      </c>
      <c r="P192" s="4">
        <f t="shared" si="73"/>
        <v>1.0624281884335505</v>
      </c>
      <c r="Q192" s="13">
        <v>20</v>
      </c>
      <c r="R192" s="22">
        <v>1</v>
      </c>
      <c r="S192" s="13">
        <v>15</v>
      </c>
      <c r="T192" s="37">
        <v>334.4</v>
      </c>
      <c r="U192" s="37">
        <v>608.4</v>
      </c>
      <c r="V192" s="4">
        <f t="shared" si="74"/>
        <v>1.819377990430622</v>
      </c>
      <c r="W192" s="13">
        <v>25</v>
      </c>
      <c r="X192" s="37">
        <v>13.8</v>
      </c>
      <c r="Y192" s="37">
        <v>16.600000000000001</v>
      </c>
      <c r="Z192" s="4">
        <f t="shared" si="75"/>
        <v>1.2028985507246377</v>
      </c>
      <c r="AA192" s="13">
        <v>25</v>
      </c>
      <c r="AB192" s="37" t="s">
        <v>370</v>
      </c>
      <c r="AC192" s="37" t="s">
        <v>370</v>
      </c>
      <c r="AD192" s="4" t="s">
        <v>370</v>
      </c>
      <c r="AE192" s="13" t="s">
        <v>370</v>
      </c>
      <c r="AF192" s="5" t="s">
        <v>383</v>
      </c>
      <c r="AG192" s="5" t="s">
        <v>383</v>
      </c>
      <c r="AH192" s="5" t="s">
        <v>383</v>
      </c>
      <c r="AI192" s="13">
        <v>5</v>
      </c>
      <c r="AJ192" s="5" t="s">
        <v>383</v>
      </c>
      <c r="AK192" s="5" t="s">
        <v>383</v>
      </c>
      <c r="AL192" s="5" t="s">
        <v>383</v>
      </c>
      <c r="AM192" s="13">
        <v>15</v>
      </c>
      <c r="AN192" s="37">
        <v>360</v>
      </c>
      <c r="AO192" s="37">
        <v>362</v>
      </c>
      <c r="AP192" s="4">
        <f t="shared" si="78"/>
        <v>1.0055555555555555</v>
      </c>
      <c r="AQ192" s="13">
        <v>20</v>
      </c>
      <c r="AR192" s="20">
        <f t="shared" si="76"/>
        <v>1.2563484610348916</v>
      </c>
      <c r="AS192" s="20">
        <f t="shared" si="79"/>
        <v>1.2056348461034891</v>
      </c>
      <c r="AT192" s="35">
        <v>1493</v>
      </c>
      <c r="AU192" s="21">
        <f t="shared" si="69"/>
        <v>1221.5454545454545</v>
      </c>
      <c r="AV192" s="21">
        <f t="shared" si="70"/>
        <v>1472.7</v>
      </c>
      <c r="AW192" s="80">
        <f t="shared" si="71"/>
        <v>251.15454545454554</v>
      </c>
      <c r="AX192" s="21">
        <v>289.7</v>
      </c>
      <c r="AY192" s="21">
        <v>282.5</v>
      </c>
      <c r="AZ192" s="21">
        <v>0</v>
      </c>
      <c r="BA192" s="21">
        <v>163.6</v>
      </c>
      <c r="BB192" s="21">
        <v>173.8</v>
      </c>
      <c r="BC192" s="21">
        <v>81.699999999999932</v>
      </c>
      <c r="BD192" s="21">
        <v>152.30000000000001</v>
      </c>
      <c r="BE192" s="21">
        <v>127.50000000000014</v>
      </c>
      <c r="BF192" s="78">
        <f t="shared" si="72"/>
        <v>201.59999999999982</v>
      </c>
      <c r="BG192" s="100"/>
      <c r="BH192" s="81"/>
      <c r="BI192" s="106"/>
      <c r="BJ192" s="37">
        <f t="shared" si="77"/>
        <v>201.59999999999982</v>
      </c>
      <c r="BK192" s="11"/>
      <c r="BL192" s="11"/>
      <c r="BM192" s="11"/>
      <c r="BN192" s="11"/>
      <c r="BO192" s="11"/>
      <c r="BP192" s="11"/>
      <c r="BQ192" s="11"/>
      <c r="BR192" s="11"/>
      <c r="BS192" s="11"/>
      <c r="BT192" s="11"/>
      <c r="BU192" s="11"/>
      <c r="BV192" s="11"/>
      <c r="BW192" s="11"/>
      <c r="BX192" s="11"/>
      <c r="BY192" s="11"/>
      <c r="BZ192" s="11"/>
      <c r="CA192" s="11"/>
      <c r="CB192" s="11"/>
      <c r="CC192" s="11"/>
      <c r="CD192" s="11"/>
      <c r="CE192" s="11"/>
      <c r="CF192" s="12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2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  <c r="DV192" s="11"/>
      <c r="DW192" s="11"/>
      <c r="DX192" s="11"/>
      <c r="DY192" s="11"/>
      <c r="DZ192" s="11"/>
      <c r="EA192" s="11"/>
      <c r="EB192" s="11"/>
      <c r="EC192" s="11"/>
      <c r="ED192" s="11"/>
      <c r="EE192" s="11"/>
      <c r="EF192" s="11"/>
      <c r="EG192" s="11"/>
      <c r="EH192" s="11"/>
      <c r="EI192" s="11"/>
      <c r="EJ192" s="12"/>
      <c r="EK192" s="11"/>
      <c r="EL192" s="11"/>
      <c r="EM192" s="11"/>
      <c r="EN192" s="11"/>
      <c r="EO192" s="11"/>
      <c r="EP192" s="11"/>
      <c r="EQ192" s="11"/>
      <c r="ER192" s="11"/>
      <c r="ES192" s="11"/>
      <c r="ET192" s="11"/>
      <c r="EU192" s="11"/>
      <c r="EV192" s="11"/>
      <c r="EW192" s="11"/>
      <c r="EX192" s="11"/>
      <c r="EY192" s="11"/>
      <c r="EZ192" s="11"/>
      <c r="FA192" s="11"/>
      <c r="FB192" s="11"/>
      <c r="FC192" s="11"/>
      <c r="FD192" s="11"/>
      <c r="FE192" s="11"/>
      <c r="FF192" s="11"/>
      <c r="FG192" s="11"/>
      <c r="FH192" s="11"/>
      <c r="FI192" s="11"/>
      <c r="FJ192" s="11"/>
      <c r="FK192" s="11"/>
      <c r="FL192" s="12"/>
      <c r="FM192" s="11"/>
      <c r="FN192" s="11"/>
      <c r="FO192" s="11"/>
      <c r="FP192" s="11"/>
      <c r="FQ192" s="11"/>
      <c r="FR192" s="11"/>
      <c r="FS192" s="11"/>
      <c r="FT192" s="11"/>
      <c r="FU192" s="11"/>
      <c r="FV192" s="11"/>
      <c r="FW192" s="11"/>
      <c r="FX192" s="11"/>
      <c r="FY192" s="11"/>
      <c r="FZ192" s="11"/>
      <c r="GA192" s="11"/>
      <c r="GB192" s="11"/>
      <c r="GC192" s="11"/>
      <c r="GD192" s="11"/>
      <c r="GE192" s="11"/>
      <c r="GF192" s="11"/>
      <c r="GG192" s="11"/>
      <c r="GH192" s="11"/>
      <c r="GI192" s="11"/>
      <c r="GJ192" s="11"/>
      <c r="GK192" s="11"/>
      <c r="GL192" s="11"/>
      <c r="GM192" s="11"/>
      <c r="GN192" s="12"/>
      <c r="GO192" s="11"/>
      <c r="GP192" s="11"/>
      <c r="GQ192" s="11"/>
      <c r="GR192" s="11"/>
      <c r="GS192" s="11"/>
      <c r="GT192" s="11"/>
      <c r="GU192" s="11"/>
      <c r="GV192" s="11"/>
      <c r="GW192" s="11"/>
      <c r="GX192" s="11"/>
      <c r="GY192" s="11"/>
      <c r="GZ192" s="11"/>
      <c r="HA192" s="11"/>
      <c r="HB192" s="11"/>
      <c r="HC192" s="11"/>
      <c r="HD192" s="11"/>
      <c r="HE192" s="11"/>
      <c r="HF192" s="11"/>
      <c r="HG192" s="11"/>
      <c r="HH192" s="11"/>
      <c r="HI192" s="11"/>
      <c r="HJ192" s="11"/>
      <c r="HK192" s="11"/>
      <c r="HL192" s="11"/>
      <c r="HM192" s="11"/>
      <c r="HN192" s="11"/>
      <c r="HO192" s="11"/>
      <c r="HP192" s="12"/>
      <c r="HQ192" s="11"/>
      <c r="HR192" s="11"/>
    </row>
    <row r="193" spans="1:226" s="2" customFormat="1" ht="15" customHeight="1" x14ac:dyDescent="0.2">
      <c r="A193" s="16" t="s">
        <v>192</v>
      </c>
      <c r="B193" s="37">
        <v>76139</v>
      </c>
      <c r="C193" s="37">
        <v>86399</v>
      </c>
      <c r="D193" s="4">
        <f t="shared" si="68"/>
        <v>1.1347535428623965</v>
      </c>
      <c r="E193" s="13">
        <v>10</v>
      </c>
      <c r="F193" s="5" t="s">
        <v>373</v>
      </c>
      <c r="G193" s="5" t="s">
        <v>373</v>
      </c>
      <c r="H193" s="5" t="s">
        <v>373</v>
      </c>
      <c r="I193" s="13" t="s">
        <v>370</v>
      </c>
      <c r="J193" s="5" t="s">
        <v>373</v>
      </c>
      <c r="K193" s="5" t="s">
        <v>373</v>
      </c>
      <c r="L193" s="5" t="s">
        <v>373</v>
      </c>
      <c r="M193" s="13" t="s">
        <v>370</v>
      </c>
      <c r="N193" s="37">
        <v>1308.2</v>
      </c>
      <c r="O193" s="37">
        <v>1398.7</v>
      </c>
      <c r="P193" s="4">
        <f t="shared" si="73"/>
        <v>1.0691790246139734</v>
      </c>
      <c r="Q193" s="13">
        <v>20</v>
      </c>
      <c r="R193" s="22">
        <v>1</v>
      </c>
      <c r="S193" s="13">
        <v>15</v>
      </c>
      <c r="T193" s="37">
        <v>2936.1</v>
      </c>
      <c r="U193" s="37">
        <v>3202.4</v>
      </c>
      <c r="V193" s="4">
        <f t="shared" si="74"/>
        <v>1.0906985456898608</v>
      </c>
      <c r="W193" s="13">
        <v>35</v>
      </c>
      <c r="X193" s="37">
        <v>155.4</v>
      </c>
      <c r="Y193" s="37">
        <v>184.7</v>
      </c>
      <c r="Z193" s="4">
        <f t="shared" si="75"/>
        <v>1.1885456885456884</v>
      </c>
      <c r="AA193" s="13">
        <v>15</v>
      </c>
      <c r="AB193" s="37" t="s">
        <v>370</v>
      </c>
      <c r="AC193" s="37" t="s">
        <v>370</v>
      </c>
      <c r="AD193" s="4" t="s">
        <v>370</v>
      </c>
      <c r="AE193" s="13" t="s">
        <v>370</v>
      </c>
      <c r="AF193" s="5" t="s">
        <v>383</v>
      </c>
      <c r="AG193" s="5" t="s">
        <v>383</v>
      </c>
      <c r="AH193" s="5" t="s">
        <v>383</v>
      </c>
      <c r="AI193" s="13">
        <v>5</v>
      </c>
      <c r="AJ193" s="5" t="s">
        <v>383</v>
      </c>
      <c r="AK193" s="5" t="s">
        <v>383</v>
      </c>
      <c r="AL193" s="5" t="s">
        <v>383</v>
      </c>
      <c r="AM193" s="13">
        <v>15</v>
      </c>
      <c r="AN193" s="37">
        <v>750</v>
      </c>
      <c r="AO193" s="37">
        <v>753</v>
      </c>
      <c r="AP193" s="4">
        <f t="shared" si="78"/>
        <v>1.004</v>
      </c>
      <c r="AQ193" s="13">
        <v>20</v>
      </c>
      <c r="AR193" s="20">
        <f t="shared" si="76"/>
        <v>1.0766413073759469</v>
      </c>
      <c r="AS193" s="20">
        <f t="shared" si="79"/>
        <v>1.0766413073759469</v>
      </c>
      <c r="AT193" s="35">
        <v>1105</v>
      </c>
      <c r="AU193" s="21">
        <f t="shared" si="69"/>
        <v>904.09090909090912</v>
      </c>
      <c r="AV193" s="21">
        <f t="shared" si="70"/>
        <v>973.4</v>
      </c>
      <c r="AW193" s="80">
        <f t="shared" si="71"/>
        <v>69.309090909090855</v>
      </c>
      <c r="AX193" s="21">
        <v>197.5</v>
      </c>
      <c r="AY193" s="21">
        <v>189.2</v>
      </c>
      <c r="AZ193" s="21">
        <v>0</v>
      </c>
      <c r="BA193" s="21">
        <v>110.2</v>
      </c>
      <c r="BB193" s="21">
        <v>89.7</v>
      </c>
      <c r="BC193" s="21">
        <v>40.10000000000008</v>
      </c>
      <c r="BD193" s="21">
        <v>130.4</v>
      </c>
      <c r="BE193" s="21">
        <v>115.49999999999991</v>
      </c>
      <c r="BF193" s="78">
        <f t="shared" si="72"/>
        <v>100.80000000000007</v>
      </c>
      <c r="BG193" s="100"/>
      <c r="BH193" s="81"/>
      <c r="BI193" s="106"/>
      <c r="BJ193" s="37">
        <f t="shared" si="77"/>
        <v>100.80000000000007</v>
      </c>
      <c r="BK193" s="11"/>
      <c r="BL193" s="11"/>
      <c r="BM193" s="11"/>
      <c r="BN193" s="11"/>
      <c r="BO193" s="11"/>
      <c r="BP193" s="11"/>
      <c r="BQ193" s="11"/>
      <c r="BR193" s="11"/>
      <c r="BS193" s="11"/>
      <c r="BT193" s="11"/>
      <c r="BU193" s="11"/>
      <c r="BV193" s="11"/>
      <c r="BW193" s="11"/>
      <c r="BX193" s="11"/>
      <c r="BY193" s="11"/>
      <c r="BZ193" s="11"/>
      <c r="CA193" s="11"/>
      <c r="CB193" s="11"/>
      <c r="CC193" s="11"/>
      <c r="CD193" s="11"/>
      <c r="CE193" s="11"/>
      <c r="CF193" s="12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2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  <c r="DV193" s="11"/>
      <c r="DW193" s="11"/>
      <c r="DX193" s="11"/>
      <c r="DY193" s="11"/>
      <c r="DZ193" s="11"/>
      <c r="EA193" s="11"/>
      <c r="EB193" s="11"/>
      <c r="EC193" s="11"/>
      <c r="ED193" s="11"/>
      <c r="EE193" s="11"/>
      <c r="EF193" s="11"/>
      <c r="EG193" s="11"/>
      <c r="EH193" s="11"/>
      <c r="EI193" s="11"/>
      <c r="EJ193" s="12"/>
      <c r="EK193" s="11"/>
      <c r="EL193" s="11"/>
      <c r="EM193" s="11"/>
      <c r="EN193" s="11"/>
      <c r="EO193" s="11"/>
      <c r="EP193" s="11"/>
      <c r="EQ193" s="11"/>
      <c r="ER193" s="11"/>
      <c r="ES193" s="11"/>
      <c r="ET193" s="11"/>
      <c r="EU193" s="11"/>
      <c r="EV193" s="11"/>
      <c r="EW193" s="11"/>
      <c r="EX193" s="11"/>
      <c r="EY193" s="11"/>
      <c r="EZ193" s="11"/>
      <c r="FA193" s="11"/>
      <c r="FB193" s="11"/>
      <c r="FC193" s="11"/>
      <c r="FD193" s="11"/>
      <c r="FE193" s="11"/>
      <c r="FF193" s="11"/>
      <c r="FG193" s="11"/>
      <c r="FH193" s="11"/>
      <c r="FI193" s="11"/>
      <c r="FJ193" s="11"/>
      <c r="FK193" s="11"/>
      <c r="FL193" s="12"/>
      <c r="FM193" s="11"/>
      <c r="FN193" s="11"/>
      <c r="FO193" s="11"/>
      <c r="FP193" s="11"/>
      <c r="FQ193" s="11"/>
      <c r="FR193" s="11"/>
      <c r="FS193" s="11"/>
      <c r="FT193" s="11"/>
      <c r="FU193" s="11"/>
      <c r="FV193" s="11"/>
      <c r="FW193" s="11"/>
      <c r="FX193" s="11"/>
      <c r="FY193" s="11"/>
      <c r="FZ193" s="11"/>
      <c r="GA193" s="11"/>
      <c r="GB193" s="11"/>
      <c r="GC193" s="11"/>
      <c r="GD193" s="11"/>
      <c r="GE193" s="11"/>
      <c r="GF193" s="11"/>
      <c r="GG193" s="11"/>
      <c r="GH193" s="11"/>
      <c r="GI193" s="11"/>
      <c r="GJ193" s="11"/>
      <c r="GK193" s="11"/>
      <c r="GL193" s="11"/>
      <c r="GM193" s="11"/>
      <c r="GN193" s="12"/>
      <c r="GO193" s="11"/>
      <c r="GP193" s="11"/>
      <c r="GQ193" s="11"/>
      <c r="GR193" s="11"/>
      <c r="GS193" s="11"/>
      <c r="GT193" s="11"/>
      <c r="GU193" s="11"/>
      <c r="GV193" s="11"/>
      <c r="GW193" s="11"/>
      <c r="GX193" s="11"/>
      <c r="GY193" s="11"/>
      <c r="GZ193" s="11"/>
      <c r="HA193" s="11"/>
      <c r="HB193" s="11"/>
      <c r="HC193" s="11"/>
      <c r="HD193" s="11"/>
      <c r="HE193" s="11"/>
      <c r="HF193" s="11"/>
      <c r="HG193" s="11"/>
      <c r="HH193" s="11"/>
      <c r="HI193" s="11"/>
      <c r="HJ193" s="11"/>
      <c r="HK193" s="11"/>
      <c r="HL193" s="11"/>
      <c r="HM193" s="11"/>
      <c r="HN193" s="11"/>
      <c r="HO193" s="11"/>
      <c r="HP193" s="12"/>
      <c r="HQ193" s="11"/>
      <c r="HR193" s="11"/>
    </row>
    <row r="194" spans="1:226" s="2" customFormat="1" ht="15" customHeight="1" x14ac:dyDescent="0.2">
      <c r="A194" s="16" t="s">
        <v>193</v>
      </c>
      <c r="B194" s="37">
        <v>0</v>
      </c>
      <c r="C194" s="37">
        <v>0</v>
      </c>
      <c r="D194" s="4">
        <f t="shared" si="68"/>
        <v>0</v>
      </c>
      <c r="E194" s="13">
        <v>0</v>
      </c>
      <c r="F194" s="5" t="s">
        <v>373</v>
      </c>
      <c r="G194" s="5" t="s">
        <v>373</v>
      </c>
      <c r="H194" s="5" t="s">
        <v>373</v>
      </c>
      <c r="I194" s="13" t="s">
        <v>370</v>
      </c>
      <c r="J194" s="5" t="s">
        <v>373</v>
      </c>
      <c r="K194" s="5" t="s">
        <v>373</v>
      </c>
      <c r="L194" s="5" t="s">
        <v>373</v>
      </c>
      <c r="M194" s="13" t="s">
        <v>370</v>
      </c>
      <c r="N194" s="37">
        <v>1157.4000000000001</v>
      </c>
      <c r="O194" s="37">
        <v>1577.3</v>
      </c>
      <c r="P194" s="4">
        <f t="shared" si="73"/>
        <v>1.3627959218938999</v>
      </c>
      <c r="Q194" s="13">
        <v>20</v>
      </c>
      <c r="R194" s="22">
        <v>1</v>
      </c>
      <c r="S194" s="13">
        <v>15</v>
      </c>
      <c r="T194" s="37">
        <v>1138.9000000000001</v>
      </c>
      <c r="U194" s="37">
        <v>1521.4</v>
      </c>
      <c r="V194" s="4">
        <f t="shared" si="74"/>
        <v>1.3358503819474932</v>
      </c>
      <c r="W194" s="13">
        <v>30</v>
      </c>
      <c r="X194" s="37">
        <v>66.3</v>
      </c>
      <c r="Y194" s="37">
        <v>69.8</v>
      </c>
      <c r="Z194" s="4">
        <f t="shared" si="75"/>
        <v>1.052790346907994</v>
      </c>
      <c r="AA194" s="13">
        <v>20</v>
      </c>
      <c r="AB194" s="37" t="s">
        <v>370</v>
      </c>
      <c r="AC194" s="37" t="s">
        <v>370</v>
      </c>
      <c r="AD194" s="4" t="s">
        <v>370</v>
      </c>
      <c r="AE194" s="13" t="s">
        <v>370</v>
      </c>
      <c r="AF194" s="5" t="s">
        <v>383</v>
      </c>
      <c r="AG194" s="5" t="s">
        <v>383</v>
      </c>
      <c r="AH194" s="5" t="s">
        <v>383</v>
      </c>
      <c r="AI194" s="13">
        <v>5</v>
      </c>
      <c r="AJ194" s="5" t="s">
        <v>383</v>
      </c>
      <c r="AK194" s="5" t="s">
        <v>383</v>
      </c>
      <c r="AL194" s="5" t="s">
        <v>383</v>
      </c>
      <c r="AM194" s="13">
        <v>15</v>
      </c>
      <c r="AN194" s="37">
        <v>670</v>
      </c>
      <c r="AO194" s="37">
        <v>719</v>
      </c>
      <c r="AP194" s="4">
        <f t="shared" si="78"/>
        <v>1.0731343283582089</v>
      </c>
      <c r="AQ194" s="13">
        <v>20</v>
      </c>
      <c r="AR194" s="20">
        <f t="shared" si="76"/>
        <v>1.1890468895393032</v>
      </c>
      <c r="AS194" s="20">
        <f t="shared" si="79"/>
        <v>1.1890468895393032</v>
      </c>
      <c r="AT194" s="35">
        <v>1557</v>
      </c>
      <c r="AU194" s="21">
        <f t="shared" si="69"/>
        <v>1273.9090909090908</v>
      </c>
      <c r="AV194" s="21">
        <f t="shared" si="70"/>
        <v>1514.7</v>
      </c>
      <c r="AW194" s="80">
        <f t="shared" si="71"/>
        <v>240.79090909090928</v>
      </c>
      <c r="AX194" s="21">
        <v>233.2</v>
      </c>
      <c r="AY194" s="21">
        <v>178.3</v>
      </c>
      <c r="AZ194" s="21">
        <v>0</v>
      </c>
      <c r="BA194" s="21">
        <v>155.80000000000001</v>
      </c>
      <c r="BB194" s="21">
        <v>170.1</v>
      </c>
      <c r="BC194" s="21">
        <v>290.39999999999998</v>
      </c>
      <c r="BD194" s="21">
        <v>110.7000000000001</v>
      </c>
      <c r="BE194" s="21">
        <v>110.80000000000004</v>
      </c>
      <c r="BF194" s="78">
        <f t="shared" si="72"/>
        <v>265.39999999999998</v>
      </c>
      <c r="BG194" s="100"/>
      <c r="BH194" s="81"/>
      <c r="BI194" s="106"/>
      <c r="BJ194" s="37">
        <f t="shared" si="77"/>
        <v>265.39999999999998</v>
      </c>
      <c r="BK194" s="11"/>
      <c r="BL194" s="11"/>
      <c r="BM194" s="11"/>
      <c r="BN194" s="11"/>
      <c r="BO194" s="11"/>
      <c r="BP194" s="11"/>
      <c r="BQ194" s="11"/>
      <c r="BR194" s="11"/>
      <c r="BS194" s="11"/>
      <c r="BT194" s="11"/>
      <c r="BU194" s="11"/>
      <c r="BV194" s="11"/>
      <c r="BW194" s="11"/>
      <c r="BX194" s="11"/>
      <c r="BY194" s="11"/>
      <c r="BZ194" s="11"/>
      <c r="CA194" s="11"/>
      <c r="CB194" s="11"/>
      <c r="CC194" s="11"/>
      <c r="CD194" s="11"/>
      <c r="CE194" s="11"/>
      <c r="CF194" s="12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2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  <c r="DV194" s="11"/>
      <c r="DW194" s="11"/>
      <c r="DX194" s="11"/>
      <c r="DY194" s="11"/>
      <c r="DZ194" s="11"/>
      <c r="EA194" s="11"/>
      <c r="EB194" s="11"/>
      <c r="EC194" s="11"/>
      <c r="ED194" s="11"/>
      <c r="EE194" s="11"/>
      <c r="EF194" s="11"/>
      <c r="EG194" s="11"/>
      <c r="EH194" s="11"/>
      <c r="EI194" s="11"/>
      <c r="EJ194" s="12"/>
      <c r="EK194" s="11"/>
      <c r="EL194" s="11"/>
      <c r="EM194" s="11"/>
      <c r="EN194" s="11"/>
      <c r="EO194" s="11"/>
      <c r="EP194" s="11"/>
      <c r="EQ194" s="11"/>
      <c r="ER194" s="11"/>
      <c r="ES194" s="11"/>
      <c r="ET194" s="11"/>
      <c r="EU194" s="11"/>
      <c r="EV194" s="11"/>
      <c r="EW194" s="11"/>
      <c r="EX194" s="11"/>
      <c r="EY194" s="11"/>
      <c r="EZ194" s="11"/>
      <c r="FA194" s="11"/>
      <c r="FB194" s="11"/>
      <c r="FC194" s="11"/>
      <c r="FD194" s="11"/>
      <c r="FE194" s="11"/>
      <c r="FF194" s="11"/>
      <c r="FG194" s="11"/>
      <c r="FH194" s="11"/>
      <c r="FI194" s="11"/>
      <c r="FJ194" s="11"/>
      <c r="FK194" s="11"/>
      <c r="FL194" s="12"/>
      <c r="FM194" s="11"/>
      <c r="FN194" s="11"/>
      <c r="FO194" s="11"/>
      <c r="FP194" s="11"/>
      <c r="FQ194" s="11"/>
      <c r="FR194" s="11"/>
      <c r="FS194" s="11"/>
      <c r="FT194" s="11"/>
      <c r="FU194" s="11"/>
      <c r="FV194" s="11"/>
      <c r="FW194" s="11"/>
      <c r="FX194" s="11"/>
      <c r="FY194" s="11"/>
      <c r="FZ194" s="11"/>
      <c r="GA194" s="11"/>
      <c r="GB194" s="11"/>
      <c r="GC194" s="11"/>
      <c r="GD194" s="11"/>
      <c r="GE194" s="11"/>
      <c r="GF194" s="11"/>
      <c r="GG194" s="11"/>
      <c r="GH194" s="11"/>
      <c r="GI194" s="11"/>
      <c r="GJ194" s="11"/>
      <c r="GK194" s="11"/>
      <c r="GL194" s="11"/>
      <c r="GM194" s="11"/>
      <c r="GN194" s="12"/>
      <c r="GO194" s="11"/>
      <c r="GP194" s="11"/>
      <c r="GQ194" s="11"/>
      <c r="GR194" s="11"/>
      <c r="GS194" s="11"/>
      <c r="GT194" s="11"/>
      <c r="GU194" s="11"/>
      <c r="GV194" s="11"/>
      <c r="GW194" s="11"/>
      <c r="GX194" s="11"/>
      <c r="GY194" s="11"/>
      <c r="GZ194" s="11"/>
      <c r="HA194" s="11"/>
      <c r="HB194" s="11"/>
      <c r="HC194" s="11"/>
      <c r="HD194" s="11"/>
      <c r="HE194" s="11"/>
      <c r="HF194" s="11"/>
      <c r="HG194" s="11"/>
      <c r="HH194" s="11"/>
      <c r="HI194" s="11"/>
      <c r="HJ194" s="11"/>
      <c r="HK194" s="11"/>
      <c r="HL194" s="11"/>
      <c r="HM194" s="11"/>
      <c r="HN194" s="11"/>
      <c r="HO194" s="11"/>
      <c r="HP194" s="12"/>
      <c r="HQ194" s="11"/>
      <c r="HR194" s="11"/>
    </row>
    <row r="195" spans="1:226" s="2" customFormat="1" ht="15" customHeight="1" x14ac:dyDescent="0.2">
      <c r="A195" s="16" t="s">
        <v>194</v>
      </c>
      <c r="B195" s="37">
        <v>0</v>
      </c>
      <c r="C195" s="37">
        <v>0</v>
      </c>
      <c r="D195" s="4">
        <f t="shared" si="68"/>
        <v>0</v>
      </c>
      <c r="E195" s="13">
        <v>0</v>
      </c>
      <c r="F195" s="5" t="s">
        <v>373</v>
      </c>
      <c r="G195" s="5" t="s">
        <v>373</v>
      </c>
      <c r="H195" s="5" t="s">
        <v>373</v>
      </c>
      <c r="I195" s="13" t="s">
        <v>370</v>
      </c>
      <c r="J195" s="5" t="s">
        <v>373</v>
      </c>
      <c r="K195" s="5" t="s">
        <v>373</v>
      </c>
      <c r="L195" s="5" t="s">
        <v>373</v>
      </c>
      <c r="M195" s="13" t="s">
        <v>370</v>
      </c>
      <c r="N195" s="37">
        <v>380.6</v>
      </c>
      <c r="O195" s="37">
        <v>349.2</v>
      </c>
      <c r="P195" s="4">
        <f t="shared" si="73"/>
        <v>0.91749868628481335</v>
      </c>
      <c r="Q195" s="13">
        <v>20</v>
      </c>
      <c r="R195" s="22">
        <v>1</v>
      </c>
      <c r="S195" s="13">
        <v>15</v>
      </c>
      <c r="T195" s="37">
        <v>1216.3</v>
      </c>
      <c r="U195" s="37">
        <v>1436.3</v>
      </c>
      <c r="V195" s="4">
        <f t="shared" si="74"/>
        <v>1.1808764285127025</v>
      </c>
      <c r="W195" s="13">
        <v>30</v>
      </c>
      <c r="X195" s="37">
        <v>66.400000000000006</v>
      </c>
      <c r="Y195" s="37">
        <v>71.5</v>
      </c>
      <c r="Z195" s="4">
        <f t="shared" si="75"/>
        <v>1.0768072289156625</v>
      </c>
      <c r="AA195" s="13">
        <v>20</v>
      </c>
      <c r="AB195" s="37" t="s">
        <v>370</v>
      </c>
      <c r="AC195" s="37" t="s">
        <v>370</v>
      </c>
      <c r="AD195" s="4" t="s">
        <v>370</v>
      </c>
      <c r="AE195" s="13" t="s">
        <v>370</v>
      </c>
      <c r="AF195" s="5" t="s">
        <v>383</v>
      </c>
      <c r="AG195" s="5" t="s">
        <v>383</v>
      </c>
      <c r="AH195" s="5" t="s">
        <v>383</v>
      </c>
      <c r="AI195" s="13">
        <v>5</v>
      </c>
      <c r="AJ195" s="5" t="s">
        <v>383</v>
      </c>
      <c r="AK195" s="5" t="s">
        <v>383</v>
      </c>
      <c r="AL195" s="5" t="s">
        <v>383</v>
      </c>
      <c r="AM195" s="13">
        <v>15</v>
      </c>
      <c r="AN195" s="37">
        <v>495</v>
      </c>
      <c r="AO195" s="37">
        <v>470</v>
      </c>
      <c r="AP195" s="4">
        <f t="shared" si="78"/>
        <v>0.9494949494949495</v>
      </c>
      <c r="AQ195" s="13">
        <v>20</v>
      </c>
      <c r="AR195" s="20">
        <f t="shared" si="76"/>
        <v>1.0409743823741866</v>
      </c>
      <c r="AS195" s="20">
        <f t="shared" si="79"/>
        <v>1.0409743823741866</v>
      </c>
      <c r="AT195" s="35">
        <v>936</v>
      </c>
      <c r="AU195" s="21">
        <f t="shared" si="69"/>
        <v>765.81818181818187</v>
      </c>
      <c r="AV195" s="21">
        <f t="shared" si="70"/>
        <v>797.2</v>
      </c>
      <c r="AW195" s="80">
        <f t="shared" si="71"/>
        <v>31.381818181818176</v>
      </c>
      <c r="AX195" s="21">
        <v>159.9</v>
      </c>
      <c r="AY195" s="21">
        <v>146.4</v>
      </c>
      <c r="AZ195" s="21">
        <v>0</v>
      </c>
      <c r="BA195" s="21">
        <v>83.2</v>
      </c>
      <c r="BB195" s="21">
        <v>95.3</v>
      </c>
      <c r="BC195" s="21">
        <v>42.400000000000034</v>
      </c>
      <c r="BD195" s="21">
        <v>52.899999999999949</v>
      </c>
      <c r="BE195" s="21">
        <v>99.3</v>
      </c>
      <c r="BF195" s="78">
        <f t="shared" si="72"/>
        <v>117.80000000000011</v>
      </c>
      <c r="BG195" s="100"/>
      <c r="BH195" s="81"/>
      <c r="BI195" s="106"/>
      <c r="BJ195" s="37">
        <f t="shared" si="77"/>
        <v>117.80000000000011</v>
      </c>
      <c r="BK195" s="11"/>
      <c r="BL195" s="11"/>
      <c r="BM195" s="11"/>
      <c r="BN195" s="11"/>
      <c r="BO195" s="11"/>
      <c r="BP195" s="11"/>
      <c r="BQ195" s="11"/>
      <c r="BR195" s="11"/>
      <c r="BS195" s="11"/>
      <c r="BT195" s="11"/>
      <c r="BU195" s="11"/>
      <c r="BV195" s="11"/>
      <c r="BW195" s="11"/>
      <c r="BX195" s="11"/>
      <c r="BY195" s="11"/>
      <c r="BZ195" s="11"/>
      <c r="CA195" s="11"/>
      <c r="CB195" s="11"/>
      <c r="CC195" s="11"/>
      <c r="CD195" s="11"/>
      <c r="CE195" s="11"/>
      <c r="CF195" s="12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2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  <c r="DV195" s="11"/>
      <c r="DW195" s="11"/>
      <c r="DX195" s="11"/>
      <c r="DY195" s="11"/>
      <c r="DZ195" s="11"/>
      <c r="EA195" s="11"/>
      <c r="EB195" s="11"/>
      <c r="EC195" s="11"/>
      <c r="ED195" s="11"/>
      <c r="EE195" s="11"/>
      <c r="EF195" s="11"/>
      <c r="EG195" s="11"/>
      <c r="EH195" s="11"/>
      <c r="EI195" s="11"/>
      <c r="EJ195" s="12"/>
      <c r="EK195" s="11"/>
      <c r="EL195" s="11"/>
      <c r="EM195" s="11"/>
      <c r="EN195" s="11"/>
      <c r="EO195" s="11"/>
      <c r="EP195" s="11"/>
      <c r="EQ195" s="11"/>
      <c r="ER195" s="11"/>
      <c r="ES195" s="11"/>
      <c r="ET195" s="11"/>
      <c r="EU195" s="11"/>
      <c r="EV195" s="11"/>
      <c r="EW195" s="11"/>
      <c r="EX195" s="11"/>
      <c r="EY195" s="11"/>
      <c r="EZ195" s="11"/>
      <c r="FA195" s="11"/>
      <c r="FB195" s="11"/>
      <c r="FC195" s="11"/>
      <c r="FD195" s="11"/>
      <c r="FE195" s="11"/>
      <c r="FF195" s="11"/>
      <c r="FG195" s="11"/>
      <c r="FH195" s="11"/>
      <c r="FI195" s="11"/>
      <c r="FJ195" s="11"/>
      <c r="FK195" s="11"/>
      <c r="FL195" s="12"/>
      <c r="FM195" s="11"/>
      <c r="FN195" s="11"/>
      <c r="FO195" s="11"/>
      <c r="FP195" s="11"/>
      <c r="FQ195" s="11"/>
      <c r="FR195" s="11"/>
      <c r="FS195" s="11"/>
      <c r="FT195" s="11"/>
      <c r="FU195" s="11"/>
      <c r="FV195" s="11"/>
      <c r="FW195" s="11"/>
      <c r="FX195" s="11"/>
      <c r="FY195" s="11"/>
      <c r="FZ195" s="11"/>
      <c r="GA195" s="11"/>
      <c r="GB195" s="11"/>
      <c r="GC195" s="11"/>
      <c r="GD195" s="11"/>
      <c r="GE195" s="11"/>
      <c r="GF195" s="11"/>
      <c r="GG195" s="11"/>
      <c r="GH195" s="11"/>
      <c r="GI195" s="11"/>
      <c r="GJ195" s="11"/>
      <c r="GK195" s="11"/>
      <c r="GL195" s="11"/>
      <c r="GM195" s="11"/>
      <c r="GN195" s="12"/>
      <c r="GO195" s="11"/>
      <c r="GP195" s="11"/>
      <c r="GQ195" s="11"/>
      <c r="GR195" s="11"/>
      <c r="GS195" s="11"/>
      <c r="GT195" s="11"/>
      <c r="GU195" s="11"/>
      <c r="GV195" s="11"/>
      <c r="GW195" s="11"/>
      <c r="GX195" s="11"/>
      <c r="GY195" s="11"/>
      <c r="GZ195" s="11"/>
      <c r="HA195" s="11"/>
      <c r="HB195" s="11"/>
      <c r="HC195" s="11"/>
      <c r="HD195" s="11"/>
      <c r="HE195" s="11"/>
      <c r="HF195" s="11"/>
      <c r="HG195" s="11"/>
      <c r="HH195" s="11"/>
      <c r="HI195" s="11"/>
      <c r="HJ195" s="11"/>
      <c r="HK195" s="11"/>
      <c r="HL195" s="11"/>
      <c r="HM195" s="11"/>
      <c r="HN195" s="11"/>
      <c r="HO195" s="11"/>
      <c r="HP195" s="12"/>
      <c r="HQ195" s="11"/>
      <c r="HR195" s="11"/>
    </row>
    <row r="196" spans="1:226" s="2" customFormat="1" ht="15" customHeight="1" x14ac:dyDescent="0.2">
      <c r="A196" s="16" t="s">
        <v>195</v>
      </c>
      <c r="B196" s="37">
        <v>0</v>
      </c>
      <c r="C196" s="37">
        <v>0</v>
      </c>
      <c r="D196" s="4">
        <f t="shared" si="68"/>
        <v>0</v>
      </c>
      <c r="E196" s="13">
        <v>0</v>
      </c>
      <c r="F196" s="5" t="s">
        <v>373</v>
      </c>
      <c r="G196" s="5" t="s">
        <v>373</v>
      </c>
      <c r="H196" s="5" t="s">
        <v>373</v>
      </c>
      <c r="I196" s="13" t="s">
        <v>370</v>
      </c>
      <c r="J196" s="5" t="s">
        <v>373</v>
      </c>
      <c r="K196" s="5" t="s">
        <v>373</v>
      </c>
      <c r="L196" s="5" t="s">
        <v>373</v>
      </c>
      <c r="M196" s="13" t="s">
        <v>370</v>
      </c>
      <c r="N196" s="37">
        <v>623.5</v>
      </c>
      <c r="O196" s="37">
        <v>499.6</v>
      </c>
      <c r="P196" s="4">
        <f t="shared" si="73"/>
        <v>0.80128307939053733</v>
      </c>
      <c r="Q196" s="13">
        <v>20</v>
      </c>
      <c r="R196" s="22">
        <v>1</v>
      </c>
      <c r="S196" s="13">
        <v>15</v>
      </c>
      <c r="T196" s="37">
        <v>168.5</v>
      </c>
      <c r="U196" s="37">
        <v>261.10000000000002</v>
      </c>
      <c r="V196" s="4">
        <f t="shared" si="74"/>
        <v>1.5495548961424335</v>
      </c>
      <c r="W196" s="13">
        <v>25</v>
      </c>
      <c r="X196" s="37">
        <v>32.5</v>
      </c>
      <c r="Y196" s="37">
        <v>34.200000000000003</v>
      </c>
      <c r="Z196" s="4">
        <f t="shared" si="75"/>
        <v>1.0523076923076924</v>
      </c>
      <c r="AA196" s="13">
        <v>25</v>
      </c>
      <c r="AB196" s="37" t="s">
        <v>370</v>
      </c>
      <c r="AC196" s="37" t="s">
        <v>370</v>
      </c>
      <c r="AD196" s="4" t="s">
        <v>370</v>
      </c>
      <c r="AE196" s="13" t="s">
        <v>370</v>
      </c>
      <c r="AF196" s="5" t="s">
        <v>383</v>
      </c>
      <c r="AG196" s="5" t="s">
        <v>383</v>
      </c>
      <c r="AH196" s="5" t="s">
        <v>383</v>
      </c>
      <c r="AI196" s="13">
        <v>5</v>
      </c>
      <c r="AJ196" s="5" t="s">
        <v>383</v>
      </c>
      <c r="AK196" s="5" t="s">
        <v>383</v>
      </c>
      <c r="AL196" s="5" t="s">
        <v>383</v>
      </c>
      <c r="AM196" s="13">
        <v>15</v>
      </c>
      <c r="AN196" s="37">
        <v>225</v>
      </c>
      <c r="AO196" s="37">
        <v>273</v>
      </c>
      <c r="AP196" s="4">
        <f t="shared" si="78"/>
        <v>1.2133333333333334</v>
      </c>
      <c r="AQ196" s="13">
        <v>20</v>
      </c>
      <c r="AR196" s="20">
        <f t="shared" si="76"/>
        <v>1.1460846949117196</v>
      </c>
      <c r="AS196" s="20">
        <f t="shared" si="79"/>
        <v>1.1460846949117196</v>
      </c>
      <c r="AT196" s="35">
        <v>745</v>
      </c>
      <c r="AU196" s="21">
        <f t="shared" si="69"/>
        <v>609.54545454545462</v>
      </c>
      <c r="AV196" s="21">
        <f t="shared" si="70"/>
        <v>698.6</v>
      </c>
      <c r="AW196" s="80">
        <f t="shared" si="71"/>
        <v>89.054545454545405</v>
      </c>
      <c r="AX196" s="21">
        <v>56.2</v>
      </c>
      <c r="AY196" s="21">
        <v>107.3</v>
      </c>
      <c r="AZ196" s="21">
        <v>10.699999999999989</v>
      </c>
      <c r="BA196" s="21">
        <v>81.7</v>
      </c>
      <c r="BB196" s="21">
        <v>70.5</v>
      </c>
      <c r="BC196" s="21">
        <v>142.80000000000001</v>
      </c>
      <c r="BD196" s="21">
        <v>22.600000000000037</v>
      </c>
      <c r="BE196" s="21">
        <v>62.199999999999989</v>
      </c>
      <c r="BF196" s="78">
        <f t="shared" si="72"/>
        <v>144.60000000000008</v>
      </c>
      <c r="BG196" s="100"/>
      <c r="BH196" s="81"/>
      <c r="BI196" s="106"/>
      <c r="BJ196" s="37">
        <f t="shared" si="77"/>
        <v>144.60000000000008</v>
      </c>
      <c r="BK196" s="11"/>
      <c r="BL196" s="11"/>
      <c r="BM196" s="11"/>
      <c r="BN196" s="11"/>
      <c r="BO196" s="11"/>
      <c r="BP196" s="11"/>
      <c r="BQ196" s="11"/>
      <c r="BR196" s="11"/>
      <c r="BS196" s="11"/>
      <c r="BT196" s="11"/>
      <c r="BU196" s="11"/>
      <c r="BV196" s="11"/>
      <c r="BW196" s="11"/>
      <c r="BX196" s="11"/>
      <c r="BY196" s="11"/>
      <c r="BZ196" s="11"/>
      <c r="CA196" s="11"/>
      <c r="CB196" s="11"/>
      <c r="CC196" s="11"/>
      <c r="CD196" s="11"/>
      <c r="CE196" s="11"/>
      <c r="CF196" s="12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2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  <c r="DV196" s="11"/>
      <c r="DW196" s="11"/>
      <c r="DX196" s="11"/>
      <c r="DY196" s="11"/>
      <c r="DZ196" s="11"/>
      <c r="EA196" s="11"/>
      <c r="EB196" s="11"/>
      <c r="EC196" s="11"/>
      <c r="ED196" s="11"/>
      <c r="EE196" s="11"/>
      <c r="EF196" s="11"/>
      <c r="EG196" s="11"/>
      <c r="EH196" s="11"/>
      <c r="EI196" s="11"/>
      <c r="EJ196" s="12"/>
      <c r="EK196" s="11"/>
      <c r="EL196" s="11"/>
      <c r="EM196" s="11"/>
      <c r="EN196" s="11"/>
      <c r="EO196" s="11"/>
      <c r="EP196" s="11"/>
      <c r="EQ196" s="11"/>
      <c r="ER196" s="11"/>
      <c r="ES196" s="11"/>
      <c r="ET196" s="11"/>
      <c r="EU196" s="11"/>
      <c r="EV196" s="11"/>
      <c r="EW196" s="11"/>
      <c r="EX196" s="11"/>
      <c r="EY196" s="11"/>
      <c r="EZ196" s="11"/>
      <c r="FA196" s="11"/>
      <c r="FB196" s="11"/>
      <c r="FC196" s="11"/>
      <c r="FD196" s="11"/>
      <c r="FE196" s="11"/>
      <c r="FF196" s="11"/>
      <c r="FG196" s="11"/>
      <c r="FH196" s="11"/>
      <c r="FI196" s="11"/>
      <c r="FJ196" s="11"/>
      <c r="FK196" s="11"/>
      <c r="FL196" s="12"/>
      <c r="FM196" s="11"/>
      <c r="FN196" s="11"/>
      <c r="FO196" s="11"/>
      <c r="FP196" s="11"/>
      <c r="FQ196" s="11"/>
      <c r="FR196" s="11"/>
      <c r="FS196" s="11"/>
      <c r="FT196" s="11"/>
      <c r="FU196" s="11"/>
      <c r="FV196" s="11"/>
      <c r="FW196" s="11"/>
      <c r="FX196" s="11"/>
      <c r="FY196" s="11"/>
      <c r="FZ196" s="11"/>
      <c r="GA196" s="11"/>
      <c r="GB196" s="11"/>
      <c r="GC196" s="11"/>
      <c r="GD196" s="11"/>
      <c r="GE196" s="11"/>
      <c r="GF196" s="11"/>
      <c r="GG196" s="11"/>
      <c r="GH196" s="11"/>
      <c r="GI196" s="11"/>
      <c r="GJ196" s="11"/>
      <c r="GK196" s="11"/>
      <c r="GL196" s="11"/>
      <c r="GM196" s="11"/>
      <c r="GN196" s="12"/>
      <c r="GO196" s="11"/>
      <c r="GP196" s="11"/>
      <c r="GQ196" s="11"/>
      <c r="GR196" s="11"/>
      <c r="GS196" s="11"/>
      <c r="GT196" s="11"/>
      <c r="GU196" s="11"/>
      <c r="GV196" s="11"/>
      <c r="GW196" s="11"/>
      <c r="GX196" s="11"/>
      <c r="GY196" s="11"/>
      <c r="GZ196" s="11"/>
      <c r="HA196" s="11"/>
      <c r="HB196" s="11"/>
      <c r="HC196" s="11"/>
      <c r="HD196" s="11"/>
      <c r="HE196" s="11"/>
      <c r="HF196" s="11"/>
      <c r="HG196" s="11"/>
      <c r="HH196" s="11"/>
      <c r="HI196" s="11"/>
      <c r="HJ196" s="11"/>
      <c r="HK196" s="11"/>
      <c r="HL196" s="11"/>
      <c r="HM196" s="11"/>
      <c r="HN196" s="11"/>
      <c r="HO196" s="11"/>
      <c r="HP196" s="12"/>
      <c r="HQ196" s="11"/>
      <c r="HR196" s="11"/>
    </row>
    <row r="197" spans="1:226" s="2" customFormat="1" ht="15" customHeight="1" x14ac:dyDescent="0.2">
      <c r="A197" s="16" t="s">
        <v>196</v>
      </c>
      <c r="B197" s="37">
        <v>0</v>
      </c>
      <c r="C197" s="37">
        <v>0</v>
      </c>
      <c r="D197" s="4">
        <f t="shared" si="68"/>
        <v>0</v>
      </c>
      <c r="E197" s="13">
        <v>0</v>
      </c>
      <c r="F197" s="5" t="s">
        <v>373</v>
      </c>
      <c r="G197" s="5" t="s">
        <v>373</v>
      </c>
      <c r="H197" s="5" t="s">
        <v>373</v>
      </c>
      <c r="I197" s="13" t="s">
        <v>370</v>
      </c>
      <c r="J197" s="5" t="s">
        <v>373</v>
      </c>
      <c r="K197" s="5" t="s">
        <v>373</v>
      </c>
      <c r="L197" s="5" t="s">
        <v>373</v>
      </c>
      <c r="M197" s="13" t="s">
        <v>370</v>
      </c>
      <c r="N197" s="37">
        <v>826.4</v>
      </c>
      <c r="O197" s="37">
        <v>1144.2</v>
      </c>
      <c r="P197" s="4">
        <f t="shared" si="73"/>
        <v>1.3845595353339788</v>
      </c>
      <c r="Q197" s="13">
        <v>20</v>
      </c>
      <c r="R197" s="22">
        <v>1</v>
      </c>
      <c r="S197" s="13">
        <v>15</v>
      </c>
      <c r="T197" s="37">
        <v>3794.4</v>
      </c>
      <c r="U197" s="37">
        <v>4017.1</v>
      </c>
      <c r="V197" s="4">
        <f t="shared" si="74"/>
        <v>1.0586917562724014</v>
      </c>
      <c r="W197" s="13">
        <v>35</v>
      </c>
      <c r="X197" s="37">
        <v>120.5</v>
      </c>
      <c r="Y197" s="37">
        <v>132</v>
      </c>
      <c r="Z197" s="4">
        <f t="shared" si="75"/>
        <v>1.095435684647303</v>
      </c>
      <c r="AA197" s="13">
        <v>15</v>
      </c>
      <c r="AB197" s="37" t="s">
        <v>370</v>
      </c>
      <c r="AC197" s="37" t="s">
        <v>370</v>
      </c>
      <c r="AD197" s="4" t="s">
        <v>370</v>
      </c>
      <c r="AE197" s="13" t="s">
        <v>370</v>
      </c>
      <c r="AF197" s="5" t="s">
        <v>383</v>
      </c>
      <c r="AG197" s="5" t="s">
        <v>383</v>
      </c>
      <c r="AH197" s="5" t="s">
        <v>383</v>
      </c>
      <c r="AI197" s="13">
        <v>5</v>
      </c>
      <c r="AJ197" s="5" t="s">
        <v>383</v>
      </c>
      <c r="AK197" s="5" t="s">
        <v>383</v>
      </c>
      <c r="AL197" s="5" t="s">
        <v>383</v>
      </c>
      <c r="AM197" s="13">
        <v>15</v>
      </c>
      <c r="AN197" s="37">
        <v>1363</v>
      </c>
      <c r="AO197" s="37">
        <v>1384</v>
      </c>
      <c r="AP197" s="4">
        <f t="shared" si="78"/>
        <v>1.0154071900220103</v>
      </c>
      <c r="AQ197" s="13">
        <v>20</v>
      </c>
      <c r="AR197" s="20">
        <f t="shared" si="76"/>
        <v>1.1093817261558416</v>
      </c>
      <c r="AS197" s="20">
        <f t="shared" si="79"/>
        <v>1.1093817261558416</v>
      </c>
      <c r="AT197" s="35">
        <v>1085</v>
      </c>
      <c r="AU197" s="21">
        <f t="shared" si="69"/>
        <v>887.72727272727275</v>
      </c>
      <c r="AV197" s="21">
        <f t="shared" si="70"/>
        <v>984.8</v>
      </c>
      <c r="AW197" s="80">
        <f t="shared" si="71"/>
        <v>97.072727272727207</v>
      </c>
      <c r="AX197" s="21">
        <v>186.8</v>
      </c>
      <c r="AY197" s="21">
        <v>161.80000000000001</v>
      </c>
      <c r="AZ197" s="21">
        <v>0</v>
      </c>
      <c r="BA197" s="21">
        <v>118.5</v>
      </c>
      <c r="BB197" s="21">
        <v>96</v>
      </c>
      <c r="BC197" s="21">
        <v>85.799999999999955</v>
      </c>
      <c r="BD197" s="21">
        <v>23.499999999999972</v>
      </c>
      <c r="BE197" s="21">
        <v>89.400000000000063</v>
      </c>
      <c r="BF197" s="78">
        <f t="shared" si="72"/>
        <v>223.00000000000003</v>
      </c>
      <c r="BG197" s="100"/>
      <c r="BH197" s="81"/>
      <c r="BI197" s="106"/>
      <c r="BJ197" s="37">
        <f t="shared" si="77"/>
        <v>223.00000000000003</v>
      </c>
      <c r="BK197" s="11"/>
      <c r="BL197" s="11"/>
      <c r="BM197" s="11"/>
      <c r="BN197" s="11"/>
      <c r="BO197" s="11"/>
      <c r="BP197" s="11"/>
      <c r="BQ197" s="11"/>
      <c r="BR197" s="11"/>
      <c r="BS197" s="11"/>
      <c r="BT197" s="11"/>
      <c r="BU197" s="11"/>
      <c r="BV197" s="11"/>
      <c r="BW197" s="11"/>
      <c r="BX197" s="11"/>
      <c r="BY197" s="11"/>
      <c r="BZ197" s="11"/>
      <c r="CA197" s="11"/>
      <c r="CB197" s="11"/>
      <c r="CC197" s="11"/>
      <c r="CD197" s="11"/>
      <c r="CE197" s="11"/>
      <c r="CF197" s="12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2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  <c r="DV197" s="11"/>
      <c r="DW197" s="11"/>
      <c r="DX197" s="11"/>
      <c r="DY197" s="11"/>
      <c r="DZ197" s="11"/>
      <c r="EA197" s="11"/>
      <c r="EB197" s="11"/>
      <c r="EC197" s="11"/>
      <c r="ED197" s="11"/>
      <c r="EE197" s="11"/>
      <c r="EF197" s="11"/>
      <c r="EG197" s="11"/>
      <c r="EH197" s="11"/>
      <c r="EI197" s="11"/>
      <c r="EJ197" s="12"/>
      <c r="EK197" s="11"/>
      <c r="EL197" s="11"/>
      <c r="EM197" s="11"/>
      <c r="EN197" s="11"/>
      <c r="EO197" s="11"/>
      <c r="EP197" s="11"/>
      <c r="EQ197" s="11"/>
      <c r="ER197" s="11"/>
      <c r="ES197" s="11"/>
      <c r="ET197" s="11"/>
      <c r="EU197" s="11"/>
      <c r="EV197" s="11"/>
      <c r="EW197" s="11"/>
      <c r="EX197" s="11"/>
      <c r="EY197" s="11"/>
      <c r="EZ197" s="11"/>
      <c r="FA197" s="11"/>
      <c r="FB197" s="11"/>
      <c r="FC197" s="11"/>
      <c r="FD197" s="11"/>
      <c r="FE197" s="11"/>
      <c r="FF197" s="11"/>
      <c r="FG197" s="11"/>
      <c r="FH197" s="11"/>
      <c r="FI197" s="11"/>
      <c r="FJ197" s="11"/>
      <c r="FK197" s="11"/>
      <c r="FL197" s="12"/>
      <c r="FM197" s="11"/>
      <c r="FN197" s="11"/>
      <c r="FO197" s="11"/>
      <c r="FP197" s="11"/>
      <c r="FQ197" s="11"/>
      <c r="FR197" s="11"/>
      <c r="FS197" s="11"/>
      <c r="FT197" s="11"/>
      <c r="FU197" s="11"/>
      <c r="FV197" s="11"/>
      <c r="FW197" s="11"/>
      <c r="FX197" s="11"/>
      <c r="FY197" s="11"/>
      <c r="FZ197" s="11"/>
      <c r="GA197" s="11"/>
      <c r="GB197" s="11"/>
      <c r="GC197" s="11"/>
      <c r="GD197" s="11"/>
      <c r="GE197" s="11"/>
      <c r="GF197" s="11"/>
      <c r="GG197" s="11"/>
      <c r="GH197" s="11"/>
      <c r="GI197" s="11"/>
      <c r="GJ197" s="11"/>
      <c r="GK197" s="11"/>
      <c r="GL197" s="11"/>
      <c r="GM197" s="11"/>
      <c r="GN197" s="12"/>
      <c r="GO197" s="11"/>
      <c r="GP197" s="11"/>
      <c r="GQ197" s="11"/>
      <c r="GR197" s="11"/>
      <c r="GS197" s="11"/>
      <c r="GT197" s="11"/>
      <c r="GU197" s="11"/>
      <c r="GV197" s="11"/>
      <c r="GW197" s="11"/>
      <c r="GX197" s="11"/>
      <c r="GY197" s="11"/>
      <c r="GZ197" s="11"/>
      <c r="HA197" s="11"/>
      <c r="HB197" s="11"/>
      <c r="HC197" s="11"/>
      <c r="HD197" s="11"/>
      <c r="HE197" s="11"/>
      <c r="HF197" s="11"/>
      <c r="HG197" s="11"/>
      <c r="HH197" s="11"/>
      <c r="HI197" s="11"/>
      <c r="HJ197" s="11"/>
      <c r="HK197" s="11"/>
      <c r="HL197" s="11"/>
      <c r="HM197" s="11"/>
      <c r="HN197" s="11"/>
      <c r="HO197" s="11"/>
      <c r="HP197" s="12"/>
      <c r="HQ197" s="11"/>
      <c r="HR197" s="11"/>
    </row>
    <row r="198" spans="1:226" s="2" customFormat="1" ht="15" customHeight="1" x14ac:dyDescent="0.2">
      <c r="A198" s="16" t="s">
        <v>197</v>
      </c>
      <c r="B198" s="37">
        <v>0</v>
      </c>
      <c r="C198" s="37">
        <v>0</v>
      </c>
      <c r="D198" s="4">
        <f t="shared" si="68"/>
        <v>0</v>
      </c>
      <c r="E198" s="13">
        <v>0</v>
      </c>
      <c r="F198" s="5" t="s">
        <v>373</v>
      </c>
      <c r="G198" s="5" t="s">
        <v>373</v>
      </c>
      <c r="H198" s="5" t="s">
        <v>373</v>
      </c>
      <c r="I198" s="13" t="s">
        <v>370</v>
      </c>
      <c r="J198" s="5" t="s">
        <v>373</v>
      </c>
      <c r="K198" s="5" t="s">
        <v>373</v>
      </c>
      <c r="L198" s="5" t="s">
        <v>373</v>
      </c>
      <c r="M198" s="13" t="s">
        <v>370</v>
      </c>
      <c r="N198" s="37">
        <v>1704.5</v>
      </c>
      <c r="O198" s="37">
        <v>1091.5999999999999</v>
      </c>
      <c r="P198" s="4">
        <f t="shared" si="73"/>
        <v>0.64042241126430033</v>
      </c>
      <c r="Q198" s="13">
        <v>20</v>
      </c>
      <c r="R198" s="22">
        <v>1</v>
      </c>
      <c r="S198" s="13">
        <v>15</v>
      </c>
      <c r="T198" s="37">
        <v>620.79999999999995</v>
      </c>
      <c r="U198" s="37">
        <v>1012.7</v>
      </c>
      <c r="V198" s="4">
        <f t="shared" si="74"/>
        <v>1.6312822164948455</v>
      </c>
      <c r="W198" s="13">
        <v>25</v>
      </c>
      <c r="X198" s="37">
        <v>32.4</v>
      </c>
      <c r="Y198" s="37">
        <v>35.200000000000003</v>
      </c>
      <c r="Z198" s="4">
        <f t="shared" si="75"/>
        <v>1.0864197530864199</v>
      </c>
      <c r="AA198" s="13">
        <v>25</v>
      </c>
      <c r="AB198" s="37" t="s">
        <v>370</v>
      </c>
      <c r="AC198" s="37" t="s">
        <v>370</v>
      </c>
      <c r="AD198" s="4" t="s">
        <v>370</v>
      </c>
      <c r="AE198" s="13" t="s">
        <v>370</v>
      </c>
      <c r="AF198" s="5" t="s">
        <v>383</v>
      </c>
      <c r="AG198" s="5" t="s">
        <v>383</v>
      </c>
      <c r="AH198" s="5" t="s">
        <v>383</v>
      </c>
      <c r="AI198" s="13">
        <v>5</v>
      </c>
      <c r="AJ198" s="5" t="s">
        <v>383</v>
      </c>
      <c r="AK198" s="5" t="s">
        <v>383</v>
      </c>
      <c r="AL198" s="5" t="s">
        <v>383</v>
      </c>
      <c r="AM198" s="13">
        <v>15</v>
      </c>
      <c r="AN198" s="37">
        <v>445</v>
      </c>
      <c r="AO198" s="37">
        <v>465</v>
      </c>
      <c r="AP198" s="4">
        <f t="shared" si="78"/>
        <v>1.0449438202247192</v>
      </c>
      <c r="AQ198" s="13">
        <v>20</v>
      </c>
      <c r="AR198" s="20">
        <f t="shared" si="76"/>
        <v>1.1109511797077336</v>
      </c>
      <c r="AS198" s="20">
        <f t="shared" si="79"/>
        <v>1.1109511797077336</v>
      </c>
      <c r="AT198" s="35">
        <v>938</v>
      </c>
      <c r="AU198" s="21">
        <f t="shared" si="69"/>
        <v>767.45454545454538</v>
      </c>
      <c r="AV198" s="21">
        <f t="shared" si="70"/>
        <v>852.6</v>
      </c>
      <c r="AW198" s="80">
        <f t="shared" si="71"/>
        <v>85.145454545454641</v>
      </c>
      <c r="AX198" s="21">
        <v>217.1</v>
      </c>
      <c r="AY198" s="21">
        <v>209.9</v>
      </c>
      <c r="AZ198" s="21">
        <v>0</v>
      </c>
      <c r="BA198" s="21">
        <v>99.6</v>
      </c>
      <c r="BB198" s="21">
        <v>102.8</v>
      </c>
      <c r="BC198" s="21">
        <v>0</v>
      </c>
      <c r="BD198" s="21">
        <v>104.6</v>
      </c>
      <c r="BE198" s="21">
        <v>90.1</v>
      </c>
      <c r="BF198" s="78">
        <f t="shared" si="72"/>
        <v>28.5</v>
      </c>
      <c r="BG198" s="100"/>
      <c r="BH198" s="81"/>
      <c r="BI198" s="106"/>
      <c r="BJ198" s="37">
        <f t="shared" si="77"/>
        <v>28.5</v>
      </c>
      <c r="BK198" s="11"/>
      <c r="BL198" s="11"/>
      <c r="BM198" s="11"/>
      <c r="BN198" s="11"/>
      <c r="BO198" s="11"/>
      <c r="BP198" s="11"/>
      <c r="BQ198" s="11"/>
      <c r="BR198" s="11"/>
      <c r="BS198" s="11"/>
      <c r="BT198" s="11"/>
      <c r="BU198" s="11"/>
      <c r="BV198" s="11"/>
      <c r="BW198" s="11"/>
      <c r="BX198" s="11"/>
      <c r="BY198" s="11"/>
      <c r="BZ198" s="11"/>
      <c r="CA198" s="11"/>
      <c r="CB198" s="11"/>
      <c r="CC198" s="11"/>
      <c r="CD198" s="11"/>
      <c r="CE198" s="11"/>
      <c r="CF198" s="12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2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  <c r="DV198" s="11"/>
      <c r="DW198" s="11"/>
      <c r="DX198" s="11"/>
      <c r="DY198" s="11"/>
      <c r="DZ198" s="11"/>
      <c r="EA198" s="11"/>
      <c r="EB198" s="11"/>
      <c r="EC198" s="11"/>
      <c r="ED198" s="11"/>
      <c r="EE198" s="11"/>
      <c r="EF198" s="11"/>
      <c r="EG198" s="11"/>
      <c r="EH198" s="11"/>
      <c r="EI198" s="11"/>
      <c r="EJ198" s="12"/>
      <c r="EK198" s="11"/>
      <c r="EL198" s="11"/>
      <c r="EM198" s="11"/>
      <c r="EN198" s="11"/>
      <c r="EO198" s="11"/>
      <c r="EP198" s="11"/>
      <c r="EQ198" s="11"/>
      <c r="ER198" s="11"/>
      <c r="ES198" s="11"/>
      <c r="ET198" s="11"/>
      <c r="EU198" s="11"/>
      <c r="EV198" s="11"/>
      <c r="EW198" s="11"/>
      <c r="EX198" s="11"/>
      <c r="EY198" s="11"/>
      <c r="EZ198" s="11"/>
      <c r="FA198" s="11"/>
      <c r="FB198" s="11"/>
      <c r="FC198" s="11"/>
      <c r="FD198" s="11"/>
      <c r="FE198" s="11"/>
      <c r="FF198" s="11"/>
      <c r="FG198" s="11"/>
      <c r="FH198" s="11"/>
      <c r="FI198" s="11"/>
      <c r="FJ198" s="11"/>
      <c r="FK198" s="11"/>
      <c r="FL198" s="12"/>
      <c r="FM198" s="11"/>
      <c r="FN198" s="11"/>
      <c r="FO198" s="11"/>
      <c r="FP198" s="11"/>
      <c r="FQ198" s="11"/>
      <c r="FR198" s="11"/>
      <c r="FS198" s="11"/>
      <c r="FT198" s="11"/>
      <c r="FU198" s="11"/>
      <c r="FV198" s="11"/>
      <c r="FW198" s="11"/>
      <c r="FX198" s="11"/>
      <c r="FY198" s="11"/>
      <c r="FZ198" s="11"/>
      <c r="GA198" s="11"/>
      <c r="GB198" s="11"/>
      <c r="GC198" s="11"/>
      <c r="GD198" s="11"/>
      <c r="GE198" s="11"/>
      <c r="GF198" s="11"/>
      <c r="GG198" s="11"/>
      <c r="GH198" s="11"/>
      <c r="GI198" s="11"/>
      <c r="GJ198" s="11"/>
      <c r="GK198" s="11"/>
      <c r="GL198" s="11"/>
      <c r="GM198" s="11"/>
      <c r="GN198" s="12"/>
      <c r="GO198" s="11"/>
      <c r="GP198" s="11"/>
      <c r="GQ198" s="11"/>
      <c r="GR198" s="11"/>
      <c r="GS198" s="11"/>
      <c r="GT198" s="11"/>
      <c r="GU198" s="11"/>
      <c r="GV198" s="11"/>
      <c r="GW198" s="11"/>
      <c r="GX198" s="11"/>
      <c r="GY198" s="11"/>
      <c r="GZ198" s="11"/>
      <c r="HA198" s="11"/>
      <c r="HB198" s="11"/>
      <c r="HC198" s="11"/>
      <c r="HD198" s="11"/>
      <c r="HE198" s="11"/>
      <c r="HF198" s="11"/>
      <c r="HG198" s="11"/>
      <c r="HH198" s="11"/>
      <c r="HI198" s="11"/>
      <c r="HJ198" s="11"/>
      <c r="HK198" s="11"/>
      <c r="HL198" s="11"/>
      <c r="HM198" s="11"/>
      <c r="HN198" s="11"/>
      <c r="HO198" s="11"/>
      <c r="HP198" s="12"/>
      <c r="HQ198" s="11"/>
      <c r="HR198" s="11"/>
    </row>
    <row r="199" spans="1:226" s="2" customFormat="1" ht="15" customHeight="1" x14ac:dyDescent="0.2">
      <c r="A199" s="36" t="s">
        <v>198</v>
      </c>
      <c r="B199" s="37"/>
      <c r="C199" s="37"/>
      <c r="D199" s="4"/>
      <c r="E199" s="13"/>
      <c r="F199" s="5"/>
      <c r="G199" s="5"/>
      <c r="H199" s="5"/>
      <c r="I199" s="13"/>
      <c r="J199" s="5"/>
      <c r="K199" s="5"/>
      <c r="L199" s="5"/>
      <c r="M199" s="13"/>
      <c r="N199" s="37"/>
      <c r="O199" s="37"/>
      <c r="P199" s="4"/>
      <c r="Q199" s="13"/>
      <c r="R199" s="22"/>
      <c r="S199" s="13"/>
      <c r="T199" s="37"/>
      <c r="U199" s="37"/>
      <c r="V199" s="4"/>
      <c r="W199" s="13"/>
      <c r="X199" s="37"/>
      <c r="Y199" s="37"/>
      <c r="Z199" s="4"/>
      <c r="AA199" s="13"/>
      <c r="AB199" s="37"/>
      <c r="AC199" s="37"/>
      <c r="AD199" s="4"/>
      <c r="AE199" s="13"/>
      <c r="AF199" s="5"/>
      <c r="AG199" s="5"/>
      <c r="AH199" s="5"/>
      <c r="AI199" s="13"/>
      <c r="AJ199" s="5"/>
      <c r="AK199" s="5"/>
      <c r="AL199" s="5"/>
      <c r="AM199" s="13"/>
      <c r="AN199" s="37"/>
      <c r="AO199" s="37"/>
      <c r="AP199" s="4"/>
      <c r="AQ199" s="13"/>
      <c r="AR199" s="20"/>
      <c r="AS199" s="20"/>
      <c r="AT199" s="35"/>
      <c r="AU199" s="21"/>
      <c r="AV199" s="21"/>
      <c r="AW199" s="80"/>
      <c r="AX199" s="21"/>
      <c r="AY199" s="21"/>
      <c r="AZ199" s="21"/>
      <c r="BA199" s="21"/>
      <c r="BB199" s="21"/>
      <c r="BC199" s="21"/>
      <c r="BD199" s="21"/>
      <c r="BE199" s="21"/>
      <c r="BF199" s="78"/>
      <c r="BG199" s="100"/>
      <c r="BH199" s="81"/>
      <c r="BI199" s="106"/>
      <c r="BJ199" s="37"/>
      <c r="BK199" s="11"/>
      <c r="BL199" s="11"/>
      <c r="BM199" s="11"/>
      <c r="BN199" s="11"/>
      <c r="BO199" s="11"/>
      <c r="BP199" s="11"/>
      <c r="BQ199" s="11"/>
      <c r="BR199" s="11"/>
      <c r="BS199" s="11"/>
      <c r="BT199" s="11"/>
      <c r="BU199" s="11"/>
      <c r="BV199" s="11"/>
      <c r="BW199" s="11"/>
      <c r="BX199" s="11"/>
      <c r="BY199" s="11"/>
      <c r="BZ199" s="11"/>
      <c r="CA199" s="11"/>
      <c r="CB199" s="11"/>
      <c r="CC199" s="11"/>
      <c r="CD199" s="11"/>
      <c r="CE199" s="11"/>
      <c r="CF199" s="12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2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  <c r="DV199" s="11"/>
      <c r="DW199" s="11"/>
      <c r="DX199" s="11"/>
      <c r="DY199" s="11"/>
      <c r="DZ199" s="11"/>
      <c r="EA199" s="11"/>
      <c r="EB199" s="11"/>
      <c r="EC199" s="11"/>
      <c r="ED199" s="11"/>
      <c r="EE199" s="11"/>
      <c r="EF199" s="11"/>
      <c r="EG199" s="11"/>
      <c r="EH199" s="11"/>
      <c r="EI199" s="11"/>
      <c r="EJ199" s="12"/>
      <c r="EK199" s="11"/>
      <c r="EL199" s="11"/>
      <c r="EM199" s="11"/>
      <c r="EN199" s="11"/>
      <c r="EO199" s="11"/>
      <c r="EP199" s="11"/>
      <c r="EQ199" s="11"/>
      <c r="ER199" s="11"/>
      <c r="ES199" s="11"/>
      <c r="ET199" s="11"/>
      <c r="EU199" s="11"/>
      <c r="EV199" s="11"/>
      <c r="EW199" s="11"/>
      <c r="EX199" s="11"/>
      <c r="EY199" s="11"/>
      <c r="EZ199" s="11"/>
      <c r="FA199" s="11"/>
      <c r="FB199" s="11"/>
      <c r="FC199" s="11"/>
      <c r="FD199" s="11"/>
      <c r="FE199" s="11"/>
      <c r="FF199" s="11"/>
      <c r="FG199" s="11"/>
      <c r="FH199" s="11"/>
      <c r="FI199" s="11"/>
      <c r="FJ199" s="11"/>
      <c r="FK199" s="11"/>
      <c r="FL199" s="12"/>
      <c r="FM199" s="11"/>
      <c r="FN199" s="11"/>
      <c r="FO199" s="11"/>
      <c r="FP199" s="11"/>
      <c r="FQ199" s="11"/>
      <c r="FR199" s="11"/>
      <c r="FS199" s="11"/>
      <c r="FT199" s="11"/>
      <c r="FU199" s="11"/>
      <c r="FV199" s="11"/>
      <c r="FW199" s="11"/>
      <c r="FX199" s="11"/>
      <c r="FY199" s="11"/>
      <c r="FZ199" s="11"/>
      <c r="GA199" s="11"/>
      <c r="GB199" s="11"/>
      <c r="GC199" s="11"/>
      <c r="GD199" s="11"/>
      <c r="GE199" s="11"/>
      <c r="GF199" s="11"/>
      <c r="GG199" s="11"/>
      <c r="GH199" s="11"/>
      <c r="GI199" s="11"/>
      <c r="GJ199" s="11"/>
      <c r="GK199" s="11"/>
      <c r="GL199" s="11"/>
      <c r="GM199" s="11"/>
      <c r="GN199" s="12"/>
      <c r="GO199" s="11"/>
      <c r="GP199" s="11"/>
      <c r="GQ199" s="11"/>
      <c r="GR199" s="11"/>
      <c r="GS199" s="11"/>
      <c r="GT199" s="11"/>
      <c r="GU199" s="11"/>
      <c r="GV199" s="11"/>
      <c r="GW199" s="11"/>
      <c r="GX199" s="11"/>
      <c r="GY199" s="11"/>
      <c r="GZ199" s="11"/>
      <c r="HA199" s="11"/>
      <c r="HB199" s="11"/>
      <c r="HC199" s="11"/>
      <c r="HD199" s="11"/>
      <c r="HE199" s="11"/>
      <c r="HF199" s="11"/>
      <c r="HG199" s="11"/>
      <c r="HH199" s="11"/>
      <c r="HI199" s="11"/>
      <c r="HJ199" s="11"/>
      <c r="HK199" s="11"/>
      <c r="HL199" s="11"/>
      <c r="HM199" s="11"/>
      <c r="HN199" s="11"/>
      <c r="HO199" s="11"/>
      <c r="HP199" s="12"/>
      <c r="HQ199" s="11"/>
      <c r="HR199" s="11"/>
    </row>
    <row r="200" spans="1:226" s="2" customFormat="1" ht="15" customHeight="1" x14ac:dyDescent="0.2">
      <c r="A200" s="16" t="s">
        <v>199</v>
      </c>
      <c r="B200" s="37">
        <v>0</v>
      </c>
      <c r="C200" s="37">
        <v>0</v>
      </c>
      <c r="D200" s="4">
        <f t="shared" si="68"/>
        <v>0</v>
      </c>
      <c r="E200" s="13">
        <v>0</v>
      </c>
      <c r="F200" s="5" t="s">
        <v>373</v>
      </c>
      <c r="G200" s="5" t="s">
        <v>373</v>
      </c>
      <c r="H200" s="5" t="s">
        <v>373</v>
      </c>
      <c r="I200" s="13" t="s">
        <v>370</v>
      </c>
      <c r="J200" s="5" t="s">
        <v>373</v>
      </c>
      <c r="K200" s="5" t="s">
        <v>373</v>
      </c>
      <c r="L200" s="5" t="s">
        <v>373</v>
      </c>
      <c r="M200" s="13" t="s">
        <v>370</v>
      </c>
      <c r="N200" s="37">
        <v>871.1</v>
      </c>
      <c r="O200" s="37">
        <v>1624.9</v>
      </c>
      <c r="P200" s="4">
        <f t="shared" si="73"/>
        <v>1.8653426701871199</v>
      </c>
      <c r="Q200" s="13">
        <v>20</v>
      </c>
      <c r="R200" s="22">
        <v>1</v>
      </c>
      <c r="S200" s="13">
        <v>15</v>
      </c>
      <c r="T200" s="37">
        <v>30</v>
      </c>
      <c r="U200" s="37">
        <v>19.8</v>
      </c>
      <c r="V200" s="4">
        <f t="shared" si="74"/>
        <v>0.66</v>
      </c>
      <c r="W200" s="13">
        <v>35</v>
      </c>
      <c r="X200" s="37">
        <v>4</v>
      </c>
      <c r="Y200" s="37">
        <v>3.7</v>
      </c>
      <c r="Z200" s="4">
        <f t="shared" si="75"/>
        <v>0.92500000000000004</v>
      </c>
      <c r="AA200" s="13">
        <v>15</v>
      </c>
      <c r="AB200" s="37" t="s">
        <v>370</v>
      </c>
      <c r="AC200" s="37" t="s">
        <v>370</v>
      </c>
      <c r="AD200" s="4" t="s">
        <v>370</v>
      </c>
      <c r="AE200" s="13" t="s">
        <v>370</v>
      </c>
      <c r="AF200" s="5" t="s">
        <v>383</v>
      </c>
      <c r="AG200" s="5" t="s">
        <v>383</v>
      </c>
      <c r="AH200" s="5" t="s">
        <v>383</v>
      </c>
      <c r="AI200" s="13">
        <v>5</v>
      </c>
      <c r="AJ200" s="5" t="s">
        <v>383</v>
      </c>
      <c r="AK200" s="5" t="s">
        <v>383</v>
      </c>
      <c r="AL200" s="5" t="s">
        <v>383</v>
      </c>
      <c r="AM200" s="13">
        <v>15</v>
      </c>
      <c r="AN200" s="37">
        <v>270</v>
      </c>
      <c r="AO200" s="37">
        <v>271</v>
      </c>
      <c r="AP200" s="4">
        <f t="shared" ref="AP200:AP211" si="80">IF((AQ200=0),0,IF(AN200=0,1,IF(AO200&lt;0,0,AO200/AN200)))</f>
        <v>1.0037037037037038</v>
      </c>
      <c r="AQ200" s="13">
        <v>20</v>
      </c>
      <c r="AR200" s="20">
        <f t="shared" si="76"/>
        <v>1.041485023598252</v>
      </c>
      <c r="AS200" s="20">
        <f t="shared" ref="AS200:AS211" si="81">IF(AR200&gt;1.2,IF((AR200-1.2)*0.1+1.2&gt;1.3,1.3,(AR200-1.2)*0.1+1.2),AR200)</f>
        <v>1.041485023598252</v>
      </c>
      <c r="AT200" s="35">
        <v>793</v>
      </c>
      <c r="AU200" s="21">
        <f t="shared" si="69"/>
        <v>648.81818181818187</v>
      </c>
      <c r="AV200" s="21">
        <f t="shared" si="70"/>
        <v>675.7</v>
      </c>
      <c r="AW200" s="80">
        <f t="shared" si="71"/>
        <v>26.881818181818176</v>
      </c>
      <c r="AX200" s="21">
        <v>253.5</v>
      </c>
      <c r="AY200" s="21">
        <v>99.4</v>
      </c>
      <c r="AZ200" s="21">
        <v>0</v>
      </c>
      <c r="BA200" s="21">
        <v>38.9</v>
      </c>
      <c r="BB200" s="21">
        <v>32.299999999999997</v>
      </c>
      <c r="BC200" s="21">
        <v>0</v>
      </c>
      <c r="BD200" s="21">
        <v>93.6</v>
      </c>
      <c r="BE200" s="21">
        <v>93.7</v>
      </c>
      <c r="BF200" s="78">
        <f t="shared" si="72"/>
        <v>64.300000000000082</v>
      </c>
      <c r="BG200" s="100"/>
      <c r="BH200" s="81"/>
      <c r="BI200" s="106"/>
      <c r="BJ200" s="37">
        <f t="shared" si="77"/>
        <v>64.300000000000082</v>
      </c>
      <c r="BK200" s="11"/>
      <c r="BL200" s="11"/>
      <c r="BM200" s="11"/>
      <c r="BN200" s="11"/>
      <c r="BO200" s="11"/>
      <c r="BP200" s="11"/>
      <c r="BQ200" s="11"/>
      <c r="BR200" s="11"/>
      <c r="BS200" s="11"/>
      <c r="BT200" s="11"/>
      <c r="BU200" s="11"/>
      <c r="BV200" s="11"/>
      <c r="BW200" s="11"/>
      <c r="BX200" s="11"/>
      <c r="BY200" s="11"/>
      <c r="BZ200" s="11"/>
      <c r="CA200" s="11"/>
      <c r="CB200" s="11"/>
      <c r="CC200" s="11"/>
      <c r="CD200" s="11"/>
      <c r="CE200" s="11"/>
      <c r="CF200" s="12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2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  <c r="DV200" s="11"/>
      <c r="DW200" s="11"/>
      <c r="DX200" s="11"/>
      <c r="DY200" s="11"/>
      <c r="DZ200" s="11"/>
      <c r="EA200" s="11"/>
      <c r="EB200" s="11"/>
      <c r="EC200" s="11"/>
      <c r="ED200" s="11"/>
      <c r="EE200" s="11"/>
      <c r="EF200" s="11"/>
      <c r="EG200" s="11"/>
      <c r="EH200" s="11"/>
      <c r="EI200" s="11"/>
      <c r="EJ200" s="12"/>
      <c r="EK200" s="11"/>
      <c r="EL200" s="11"/>
      <c r="EM200" s="11"/>
      <c r="EN200" s="11"/>
      <c r="EO200" s="11"/>
      <c r="EP200" s="11"/>
      <c r="EQ200" s="11"/>
      <c r="ER200" s="11"/>
      <c r="ES200" s="11"/>
      <c r="ET200" s="11"/>
      <c r="EU200" s="11"/>
      <c r="EV200" s="11"/>
      <c r="EW200" s="11"/>
      <c r="EX200" s="11"/>
      <c r="EY200" s="11"/>
      <c r="EZ200" s="11"/>
      <c r="FA200" s="11"/>
      <c r="FB200" s="11"/>
      <c r="FC200" s="11"/>
      <c r="FD200" s="11"/>
      <c r="FE200" s="11"/>
      <c r="FF200" s="11"/>
      <c r="FG200" s="11"/>
      <c r="FH200" s="11"/>
      <c r="FI200" s="11"/>
      <c r="FJ200" s="11"/>
      <c r="FK200" s="11"/>
      <c r="FL200" s="12"/>
      <c r="FM200" s="11"/>
      <c r="FN200" s="11"/>
      <c r="FO200" s="11"/>
      <c r="FP200" s="11"/>
      <c r="FQ200" s="11"/>
      <c r="FR200" s="11"/>
      <c r="FS200" s="11"/>
      <c r="FT200" s="11"/>
      <c r="FU200" s="11"/>
      <c r="FV200" s="11"/>
      <c r="FW200" s="11"/>
      <c r="FX200" s="11"/>
      <c r="FY200" s="11"/>
      <c r="FZ200" s="11"/>
      <c r="GA200" s="11"/>
      <c r="GB200" s="11"/>
      <c r="GC200" s="11"/>
      <c r="GD200" s="11"/>
      <c r="GE200" s="11"/>
      <c r="GF200" s="11"/>
      <c r="GG200" s="11"/>
      <c r="GH200" s="11"/>
      <c r="GI200" s="11"/>
      <c r="GJ200" s="11"/>
      <c r="GK200" s="11"/>
      <c r="GL200" s="11"/>
      <c r="GM200" s="11"/>
      <c r="GN200" s="12"/>
      <c r="GO200" s="11"/>
      <c r="GP200" s="11"/>
      <c r="GQ200" s="11"/>
      <c r="GR200" s="11"/>
      <c r="GS200" s="11"/>
      <c r="GT200" s="11"/>
      <c r="GU200" s="11"/>
      <c r="GV200" s="11"/>
      <c r="GW200" s="11"/>
      <c r="GX200" s="11"/>
      <c r="GY200" s="11"/>
      <c r="GZ200" s="11"/>
      <c r="HA200" s="11"/>
      <c r="HB200" s="11"/>
      <c r="HC200" s="11"/>
      <c r="HD200" s="11"/>
      <c r="HE200" s="11"/>
      <c r="HF200" s="11"/>
      <c r="HG200" s="11"/>
      <c r="HH200" s="11"/>
      <c r="HI200" s="11"/>
      <c r="HJ200" s="11"/>
      <c r="HK200" s="11"/>
      <c r="HL200" s="11"/>
      <c r="HM200" s="11"/>
      <c r="HN200" s="11"/>
      <c r="HO200" s="11"/>
      <c r="HP200" s="12"/>
      <c r="HQ200" s="11"/>
      <c r="HR200" s="11"/>
    </row>
    <row r="201" spans="1:226" s="2" customFormat="1" ht="15" customHeight="1" x14ac:dyDescent="0.2">
      <c r="A201" s="16" t="s">
        <v>200</v>
      </c>
      <c r="B201" s="37">
        <v>0</v>
      </c>
      <c r="C201" s="37">
        <v>0</v>
      </c>
      <c r="D201" s="4">
        <f t="shared" si="68"/>
        <v>0</v>
      </c>
      <c r="E201" s="13">
        <v>0</v>
      </c>
      <c r="F201" s="5" t="s">
        <v>373</v>
      </c>
      <c r="G201" s="5" t="s">
        <v>373</v>
      </c>
      <c r="H201" s="5" t="s">
        <v>373</v>
      </c>
      <c r="I201" s="13" t="s">
        <v>370</v>
      </c>
      <c r="J201" s="5" t="s">
        <v>373</v>
      </c>
      <c r="K201" s="5" t="s">
        <v>373</v>
      </c>
      <c r="L201" s="5" t="s">
        <v>373</v>
      </c>
      <c r="M201" s="13" t="s">
        <v>370</v>
      </c>
      <c r="N201" s="37">
        <v>103.9</v>
      </c>
      <c r="O201" s="37">
        <v>350</v>
      </c>
      <c r="P201" s="4">
        <f t="shared" si="73"/>
        <v>3.3686236766121267</v>
      </c>
      <c r="Q201" s="13">
        <v>20</v>
      </c>
      <c r="R201" s="22">
        <v>1</v>
      </c>
      <c r="S201" s="13">
        <v>15</v>
      </c>
      <c r="T201" s="37">
        <v>0</v>
      </c>
      <c r="U201" s="37">
        <v>0.5</v>
      </c>
      <c r="V201" s="4">
        <f t="shared" si="74"/>
        <v>1</v>
      </c>
      <c r="W201" s="13">
        <v>30</v>
      </c>
      <c r="X201" s="37">
        <v>1.5</v>
      </c>
      <c r="Y201" s="37">
        <v>0.5</v>
      </c>
      <c r="Z201" s="4">
        <f t="shared" si="75"/>
        <v>0.33333333333333331</v>
      </c>
      <c r="AA201" s="13">
        <v>20</v>
      </c>
      <c r="AB201" s="37" t="s">
        <v>370</v>
      </c>
      <c r="AC201" s="37" t="s">
        <v>370</v>
      </c>
      <c r="AD201" s="4" t="s">
        <v>370</v>
      </c>
      <c r="AE201" s="13" t="s">
        <v>370</v>
      </c>
      <c r="AF201" s="5" t="s">
        <v>383</v>
      </c>
      <c r="AG201" s="5" t="s">
        <v>383</v>
      </c>
      <c r="AH201" s="5" t="s">
        <v>383</v>
      </c>
      <c r="AI201" s="13">
        <v>5</v>
      </c>
      <c r="AJ201" s="5" t="s">
        <v>383</v>
      </c>
      <c r="AK201" s="5" t="s">
        <v>383</v>
      </c>
      <c r="AL201" s="5" t="s">
        <v>383</v>
      </c>
      <c r="AM201" s="13">
        <v>15</v>
      </c>
      <c r="AN201" s="37">
        <v>136</v>
      </c>
      <c r="AO201" s="37">
        <v>50</v>
      </c>
      <c r="AP201" s="4">
        <f t="shared" si="80"/>
        <v>0.36764705882352944</v>
      </c>
      <c r="AQ201" s="13">
        <v>20</v>
      </c>
      <c r="AR201" s="20">
        <f t="shared" si="76"/>
        <v>1.2037341083369506</v>
      </c>
      <c r="AS201" s="20">
        <f t="shared" si="81"/>
        <v>1.200373410833695</v>
      </c>
      <c r="AT201" s="35">
        <v>478</v>
      </c>
      <c r="AU201" s="21">
        <f t="shared" si="69"/>
        <v>391.09090909090907</v>
      </c>
      <c r="AV201" s="21">
        <f t="shared" si="70"/>
        <v>469.5</v>
      </c>
      <c r="AW201" s="80">
        <f t="shared" si="71"/>
        <v>78.409090909090935</v>
      </c>
      <c r="AX201" s="21">
        <v>111.4</v>
      </c>
      <c r="AY201" s="21">
        <v>70</v>
      </c>
      <c r="AZ201" s="21">
        <v>0</v>
      </c>
      <c r="BA201" s="21">
        <v>47.2</v>
      </c>
      <c r="BB201" s="21">
        <v>49.3</v>
      </c>
      <c r="BC201" s="21">
        <v>35.599999999999994</v>
      </c>
      <c r="BD201" s="21">
        <v>56.800000000000011</v>
      </c>
      <c r="BE201" s="21">
        <v>55.899999999999977</v>
      </c>
      <c r="BF201" s="78">
        <f t="shared" si="72"/>
        <v>43.30000000000004</v>
      </c>
      <c r="BG201" s="100"/>
      <c r="BH201" s="81"/>
      <c r="BI201" s="106"/>
      <c r="BJ201" s="37">
        <f t="shared" si="77"/>
        <v>43.30000000000004</v>
      </c>
      <c r="BK201" s="11"/>
      <c r="BL201" s="11"/>
      <c r="BM201" s="11"/>
      <c r="BN201" s="11"/>
      <c r="BO201" s="11"/>
      <c r="BP201" s="11"/>
      <c r="BQ201" s="11"/>
      <c r="BR201" s="11"/>
      <c r="BS201" s="11"/>
      <c r="BT201" s="11"/>
      <c r="BU201" s="11"/>
      <c r="BV201" s="11"/>
      <c r="BW201" s="11"/>
      <c r="BX201" s="11"/>
      <c r="BY201" s="11"/>
      <c r="BZ201" s="11"/>
      <c r="CA201" s="11"/>
      <c r="CB201" s="11"/>
      <c r="CC201" s="11"/>
      <c r="CD201" s="11"/>
      <c r="CE201" s="11"/>
      <c r="CF201" s="12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2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  <c r="DV201" s="11"/>
      <c r="DW201" s="11"/>
      <c r="DX201" s="11"/>
      <c r="DY201" s="11"/>
      <c r="DZ201" s="11"/>
      <c r="EA201" s="11"/>
      <c r="EB201" s="11"/>
      <c r="EC201" s="11"/>
      <c r="ED201" s="11"/>
      <c r="EE201" s="11"/>
      <c r="EF201" s="11"/>
      <c r="EG201" s="11"/>
      <c r="EH201" s="11"/>
      <c r="EI201" s="11"/>
      <c r="EJ201" s="12"/>
      <c r="EK201" s="11"/>
      <c r="EL201" s="11"/>
      <c r="EM201" s="11"/>
      <c r="EN201" s="11"/>
      <c r="EO201" s="11"/>
      <c r="EP201" s="11"/>
      <c r="EQ201" s="11"/>
      <c r="ER201" s="11"/>
      <c r="ES201" s="11"/>
      <c r="ET201" s="11"/>
      <c r="EU201" s="11"/>
      <c r="EV201" s="11"/>
      <c r="EW201" s="11"/>
      <c r="EX201" s="11"/>
      <c r="EY201" s="11"/>
      <c r="EZ201" s="11"/>
      <c r="FA201" s="11"/>
      <c r="FB201" s="11"/>
      <c r="FC201" s="11"/>
      <c r="FD201" s="11"/>
      <c r="FE201" s="11"/>
      <c r="FF201" s="11"/>
      <c r="FG201" s="11"/>
      <c r="FH201" s="11"/>
      <c r="FI201" s="11"/>
      <c r="FJ201" s="11"/>
      <c r="FK201" s="11"/>
      <c r="FL201" s="12"/>
      <c r="FM201" s="11"/>
      <c r="FN201" s="11"/>
      <c r="FO201" s="11"/>
      <c r="FP201" s="11"/>
      <c r="FQ201" s="11"/>
      <c r="FR201" s="11"/>
      <c r="FS201" s="11"/>
      <c r="FT201" s="11"/>
      <c r="FU201" s="11"/>
      <c r="FV201" s="11"/>
      <c r="FW201" s="11"/>
      <c r="FX201" s="11"/>
      <c r="FY201" s="11"/>
      <c r="FZ201" s="11"/>
      <c r="GA201" s="11"/>
      <c r="GB201" s="11"/>
      <c r="GC201" s="11"/>
      <c r="GD201" s="11"/>
      <c r="GE201" s="11"/>
      <c r="GF201" s="11"/>
      <c r="GG201" s="11"/>
      <c r="GH201" s="11"/>
      <c r="GI201" s="11"/>
      <c r="GJ201" s="11"/>
      <c r="GK201" s="11"/>
      <c r="GL201" s="11"/>
      <c r="GM201" s="11"/>
      <c r="GN201" s="12"/>
      <c r="GO201" s="11"/>
      <c r="GP201" s="11"/>
      <c r="GQ201" s="11"/>
      <c r="GR201" s="11"/>
      <c r="GS201" s="11"/>
      <c r="GT201" s="11"/>
      <c r="GU201" s="11"/>
      <c r="GV201" s="11"/>
      <c r="GW201" s="11"/>
      <c r="GX201" s="11"/>
      <c r="GY201" s="11"/>
      <c r="GZ201" s="11"/>
      <c r="HA201" s="11"/>
      <c r="HB201" s="11"/>
      <c r="HC201" s="11"/>
      <c r="HD201" s="11"/>
      <c r="HE201" s="11"/>
      <c r="HF201" s="11"/>
      <c r="HG201" s="11"/>
      <c r="HH201" s="11"/>
      <c r="HI201" s="11"/>
      <c r="HJ201" s="11"/>
      <c r="HK201" s="11"/>
      <c r="HL201" s="11"/>
      <c r="HM201" s="11"/>
      <c r="HN201" s="11"/>
      <c r="HO201" s="11"/>
      <c r="HP201" s="12"/>
      <c r="HQ201" s="11"/>
      <c r="HR201" s="11"/>
    </row>
    <row r="202" spans="1:226" s="2" customFormat="1" ht="15" customHeight="1" x14ac:dyDescent="0.2">
      <c r="A202" s="16" t="s">
        <v>201</v>
      </c>
      <c r="B202" s="37">
        <v>0</v>
      </c>
      <c r="C202" s="37">
        <v>0</v>
      </c>
      <c r="D202" s="4">
        <f t="shared" si="68"/>
        <v>0</v>
      </c>
      <c r="E202" s="13">
        <v>0</v>
      </c>
      <c r="F202" s="5" t="s">
        <v>373</v>
      </c>
      <c r="G202" s="5" t="s">
        <v>373</v>
      </c>
      <c r="H202" s="5" t="s">
        <v>373</v>
      </c>
      <c r="I202" s="13" t="s">
        <v>370</v>
      </c>
      <c r="J202" s="5" t="s">
        <v>373</v>
      </c>
      <c r="K202" s="5" t="s">
        <v>373</v>
      </c>
      <c r="L202" s="5" t="s">
        <v>373</v>
      </c>
      <c r="M202" s="13" t="s">
        <v>370</v>
      </c>
      <c r="N202" s="37">
        <v>707.5</v>
      </c>
      <c r="O202" s="37">
        <v>2303.1999999999998</v>
      </c>
      <c r="P202" s="4">
        <f t="shared" si="73"/>
        <v>3.2554063604240282</v>
      </c>
      <c r="Q202" s="13">
        <v>20</v>
      </c>
      <c r="R202" s="22">
        <v>1</v>
      </c>
      <c r="S202" s="13">
        <v>15</v>
      </c>
      <c r="T202" s="37">
        <v>371.8</v>
      </c>
      <c r="U202" s="37">
        <v>376.3</v>
      </c>
      <c r="V202" s="4">
        <f t="shared" si="74"/>
        <v>1.0121032813340505</v>
      </c>
      <c r="W202" s="13">
        <v>30</v>
      </c>
      <c r="X202" s="37">
        <v>46</v>
      </c>
      <c r="Y202" s="37">
        <v>46.9</v>
      </c>
      <c r="Z202" s="4">
        <f t="shared" si="75"/>
        <v>1.0195652173913043</v>
      </c>
      <c r="AA202" s="13">
        <v>20</v>
      </c>
      <c r="AB202" s="37" t="s">
        <v>370</v>
      </c>
      <c r="AC202" s="37" t="s">
        <v>370</v>
      </c>
      <c r="AD202" s="4" t="s">
        <v>370</v>
      </c>
      <c r="AE202" s="13" t="s">
        <v>370</v>
      </c>
      <c r="AF202" s="5" t="s">
        <v>383</v>
      </c>
      <c r="AG202" s="5" t="s">
        <v>383</v>
      </c>
      <c r="AH202" s="5" t="s">
        <v>383</v>
      </c>
      <c r="AI202" s="13">
        <v>5</v>
      </c>
      <c r="AJ202" s="5" t="s">
        <v>383</v>
      </c>
      <c r="AK202" s="5" t="s">
        <v>383</v>
      </c>
      <c r="AL202" s="5" t="s">
        <v>383</v>
      </c>
      <c r="AM202" s="13">
        <v>15</v>
      </c>
      <c r="AN202" s="37">
        <v>595</v>
      </c>
      <c r="AO202" s="37">
        <v>499</v>
      </c>
      <c r="AP202" s="4">
        <f t="shared" si="80"/>
        <v>0.83865546218487397</v>
      </c>
      <c r="AQ202" s="13">
        <v>20</v>
      </c>
      <c r="AR202" s="20">
        <f t="shared" si="76"/>
        <v>1.4060537070478634</v>
      </c>
      <c r="AS202" s="20">
        <f t="shared" si="81"/>
        <v>1.2206053707047864</v>
      </c>
      <c r="AT202" s="35">
        <v>943</v>
      </c>
      <c r="AU202" s="21">
        <f t="shared" si="69"/>
        <v>771.54545454545462</v>
      </c>
      <c r="AV202" s="21">
        <f t="shared" si="70"/>
        <v>941.8</v>
      </c>
      <c r="AW202" s="80">
        <f t="shared" si="71"/>
        <v>170.25454545454534</v>
      </c>
      <c r="AX202" s="21">
        <v>276.5</v>
      </c>
      <c r="AY202" s="21">
        <v>262.5</v>
      </c>
      <c r="AZ202" s="21">
        <v>0</v>
      </c>
      <c r="BA202" s="21">
        <v>111.4</v>
      </c>
      <c r="BB202" s="21">
        <v>82.6</v>
      </c>
      <c r="BC202" s="21">
        <v>0</v>
      </c>
      <c r="BD202" s="21">
        <v>99.9</v>
      </c>
      <c r="BE202" s="21">
        <v>61.2</v>
      </c>
      <c r="BF202" s="78">
        <f t="shared" si="72"/>
        <v>47.699999999999974</v>
      </c>
      <c r="BG202" s="100"/>
      <c r="BH202" s="81"/>
      <c r="BI202" s="106"/>
      <c r="BJ202" s="37">
        <f t="shared" si="77"/>
        <v>47.699999999999974</v>
      </c>
      <c r="BK202" s="11"/>
      <c r="BL202" s="11"/>
      <c r="BM202" s="11"/>
      <c r="BN202" s="11"/>
      <c r="BO202" s="11"/>
      <c r="BP202" s="11"/>
      <c r="BQ202" s="11"/>
      <c r="BR202" s="11"/>
      <c r="BS202" s="11"/>
      <c r="BT202" s="11"/>
      <c r="BU202" s="11"/>
      <c r="BV202" s="11"/>
      <c r="BW202" s="11"/>
      <c r="BX202" s="11"/>
      <c r="BY202" s="11"/>
      <c r="BZ202" s="11"/>
      <c r="CA202" s="11"/>
      <c r="CB202" s="11"/>
      <c r="CC202" s="11"/>
      <c r="CD202" s="11"/>
      <c r="CE202" s="11"/>
      <c r="CF202" s="12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2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  <c r="DV202" s="11"/>
      <c r="DW202" s="11"/>
      <c r="DX202" s="11"/>
      <c r="DY202" s="11"/>
      <c r="DZ202" s="11"/>
      <c r="EA202" s="11"/>
      <c r="EB202" s="11"/>
      <c r="EC202" s="11"/>
      <c r="ED202" s="11"/>
      <c r="EE202" s="11"/>
      <c r="EF202" s="11"/>
      <c r="EG202" s="11"/>
      <c r="EH202" s="11"/>
      <c r="EI202" s="11"/>
      <c r="EJ202" s="12"/>
      <c r="EK202" s="11"/>
      <c r="EL202" s="11"/>
      <c r="EM202" s="11"/>
      <c r="EN202" s="11"/>
      <c r="EO202" s="11"/>
      <c r="EP202" s="11"/>
      <c r="EQ202" s="11"/>
      <c r="ER202" s="11"/>
      <c r="ES202" s="11"/>
      <c r="ET202" s="11"/>
      <c r="EU202" s="11"/>
      <c r="EV202" s="11"/>
      <c r="EW202" s="11"/>
      <c r="EX202" s="11"/>
      <c r="EY202" s="11"/>
      <c r="EZ202" s="11"/>
      <c r="FA202" s="11"/>
      <c r="FB202" s="11"/>
      <c r="FC202" s="11"/>
      <c r="FD202" s="11"/>
      <c r="FE202" s="11"/>
      <c r="FF202" s="11"/>
      <c r="FG202" s="11"/>
      <c r="FH202" s="11"/>
      <c r="FI202" s="11"/>
      <c r="FJ202" s="11"/>
      <c r="FK202" s="11"/>
      <c r="FL202" s="12"/>
      <c r="FM202" s="11"/>
      <c r="FN202" s="11"/>
      <c r="FO202" s="11"/>
      <c r="FP202" s="11"/>
      <c r="FQ202" s="11"/>
      <c r="FR202" s="11"/>
      <c r="FS202" s="11"/>
      <c r="FT202" s="11"/>
      <c r="FU202" s="11"/>
      <c r="FV202" s="11"/>
      <c r="FW202" s="11"/>
      <c r="FX202" s="11"/>
      <c r="FY202" s="11"/>
      <c r="FZ202" s="11"/>
      <c r="GA202" s="11"/>
      <c r="GB202" s="11"/>
      <c r="GC202" s="11"/>
      <c r="GD202" s="11"/>
      <c r="GE202" s="11"/>
      <c r="GF202" s="11"/>
      <c r="GG202" s="11"/>
      <c r="GH202" s="11"/>
      <c r="GI202" s="11"/>
      <c r="GJ202" s="11"/>
      <c r="GK202" s="11"/>
      <c r="GL202" s="11"/>
      <c r="GM202" s="11"/>
      <c r="GN202" s="12"/>
      <c r="GO202" s="11"/>
      <c r="GP202" s="11"/>
      <c r="GQ202" s="11"/>
      <c r="GR202" s="11"/>
      <c r="GS202" s="11"/>
      <c r="GT202" s="11"/>
      <c r="GU202" s="11"/>
      <c r="GV202" s="11"/>
      <c r="GW202" s="11"/>
      <c r="GX202" s="11"/>
      <c r="GY202" s="11"/>
      <c r="GZ202" s="11"/>
      <c r="HA202" s="11"/>
      <c r="HB202" s="11"/>
      <c r="HC202" s="11"/>
      <c r="HD202" s="11"/>
      <c r="HE202" s="11"/>
      <c r="HF202" s="11"/>
      <c r="HG202" s="11"/>
      <c r="HH202" s="11"/>
      <c r="HI202" s="11"/>
      <c r="HJ202" s="11"/>
      <c r="HK202" s="11"/>
      <c r="HL202" s="11"/>
      <c r="HM202" s="11"/>
      <c r="HN202" s="11"/>
      <c r="HO202" s="11"/>
      <c r="HP202" s="12"/>
      <c r="HQ202" s="11"/>
      <c r="HR202" s="11"/>
    </row>
    <row r="203" spans="1:226" s="2" customFormat="1" ht="15" customHeight="1" x14ac:dyDescent="0.2">
      <c r="A203" s="16" t="s">
        <v>202</v>
      </c>
      <c r="B203" s="37">
        <v>0</v>
      </c>
      <c r="C203" s="37">
        <v>0</v>
      </c>
      <c r="D203" s="4">
        <f t="shared" si="68"/>
        <v>0</v>
      </c>
      <c r="E203" s="13">
        <v>0</v>
      </c>
      <c r="F203" s="5" t="s">
        <v>373</v>
      </c>
      <c r="G203" s="5" t="s">
        <v>373</v>
      </c>
      <c r="H203" s="5" t="s">
        <v>373</v>
      </c>
      <c r="I203" s="13" t="s">
        <v>370</v>
      </c>
      <c r="J203" s="5" t="s">
        <v>373</v>
      </c>
      <c r="K203" s="5" t="s">
        <v>373</v>
      </c>
      <c r="L203" s="5" t="s">
        <v>373</v>
      </c>
      <c r="M203" s="13" t="s">
        <v>370</v>
      </c>
      <c r="N203" s="37">
        <v>352.3</v>
      </c>
      <c r="O203" s="37">
        <v>521.79999999999995</v>
      </c>
      <c r="P203" s="4">
        <f t="shared" si="73"/>
        <v>1.4811240420096508</v>
      </c>
      <c r="Q203" s="13">
        <v>20</v>
      </c>
      <c r="R203" s="22">
        <v>1</v>
      </c>
      <c r="S203" s="13">
        <v>15</v>
      </c>
      <c r="T203" s="37">
        <v>0</v>
      </c>
      <c r="U203" s="37">
        <v>0.4</v>
      </c>
      <c r="V203" s="4">
        <f t="shared" si="74"/>
        <v>1</v>
      </c>
      <c r="W203" s="13">
        <v>30</v>
      </c>
      <c r="X203" s="37">
        <v>0.8</v>
      </c>
      <c r="Y203" s="37">
        <v>1</v>
      </c>
      <c r="Z203" s="4">
        <f t="shared" si="75"/>
        <v>1.25</v>
      </c>
      <c r="AA203" s="13">
        <v>20</v>
      </c>
      <c r="AB203" s="37" t="s">
        <v>370</v>
      </c>
      <c r="AC203" s="37" t="s">
        <v>370</v>
      </c>
      <c r="AD203" s="4" t="s">
        <v>370</v>
      </c>
      <c r="AE203" s="13" t="s">
        <v>370</v>
      </c>
      <c r="AF203" s="5" t="s">
        <v>383</v>
      </c>
      <c r="AG203" s="5" t="s">
        <v>383</v>
      </c>
      <c r="AH203" s="5" t="s">
        <v>383</v>
      </c>
      <c r="AI203" s="13">
        <v>5</v>
      </c>
      <c r="AJ203" s="5" t="s">
        <v>383</v>
      </c>
      <c r="AK203" s="5" t="s">
        <v>383</v>
      </c>
      <c r="AL203" s="5" t="s">
        <v>383</v>
      </c>
      <c r="AM203" s="13">
        <v>15</v>
      </c>
      <c r="AN203" s="37">
        <v>125</v>
      </c>
      <c r="AO203" s="37">
        <v>75</v>
      </c>
      <c r="AP203" s="4">
        <f t="shared" si="80"/>
        <v>0.6</v>
      </c>
      <c r="AQ203" s="13">
        <v>20</v>
      </c>
      <c r="AR203" s="20">
        <f t="shared" si="76"/>
        <v>1.0630712460970764</v>
      </c>
      <c r="AS203" s="20">
        <f t="shared" si="81"/>
        <v>1.0630712460970764</v>
      </c>
      <c r="AT203" s="35">
        <v>334</v>
      </c>
      <c r="AU203" s="21">
        <f t="shared" si="69"/>
        <v>273.27272727272725</v>
      </c>
      <c r="AV203" s="21">
        <f t="shared" si="70"/>
        <v>290.5</v>
      </c>
      <c r="AW203" s="80">
        <f t="shared" si="71"/>
        <v>17.227272727272748</v>
      </c>
      <c r="AX203" s="21">
        <v>44.6</v>
      </c>
      <c r="AY203" s="21">
        <v>19.8</v>
      </c>
      <c r="AZ203" s="21">
        <v>0.89999999999999503</v>
      </c>
      <c r="BA203" s="21">
        <v>13.6</v>
      </c>
      <c r="BB203" s="21">
        <v>27.7</v>
      </c>
      <c r="BC203" s="21">
        <v>71.599999999999994</v>
      </c>
      <c r="BD203" s="21">
        <v>36</v>
      </c>
      <c r="BE203" s="21">
        <v>30.900000000000006</v>
      </c>
      <c r="BF203" s="78">
        <f t="shared" si="72"/>
        <v>45.400000000000006</v>
      </c>
      <c r="BG203" s="100"/>
      <c r="BH203" s="81"/>
      <c r="BI203" s="106"/>
      <c r="BJ203" s="37">
        <f t="shared" si="77"/>
        <v>45.400000000000006</v>
      </c>
      <c r="BK203" s="11"/>
      <c r="BL203" s="11"/>
      <c r="BM203" s="11"/>
      <c r="BN203" s="11"/>
      <c r="BO203" s="11"/>
      <c r="BP203" s="11"/>
      <c r="BQ203" s="11"/>
      <c r="BR203" s="11"/>
      <c r="BS203" s="11"/>
      <c r="BT203" s="11"/>
      <c r="BU203" s="11"/>
      <c r="BV203" s="11"/>
      <c r="BW203" s="11"/>
      <c r="BX203" s="11"/>
      <c r="BY203" s="11"/>
      <c r="BZ203" s="11"/>
      <c r="CA203" s="11"/>
      <c r="CB203" s="11"/>
      <c r="CC203" s="11"/>
      <c r="CD203" s="11"/>
      <c r="CE203" s="11"/>
      <c r="CF203" s="12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2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  <c r="DV203" s="11"/>
      <c r="DW203" s="11"/>
      <c r="DX203" s="11"/>
      <c r="DY203" s="11"/>
      <c r="DZ203" s="11"/>
      <c r="EA203" s="11"/>
      <c r="EB203" s="11"/>
      <c r="EC203" s="11"/>
      <c r="ED203" s="11"/>
      <c r="EE203" s="11"/>
      <c r="EF203" s="11"/>
      <c r="EG203" s="11"/>
      <c r="EH203" s="11"/>
      <c r="EI203" s="11"/>
      <c r="EJ203" s="12"/>
      <c r="EK203" s="11"/>
      <c r="EL203" s="11"/>
      <c r="EM203" s="11"/>
      <c r="EN203" s="11"/>
      <c r="EO203" s="11"/>
      <c r="EP203" s="11"/>
      <c r="EQ203" s="11"/>
      <c r="ER203" s="11"/>
      <c r="ES203" s="11"/>
      <c r="ET203" s="11"/>
      <c r="EU203" s="11"/>
      <c r="EV203" s="11"/>
      <c r="EW203" s="11"/>
      <c r="EX203" s="11"/>
      <c r="EY203" s="11"/>
      <c r="EZ203" s="11"/>
      <c r="FA203" s="11"/>
      <c r="FB203" s="11"/>
      <c r="FC203" s="11"/>
      <c r="FD203" s="11"/>
      <c r="FE203" s="11"/>
      <c r="FF203" s="11"/>
      <c r="FG203" s="11"/>
      <c r="FH203" s="11"/>
      <c r="FI203" s="11"/>
      <c r="FJ203" s="11"/>
      <c r="FK203" s="11"/>
      <c r="FL203" s="12"/>
      <c r="FM203" s="11"/>
      <c r="FN203" s="11"/>
      <c r="FO203" s="11"/>
      <c r="FP203" s="11"/>
      <c r="FQ203" s="11"/>
      <c r="FR203" s="11"/>
      <c r="FS203" s="11"/>
      <c r="FT203" s="11"/>
      <c r="FU203" s="11"/>
      <c r="FV203" s="11"/>
      <c r="FW203" s="11"/>
      <c r="FX203" s="11"/>
      <c r="FY203" s="11"/>
      <c r="FZ203" s="11"/>
      <c r="GA203" s="11"/>
      <c r="GB203" s="11"/>
      <c r="GC203" s="11"/>
      <c r="GD203" s="11"/>
      <c r="GE203" s="11"/>
      <c r="GF203" s="11"/>
      <c r="GG203" s="11"/>
      <c r="GH203" s="11"/>
      <c r="GI203" s="11"/>
      <c r="GJ203" s="11"/>
      <c r="GK203" s="11"/>
      <c r="GL203" s="11"/>
      <c r="GM203" s="11"/>
      <c r="GN203" s="12"/>
      <c r="GO203" s="11"/>
      <c r="GP203" s="11"/>
      <c r="GQ203" s="11"/>
      <c r="GR203" s="11"/>
      <c r="GS203" s="11"/>
      <c r="GT203" s="11"/>
      <c r="GU203" s="11"/>
      <c r="GV203" s="11"/>
      <c r="GW203" s="11"/>
      <c r="GX203" s="11"/>
      <c r="GY203" s="11"/>
      <c r="GZ203" s="11"/>
      <c r="HA203" s="11"/>
      <c r="HB203" s="11"/>
      <c r="HC203" s="11"/>
      <c r="HD203" s="11"/>
      <c r="HE203" s="11"/>
      <c r="HF203" s="11"/>
      <c r="HG203" s="11"/>
      <c r="HH203" s="11"/>
      <c r="HI203" s="11"/>
      <c r="HJ203" s="11"/>
      <c r="HK203" s="11"/>
      <c r="HL203" s="11"/>
      <c r="HM203" s="11"/>
      <c r="HN203" s="11"/>
      <c r="HO203" s="11"/>
      <c r="HP203" s="12"/>
      <c r="HQ203" s="11"/>
      <c r="HR203" s="11"/>
    </row>
    <row r="204" spans="1:226" s="2" customFormat="1" ht="15" customHeight="1" x14ac:dyDescent="0.2">
      <c r="A204" s="16" t="s">
        <v>203</v>
      </c>
      <c r="B204" s="37">
        <v>0</v>
      </c>
      <c r="C204" s="37">
        <v>0</v>
      </c>
      <c r="D204" s="4">
        <f t="shared" si="68"/>
        <v>0</v>
      </c>
      <c r="E204" s="13">
        <v>0</v>
      </c>
      <c r="F204" s="5" t="s">
        <v>373</v>
      </c>
      <c r="G204" s="5" t="s">
        <v>373</v>
      </c>
      <c r="H204" s="5" t="s">
        <v>373</v>
      </c>
      <c r="I204" s="13" t="s">
        <v>370</v>
      </c>
      <c r="J204" s="5" t="s">
        <v>373</v>
      </c>
      <c r="K204" s="5" t="s">
        <v>373</v>
      </c>
      <c r="L204" s="5" t="s">
        <v>373</v>
      </c>
      <c r="M204" s="13" t="s">
        <v>370</v>
      </c>
      <c r="N204" s="37">
        <v>1013.5</v>
      </c>
      <c r="O204" s="37">
        <v>1599.6</v>
      </c>
      <c r="P204" s="4">
        <f t="shared" si="73"/>
        <v>1.578293043907252</v>
      </c>
      <c r="Q204" s="13">
        <v>20</v>
      </c>
      <c r="R204" s="22">
        <v>1</v>
      </c>
      <c r="S204" s="13">
        <v>15</v>
      </c>
      <c r="T204" s="37">
        <v>172.4</v>
      </c>
      <c r="U204" s="37">
        <v>160.1</v>
      </c>
      <c r="V204" s="4">
        <f t="shared" si="74"/>
        <v>0.92865429234338737</v>
      </c>
      <c r="W204" s="13">
        <v>5</v>
      </c>
      <c r="X204" s="37">
        <v>46.1</v>
      </c>
      <c r="Y204" s="37">
        <v>49.1</v>
      </c>
      <c r="Z204" s="4">
        <f t="shared" si="75"/>
        <v>1.0650759219088937</v>
      </c>
      <c r="AA204" s="13">
        <v>45</v>
      </c>
      <c r="AB204" s="37" t="s">
        <v>370</v>
      </c>
      <c r="AC204" s="37" t="s">
        <v>370</v>
      </c>
      <c r="AD204" s="4" t="s">
        <v>370</v>
      </c>
      <c r="AE204" s="13" t="s">
        <v>370</v>
      </c>
      <c r="AF204" s="5" t="s">
        <v>383</v>
      </c>
      <c r="AG204" s="5" t="s">
        <v>383</v>
      </c>
      <c r="AH204" s="5" t="s">
        <v>383</v>
      </c>
      <c r="AI204" s="13">
        <v>5</v>
      </c>
      <c r="AJ204" s="5" t="s">
        <v>383</v>
      </c>
      <c r="AK204" s="5" t="s">
        <v>383</v>
      </c>
      <c r="AL204" s="5" t="s">
        <v>383</v>
      </c>
      <c r="AM204" s="13">
        <v>15</v>
      </c>
      <c r="AN204" s="37">
        <v>310</v>
      </c>
      <c r="AO204" s="37">
        <v>313</v>
      </c>
      <c r="AP204" s="4">
        <f t="shared" si="80"/>
        <v>1.0096774193548388</v>
      </c>
      <c r="AQ204" s="13">
        <v>20</v>
      </c>
      <c r="AR204" s="20">
        <f t="shared" si="76"/>
        <v>1.1364866401224663</v>
      </c>
      <c r="AS204" s="20">
        <f t="shared" si="81"/>
        <v>1.1364866401224663</v>
      </c>
      <c r="AT204" s="35">
        <v>1081</v>
      </c>
      <c r="AU204" s="21">
        <f t="shared" si="69"/>
        <v>884.45454545454538</v>
      </c>
      <c r="AV204" s="21">
        <f t="shared" si="70"/>
        <v>1005.2</v>
      </c>
      <c r="AW204" s="80">
        <f t="shared" si="71"/>
        <v>120.74545454545466</v>
      </c>
      <c r="AX204" s="21">
        <v>136.1</v>
      </c>
      <c r="AY204" s="21">
        <v>119.4</v>
      </c>
      <c r="AZ204" s="21">
        <v>0</v>
      </c>
      <c r="BA204" s="21">
        <v>59.8</v>
      </c>
      <c r="BB204" s="21">
        <v>127.8</v>
      </c>
      <c r="BC204" s="21">
        <v>227.69999999999993</v>
      </c>
      <c r="BD204" s="21">
        <v>116.80000000000004</v>
      </c>
      <c r="BE204" s="21">
        <v>118.90000000000002</v>
      </c>
      <c r="BF204" s="78">
        <f t="shared" si="72"/>
        <v>98.700000000000145</v>
      </c>
      <c r="BG204" s="100"/>
      <c r="BH204" s="81"/>
      <c r="BI204" s="106"/>
      <c r="BJ204" s="37">
        <f t="shared" si="77"/>
        <v>98.700000000000145</v>
      </c>
      <c r="BK204" s="11"/>
      <c r="BL204" s="11"/>
      <c r="BM204" s="11"/>
      <c r="BN204" s="11"/>
      <c r="BO204" s="11"/>
      <c r="BP204" s="11"/>
      <c r="BQ204" s="11"/>
      <c r="BR204" s="11"/>
      <c r="BS204" s="11"/>
      <c r="BT204" s="11"/>
      <c r="BU204" s="11"/>
      <c r="BV204" s="11"/>
      <c r="BW204" s="11"/>
      <c r="BX204" s="11"/>
      <c r="BY204" s="11"/>
      <c r="BZ204" s="11"/>
      <c r="CA204" s="11"/>
      <c r="CB204" s="11"/>
      <c r="CC204" s="11"/>
      <c r="CD204" s="11"/>
      <c r="CE204" s="11"/>
      <c r="CF204" s="12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2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  <c r="DV204" s="11"/>
      <c r="DW204" s="11"/>
      <c r="DX204" s="11"/>
      <c r="DY204" s="11"/>
      <c r="DZ204" s="11"/>
      <c r="EA204" s="11"/>
      <c r="EB204" s="11"/>
      <c r="EC204" s="11"/>
      <c r="ED204" s="11"/>
      <c r="EE204" s="11"/>
      <c r="EF204" s="11"/>
      <c r="EG204" s="11"/>
      <c r="EH204" s="11"/>
      <c r="EI204" s="11"/>
      <c r="EJ204" s="12"/>
      <c r="EK204" s="11"/>
      <c r="EL204" s="11"/>
      <c r="EM204" s="11"/>
      <c r="EN204" s="11"/>
      <c r="EO204" s="11"/>
      <c r="EP204" s="11"/>
      <c r="EQ204" s="11"/>
      <c r="ER204" s="11"/>
      <c r="ES204" s="11"/>
      <c r="ET204" s="11"/>
      <c r="EU204" s="11"/>
      <c r="EV204" s="11"/>
      <c r="EW204" s="11"/>
      <c r="EX204" s="11"/>
      <c r="EY204" s="11"/>
      <c r="EZ204" s="11"/>
      <c r="FA204" s="11"/>
      <c r="FB204" s="11"/>
      <c r="FC204" s="11"/>
      <c r="FD204" s="11"/>
      <c r="FE204" s="11"/>
      <c r="FF204" s="11"/>
      <c r="FG204" s="11"/>
      <c r="FH204" s="11"/>
      <c r="FI204" s="11"/>
      <c r="FJ204" s="11"/>
      <c r="FK204" s="11"/>
      <c r="FL204" s="12"/>
      <c r="FM204" s="11"/>
      <c r="FN204" s="11"/>
      <c r="FO204" s="11"/>
      <c r="FP204" s="11"/>
      <c r="FQ204" s="11"/>
      <c r="FR204" s="11"/>
      <c r="FS204" s="11"/>
      <c r="FT204" s="11"/>
      <c r="FU204" s="11"/>
      <c r="FV204" s="11"/>
      <c r="FW204" s="11"/>
      <c r="FX204" s="11"/>
      <c r="FY204" s="11"/>
      <c r="FZ204" s="11"/>
      <c r="GA204" s="11"/>
      <c r="GB204" s="11"/>
      <c r="GC204" s="11"/>
      <c r="GD204" s="11"/>
      <c r="GE204" s="11"/>
      <c r="GF204" s="11"/>
      <c r="GG204" s="11"/>
      <c r="GH204" s="11"/>
      <c r="GI204" s="11"/>
      <c r="GJ204" s="11"/>
      <c r="GK204" s="11"/>
      <c r="GL204" s="11"/>
      <c r="GM204" s="11"/>
      <c r="GN204" s="12"/>
      <c r="GO204" s="11"/>
      <c r="GP204" s="11"/>
      <c r="GQ204" s="11"/>
      <c r="GR204" s="11"/>
      <c r="GS204" s="11"/>
      <c r="GT204" s="11"/>
      <c r="GU204" s="11"/>
      <c r="GV204" s="11"/>
      <c r="GW204" s="11"/>
      <c r="GX204" s="11"/>
      <c r="GY204" s="11"/>
      <c r="GZ204" s="11"/>
      <c r="HA204" s="11"/>
      <c r="HB204" s="11"/>
      <c r="HC204" s="11"/>
      <c r="HD204" s="11"/>
      <c r="HE204" s="11"/>
      <c r="HF204" s="11"/>
      <c r="HG204" s="11"/>
      <c r="HH204" s="11"/>
      <c r="HI204" s="11"/>
      <c r="HJ204" s="11"/>
      <c r="HK204" s="11"/>
      <c r="HL204" s="11"/>
      <c r="HM204" s="11"/>
      <c r="HN204" s="11"/>
      <c r="HO204" s="11"/>
      <c r="HP204" s="12"/>
      <c r="HQ204" s="11"/>
      <c r="HR204" s="11"/>
    </row>
    <row r="205" spans="1:226" s="2" customFormat="1" ht="15" customHeight="1" x14ac:dyDescent="0.2">
      <c r="A205" s="16" t="s">
        <v>204</v>
      </c>
      <c r="B205" s="37">
        <v>2194</v>
      </c>
      <c r="C205" s="37">
        <v>2444.9</v>
      </c>
      <c r="D205" s="4">
        <f t="shared" si="68"/>
        <v>1.1143573381950775</v>
      </c>
      <c r="E205" s="13">
        <v>10</v>
      </c>
      <c r="F205" s="5" t="s">
        <v>373</v>
      </c>
      <c r="G205" s="5" t="s">
        <v>373</v>
      </c>
      <c r="H205" s="5" t="s">
        <v>373</v>
      </c>
      <c r="I205" s="13" t="s">
        <v>370</v>
      </c>
      <c r="J205" s="5" t="s">
        <v>373</v>
      </c>
      <c r="K205" s="5" t="s">
        <v>373</v>
      </c>
      <c r="L205" s="5" t="s">
        <v>373</v>
      </c>
      <c r="M205" s="13" t="s">
        <v>370</v>
      </c>
      <c r="N205" s="37">
        <v>690.5</v>
      </c>
      <c r="O205" s="37">
        <v>1346.2</v>
      </c>
      <c r="P205" s="4">
        <f t="shared" si="73"/>
        <v>1.9496017378711079</v>
      </c>
      <c r="Q205" s="13">
        <v>20</v>
      </c>
      <c r="R205" s="22">
        <v>1</v>
      </c>
      <c r="S205" s="13">
        <v>15</v>
      </c>
      <c r="T205" s="37">
        <v>289</v>
      </c>
      <c r="U205" s="37">
        <v>290</v>
      </c>
      <c r="V205" s="4">
        <f t="shared" si="74"/>
        <v>1.0034602076124568</v>
      </c>
      <c r="W205" s="13">
        <v>35</v>
      </c>
      <c r="X205" s="37">
        <v>40.1</v>
      </c>
      <c r="Y205" s="37">
        <v>40.5</v>
      </c>
      <c r="Z205" s="4">
        <f t="shared" si="75"/>
        <v>1.0099750623441397</v>
      </c>
      <c r="AA205" s="13">
        <v>15</v>
      </c>
      <c r="AB205" s="37" t="s">
        <v>370</v>
      </c>
      <c r="AC205" s="37" t="s">
        <v>370</v>
      </c>
      <c r="AD205" s="4" t="s">
        <v>370</v>
      </c>
      <c r="AE205" s="13" t="s">
        <v>370</v>
      </c>
      <c r="AF205" s="5" t="s">
        <v>383</v>
      </c>
      <c r="AG205" s="5" t="s">
        <v>383</v>
      </c>
      <c r="AH205" s="5" t="s">
        <v>383</v>
      </c>
      <c r="AI205" s="13">
        <v>5</v>
      </c>
      <c r="AJ205" s="5" t="s">
        <v>383</v>
      </c>
      <c r="AK205" s="5" t="s">
        <v>383</v>
      </c>
      <c r="AL205" s="5" t="s">
        <v>383</v>
      </c>
      <c r="AM205" s="13">
        <v>15</v>
      </c>
      <c r="AN205" s="37">
        <v>564</v>
      </c>
      <c r="AO205" s="37">
        <v>477</v>
      </c>
      <c r="AP205" s="4">
        <f t="shared" si="80"/>
        <v>0.8457446808510638</v>
      </c>
      <c r="AQ205" s="13">
        <v>20</v>
      </c>
      <c r="AR205" s="20">
        <f t="shared" si="76"/>
        <v>1.1506194344173242</v>
      </c>
      <c r="AS205" s="20">
        <f t="shared" si="81"/>
        <v>1.1506194344173242</v>
      </c>
      <c r="AT205" s="35">
        <v>2341</v>
      </c>
      <c r="AU205" s="21">
        <f t="shared" si="69"/>
        <v>1915.3636363636363</v>
      </c>
      <c r="AV205" s="21">
        <f t="shared" si="70"/>
        <v>2203.9</v>
      </c>
      <c r="AW205" s="80">
        <f t="shared" si="71"/>
        <v>288.53636363636383</v>
      </c>
      <c r="AX205" s="21">
        <v>255.6</v>
      </c>
      <c r="AY205" s="21">
        <v>345.8</v>
      </c>
      <c r="AZ205" s="21">
        <v>147.69999999999999</v>
      </c>
      <c r="BA205" s="21">
        <v>268</v>
      </c>
      <c r="BB205" s="21">
        <v>273</v>
      </c>
      <c r="BC205" s="21">
        <v>178.10000000000014</v>
      </c>
      <c r="BD205" s="21">
        <v>232.00000000000006</v>
      </c>
      <c r="BE205" s="21">
        <v>267.99999999999994</v>
      </c>
      <c r="BF205" s="78">
        <f t="shared" si="72"/>
        <v>235.70000000000005</v>
      </c>
      <c r="BG205" s="100"/>
      <c r="BH205" s="81"/>
      <c r="BI205" s="106"/>
      <c r="BJ205" s="37">
        <f t="shared" si="77"/>
        <v>235.70000000000005</v>
      </c>
      <c r="BK205" s="11"/>
      <c r="BL205" s="11"/>
      <c r="BM205" s="11"/>
      <c r="BN205" s="11"/>
      <c r="BO205" s="11"/>
      <c r="BP205" s="11"/>
      <c r="BQ205" s="11"/>
      <c r="BR205" s="11"/>
      <c r="BS205" s="11"/>
      <c r="BT205" s="11"/>
      <c r="BU205" s="11"/>
      <c r="BV205" s="11"/>
      <c r="BW205" s="11"/>
      <c r="BX205" s="11"/>
      <c r="BY205" s="11"/>
      <c r="BZ205" s="11"/>
      <c r="CA205" s="11"/>
      <c r="CB205" s="11"/>
      <c r="CC205" s="11"/>
      <c r="CD205" s="11"/>
      <c r="CE205" s="11"/>
      <c r="CF205" s="12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2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  <c r="DV205" s="11"/>
      <c r="DW205" s="11"/>
      <c r="DX205" s="11"/>
      <c r="DY205" s="11"/>
      <c r="DZ205" s="11"/>
      <c r="EA205" s="11"/>
      <c r="EB205" s="11"/>
      <c r="EC205" s="11"/>
      <c r="ED205" s="11"/>
      <c r="EE205" s="11"/>
      <c r="EF205" s="11"/>
      <c r="EG205" s="11"/>
      <c r="EH205" s="11"/>
      <c r="EI205" s="11"/>
      <c r="EJ205" s="12"/>
      <c r="EK205" s="11"/>
      <c r="EL205" s="11"/>
      <c r="EM205" s="11"/>
      <c r="EN205" s="11"/>
      <c r="EO205" s="11"/>
      <c r="EP205" s="11"/>
      <c r="EQ205" s="11"/>
      <c r="ER205" s="11"/>
      <c r="ES205" s="11"/>
      <c r="ET205" s="11"/>
      <c r="EU205" s="11"/>
      <c r="EV205" s="11"/>
      <c r="EW205" s="11"/>
      <c r="EX205" s="11"/>
      <c r="EY205" s="11"/>
      <c r="EZ205" s="11"/>
      <c r="FA205" s="11"/>
      <c r="FB205" s="11"/>
      <c r="FC205" s="11"/>
      <c r="FD205" s="11"/>
      <c r="FE205" s="11"/>
      <c r="FF205" s="11"/>
      <c r="FG205" s="11"/>
      <c r="FH205" s="11"/>
      <c r="FI205" s="11"/>
      <c r="FJ205" s="11"/>
      <c r="FK205" s="11"/>
      <c r="FL205" s="12"/>
      <c r="FM205" s="11"/>
      <c r="FN205" s="11"/>
      <c r="FO205" s="11"/>
      <c r="FP205" s="11"/>
      <c r="FQ205" s="11"/>
      <c r="FR205" s="11"/>
      <c r="FS205" s="11"/>
      <c r="FT205" s="11"/>
      <c r="FU205" s="11"/>
      <c r="FV205" s="11"/>
      <c r="FW205" s="11"/>
      <c r="FX205" s="11"/>
      <c r="FY205" s="11"/>
      <c r="FZ205" s="11"/>
      <c r="GA205" s="11"/>
      <c r="GB205" s="11"/>
      <c r="GC205" s="11"/>
      <c r="GD205" s="11"/>
      <c r="GE205" s="11"/>
      <c r="GF205" s="11"/>
      <c r="GG205" s="11"/>
      <c r="GH205" s="11"/>
      <c r="GI205" s="11"/>
      <c r="GJ205" s="11"/>
      <c r="GK205" s="11"/>
      <c r="GL205" s="11"/>
      <c r="GM205" s="11"/>
      <c r="GN205" s="12"/>
      <c r="GO205" s="11"/>
      <c r="GP205" s="11"/>
      <c r="GQ205" s="11"/>
      <c r="GR205" s="11"/>
      <c r="GS205" s="11"/>
      <c r="GT205" s="11"/>
      <c r="GU205" s="11"/>
      <c r="GV205" s="11"/>
      <c r="GW205" s="11"/>
      <c r="GX205" s="11"/>
      <c r="GY205" s="11"/>
      <c r="GZ205" s="11"/>
      <c r="HA205" s="11"/>
      <c r="HB205" s="11"/>
      <c r="HC205" s="11"/>
      <c r="HD205" s="11"/>
      <c r="HE205" s="11"/>
      <c r="HF205" s="11"/>
      <c r="HG205" s="11"/>
      <c r="HH205" s="11"/>
      <c r="HI205" s="11"/>
      <c r="HJ205" s="11"/>
      <c r="HK205" s="11"/>
      <c r="HL205" s="11"/>
      <c r="HM205" s="11"/>
      <c r="HN205" s="11"/>
      <c r="HO205" s="11"/>
      <c r="HP205" s="12"/>
      <c r="HQ205" s="11"/>
      <c r="HR205" s="11"/>
    </row>
    <row r="206" spans="1:226" s="2" customFormat="1" ht="15" customHeight="1" x14ac:dyDescent="0.2">
      <c r="A206" s="16" t="s">
        <v>205</v>
      </c>
      <c r="B206" s="37">
        <v>71010.600000000006</v>
      </c>
      <c r="C206" s="37">
        <v>76741.3</v>
      </c>
      <c r="D206" s="4">
        <f t="shared" si="68"/>
        <v>1.0807020360340569</v>
      </c>
      <c r="E206" s="13">
        <v>10</v>
      </c>
      <c r="F206" s="5" t="s">
        <v>373</v>
      </c>
      <c r="G206" s="5" t="s">
        <v>373</v>
      </c>
      <c r="H206" s="5" t="s">
        <v>373</v>
      </c>
      <c r="I206" s="13" t="s">
        <v>370</v>
      </c>
      <c r="J206" s="5" t="s">
        <v>373</v>
      </c>
      <c r="K206" s="5" t="s">
        <v>373</v>
      </c>
      <c r="L206" s="5" t="s">
        <v>373</v>
      </c>
      <c r="M206" s="13" t="s">
        <v>370</v>
      </c>
      <c r="N206" s="37">
        <v>4591.2</v>
      </c>
      <c r="O206" s="37">
        <v>6674.1</v>
      </c>
      <c r="P206" s="4">
        <f t="shared" si="73"/>
        <v>1.4536722425509672</v>
      </c>
      <c r="Q206" s="13">
        <v>20</v>
      </c>
      <c r="R206" s="22">
        <v>1</v>
      </c>
      <c r="S206" s="13">
        <v>15</v>
      </c>
      <c r="T206" s="37">
        <v>348.5</v>
      </c>
      <c r="U206" s="37">
        <v>486.3</v>
      </c>
      <c r="V206" s="4">
        <f t="shared" si="74"/>
        <v>1.3954088952654233</v>
      </c>
      <c r="W206" s="13">
        <v>30</v>
      </c>
      <c r="X206" s="37">
        <v>57.7</v>
      </c>
      <c r="Y206" s="37">
        <v>64.900000000000006</v>
      </c>
      <c r="Z206" s="4">
        <f t="shared" si="75"/>
        <v>1.1247833622183709</v>
      </c>
      <c r="AA206" s="13">
        <v>20</v>
      </c>
      <c r="AB206" s="37" t="s">
        <v>370</v>
      </c>
      <c r="AC206" s="37" t="s">
        <v>370</v>
      </c>
      <c r="AD206" s="4" t="s">
        <v>370</v>
      </c>
      <c r="AE206" s="13" t="s">
        <v>370</v>
      </c>
      <c r="AF206" s="5" t="s">
        <v>383</v>
      </c>
      <c r="AG206" s="5" t="s">
        <v>383</v>
      </c>
      <c r="AH206" s="5" t="s">
        <v>383</v>
      </c>
      <c r="AI206" s="13">
        <v>5</v>
      </c>
      <c r="AJ206" s="5" t="s">
        <v>383</v>
      </c>
      <c r="AK206" s="5" t="s">
        <v>383</v>
      </c>
      <c r="AL206" s="5" t="s">
        <v>383</v>
      </c>
      <c r="AM206" s="13">
        <v>15</v>
      </c>
      <c r="AN206" s="37">
        <v>1073</v>
      </c>
      <c r="AO206" s="37">
        <v>372</v>
      </c>
      <c r="AP206" s="4">
        <f t="shared" si="80"/>
        <v>0.34669151910531221</v>
      </c>
      <c r="AQ206" s="13">
        <v>20</v>
      </c>
      <c r="AR206" s="20">
        <f t="shared" si="76"/>
        <v>1.0971498234417065</v>
      </c>
      <c r="AS206" s="20">
        <f t="shared" si="81"/>
        <v>1.0971498234417065</v>
      </c>
      <c r="AT206" s="35">
        <v>2058</v>
      </c>
      <c r="AU206" s="21">
        <f t="shared" si="69"/>
        <v>1683.8181818181818</v>
      </c>
      <c r="AV206" s="21">
        <f t="shared" si="70"/>
        <v>1847.4</v>
      </c>
      <c r="AW206" s="80">
        <f t="shared" si="71"/>
        <v>163.58181818181833</v>
      </c>
      <c r="AX206" s="21">
        <v>412.4</v>
      </c>
      <c r="AY206" s="21">
        <v>327.10000000000002</v>
      </c>
      <c r="AZ206" s="21">
        <v>0</v>
      </c>
      <c r="BA206" s="21">
        <v>163.80000000000001</v>
      </c>
      <c r="BB206" s="21">
        <v>159.30000000000001</v>
      </c>
      <c r="BC206" s="21">
        <v>131.30000000000007</v>
      </c>
      <c r="BD206" s="21">
        <v>184.39999999999981</v>
      </c>
      <c r="BE206" s="21">
        <v>297.00000000000011</v>
      </c>
      <c r="BF206" s="78">
        <f t="shared" si="72"/>
        <v>172.10000000000019</v>
      </c>
      <c r="BG206" s="100"/>
      <c r="BH206" s="81"/>
      <c r="BI206" s="106"/>
      <c r="BJ206" s="37">
        <f t="shared" si="77"/>
        <v>172.10000000000019</v>
      </c>
      <c r="BK206" s="11"/>
      <c r="BL206" s="11"/>
      <c r="BM206" s="11"/>
      <c r="BN206" s="11"/>
      <c r="BO206" s="11"/>
      <c r="BP206" s="11"/>
      <c r="BQ206" s="11"/>
      <c r="BR206" s="11"/>
      <c r="BS206" s="11"/>
      <c r="BT206" s="11"/>
      <c r="BU206" s="11"/>
      <c r="BV206" s="11"/>
      <c r="BW206" s="11"/>
      <c r="BX206" s="11"/>
      <c r="BY206" s="11"/>
      <c r="BZ206" s="11"/>
      <c r="CA206" s="11"/>
      <c r="CB206" s="11"/>
      <c r="CC206" s="11"/>
      <c r="CD206" s="11"/>
      <c r="CE206" s="11"/>
      <c r="CF206" s="12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2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  <c r="DV206" s="11"/>
      <c r="DW206" s="11"/>
      <c r="DX206" s="11"/>
      <c r="DY206" s="11"/>
      <c r="DZ206" s="11"/>
      <c r="EA206" s="11"/>
      <c r="EB206" s="11"/>
      <c r="EC206" s="11"/>
      <c r="ED206" s="11"/>
      <c r="EE206" s="11"/>
      <c r="EF206" s="11"/>
      <c r="EG206" s="11"/>
      <c r="EH206" s="11"/>
      <c r="EI206" s="11"/>
      <c r="EJ206" s="12"/>
      <c r="EK206" s="11"/>
      <c r="EL206" s="11"/>
      <c r="EM206" s="11"/>
      <c r="EN206" s="11"/>
      <c r="EO206" s="11"/>
      <c r="EP206" s="11"/>
      <c r="EQ206" s="11"/>
      <c r="ER206" s="11"/>
      <c r="ES206" s="11"/>
      <c r="ET206" s="11"/>
      <c r="EU206" s="11"/>
      <c r="EV206" s="11"/>
      <c r="EW206" s="11"/>
      <c r="EX206" s="11"/>
      <c r="EY206" s="11"/>
      <c r="EZ206" s="11"/>
      <c r="FA206" s="11"/>
      <c r="FB206" s="11"/>
      <c r="FC206" s="11"/>
      <c r="FD206" s="11"/>
      <c r="FE206" s="11"/>
      <c r="FF206" s="11"/>
      <c r="FG206" s="11"/>
      <c r="FH206" s="11"/>
      <c r="FI206" s="11"/>
      <c r="FJ206" s="11"/>
      <c r="FK206" s="11"/>
      <c r="FL206" s="12"/>
      <c r="FM206" s="11"/>
      <c r="FN206" s="11"/>
      <c r="FO206" s="11"/>
      <c r="FP206" s="11"/>
      <c r="FQ206" s="11"/>
      <c r="FR206" s="11"/>
      <c r="FS206" s="11"/>
      <c r="FT206" s="11"/>
      <c r="FU206" s="11"/>
      <c r="FV206" s="11"/>
      <c r="FW206" s="11"/>
      <c r="FX206" s="11"/>
      <c r="FY206" s="11"/>
      <c r="FZ206" s="11"/>
      <c r="GA206" s="11"/>
      <c r="GB206" s="11"/>
      <c r="GC206" s="11"/>
      <c r="GD206" s="11"/>
      <c r="GE206" s="11"/>
      <c r="GF206" s="11"/>
      <c r="GG206" s="11"/>
      <c r="GH206" s="11"/>
      <c r="GI206" s="11"/>
      <c r="GJ206" s="11"/>
      <c r="GK206" s="11"/>
      <c r="GL206" s="11"/>
      <c r="GM206" s="11"/>
      <c r="GN206" s="12"/>
      <c r="GO206" s="11"/>
      <c r="GP206" s="11"/>
      <c r="GQ206" s="11"/>
      <c r="GR206" s="11"/>
      <c r="GS206" s="11"/>
      <c r="GT206" s="11"/>
      <c r="GU206" s="11"/>
      <c r="GV206" s="11"/>
      <c r="GW206" s="11"/>
      <c r="GX206" s="11"/>
      <c r="GY206" s="11"/>
      <c r="GZ206" s="11"/>
      <c r="HA206" s="11"/>
      <c r="HB206" s="11"/>
      <c r="HC206" s="11"/>
      <c r="HD206" s="11"/>
      <c r="HE206" s="11"/>
      <c r="HF206" s="11"/>
      <c r="HG206" s="11"/>
      <c r="HH206" s="11"/>
      <c r="HI206" s="11"/>
      <c r="HJ206" s="11"/>
      <c r="HK206" s="11"/>
      <c r="HL206" s="11"/>
      <c r="HM206" s="11"/>
      <c r="HN206" s="11"/>
      <c r="HO206" s="11"/>
      <c r="HP206" s="12"/>
      <c r="HQ206" s="11"/>
      <c r="HR206" s="11"/>
    </row>
    <row r="207" spans="1:226" s="2" customFormat="1" ht="15" customHeight="1" x14ac:dyDescent="0.2">
      <c r="A207" s="16" t="s">
        <v>206</v>
      </c>
      <c r="B207" s="37">
        <v>0</v>
      </c>
      <c r="C207" s="37">
        <v>0</v>
      </c>
      <c r="D207" s="4">
        <f t="shared" si="68"/>
        <v>0</v>
      </c>
      <c r="E207" s="13">
        <v>0</v>
      </c>
      <c r="F207" s="5" t="s">
        <v>373</v>
      </c>
      <c r="G207" s="5" t="s">
        <v>373</v>
      </c>
      <c r="H207" s="5" t="s">
        <v>373</v>
      </c>
      <c r="I207" s="13" t="s">
        <v>370</v>
      </c>
      <c r="J207" s="5" t="s">
        <v>373</v>
      </c>
      <c r="K207" s="5" t="s">
        <v>373</v>
      </c>
      <c r="L207" s="5" t="s">
        <v>373</v>
      </c>
      <c r="M207" s="13" t="s">
        <v>370</v>
      </c>
      <c r="N207" s="37">
        <v>284.7</v>
      </c>
      <c r="O207" s="37">
        <v>267.39999999999998</v>
      </c>
      <c r="P207" s="4">
        <f t="shared" si="73"/>
        <v>0.93923428170003509</v>
      </c>
      <c r="Q207" s="13">
        <v>20</v>
      </c>
      <c r="R207" s="22">
        <v>1</v>
      </c>
      <c r="S207" s="13">
        <v>15</v>
      </c>
      <c r="T207" s="37">
        <v>132.1</v>
      </c>
      <c r="U207" s="37">
        <v>86.1</v>
      </c>
      <c r="V207" s="4">
        <f t="shared" si="74"/>
        <v>0.65177895533686603</v>
      </c>
      <c r="W207" s="13">
        <v>30</v>
      </c>
      <c r="X207" s="37">
        <v>14.4</v>
      </c>
      <c r="Y207" s="37">
        <v>11.1</v>
      </c>
      <c r="Z207" s="4">
        <f t="shared" si="75"/>
        <v>0.77083333333333326</v>
      </c>
      <c r="AA207" s="13">
        <v>20</v>
      </c>
      <c r="AB207" s="37" t="s">
        <v>370</v>
      </c>
      <c r="AC207" s="37" t="s">
        <v>370</v>
      </c>
      <c r="AD207" s="4" t="s">
        <v>370</v>
      </c>
      <c r="AE207" s="13" t="s">
        <v>370</v>
      </c>
      <c r="AF207" s="5" t="s">
        <v>383</v>
      </c>
      <c r="AG207" s="5" t="s">
        <v>383</v>
      </c>
      <c r="AH207" s="5" t="s">
        <v>383</v>
      </c>
      <c r="AI207" s="13">
        <v>5</v>
      </c>
      <c r="AJ207" s="5" t="s">
        <v>383</v>
      </c>
      <c r="AK207" s="5" t="s">
        <v>383</v>
      </c>
      <c r="AL207" s="5" t="s">
        <v>383</v>
      </c>
      <c r="AM207" s="13">
        <v>15</v>
      </c>
      <c r="AN207" s="37">
        <v>183</v>
      </c>
      <c r="AO207" s="37">
        <v>204</v>
      </c>
      <c r="AP207" s="4">
        <f t="shared" si="80"/>
        <v>1.1147540983606556</v>
      </c>
      <c r="AQ207" s="13">
        <v>20</v>
      </c>
      <c r="AR207" s="20">
        <f t="shared" si="76"/>
        <v>0.86714098026653774</v>
      </c>
      <c r="AS207" s="20">
        <f t="shared" si="81"/>
        <v>0.86714098026653774</v>
      </c>
      <c r="AT207" s="35">
        <v>366</v>
      </c>
      <c r="AU207" s="21">
        <f t="shared" si="69"/>
        <v>299.45454545454544</v>
      </c>
      <c r="AV207" s="21">
        <f t="shared" si="70"/>
        <v>259.7</v>
      </c>
      <c r="AW207" s="80">
        <f t="shared" si="71"/>
        <v>-39.75454545454545</v>
      </c>
      <c r="AX207" s="21">
        <v>28.2</v>
      </c>
      <c r="AY207" s="21">
        <v>40.4</v>
      </c>
      <c r="AZ207" s="21">
        <v>27.499999999999993</v>
      </c>
      <c r="BA207" s="21">
        <v>35.1</v>
      </c>
      <c r="BB207" s="21">
        <v>9.3000000000000007</v>
      </c>
      <c r="BC207" s="21">
        <v>28.300000000000011</v>
      </c>
      <c r="BD207" s="21">
        <v>38.499999999999986</v>
      </c>
      <c r="BE207" s="21">
        <v>34.1</v>
      </c>
      <c r="BF207" s="78">
        <f t="shared" si="72"/>
        <v>18.300000000000004</v>
      </c>
      <c r="BG207" s="100"/>
      <c r="BH207" s="81"/>
      <c r="BI207" s="106"/>
      <c r="BJ207" s="37">
        <f t="shared" si="77"/>
        <v>18.300000000000004</v>
      </c>
      <c r="BK207" s="11"/>
      <c r="BL207" s="11"/>
      <c r="BM207" s="11"/>
      <c r="BN207" s="11"/>
      <c r="BO207" s="11"/>
      <c r="BP207" s="11"/>
      <c r="BQ207" s="11"/>
      <c r="BR207" s="11"/>
      <c r="BS207" s="11"/>
      <c r="BT207" s="11"/>
      <c r="BU207" s="11"/>
      <c r="BV207" s="11"/>
      <c r="BW207" s="11"/>
      <c r="BX207" s="11"/>
      <c r="BY207" s="11"/>
      <c r="BZ207" s="11"/>
      <c r="CA207" s="11"/>
      <c r="CB207" s="11"/>
      <c r="CC207" s="11"/>
      <c r="CD207" s="11"/>
      <c r="CE207" s="11"/>
      <c r="CF207" s="12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2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  <c r="DV207" s="11"/>
      <c r="DW207" s="11"/>
      <c r="DX207" s="11"/>
      <c r="DY207" s="11"/>
      <c r="DZ207" s="11"/>
      <c r="EA207" s="11"/>
      <c r="EB207" s="11"/>
      <c r="EC207" s="11"/>
      <c r="ED207" s="11"/>
      <c r="EE207" s="11"/>
      <c r="EF207" s="11"/>
      <c r="EG207" s="11"/>
      <c r="EH207" s="11"/>
      <c r="EI207" s="11"/>
      <c r="EJ207" s="12"/>
      <c r="EK207" s="11"/>
      <c r="EL207" s="11"/>
      <c r="EM207" s="11"/>
      <c r="EN207" s="11"/>
      <c r="EO207" s="11"/>
      <c r="EP207" s="11"/>
      <c r="EQ207" s="11"/>
      <c r="ER207" s="11"/>
      <c r="ES207" s="11"/>
      <c r="ET207" s="11"/>
      <c r="EU207" s="11"/>
      <c r="EV207" s="11"/>
      <c r="EW207" s="11"/>
      <c r="EX207" s="11"/>
      <c r="EY207" s="11"/>
      <c r="EZ207" s="11"/>
      <c r="FA207" s="11"/>
      <c r="FB207" s="11"/>
      <c r="FC207" s="11"/>
      <c r="FD207" s="11"/>
      <c r="FE207" s="11"/>
      <c r="FF207" s="11"/>
      <c r="FG207" s="11"/>
      <c r="FH207" s="11"/>
      <c r="FI207" s="11"/>
      <c r="FJ207" s="11"/>
      <c r="FK207" s="11"/>
      <c r="FL207" s="12"/>
      <c r="FM207" s="11"/>
      <c r="FN207" s="11"/>
      <c r="FO207" s="11"/>
      <c r="FP207" s="11"/>
      <c r="FQ207" s="11"/>
      <c r="FR207" s="11"/>
      <c r="FS207" s="11"/>
      <c r="FT207" s="11"/>
      <c r="FU207" s="11"/>
      <c r="FV207" s="11"/>
      <c r="FW207" s="11"/>
      <c r="FX207" s="11"/>
      <c r="FY207" s="11"/>
      <c r="FZ207" s="11"/>
      <c r="GA207" s="11"/>
      <c r="GB207" s="11"/>
      <c r="GC207" s="11"/>
      <c r="GD207" s="11"/>
      <c r="GE207" s="11"/>
      <c r="GF207" s="11"/>
      <c r="GG207" s="11"/>
      <c r="GH207" s="11"/>
      <c r="GI207" s="11"/>
      <c r="GJ207" s="11"/>
      <c r="GK207" s="11"/>
      <c r="GL207" s="11"/>
      <c r="GM207" s="11"/>
      <c r="GN207" s="12"/>
      <c r="GO207" s="11"/>
      <c r="GP207" s="11"/>
      <c r="GQ207" s="11"/>
      <c r="GR207" s="11"/>
      <c r="GS207" s="11"/>
      <c r="GT207" s="11"/>
      <c r="GU207" s="11"/>
      <c r="GV207" s="11"/>
      <c r="GW207" s="11"/>
      <c r="GX207" s="11"/>
      <c r="GY207" s="11"/>
      <c r="GZ207" s="11"/>
      <c r="HA207" s="11"/>
      <c r="HB207" s="11"/>
      <c r="HC207" s="11"/>
      <c r="HD207" s="11"/>
      <c r="HE207" s="11"/>
      <c r="HF207" s="11"/>
      <c r="HG207" s="11"/>
      <c r="HH207" s="11"/>
      <c r="HI207" s="11"/>
      <c r="HJ207" s="11"/>
      <c r="HK207" s="11"/>
      <c r="HL207" s="11"/>
      <c r="HM207" s="11"/>
      <c r="HN207" s="11"/>
      <c r="HO207" s="11"/>
      <c r="HP207" s="12"/>
      <c r="HQ207" s="11"/>
      <c r="HR207" s="11"/>
    </row>
    <row r="208" spans="1:226" s="2" customFormat="1" ht="15" customHeight="1" x14ac:dyDescent="0.2">
      <c r="A208" s="16" t="s">
        <v>207</v>
      </c>
      <c r="B208" s="37">
        <v>0</v>
      </c>
      <c r="C208" s="37">
        <v>0</v>
      </c>
      <c r="D208" s="4">
        <f t="shared" si="68"/>
        <v>0</v>
      </c>
      <c r="E208" s="13">
        <v>0</v>
      </c>
      <c r="F208" s="5" t="s">
        <v>373</v>
      </c>
      <c r="G208" s="5" t="s">
        <v>373</v>
      </c>
      <c r="H208" s="5" t="s">
        <v>373</v>
      </c>
      <c r="I208" s="13" t="s">
        <v>370</v>
      </c>
      <c r="J208" s="5" t="s">
        <v>373</v>
      </c>
      <c r="K208" s="5" t="s">
        <v>373</v>
      </c>
      <c r="L208" s="5" t="s">
        <v>373</v>
      </c>
      <c r="M208" s="13" t="s">
        <v>370</v>
      </c>
      <c r="N208" s="37">
        <v>475.4</v>
      </c>
      <c r="O208" s="37">
        <v>354.2</v>
      </c>
      <c r="P208" s="4">
        <f t="shared" si="73"/>
        <v>0.74505679427850235</v>
      </c>
      <c r="Q208" s="13">
        <v>20</v>
      </c>
      <c r="R208" s="22">
        <v>1</v>
      </c>
      <c r="S208" s="13">
        <v>15</v>
      </c>
      <c r="T208" s="37">
        <v>24.3</v>
      </c>
      <c r="U208" s="37">
        <v>12.5</v>
      </c>
      <c r="V208" s="4">
        <f t="shared" si="74"/>
        <v>0.51440329218106995</v>
      </c>
      <c r="W208" s="13">
        <v>30</v>
      </c>
      <c r="X208" s="37">
        <v>0.8</v>
      </c>
      <c r="Y208" s="37">
        <v>1.3</v>
      </c>
      <c r="Z208" s="4">
        <f t="shared" si="75"/>
        <v>1.625</v>
      </c>
      <c r="AA208" s="13">
        <v>20</v>
      </c>
      <c r="AB208" s="37" t="s">
        <v>370</v>
      </c>
      <c r="AC208" s="37" t="s">
        <v>370</v>
      </c>
      <c r="AD208" s="4" t="s">
        <v>370</v>
      </c>
      <c r="AE208" s="13" t="s">
        <v>370</v>
      </c>
      <c r="AF208" s="5" t="s">
        <v>383</v>
      </c>
      <c r="AG208" s="5" t="s">
        <v>383</v>
      </c>
      <c r="AH208" s="5" t="s">
        <v>383</v>
      </c>
      <c r="AI208" s="13">
        <v>5</v>
      </c>
      <c r="AJ208" s="5" t="s">
        <v>383</v>
      </c>
      <c r="AK208" s="5" t="s">
        <v>383</v>
      </c>
      <c r="AL208" s="5" t="s">
        <v>383</v>
      </c>
      <c r="AM208" s="13">
        <v>15</v>
      </c>
      <c r="AN208" s="37">
        <v>144</v>
      </c>
      <c r="AO208" s="37">
        <v>103</v>
      </c>
      <c r="AP208" s="4">
        <f t="shared" si="80"/>
        <v>0.71527777777777779</v>
      </c>
      <c r="AQ208" s="13">
        <v>20</v>
      </c>
      <c r="AR208" s="20">
        <f t="shared" si="76"/>
        <v>0.87751228768150191</v>
      </c>
      <c r="AS208" s="20">
        <f t="shared" si="81"/>
        <v>0.87751228768150191</v>
      </c>
      <c r="AT208" s="35">
        <v>494</v>
      </c>
      <c r="AU208" s="21">
        <f t="shared" si="69"/>
        <v>404.18181818181813</v>
      </c>
      <c r="AV208" s="21">
        <f t="shared" si="70"/>
        <v>354.7</v>
      </c>
      <c r="AW208" s="80">
        <f t="shared" si="71"/>
        <v>-49.481818181818142</v>
      </c>
      <c r="AX208" s="21">
        <v>22.9</v>
      </c>
      <c r="AY208" s="21">
        <v>35.1</v>
      </c>
      <c r="AZ208" s="21">
        <v>9.2000000000000028</v>
      </c>
      <c r="BA208" s="21">
        <v>12.2</v>
      </c>
      <c r="BB208" s="21">
        <v>27.4</v>
      </c>
      <c r="BC208" s="21">
        <v>57.899999999999977</v>
      </c>
      <c r="BD208" s="21">
        <v>37.600000000000023</v>
      </c>
      <c r="BE208" s="21">
        <v>38.6</v>
      </c>
      <c r="BF208" s="78">
        <f t="shared" si="72"/>
        <v>113.80000000000001</v>
      </c>
      <c r="BG208" s="100"/>
      <c r="BH208" s="81"/>
      <c r="BI208" s="106"/>
      <c r="BJ208" s="37">
        <f t="shared" si="77"/>
        <v>113.80000000000001</v>
      </c>
      <c r="BK208" s="11"/>
      <c r="BL208" s="11"/>
      <c r="BM208" s="11"/>
      <c r="BN208" s="11"/>
      <c r="BO208" s="11"/>
      <c r="BP208" s="11"/>
      <c r="BQ208" s="11"/>
      <c r="BR208" s="11"/>
      <c r="BS208" s="11"/>
      <c r="BT208" s="11"/>
      <c r="BU208" s="11"/>
      <c r="BV208" s="11"/>
      <c r="BW208" s="11"/>
      <c r="BX208" s="11"/>
      <c r="BY208" s="11"/>
      <c r="BZ208" s="11"/>
      <c r="CA208" s="11"/>
      <c r="CB208" s="11"/>
      <c r="CC208" s="11"/>
      <c r="CD208" s="11"/>
      <c r="CE208" s="11"/>
      <c r="CF208" s="12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2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  <c r="DV208" s="11"/>
      <c r="DW208" s="11"/>
      <c r="DX208" s="11"/>
      <c r="DY208" s="11"/>
      <c r="DZ208" s="11"/>
      <c r="EA208" s="11"/>
      <c r="EB208" s="11"/>
      <c r="EC208" s="11"/>
      <c r="ED208" s="11"/>
      <c r="EE208" s="11"/>
      <c r="EF208" s="11"/>
      <c r="EG208" s="11"/>
      <c r="EH208" s="11"/>
      <c r="EI208" s="11"/>
      <c r="EJ208" s="12"/>
      <c r="EK208" s="11"/>
      <c r="EL208" s="11"/>
      <c r="EM208" s="11"/>
      <c r="EN208" s="11"/>
      <c r="EO208" s="11"/>
      <c r="EP208" s="11"/>
      <c r="EQ208" s="11"/>
      <c r="ER208" s="11"/>
      <c r="ES208" s="11"/>
      <c r="ET208" s="11"/>
      <c r="EU208" s="11"/>
      <c r="EV208" s="11"/>
      <c r="EW208" s="11"/>
      <c r="EX208" s="11"/>
      <c r="EY208" s="11"/>
      <c r="EZ208" s="11"/>
      <c r="FA208" s="11"/>
      <c r="FB208" s="11"/>
      <c r="FC208" s="11"/>
      <c r="FD208" s="11"/>
      <c r="FE208" s="11"/>
      <c r="FF208" s="11"/>
      <c r="FG208" s="11"/>
      <c r="FH208" s="11"/>
      <c r="FI208" s="11"/>
      <c r="FJ208" s="11"/>
      <c r="FK208" s="11"/>
      <c r="FL208" s="12"/>
      <c r="FM208" s="11"/>
      <c r="FN208" s="11"/>
      <c r="FO208" s="11"/>
      <c r="FP208" s="11"/>
      <c r="FQ208" s="11"/>
      <c r="FR208" s="11"/>
      <c r="FS208" s="11"/>
      <c r="FT208" s="11"/>
      <c r="FU208" s="11"/>
      <c r="FV208" s="11"/>
      <c r="FW208" s="11"/>
      <c r="FX208" s="11"/>
      <c r="FY208" s="11"/>
      <c r="FZ208" s="11"/>
      <c r="GA208" s="11"/>
      <c r="GB208" s="11"/>
      <c r="GC208" s="11"/>
      <c r="GD208" s="11"/>
      <c r="GE208" s="11"/>
      <c r="GF208" s="11"/>
      <c r="GG208" s="11"/>
      <c r="GH208" s="11"/>
      <c r="GI208" s="11"/>
      <c r="GJ208" s="11"/>
      <c r="GK208" s="11"/>
      <c r="GL208" s="11"/>
      <c r="GM208" s="11"/>
      <c r="GN208" s="12"/>
      <c r="GO208" s="11"/>
      <c r="GP208" s="11"/>
      <c r="GQ208" s="11"/>
      <c r="GR208" s="11"/>
      <c r="GS208" s="11"/>
      <c r="GT208" s="11"/>
      <c r="GU208" s="11"/>
      <c r="GV208" s="11"/>
      <c r="GW208" s="11"/>
      <c r="GX208" s="11"/>
      <c r="GY208" s="11"/>
      <c r="GZ208" s="11"/>
      <c r="HA208" s="11"/>
      <c r="HB208" s="11"/>
      <c r="HC208" s="11"/>
      <c r="HD208" s="11"/>
      <c r="HE208" s="11"/>
      <c r="HF208" s="11"/>
      <c r="HG208" s="11"/>
      <c r="HH208" s="11"/>
      <c r="HI208" s="11"/>
      <c r="HJ208" s="11"/>
      <c r="HK208" s="11"/>
      <c r="HL208" s="11"/>
      <c r="HM208" s="11"/>
      <c r="HN208" s="11"/>
      <c r="HO208" s="11"/>
      <c r="HP208" s="12"/>
      <c r="HQ208" s="11"/>
      <c r="HR208" s="11"/>
    </row>
    <row r="209" spans="1:226" s="2" customFormat="1" ht="15" customHeight="1" x14ac:dyDescent="0.2">
      <c r="A209" s="16" t="s">
        <v>208</v>
      </c>
      <c r="B209" s="37">
        <v>811</v>
      </c>
      <c r="C209" s="37">
        <v>1054</v>
      </c>
      <c r="D209" s="4">
        <f t="shared" si="68"/>
        <v>1.2996300863131935</v>
      </c>
      <c r="E209" s="13">
        <v>10</v>
      </c>
      <c r="F209" s="5" t="s">
        <v>373</v>
      </c>
      <c r="G209" s="5" t="s">
        <v>373</v>
      </c>
      <c r="H209" s="5" t="s">
        <v>373</v>
      </c>
      <c r="I209" s="13" t="s">
        <v>370</v>
      </c>
      <c r="J209" s="5" t="s">
        <v>373</v>
      </c>
      <c r="K209" s="5" t="s">
        <v>373</v>
      </c>
      <c r="L209" s="5" t="s">
        <v>373</v>
      </c>
      <c r="M209" s="13" t="s">
        <v>370</v>
      </c>
      <c r="N209" s="37">
        <v>1588.2</v>
      </c>
      <c r="O209" s="37">
        <v>2005.8</v>
      </c>
      <c r="P209" s="4">
        <f t="shared" si="73"/>
        <v>1.2629391764261428</v>
      </c>
      <c r="Q209" s="13">
        <v>20</v>
      </c>
      <c r="R209" s="22">
        <v>1</v>
      </c>
      <c r="S209" s="13">
        <v>15</v>
      </c>
      <c r="T209" s="37">
        <v>849.4</v>
      </c>
      <c r="U209" s="37">
        <v>1349.9</v>
      </c>
      <c r="V209" s="4">
        <f t="shared" si="74"/>
        <v>1.5892394631504594</v>
      </c>
      <c r="W209" s="13">
        <v>35</v>
      </c>
      <c r="X209" s="37">
        <v>49</v>
      </c>
      <c r="Y209" s="37">
        <v>22.9</v>
      </c>
      <c r="Z209" s="4">
        <f t="shared" si="75"/>
        <v>0.4673469387755102</v>
      </c>
      <c r="AA209" s="13">
        <v>15</v>
      </c>
      <c r="AB209" s="37" t="s">
        <v>370</v>
      </c>
      <c r="AC209" s="37" t="s">
        <v>370</v>
      </c>
      <c r="AD209" s="4" t="s">
        <v>370</v>
      </c>
      <c r="AE209" s="13" t="s">
        <v>370</v>
      </c>
      <c r="AF209" s="5" t="s">
        <v>383</v>
      </c>
      <c r="AG209" s="5" t="s">
        <v>383</v>
      </c>
      <c r="AH209" s="5" t="s">
        <v>383</v>
      </c>
      <c r="AI209" s="13">
        <v>5</v>
      </c>
      <c r="AJ209" s="5" t="s">
        <v>383</v>
      </c>
      <c r="AK209" s="5" t="s">
        <v>383</v>
      </c>
      <c r="AL209" s="5" t="s">
        <v>383</v>
      </c>
      <c r="AM209" s="13">
        <v>15</v>
      </c>
      <c r="AN209" s="37">
        <v>827</v>
      </c>
      <c r="AO209" s="37">
        <v>747</v>
      </c>
      <c r="AP209" s="4">
        <f t="shared" si="80"/>
        <v>0.90326481257557434</v>
      </c>
      <c r="AQ209" s="13">
        <v>20</v>
      </c>
      <c r="AR209" s="20">
        <f t="shared" si="76"/>
        <v>1.1648170950875218</v>
      </c>
      <c r="AS209" s="20">
        <f t="shared" si="81"/>
        <v>1.1648170950875218</v>
      </c>
      <c r="AT209" s="35">
        <v>2055</v>
      </c>
      <c r="AU209" s="21">
        <f t="shared" si="69"/>
        <v>1681.3636363636363</v>
      </c>
      <c r="AV209" s="21">
        <f t="shared" si="70"/>
        <v>1958.5</v>
      </c>
      <c r="AW209" s="80">
        <f t="shared" si="71"/>
        <v>277.13636363636374</v>
      </c>
      <c r="AX209" s="21">
        <v>504.9</v>
      </c>
      <c r="AY209" s="21">
        <v>443.7</v>
      </c>
      <c r="AZ209" s="21">
        <v>0</v>
      </c>
      <c r="BA209" s="21">
        <v>176.5</v>
      </c>
      <c r="BB209" s="21">
        <v>223.9</v>
      </c>
      <c r="BC209" s="21">
        <v>0</v>
      </c>
      <c r="BD209" s="21">
        <v>231.8</v>
      </c>
      <c r="BE209" s="21">
        <v>238.4</v>
      </c>
      <c r="BF209" s="78">
        <f t="shared" si="72"/>
        <v>139.29999999999987</v>
      </c>
      <c r="BG209" s="100"/>
      <c r="BH209" s="81"/>
      <c r="BI209" s="106"/>
      <c r="BJ209" s="37">
        <f t="shared" si="77"/>
        <v>139.29999999999987</v>
      </c>
      <c r="BK209" s="11"/>
      <c r="BL209" s="11"/>
      <c r="BM209" s="11"/>
      <c r="BN209" s="11"/>
      <c r="BO209" s="11"/>
      <c r="BP209" s="11"/>
      <c r="BQ209" s="11"/>
      <c r="BR209" s="11"/>
      <c r="BS209" s="11"/>
      <c r="BT209" s="11"/>
      <c r="BU209" s="11"/>
      <c r="BV209" s="11"/>
      <c r="BW209" s="11"/>
      <c r="BX209" s="11"/>
      <c r="BY209" s="11"/>
      <c r="BZ209" s="11"/>
      <c r="CA209" s="11"/>
      <c r="CB209" s="11"/>
      <c r="CC209" s="11"/>
      <c r="CD209" s="11"/>
      <c r="CE209" s="11"/>
      <c r="CF209" s="12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2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  <c r="DV209" s="11"/>
      <c r="DW209" s="11"/>
      <c r="DX209" s="11"/>
      <c r="DY209" s="11"/>
      <c r="DZ209" s="11"/>
      <c r="EA209" s="11"/>
      <c r="EB209" s="11"/>
      <c r="EC209" s="11"/>
      <c r="ED209" s="11"/>
      <c r="EE209" s="11"/>
      <c r="EF209" s="11"/>
      <c r="EG209" s="11"/>
      <c r="EH209" s="11"/>
      <c r="EI209" s="11"/>
      <c r="EJ209" s="12"/>
      <c r="EK209" s="11"/>
      <c r="EL209" s="11"/>
      <c r="EM209" s="11"/>
      <c r="EN209" s="11"/>
      <c r="EO209" s="11"/>
      <c r="EP209" s="11"/>
      <c r="EQ209" s="11"/>
      <c r="ER209" s="11"/>
      <c r="ES209" s="11"/>
      <c r="ET209" s="11"/>
      <c r="EU209" s="11"/>
      <c r="EV209" s="11"/>
      <c r="EW209" s="11"/>
      <c r="EX209" s="11"/>
      <c r="EY209" s="11"/>
      <c r="EZ209" s="11"/>
      <c r="FA209" s="11"/>
      <c r="FB209" s="11"/>
      <c r="FC209" s="11"/>
      <c r="FD209" s="11"/>
      <c r="FE209" s="11"/>
      <c r="FF209" s="11"/>
      <c r="FG209" s="11"/>
      <c r="FH209" s="11"/>
      <c r="FI209" s="11"/>
      <c r="FJ209" s="11"/>
      <c r="FK209" s="11"/>
      <c r="FL209" s="12"/>
      <c r="FM209" s="11"/>
      <c r="FN209" s="11"/>
      <c r="FO209" s="11"/>
      <c r="FP209" s="11"/>
      <c r="FQ209" s="11"/>
      <c r="FR209" s="11"/>
      <c r="FS209" s="11"/>
      <c r="FT209" s="11"/>
      <c r="FU209" s="11"/>
      <c r="FV209" s="11"/>
      <c r="FW209" s="11"/>
      <c r="FX209" s="11"/>
      <c r="FY209" s="11"/>
      <c r="FZ209" s="11"/>
      <c r="GA209" s="11"/>
      <c r="GB209" s="11"/>
      <c r="GC209" s="11"/>
      <c r="GD209" s="11"/>
      <c r="GE209" s="11"/>
      <c r="GF209" s="11"/>
      <c r="GG209" s="11"/>
      <c r="GH209" s="11"/>
      <c r="GI209" s="11"/>
      <c r="GJ209" s="11"/>
      <c r="GK209" s="11"/>
      <c r="GL209" s="11"/>
      <c r="GM209" s="11"/>
      <c r="GN209" s="12"/>
      <c r="GO209" s="11"/>
      <c r="GP209" s="11"/>
      <c r="GQ209" s="11"/>
      <c r="GR209" s="11"/>
      <c r="GS209" s="11"/>
      <c r="GT209" s="11"/>
      <c r="GU209" s="11"/>
      <c r="GV209" s="11"/>
      <c r="GW209" s="11"/>
      <c r="GX209" s="11"/>
      <c r="GY209" s="11"/>
      <c r="GZ209" s="11"/>
      <c r="HA209" s="11"/>
      <c r="HB209" s="11"/>
      <c r="HC209" s="11"/>
      <c r="HD209" s="11"/>
      <c r="HE209" s="11"/>
      <c r="HF209" s="11"/>
      <c r="HG209" s="11"/>
      <c r="HH209" s="11"/>
      <c r="HI209" s="11"/>
      <c r="HJ209" s="11"/>
      <c r="HK209" s="11"/>
      <c r="HL209" s="11"/>
      <c r="HM209" s="11"/>
      <c r="HN209" s="11"/>
      <c r="HO209" s="11"/>
      <c r="HP209" s="12"/>
      <c r="HQ209" s="11"/>
      <c r="HR209" s="11"/>
    </row>
    <row r="210" spans="1:226" s="2" customFormat="1" ht="15" customHeight="1" x14ac:dyDescent="0.2">
      <c r="A210" s="16" t="s">
        <v>209</v>
      </c>
      <c r="B210" s="37">
        <v>0</v>
      </c>
      <c r="C210" s="37">
        <v>0</v>
      </c>
      <c r="D210" s="4">
        <f t="shared" si="68"/>
        <v>0</v>
      </c>
      <c r="E210" s="13">
        <v>0</v>
      </c>
      <c r="F210" s="5" t="s">
        <v>373</v>
      </c>
      <c r="G210" s="5" t="s">
        <v>373</v>
      </c>
      <c r="H210" s="5" t="s">
        <v>373</v>
      </c>
      <c r="I210" s="13" t="s">
        <v>370</v>
      </c>
      <c r="J210" s="5" t="s">
        <v>373</v>
      </c>
      <c r="K210" s="5" t="s">
        <v>373</v>
      </c>
      <c r="L210" s="5" t="s">
        <v>373</v>
      </c>
      <c r="M210" s="13" t="s">
        <v>370</v>
      </c>
      <c r="N210" s="37">
        <v>304.5</v>
      </c>
      <c r="O210" s="37">
        <v>234.3</v>
      </c>
      <c r="P210" s="4">
        <f t="shared" si="73"/>
        <v>0.76945812807881775</v>
      </c>
      <c r="Q210" s="13">
        <v>20</v>
      </c>
      <c r="R210" s="22">
        <v>1</v>
      </c>
      <c r="S210" s="13">
        <v>15</v>
      </c>
      <c r="T210" s="37">
        <v>26.1</v>
      </c>
      <c r="U210" s="37">
        <v>49.5</v>
      </c>
      <c r="V210" s="4">
        <f t="shared" si="74"/>
        <v>1.8965517241379308</v>
      </c>
      <c r="W210" s="13">
        <v>35</v>
      </c>
      <c r="X210" s="37">
        <v>1.1000000000000001</v>
      </c>
      <c r="Y210" s="37">
        <v>1.2</v>
      </c>
      <c r="Z210" s="4">
        <f t="shared" si="75"/>
        <v>1.0909090909090908</v>
      </c>
      <c r="AA210" s="13">
        <v>15</v>
      </c>
      <c r="AB210" s="37" t="s">
        <v>370</v>
      </c>
      <c r="AC210" s="37" t="s">
        <v>370</v>
      </c>
      <c r="AD210" s="4" t="s">
        <v>370</v>
      </c>
      <c r="AE210" s="13" t="s">
        <v>370</v>
      </c>
      <c r="AF210" s="5" t="s">
        <v>383</v>
      </c>
      <c r="AG210" s="5" t="s">
        <v>383</v>
      </c>
      <c r="AH210" s="5" t="s">
        <v>383</v>
      </c>
      <c r="AI210" s="13">
        <v>5</v>
      </c>
      <c r="AJ210" s="5" t="s">
        <v>383</v>
      </c>
      <c r="AK210" s="5" t="s">
        <v>383</v>
      </c>
      <c r="AL210" s="5" t="s">
        <v>383</v>
      </c>
      <c r="AM210" s="13">
        <v>15</v>
      </c>
      <c r="AN210" s="37">
        <v>100</v>
      </c>
      <c r="AO210" s="37">
        <v>100</v>
      </c>
      <c r="AP210" s="4">
        <f t="shared" si="80"/>
        <v>1</v>
      </c>
      <c r="AQ210" s="13">
        <v>20</v>
      </c>
      <c r="AR210" s="20">
        <f t="shared" si="76"/>
        <v>1.26792485019086</v>
      </c>
      <c r="AS210" s="20">
        <f t="shared" si="81"/>
        <v>1.2067924850190859</v>
      </c>
      <c r="AT210" s="35">
        <v>395</v>
      </c>
      <c r="AU210" s="21">
        <f t="shared" si="69"/>
        <v>323.18181818181813</v>
      </c>
      <c r="AV210" s="21">
        <f t="shared" si="70"/>
        <v>390</v>
      </c>
      <c r="AW210" s="80">
        <f t="shared" si="71"/>
        <v>66.81818181818187</v>
      </c>
      <c r="AX210" s="21">
        <v>38.9</v>
      </c>
      <c r="AY210" s="21">
        <v>22.7</v>
      </c>
      <c r="AZ210" s="21">
        <v>42.399999999999991</v>
      </c>
      <c r="BA210" s="21">
        <v>9.1</v>
      </c>
      <c r="BB210" s="21">
        <v>31.9</v>
      </c>
      <c r="BC210" s="21">
        <v>73.900000000000034</v>
      </c>
      <c r="BD210" s="21">
        <v>32.899999999999991</v>
      </c>
      <c r="BE210" s="21">
        <v>34.099999999999987</v>
      </c>
      <c r="BF210" s="78">
        <f t="shared" si="72"/>
        <v>104.1</v>
      </c>
      <c r="BG210" s="100"/>
      <c r="BH210" s="81"/>
      <c r="BI210" s="106"/>
      <c r="BJ210" s="37">
        <f t="shared" si="77"/>
        <v>104.1</v>
      </c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2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2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2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2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2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1"/>
      <c r="HC210" s="11"/>
      <c r="HD210" s="11"/>
      <c r="HE210" s="11"/>
      <c r="HF210" s="11"/>
      <c r="HG210" s="11"/>
      <c r="HH210" s="11"/>
      <c r="HI210" s="11"/>
      <c r="HJ210" s="11"/>
      <c r="HK210" s="11"/>
      <c r="HL210" s="11"/>
      <c r="HM210" s="11"/>
      <c r="HN210" s="11"/>
      <c r="HO210" s="11"/>
      <c r="HP210" s="12"/>
      <c r="HQ210" s="11"/>
      <c r="HR210" s="11"/>
    </row>
    <row r="211" spans="1:226" s="2" customFormat="1" ht="15" customHeight="1" x14ac:dyDescent="0.2">
      <c r="A211" s="16" t="s">
        <v>210</v>
      </c>
      <c r="B211" s="37">
        <v>0</v>
      </c>
      <c r="C211" s="37">
        <v>0</v>
      </c>
      <c r="D211" s="4">
        <f t="shared" si="68"/>
        <v>0</v>
      </c>
      <c r="E211" s="13">
        <v>0</v>
      </c>
      <c r="F211" s="5" t="s">
        <v>373</v>
      </c>
      <c r="G211" s="5" t="s">
        <v>373</v>
      </c>
      <c r="H211" s="5" t="s">
        <v>373</v>
      </c>
      <c r="I211" s="13" t="s">
        <v>370</v>
      </c>
      <c r="J211" s="5" t="s">
        <v>373</v>
      </c>
      <c r="K211" s="5" t="s">
        <v>373</v>
      </c>
      <c r="L211" s="5" t="s">
        <v>373</v>
      </c>
      <c r="M211" s="13" t="s">
        <v>370</v>
      </c>
      <c r="N211" s="37">
        <v>1645.9</v>
      </c>
      <c r="O211" s="37">
        <v>1361.4</v>
      </c>
      <c r="P211" s="4">
        <f t="shared" si="73"/>
        <v>0.82714624217753208</v>
      </c>
      <c r="Q211" s="13">
        <v>20</v>
      </c>
      <c r="R211" s="22">
        <v>1</v>
      </c>
      <c r="S211" s="13">
        <v>15</v>
      </c>
      <c r="T211" s="37">
        <v>27.3</v>
      </c>
      <c r="U211" s="37">
        <v>55.3</v>
      </c>
      <c r="V211" s="4">
        <f t="shared" si="74"/>
        <v>2.0256410256410255</v>
      </c>
      <c r="W211" s="13">
        <v>35</v>
      </c>
      <c r="X211" s="37">
        <v>1.4</v>
      </c>
      <c r="Y211" s="37">
        <v>3.5</v>
      </c>
      <c r="Z211" s="4">
        <f t="shared" si="75"/>
        <v>2.5</v>
      </c>
      <c r="AA211" s="13">
        <v>15</v>
      </c>
      <c r="AB211" s="37" t="s">
        <v>370</v>
      </c>
      <c r="AC211" s="37" t="s">
        <v>370</v>
      </c>
      <c r="AD211" s="4" t="s">
        <v>370</v>
      </c>
      <c r="AE211" s="13" t="s">
        <v>370</v>
      </c>
      <c r="AF211" s="5" t="s">
        <v>383</v>
      </c>
      <c r="AG211" s="5" t="s">
        <v>383</v>
      </c>
      <c r="AH211" s="5" t="s">
        <v>383</v>
      </c>
      <c r="AI211" s="13">
        <v>5</v>
      </c>
      <c r="AJ211" s="5" t="s">
        <v>383</v>
      </c>
      <c r="AK211" s="5" t="s">
        <v>383</v>
      </c>
      <c r="AL211" s="5" t="s">
        <v>383</v>
      </c>
      <c r="AM211" s="13">
        <v>15</v>
      </c>
      <c r="AN211" s="37">
        <v>140</v>
      </c>
      <c r="AO211" s="37">
        <v>90</v>
      </c>
      <c r="AP211" s="4">
        <f t="shared" si="80"/>
        <v>0.6428571428571429</v>
      </c>
      <c r="AQ211" s="13">
        <v>20</v>
      </c>
      <c r="AR211" s="20">
        <f t="shared" si="76"/>
        <v>1.4552143199821848</v>
      </c>
      <c r="AS211" s="20">
        <f t="shared" si="81"/>
        <v>1.2255214319982184</v>
      </c>
      <c r="AT211" s="35">
        <v>86</v>
      </c>
      <c r="AU211" s="21">
        <f t="shared" si="69"/>
        <v>70.36363636363636</v>
      </c>
      <c r="AV211" s="21">
        <f t="shared" si="70"/>
        <v>86.2</v>
      </c>
      <c r="AW211" s="80">
        <f t="shared" si="71"/>
        <v>15.836363636363643</v>
      </c>
      <c r="AX211" s="21">
        <v>42.8</v>
      </c>
      <c r="AY211" s="21">
        <v>15.3</v>
      </c>
      <c r="AZ211" s="21">
        <v>0</v>
      </c>
      <c r="BA211" s="21">
        <v>2.5</v>
      </c>
      <c r="BB211" s="21">
        <v>9.3000000000000007</v>
      </c>
      <c r="BC211" s="21">
        <v>0</v>
      </c>
      <c r="BD211" s="21">
        <v>6.7</v>
      </c>
      <c r="BE211" s="21">
        <v>7.6</v>
      </c>
      <c r="BF211" s="78">
        <f t="shared" si="72"/>
        <v>2.0000000000000053</v>
      </c>
      <c r="BG211" s="100"/>
      <c r="BH211" s="81"/>
      <c r="BI211" s="106"/>
      <c r="BJ211" s="37">
        <f t="shared" si="77"/>
        <v>2.0000000000000053</v>
      </c>
      <c r="BK211" s="11"/>
      <c r="BL211" s="11"/>
      <c r="BM211" s="11"/>
      <c r="BN211" s="11"/>
      <c r="BO211" s="11"/>
      <c r="BP211" s="11"/>
      <c r="BQ211" s="11"/>
      <c r="BR211" s="11"/>
      <c r="BS211" s="11"/>
      <c r="BT211" s="11"/>
      <c r="BU211" s="11"/>
      <c r="BV211" s="11"/>
      <c r="BW211" s="11"/>
      <c r="BX211" s="11"/>
      <c r="BY211" s="11"/>
      <c r="BZ211" s="11"/>
      <c r="CA211" s="11"/>
      <c r="CB211" s="11"/>
      <c r="CC211" s="11"/>
      <c r="CD211" s="11"/>
      <c r="CE211" s="11"/>
      <c r="CF211" s="12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2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  <c r="DV211" s="11"/>
      <c r="DW211" s="11"/>
      <c r="DX211" s="11"/>
      <c r="DY211" s="11"/>
      <c r="DZ211" s="11"/>
      <c r="EA211" s="11"/>
      <c r="EB211" s="11"/>
      <c r="EC211" s="11"/>
      <c r="ED211" s="11"/>
      <c r="EE211" s="11"/>
      <c r="EF211" s="11"/>
      <c r="EG211" s="11"/>
      <c r="EH211" s="11"/>
      <c r="EI211" s="11"/>
      <c r="EJ211" s="12"/>
      <c r="EK211" s="11"/>
      <c r="EL211" s="11"/>
      <c r="EM211" s="11"/>
      <c r="EN211" s="11"/>
      <c r="EO211" s="11"/>
      <c r="EP211" s="11"/>
      <c r="EQ211" s="11"/>
      <c r="ER211" s="11"/>
      <c r="ES211" s="11"/>
      <c r="ET211" s="11"/>
      <c r="EU211" s="11"/>
      <c r="EV211" s="11"/>
      <c r="EW211" s="11"/>
      <c r="EX211" s="11"/>
      <c r="EY211" s="11"/>
      <c r="EZ211" s="11"/>
      <c r="FA211" s="11"/>
      <c r="FB211" s="11"/>
      <c r="FC211" s="11"/>
      <c r="FD211" s="11"/>
      <c r="FE211" s="11"/>
      <c r="FF211" s="11"/>
      <c r="FG211" s="11"/>
      <c r="FH211" s="11"/>
      <c r="FI211" s="11"/>
      <c r="FJ211" s="11"/>
      <c r="FK211" s="11"/>
      <c r="FL211" s="12"/>
      <c r="FM211" s="11"/>
      <c r="FN211" s="11"/>
      <c r="FO211" s="11"/>
      <c r="FP211" s="11"/>
      <c r="FQ211" s="11"/>
      <c r="FR211" s="11"/>
      <c r="FS211" s="11"/>
      <c r="FT211" s="11"/>
      <c r="FU211" s="11"/>
      <c r="FV211" s="11"/>
      <c r="FW211" s="11"/>
      <c r="FX211" s="11"/>
      <c r="FY211" s="11"/>
      <c r="FZ211" s="11"/>
      <c r="GA211" s="11"/>
      <c r="GB211" s="11"/>
      <c r="GC211" s="11"/>
      <c r="GD211" s="11"/>
      <c r="GE211" s="11"/>
      <c r="GF211" s="11"/>
      <c r="GG211" s="11"/>
      <c r="GH211" s="11"/>
      <c r="GI211" s="11"/>
      <c r="GJ211" s="11"/>
      <c r="GK211" s="11"/>
      <c r="GL211" s="11"/>
      <c r="GM211" s="11"/>
      <c r="GN211" s="12"/>
      <c r="GO211" s="11"/>
      <c r="GP211" s="11"/>
      <c r="GQ211" s="11"/>
      <c r="GR211" s="11"/>
      <c r="GS211" s="11"/>
      <c r="GT211" s="11"/>
      <c r="GU211" s="11"/>
      <c r="GV211" s="11"/>
      <c r="GW211" s="11"/>
      <c r="GX211" s="11"/>
      <c r="GY211" s="11"/>
      <c r="GZ211" s="11"/>
      <c r="HA211" s="11"/>
      <c r="HB211" s="11"/>
      <c r="HC211" s="11"/>
      <c r="HD211" s="11"/>
      <c r="HE211" s="11"/>
      <c r="HF211" s="11"/>
      <c r="HG211" s="11"/>
      <c r="HH211" s="11"/>
      <c r="HI211" s="11"/>
      <c r="HJ211" s="11"/>
      <c r="HK211" s="11"/>
      <c r="HL211" s="11"/>
      <c r="HM211" s="11"/>
      <c r="HN211" s="11"/>
      <c r="HO211" s="11"/>
      <c r="HP211" s="12"/>
      <c r="HQ211" s="11"/>
      <c r="HR211" s="11"/>
    </row>
    <row r="212" spans="1:226" s="2" customFormat="1" ht="15" customHeight="1" x14ac:dyDescent="0.2">
      <c r="A212" s="36" t="s">
        <v>211</v>
      </c>
      <c r="B212" s="37"/>
      <c r="C212" s="37"/>
      <c r="D212" s="4"/>
      <c r="E212" s="13"/>
      <c r="F212" s="5"/>
      <c r="G212" s="5"/>
      <c r="H212" s="5"/>
      <c r="I212" s="13"/>
      <c r="J212" s="5"/>
      <c r="K212" s="5"/>
      <c r="L212" s="5"/>
      <c r="M212" s="13"/>
      <c r="N212" s="37"/>
      <c r="O212" s="37"/>
      <c r="P212" s="4"/>
      <c r="Q212" s="13"/>
      <c r="R212" s="22"/>
      <c r="S212" s="13"/>
      <c r="T212" s="37"/>
      <c r="U212" s="37"/>
      <c r="V212" s="4"/>
      <c r="W212" s="13"/>
      <c r="X212" s="37"/>
      <c r="Y212" s="37"/>
      <c r="Z212" s="4"/>
      <c r="AA212" s="13"/>
      <c r="AB212" s="37"/>
      <c r="AC212" s="37"/>
      <c r="AD212" s="4"/>
      <c r="AE212" s="13"/>
      <c r="AF212" s="5"/>
      <c r="AG212" s="5"/>
      <c r="AH212" s="5"/>
      <c r="AI212" s="13"/>
      <c r="AJ212" s="5"/>
      <c r="AK212" s="5"/>
      <c r="AL212" s="5"/>
      <c r="AM212" s="13"/>
      <c r="AN212" s="37"/>
      <c r="AO212" s="37"/>
      <c r="AP212" s="4"/>
      <c r="AQ212" s="13"/>
      <c r="AR212" s="20"/>
      <c r="AS212" s="20"/>
      <c r="AT212" s="35"/>
      <c r="AU212" s="21"/>
      <c r="AV212" s="21"/>
      <c r="AW212" s="80"/>
      <c r="AX212" s="21"/>
      <c r="AY212" s="21"/>
      <c r="AZ212" s="21"/>
      <c r="BA212" s="21"/>
      <c r="BB212" s="21"/>
      <c r="BC212" s="21"/>
      <c r="BD212" s="21"/>
      <c r="BE212" s="21"/>
      <c r="BF212" s="78"/>
      <c r="BG212" s="100"/>
      <c r="BH212" s="81"/>
      <c r="BI212" s="106"/>
      <c r="BJ212" s="37"/>
      <c r="BK212" s="11"/>
      <c r="BL212" s="11"/>
      <c r="BM212" s="11"/>
      <c r="BN212" s="11"/>
      <c r="BO212" s="11"/>
      <c r="BP212" s="11"/>
      <c r="BQ212" s="11"/>
      <c r="BR212" s="11"/>
      <c r="BS212" s="11"/>
      <c r="BT212" s="11"/>
      <c r="BU212" s="11"/>
      <c r="BV212" s="11"/>
      <c r="BW212" s="11"/>
      <c r="BX212" s="11"/>
      <c r="BY212" s="11"/>
      <c r="BZ212" s="11"/>
      <c r="CA212" s="11"/>
      <c r="CB212" s="11"/>
      <c r="CC212" s="11"/>
      <c r="CD212" s="11"/>
      <c r="CE212" s="11"/>
      <c r="CF212" s="12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2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  <c r="DV212" s="11"/>
      <c r="DW212" s="11"/>
      <c r="DX212" s="11"/>
      <c r="DY212" s="11"/>
      <c r="DZ212" s="11"/>
      <c r="EA212" s="11"/>
      <c r="EB212" s="11"/>
      <c r="EC212" s="11"/>
      <c r="ED212" s="11"/>
      <c r="EE212" s="11"/>
      <c r="EF212" s="11"/>
      <c r="EG212" s="11"/>
      <c r="EH212" s="11"/>
      <c r="EI212" s="11"/>
      <c r="EJ212" s="12"/>
      <c r="EK212" s="11"/>
      <c r="EL212" s="11"/>
      <c r="EM212" s="11"/>
      <c r="EN212" s="11"/>
      <c r="EO212" s="11"/>
      <c r="EP212" s="11"/>
      <c r="EQ212" s="11"/>
      <c r="ER212" s="11"/>
      <c r="ES212" s="11"/>
      <c r="ET212" s="11"/>
      <c r="EU212" s="11"/>
      <c r="EV212" s="11"/>
      <c r="EW212" s="11"/>
      <c r="EX212" s="11"/>
      <c r="EY212" s="11"/>
      <c r="EZ212" s="11"/>
      <c r="FA212" s="11"/>
      <c r="FB212" s="11"/>
      <c r="FC212" s="11"/>
      <c r="FD212" s="11"/>
      <c r="FE212" s="11"/>
      <c r="FF212" s="11"/>
      <c r="FG212" s="11"/>
      <c r="FH212" s="11"/>
      <c r="FI212" s="11"/>
      <c r="FJ212" s="11"/>
      <c r="FK212" s="11"/>
      <c r="FL212" s="12"/>
      <c r="FM212" s="11"/>
      <c r="FN212" s="11"/>
      <c r="FO212" s="11"/>
      <c r="FP212" s="11"/>
      <c r="FQ212" s="11"/>
      <c r="FR212" s="11"/>
      <c r="FS212" s="11"/>
      <c r="FT212" s="11"/>
      <c r="FU212" s="11"/>
      <c r="FV212" s="11"/>
      <c r="FW212" s="11"/>
      <c r="FX212" s="11"/>
      <c r="FY212" s="11"/>
      <c r="FZ212" s="11"/>
      <c r="GA212" s="11"/>
      <c r="GB212" s="11"/>
      <c r="GC212" s="11"/>
      <c r="GD212" s="11"/>
      <c r="GE212" s="11"/>
      <c r="GF212" s="11"/>
      <c r="GG212" s="11"/>
      <c r="GH212" s="11"/>
      <c r="GI212" s="11"/>
      <c r="GJ212" s="11"/>
      <c r="GK212" s="11"/>
      <c r="GL212" s="11"/>
      <c r="GM212" s="11"/>
      <c r="GN212" s="12"/>
      <c r="GO212" s="11"/>
      <c r="GP212" s="11"/>
      <c r="GQ212" s="11"/>
      <c r="GR212" s="11"/>
      <c r="GS212" s="11"/>
      <c r="GT212" s="11"/>
      <c r="GU212" s="11"/>
      <c r="GV212" s="11"/>
      <c r="GW212" s="11"/>
      <c r="GX212" s="11"/>
      <c r="GY212" s="11"/>
      <c r="GZ212" s="11"/>
      <c r="HA212" s="11"/>
      <c r="HB212" s="11"/>
      <c r="HC212" s="11"/>
      <c r="HD212" s="11"/>
      <c r="HE212" s="11"/>
      <c r="HF212" s="11"/>
      <c r="HG212" s="11"/>
      <c r="HH212" s="11"/>
      <c r="HI212" s="11"/>
      <c r="HJ212" s="11"/>
      <c r="HK212" s="11"/>
      <c r="HL212" s="11"/>
      <c r="HM212" s="11"/>
      <c r="HN212" s="11"/>
      <c r="HO212" s="11"/>
      <c r="HP212" s="12"/>
      <c r="HQ212" s="11"/>
      <c r="HR212" s="11"/>
    </row>
    <row r="213" spans="1:226" s="2" customFormat="1" ht="15" customHeight="1" x14ac:dyDescent="0.2">
      <c r="A213" s="16" t="s">
        <v>212</v>
      </c>
      <c r="B213" s="37">
        <v>0</v>
      </c>
      <c r="C213" s="37">
        <v>0</v>
      </c>
      <c r="D213" s="4">
        <f t="shared" si="68"/>
        <v>0</v>
      </c>
      <c r="E213" s="13">
        <v>0</v>
      </c>
      <c r="F213" s="5" t="s">
        <v>373</v>
      </c>
      <c r="G213" s="5" t="s">
        <v>373</v>
      </c>
      <c r="H213" s="5" t="s">
        <v>373</v>
      </c>
      <c r="I213" s="13" t="s">
        <v>370</v>
      </c>
      <c r="J213" s="5" t="s">
        <v>373</v>
      </c>
      <c r="K213" s="5" t="s">
        <v>373</v>
      </c>
      <c r="L213" s="5" t="s">
        <v>373</v>
      </c>
      <c r="M213" s="13" t="s">
        <v>370</v>
      </c>
      <c r="N213" s="37">
        <v>7094.9</v>
      </c>
      <c r="O213" s="37">
        <v>1324.2</v>
      </c>
      <c r="P213" s="4">
        <f t="shared" si="73"/>
        <v>0.18664110840180978</v>
      </c>
      <c r="Q213" s="13">
        <v>20</v>
      </c>
      <c r="R213" s="22">
        <v>1</v>
      </c>
      <c r="S213" s="13">
        <v>15</v>
      </c>
      <c r="T213" s="37">
        <v>1328.1</v>
      </c>
      <c r="U213" s="37">
        <v>1371.7</v>
      </c>
      <c r="V213" s="4">
        <f t="shared" si="74"/>
        <v>1.0328288532490024</v>
      </c>
      <c r="W213" s="13">
        <v>15</v>
      </c>
      <c r="X213" s="37">
        <v>762</v>
      </c>
      <c r="Y213" s="37">
        <v>813.1</v>
      </c>
      <c r="Z213" s="4">
        <f t="shared" si="75"/>
        <v>1.0670603674540682</v>
      </c>
      <c r="AA213" s="13">
        <v>35</v>
      </c>
      <c r="AB213" s="37" t="s">
        <v>370</v>
      </c>
      <c r="AC213" s="37" t="s">
        <v>370</v>
      </c>
      <c r="AD213" s="4" t="s">
        <v>370</v>
      </c>
      <c r="AE213" s="13" t="s">
        <v>370</v>
      </c>
      <c r="AF213" s="5" t="s">
        <v>383</v>
      </c>
      <c r="AG213" s="5" t="s">
        <v>383</v>
      </c>
      <c r="AH213" s="5" t="s">
        <v>383</v>
      </c>
      <c r="AI213" s="13">
        <v>5</v>
      </c>
      <c r="AJ213" s="5" t="s">
        <v>383</v>
      </c>
      <c r="AK213" s="5" t="s">
        <v>383</v>
      </c>
      <c r="AL213" s="5" t="s">
        <v>383</v>
      </c>
      <c r="AM213" s="13">
        <v>15</v>
      </c>
      <c r="AN213" s="37">
        <v>480</v>
      </c>
      <c r="AO213" s="37">
        <v>453</v>
      </c>
      <c r="AP213" s="4">
        <f t="shared" ref="AP213:AP225" si="82">IF((AQ213=0),0,IF(AN213=0,1,IF(AO213&lt;0,0,AO213/AN213)))</f>
        <v>0.94374999999999998</v>
      </c>
      <c r="AQ213" s="13">
        <v>20</v>
      </c>
      <c r="AR213" s="20">
        <f t="shared" si="76"/>
        <v>0.86140350312060587</v>
      </c>
      <c r="AS213" s="20">
        <f t="shared" ref="AS213:AS225" si="83">IF(AR213&gt;1.2,IF((AR213-1.2)*0.1+1.2&gt;1.3,1.3,(AR213-1.2)*0.1+1.2),AR213)</f>
        <v>0.86140350312060587</v>
      </c>
      <c r="AT213" s="35">
        <v>59</v>
      </c>
      <c r="AU213" s="21">
        <f t="shared" si="69"/>
        <v>48.272727272727266</v>
      </c>
      <c r="AV213" s="21">
        <f t="shared" si="70"/>
        <v>41.6</v>
      </c>
      <c r="AW213" s="80">
        <f t="shared" si="71"/>
        <v>-6.6727272727272648</v>
      </c>
      <c r="AX213" s="21">
        <v>61.5</v>
      </c>
      <c r="AY213" s="21">
        <v>68.5</v>
      </c>
      <c r="AZ213" s="21">
        <v>0</v>
      </c>
      <c r="BA213" s="21">
        <v>2.1</v>
      </c>
      <c r="BB213" s="21">
        <v>5.9</v>
      </c>
      <c r="BC213" s="21">
        <v>0</v>
      </c>
      <c r="BD213" s="21">
        <v>7</v>
      </c>
      <c r="BE213" s="21">
        <v>2.2999999999999998</v>
      </c>
      <c r="BF213" s="78">
        <f t="shared" si="72"/>
        <v>-105.7</v>
      </c>
      <c r="BG213" s="100"/>
      <c r="BH213" s="81"/>
      <c r="BI213" s="106"/>
      <c r="BJ213" s="37">
        <f t="shared" si="77"/>
        <v>0</v>
      </c>
      <c r="BK213" s="11"/>
      <c r="BL213" s="11"/>
      <c r="BM213" s="11"/>
      <c r="BN213" s="11"/>
      <c r="BO213" s="11"/>
      <c r="BP213" s="11"/>
      <c r="BQ213" s="11"/>
      <c r="BR213" s="11"/>
      <c r="BS213" s="11"/>
      <c r="BT213" s="11"/>
      <c r="BU213" s="11"/>
      <c r="BV213" s="11"/>
      <c r="BW213" s="11"/>
      <c r="BX213" s="11"/>
      <c r="BY213" s="11"/>
      <c r="BZ213" s="11"/>
      <c r="CA213" s="11"/>
      <c r="CB213" s="11"/>
      <c r="CC213" s="11"/>
      <c r="CD213" s="11"/>
      <c r="CE213" s="11"/>
      <c r="CF213" s="12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2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  <c r="DV213" s="11"/>
      <c r="DW213" s="11"/>
      <c r="DX213" s="11"/>
      <c r="DY213" s="11"/>
      <c r="DZ213" s="11"/>
      <c r="EA213" s="11"/>
      <c r="EB213" s="11"/>
      <c r="EC213" s="11"/>
      <c r="ED213" s="11"/>
      <c r="EE213" s="11"/>
      <c r="EF213" s="11"/>
      <c r="EG213" s="11"/>
      <c r="EH213" s="11"/>
      <c r="EI213" s="11"/>
      <c r="EJ213" s="12"/>
      <c r="EK213" s="11"/>
      <c r="EL213" s="11"/>
      <c r="EM213" s="11"/>
      <c r="EN213" s="11"/>
      <c r="EO213" s="11"/>
      <c r="EP213" s="11"/>
      <c r="EQ213" s="11"/>
      <c r="ER213" s="11"/>
      <c r="ES213" s="11"/>
      <c r="ET213" s="11"/>
      <c r="EU213" s="11"/>
      <c r="EV213" s="11"/>
      <c r="EW213" s="11"/>
      <c r="EX213" s="11"/>
      <c r="EY213" s="11"/>
      <c r="EZ213" s="11"/>
      <c r="FA213" s="11"/>
      <c r="FB213" s="11"/>
      <c r="FC213" s="11"/>
      <c r="FD213" s="11"/>
      <c r="FE213" s="11"/>
      <c r="FF213" s="11"/>
      <c r="FG213" s="11"/>
      <c r="FH213" s="11"/>
      <c r="FI213" s="11"/>
      <c r="FJ213" s="11"/>
      <c r="FK213" s="11"/>
      <c r="FL213" s="12"/>
      <c r="FM213" s="11"/>
      <c r="FN213" s="11"/>
      <c r="FO213" s="11"/>
      <c r="FP213" s="11"/>
      <c r="FQ213" s="11"/>
      <c r="FR213" s="11"/>
      <c r="FS213" s="11"/>
      <c r="FT213" s="11"/>
      <c r="FU213" s="11"/>
      <c r="FV213" s="11"/>
      <c r="FW213" s="11"/>
      <c r="FX213" s="11"/>
      <c r="FY213" s="11"/>
      <c r="FZ213" s="11"/>
      <c r="GA213" s="11"/>
      <c r="GB213" s="11"/>
      <c r="GC213" s="11"/>
      <c r="GD213" s="11"/>
      <c r="GE213" s="11"/>
      <c r="GF213" s="11"/>
      <c r="GG213" s="11"/>
      <c r="GH213" s="11"/>
      <c r="GI213" s="11"/>
      <c r="GJ213" s="11"/>
      <c r="GK213" s="11"/>
      <c r="GL213" s="11"/>
      <c r="GM213" s="11"/>
      <c r="GN213" s="12"/>
      <c r="GO213" s="11"/>
      <c r="GP213" s="11"/>
      <c r="GQ213" s="11"/>
      <c r="GR213" s="11"/>
      <c r="GS213" s="11"/>
      <c r="GT213" s="11"/>
      <c r="GU213" s="11"/>
      <c r="GV213" s="11"/>
      <c r="GW213" s="11"/>
      <c r="GX213" s="11"/>
      <c r="GY213" s="11"/>
      <c r="GZ213" s="11"/>
      <c r="HA213" s="11"/>
      <c r="HB213" s="11"/>
      <c r="HC213" s="11"/>
      <c r="HD213" s="11"/>
      <c r="HE213" s="11"/>
      <c r="HF213" s="11"/>
      <c r="HG213" s="11"/>
      <c r="HH213" s="11"/>
      <c r="HI213" s="11"/>
      <c r="HJ213" s="11"/>
      <c r="HK213" s="11"/>
      <c r="HL213" s="11"/>
      <c r="HM213" s="11"/>
      <c r="HN213" s="11"/>
      <c r="HO213" s="11"/>
      <c r="HP213" s="12"/>
      <c r="HQ213" s="11"/>
      <c r="HR213" s="11"/>
    </row>
    <row r="214" spans="1:226" s="2" customFormat="1" ht="15" customHeight="1" x14ac:dyDescent="0.2">
      <c r="A214" s="16" t="s">
        <v>213</v>
      </c>
      <c r="B214" s="37">
        <v>0</v>
      </c>
      <c r="C214" s="37">
        <v>0</v>
      </c>
      <c r="D214" s="4">
        <f t="shared" si="68"/>
        <v>0</v>
      </c>
      <c r="E214" s="13">
        <v>0</v>
      </c>
      <c r="F214" s="5" t="s">
        <v>373</v>
      </c>
      <c r="G214" s="5" t="s">
        <v>373</v>
      </c>
      <c r="H214" s="5" t="s">
        <v>373</v>
      </c>
      <c r="I214" s="13" t="s">
        <v>370</v>
      </c>
      <c r="J214" s="5" t="s">
        <v>373</v>
      </c>
      <c r="K214" s="5" t="s">
        <v>373</v>
      </c>
      <c r="L214" s="5" t="s">
        <v>373</v>
      </c>
      <c r="M214" s="13" t="s">
        <v>370</v>
      </c>
      <c r="N214" s="37">
        <v>1122.9000000000001</v>
      </c>
      <c r="O214" s="37">
        <v>923</v>
      </c>
      <c r="P214" s="4">
        <f t="shared" si="73"/>
        <v>0.82197880488022079</v>
      </c>
      <c r="Q214" s="13">
        <v>20</v>
      </c>
      <c r="R214" s="22">
        <v>1</v>
      </c>
      <c r="S214" s="13">
        <v>15</v>
      </c>
      <c r="T214" s="37">
        <v>48</v>
      </c>
      <c r="U214" s="37">
        <v>0</v>
      </c>
      <c r="V214" s="4">
        <f t="shared" si="74"/>
        <v>0</v>
      </c>
      <c r="W214" s="13">
        <v>20</v>
      </c>
      <c r="X214" s="37">
        <v>7</v>
      </c>
      <c r="Y214" s="37">
        <v>2.1</v>
      </c>
      <c r="Z214" s="4">
        <f t="shared" si="75"/>
        <v>0.3</v>
      </c>
      <c r="AA214" s="13">
        <v>30</v>
      </c>
      <c r="AB214" s="37" t="s">
        <v>370</v>
      </c>
      <c r="AC214" s="37" t="s">
        <v>370</v>
      </c>
      <c r="AD214" s="4" t="s">
        <v>370</v>
      </c>
      <c r="AE214" s="13" t="s">
        <v>370</v>
      </c>
      <c r="AF214" s="5" t="s">
        <v>383</v>
      </c>
      <c r="AG214" s="5" t="s">
        <v>383</v>
      </c>
      <c r="AH214" s="5" t="s">
        <v>383</v>
      </c>
      <c r="AI214" s="13">
        <v>5</v>
      </c>
      <c r="AJ214" s="5" t="s">
        <v>383</v>
      </c>
      <c r="AK214" s="5" t="s">
        <v>383</v>
      </c>
      <c r="AL214" s="5" t="s">
        <v>383</v>
      </c>
      <c r="AM214" s="13">
        <v>15</v>
      </c>
      <c r="AN214" s="37">
        <v>97</v>
      </c>
      <c r="AO214" s="37">
        <v>81</v>
      </c>
      <c r="AP214" s="4">
        <f t="shared" si="82"/>
        <v>0.83505154639175261</v>
      </c>
      <c r="AQ214" s="13">
        <v>20</v>
      </c>
      <c r="AR214" s="20">
        <f t="shared" si="76"/>
        <v>0.54419625738513777</v>
      </c>
      <c r="AS214" s="20">
        <f t="shared" si="83"/>
        <v>0.54419625738513777</v>
      </c>
      <c r="AT214" s="35">
        <v>1389</v>
      </c>
      <c r="AU214" s="21">
        <f t="shared" si="69"/>
        <v>1136.4545454545455</v>
      </c>
      <c r="AV214" s="21">
        <f t="shared" si="70"/>
        <v>618.5</v>
      </c>
      <c r="AW214" s="80">
        <f t="shared" si="71"/>
        <v>-517.9545454545455</v>
      </c>
      <c r="AX214" s="21">
        <v>86.4</v>
      </c>
      <c r="AY214" s="21">
        <v>93.4</v>
      </c>
      <c r="AZ214" s="21">
        <v>55.899999999999977</v>
      </c>
      <c r="BA214" s="21">
        <v>50.9</v>
      </c>
      <c r="BB214" s="21">
        <v>95.5</v>
      </c>
      <c r="BC214" s="21">
        <v>70.800000000000068</v>
      </c>
      <c r="BD214" s="21">
        <v>106.49999999999997</v>
      </c>
      <c r="BE214" s="21">
        <v>42.4</v>
      </c>
      <c r="BF214" s="78">
        <f t="shared" si="72"/>
        <v>16.700000000000053</v>
      </c>
      <c r="BG214" s="100"/>
      <c r="BH214" s="81"/>
      <c r="BI214" s="106"/>
      <c r="BJ214" s="37">
        <f t="shared" si="77"/>
        <v>16.700000000000053</v>
      </c>
      <c r="BK214" s="11"/>
      <c r="BL214" s="11"/>
      <c r="BM214" s="11"/>
      <c r="BN214" s="11"/>
      <c r="BO214" s="11"/>
      <c r="BP214" s="11"/>
      <c r="BQ214" s="11"/>
      <c r="BR214" s="11"/>
      <c r="BS214" s="11"/>
      <c r="BT214" s="11"/>
      <c r="BU214" s="11"/>
      <c r="BV214" s="11"/>
      <c r="BW214" s="11"/>
      <c r="BX214" s="11"/>
      <c r="BY214" s="11"/>
      <c r="BZ214" s="11"/>
      <c r="CA214" s="11"/>
      <c r="CB214" s="11"/>
      <c r="CC214" s="11"/>
      <c r="CD214" s="11"/>
      <c r="CE214" s="11"/>
      <c r="CF214" s="12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2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  <c r="DV214" s="11"/>
      <c r="DW214" s="11"/>
      <c r="DX214" s="11"/>
      <c r="DY214" s="11"/>
      <c r="DZ214" s="11"/>
      <c r="EA214" s="11"/>
      <c r="EB214" s="11"/>
      <c r="EC214" s="11"/>
      <c r="ED214" s="11"/>
      <c r="EE214" s="11"/>
      <c r="EF214" s="11"/>
      <c r="EG214" s="11"/>
      <c r="EH214" s="11"/>
      <c r="EI214" s="11"/>
      <c r="EJ214" s="12"/>
      <c r="EK214" s="11"/>
      <c r="EL214" s="11"/>
      <c r="EM214" s="11"/>
      <c r="EN214" s="11"/>
      <c r="EO214" s="11"/>
      <c r="EP214" s="11"/>
      <c r="EQ214" s="11"/>
      <c r="ER214" s="11"/>
      <c r="ES214" s="11"/>
      <c r="ET214" s="11"/>
      <c r="EU214" s="11"/>
      <c r="EV214" s="11"/>
      <c r="EW214" s="11"/>
      <c r="EX214" s="11"/>
      <c r="EY214" s="11"/>
      <c r="EZ214" s="11"/>
      <c r="FA214" s="11"/>
      <c r="FB214" s="11"/>
      <c r="FC214" s="11"/>
      <c r="FD214" s="11"/>
      <c r="FE214" s="11"/>
      <c r="FF214" s="11"/>
      <c r="FG214" s="11"/>
      <c r="FH214" s="11"/>
      <c r="FI214" s="11"/>
      <c r="FJ214" s="11"/>
      <c r="FK214" s="11"/>
      <c r="FL214" s="12"/>
      <c r="FM214" s="11"/>
      <c r="FN214" s="11"/>
      <c r="FO214" s="11"/>
      <c r="FP214" s="11"/>
      <c r="FQ214" s="11"/>
      <c r="FR214" s="11"/>
      <c r="FS214" s="11"/>
      <c r="FT214" s="11"/>
      <c r="FU214" s="11"/>
      <c r="FV214" s="11"/>
      <c r="FW214" s="11"/>
      <c r="FX214" s="11"/>
      <c r="FY214" s="11"/>
      <c r="FZ214" s="11"/>
      <c r="GA214" s="11"/>
      <c r="GB214" s="11"/>
      <c r="GC214" s="11"/>
      <c r="GD214" s="11"/>
      <c r="GE214" s="11"/>
      <c r="GF214" s="11"/>
      <c r="GG214" s="11"/>
      <c r="GH214" s="11"/>
      <c r="GI214" s="11"/>
      <c r="GJ214" s="11"/>
      <c r="GK214" s="11"/>
      <c r="GL214" s="11"/>
      <c r="GM214" s="11"/>
      <c r="GN214" s="12"/>
      <c r="GO214" s="11"/>
      <c r="GP214" s="11"/>
      <c r="GQ214" s="11"/>
      <c r="GR214" s="11"/>
      <c r="GS214" s="11"/>
      <c r="GT214" s="11"/>
      <c r="GU214" s="11"/>
      <c r="GV214" s="11"/>
      <c r="GW214" s="11"/>
      <c r="GX214" s="11"/>
      <c r="GY214" s="11"/>
      <c r="GZ214" s="11"/>
      <c r="HA214" s="11"/>
      <c r="HB214" s="11"/>
      <c r="HC214" s="11"/>
      <c r="HD214" s="11"/>
      <c r="HE214" s="11"/>
      <c r="HF214" s="11"/>
      <c r="HG214" s="11"/>
      <c r="HH214" s="11"/>
      <c r="HI214" s="11"/>
      <c r="HJ214" s="11"/>
      <c r="HK214" s="11"/>
      <c r="HL214" s="11"/>
      <c r="HM214" s="11"/>
      <c r="HN214" s="11"/>
      <c r="HO214" s="11"/>
      <c r="HP214" s="12"/>
      <c r="HQ214" s="11"/>
      <c r="HR214" s="11"/>
    </row>
    <row r="215" spans="1:226" s="2" customFormat="1" ht="15" customHeight="1" x14ac:dyDescent="0.2">
      <c r="A215" s="16" t="s">
        <v>214</v>
      </c>
      <c r="B215" s="37">
        <v>666696</v>
      </c>
      <c r="C215" s="37">
        <v>582113</v>
      </c>
      <c r="D215" s="4">
        <f t="shared" si="68"/>
        <v>0.87313108223238178</v>
      </c>
      <c r="E215" s="13">
        <v>10</v>
      </c>
      <c r="F215" s="5" t="s">
        <v>373</v>
      </c>
      <c r="G215" s="5" t="s">
        <v>373</v>
      </c>
      <c r="H215" s="5" t="s">
        <v>373</v>
      </c>
      <c r="I215" s="13" t="s">
        <v>370</v>
      </c>
      <c r="J215" s="5" t="s">
        <v>373</v>
      </c>
      <c r="K215" s="5" t="s">
        <v>373</v>
      </c>
      <c r="L215" s="5" t="s">
        <v>373</v>
      </c>
      <c r="M215" s="13" t="s">
        <v>370</v>
      </c>
      <c r="N215" s="37">
        <v>10420.4</v>
      </c>
      <c r="O215" s="37">
        <v>11042.2</v>
      </c>
      <c r="P215" s="4">
        <f t="shared" si="73"/>
        <v>1.0596714137653067</v>
      </c>
      <c r="Q215" s="13">
        <v>20</v>
      </c>
      <c r="R215" s="22">
        <v>1</v>
      </c>
      <c r="S215" s="13">
        <v>15</v>
      </c>
      <c r="T215" s="37">
        <v>0.7</v>
      </c>
      <c r="U215" s="37">
        <v>0.5</v>
      </c>
      <c r="V215" s="4">
        <f t="shared" si="74"/>
        <v>0.7142857142857143</v>
      </c>
      <c r="W215" s="13">
        <v>5</v>
      </c>
      <c r="X215" s="37">
        <v>13.1</v>
      </c>
      <c r="Y215" s="37">
        <v>15.1</v>
      </c>
      <c r="Z215" s="4">
        <f t="shared" si="75"/>
        <v>1.1526717557251909</v>
      </c>
      <c r="AA215" s="13">
        <v>45</v>
      </c>
      <c r="AB215" s="37" t="s">
        <v>370</v>
      </c>
      <c r="AC215" s="37" t="s">
        <v>370</v>
      </c>
      <c r="AD215" s="4" t="s">
        <v>370</v>
      </c>
      <c r="AE215" s="13" t="s">
        <v>370</v>
      </c>
      <c r="AF215" s="5" t="s">
        <v>383</v>
      </c>
      <c r="AG215" s="5" t="s">
        <v>383</v>
      </c>
      <c r="AH215" s="5" t="s">
        <v>383</v>
      </c>
      <c r="AI215" s="13">
        <v>5</v>
      </c>
      <c r="AJ215" s="5" t="s">
        <v>383</v>
      </c>
      <c r="AK215" s="5" t="s">
        <v>383</v>
      </c>
      <c r="AL215" s="5" t="s">
        <v>383</v>
      </c>
      <c r="AM215" s="13">
        <v>15</v>
      </c>
      <c r="AN215" s="37">
        <v>32</v>
      </c>
      <c r="AO215" s="37">
        <v>26</v>
      </c>
      <c r="AP215" s="4">
        <f t="shared" si="82"/>
        <v>0.8125</v>
      </c>
      <c r="AQ215" s="13">
        <v>20</v>
      </c>
      <c r="AR215" s="20">
        <f t="shared" si="76"/>
        <v>1.0140556232755837</v>
      </c>
      <c r="AS215" s="20">
        <f t="shared" si="83"/>
        <v>1.0140556232755837</v>
      </c>
      <c r="AT215" s="35">
        <v>1173</v>
      </c>
      <c r="AU215" s="21">
        <f t="shared" si="69"/>
        <v>959.72727272727275</v>
      </c>
      <c r="AV215" s="21">
        <f t="shared" si="70"/>
        <v>973.2</v>
      </c>
      <c r="AW215" s="80">
        <f t="shared" si="71"/>
        <v>13.472727272727298</v>
      </c>
      <c r="AX215" s="21">
        <v>477.5</v>
      </c>
      <c r="AY215" s="21">
        <v>477.5</v>
      </c>
      <c r="AZ215" s="21">
        <v>0</v>
      </c>
      <c r="BA215" s="21">
        <v>138.6</v>
      </c>
      <c r="BB215" s="21">
        <v>133.1</v>
      </c>
      <c r="BC215" s="21">
        <v>0</v>
      </c>
      <c r="BD215" s="21">
        <v>134.4</v>
      </c>
      <c r="BE215" s="21">
        <v>124.3</v>
      </c>
      <c r="BF215" s="78">
        <f t="shared" si="72"/>
        <v>-512.19999999999993</v>
      </c>
      <c r="BG215" s="100"/>
      <c r="BH215" s="81"/>
      <c r="BI215" s="106"/>
      <c r="BJ215" s="37">
        <f t="shared" si="77"/>
        <v>0</v>
      </c>
      <c r="BK215" s="11"/>
      <c r="BL215" s="11"/>
      <c r="BM215" s="11"/>
      <c r="BN215" s="11"/>
      <c r="BO215" s="11"/>
      <c r="BP215" s="11"/>
      <c r="BQ215" s="11"/>
      <c r="BR215" s="11"/>
      <c r="BS215" s="11"/>
      <c r="BT215" s="11"/>
      <c r="BU215" s="11"/>
      <c r="BV215" s="11"/>
      <c r="BW215" s="11"/>
      <c r="BX215" s="11"/>
      <c r="BY215" s="11"/>
      <c r="BZ215" s="11"/>
      <c r="CA215" s="11"/>
      <c r="CB215" s="11"/>
      <c r="CC215" s="11"/>
      <c r="CD215" s="11"/>
      <c r="CE215" s="11"/>
      <c r="CF215" s="12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2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  <c r="DV215" s="11"/>
      <c r="DW215" s="11"/>
      <c r="DX215" s="11"/>
      <c r="DY215" s="11"/>
      <c r="DZ215" s="11"/>
      <c r="EA215" s="11"/>
      <c r="EB215" s="11"/>
      <c r="EC215" s="11"/>
      <c r="ED215" s="11"/>
      <c r="EE215" s="11"/>
      <c r="EF215" s="11"/>
      <c r="EG215" s="11"/>
      <c r="EH215" s="11"/>
      <c r="EI215" s="11"/>
      <c r="EJ215" s="12"/>
      <c r="EK215" s="11"/>
      <c r="EL215" s="11"/>
      <c r="EM215" s="11"/>
      <c r="EN215" s="11"/>
      <c r="EO215" s="11"/>
      <c r="EP215" s="11"/>
      <c r="EQ215" s="11"/>
      <c r="ER215" s="11"/>
      <c r="ES215" s="11"/>
      <c r="ET215" s="11"/>
      <c r="EU215" s="11"/>
      <c r="EV215" s="11"/>
      <c r="EW215" s="11"/>
      <c r="EX215" s="11"/>
      <c r="EY215" s="11"/>
      <c r="EZ215" s="11"/>
      <c r="FA215" s="11"/>
      <c r="FB215" s="11"/>
      <c r="FC215" s="11"/>
      <c r="FD215" s="11"/>
      <c r="FE215" s="11"/>
      <c r="FF215" s="11"/>
      <c r="FG215" s="11"/>
      <c r="FH215" s="11"/>
      <c r="FI215" s="11"/>
      <c r="FJ215" s="11"/>
      <c r="FK215" s="11"/>
      <c r="FL215" s="12"/>
      <c r="FM215" s="11"/>
      <c r="FN215" s="11"/>
      <c r="FO215" s="11"/>
      <c r="FP215" s="11"/>
      <c r="FQ215" s="11"/>
      <c r="FR215" s="11"/>
      <c r="FS215" s="11"/>
      <c r="FT215" s="11"/>
      <c r="FU215" s="11"/>
      <c r="FV215" s="11"/>
      <c r="FW215" s="11"/>
      <c r="FX215" s="11"/>
      <c r="FY215" s="11"/>
      <c r="FZ215" s="11"/>
      <c r="GA215" s="11"/>
      <c r="GB215" s="11"/>
      <c r="GC215" s="11"/>
      <c r="GD215" s="11"/>
      <c r="GE215" s="11"/>
      <c r="GF215" s="11"/>
      <c r="GG215" s="11"/>
      <c r="GH215" s="11"/>
      <c r="GI215" s="11"/>
      <c r="GJ215" s="11"/>
      <c r="GK215" s="11"/>
      <c r="GL215" s="11"/>
      <c r="GM215" s="11"/>
      <c r="GN215" s="12"/>
      <c r="GO215" s="11"/>
      <c r="GP215" s="11"/>
      <c r="GQ215" s="11"/>
      <c r="GR215" s="11"/>
      <c r="GS215" s="11"/>
      <c r="GT215" s="11"/>
      <c r="GU215" s="11"/>
      <c r="GV215" s="11"/>
      <c r="GW215" s="11"/>
      <c r="GX215" s="11"/>
      <c r="GY215" s="11"/>
      <c r="GZ215" s="11"/>
      <c r="HA215" s="11"/>
      <c r="HB215" s="11"/>
      <c r="HC215" s="11"/>
      <c r="HD215" s="11"/>
      <c r="HE215" s="11"/>
      <c r="HF215" s="11"/>
      <c r="HG215" s="11"/>
      <c r="HH215" s="11"/>
      <c r="HI215" s="11"/>
      <c r="HJ215" s="11"/>
      <c r="HK215" s="11"/>
      <c r="HL215" s="11"/>
      <c r="HM215" s="11"/>
      <c r="HN215" s="11"/>
      <c r="HO215" s="11"/>
      <c r="HP215" s="12"/>
      <c r="HQ215" s="11"/>
      <c r="HR215" s="11"/>
    </row>
    <row r="216" spans="1:226" s="2" customFormat="1" ht="15" customHeight="1" x14ac:dyDescent="0.2">
      <c r="A216" s="16" t="s">
        <v>215</v>
      </c>
      <c r="B216" s="37">
        <v>0</v>
      </c>
      <c r="C216" s="37">
        <v>0</v>
      </c>
      <c r="D216" s="4">
        <f t="shared" si="68"/>
        <v>0</v>
      </c>
      <c r="E216" s="13">
        <v>0</v>
      </c>
      <c r="F216" s="5" t="s">
        <v>373</v>
      </c>
      <c r="G216" s="5" t="s">
        <v>373</v>
      </c>
      <c r="H216" s="5" t="s">
        <v>373</v>
      </c>
      <c r="I216" s="13" t="s">
        <v>370</v>
      </c>
      <c r="J216" s="5" t="s">
        <v>373</v>
      </c>
      <c r="K216" s="5" t="s">
        <v>373</v>
      </c>
      <c r="L216" s="5" t="s">
        <v>373</v>
      </c>
      <c r="M216" s="13" t="s">
        <v>370</v>
      </c>
      <c r="N216" s="37">
        <v>2082.9</v>
      </c>
      <c r="O216" s="37">
        <v>678.4</v>
      </c>
      <c r="P216" s="4">
        <f t="shared" si="73"/>
        <v>0.32569974554707376</v>
      </c>
      <c r="Q216" s="13">
        <v>20</v>
      </c>
      <c r="R216" s="22">
        <v>1</v>
      </c>
      <c r="S216" s="13">
        <v>15</v>
      </c>
      <c r="T216" s="37">
        <v>55</v>
      </c>
      <c r="U216" s="37">
        <v>40.4</v>
      </c>
      <c r="V216" s="4">
        <f t="shared" si="74"/>
        <v>0.7345454545454545</v>
      </c>
      <c r="W216" s="13">
        <v>30</v>
      </c>
      <c r="X216" s="37">
        <v>4</v>
      </c>
      <c r="Y216" s="37">
        <v>6.2</v>
      </c>
      <c r="Z216" s="4">
        <f t="shared" si="75"/>
        <v>1.55</v>
      </c>
      <c r="AA216" s="13">
        <v>20</v>
      </c>
      <c r="AB216" s="37" t="s">
        <v>370</v>
      </c>
      <c r="AC216" s="37" t="s">
        <v>370</v>
      </c>
      <c r="AD216" s="4" t="s">
        <v>370</v>
      </c>
      <c r="AE216" s="13" t="s">
        <v>370</v>
      </c>
      <c r="AF216" s="5" t="s">
        <v>383</v>
      </c>
      <c r="AG216" s="5" t="s">
        <v>383</v>
      </c>
      <c r="AH216" s="5" t="s">
        <v>383</v>
      </c>
      <c r="AI216" s="13">
        <v>5</v>
      </c>
      <c r="AJ216" s="5" t="s">
        <v>383</v>
      </c>
      <c r="AK216" s="5" t="s">
        <v>383</v>
      </c>
      <c r="AL216" s="5" t="s">
        <v>383</v>
      </c>
      <c r="AM216" s="13">
        <v>15</v>
      </c>
      <c r="AN216" s="37">
        <v>114</v>
      </c>
      <c r="AO216" s="37">
        <v>113</v>
      </c>
      <c r="AP216" s="4">
        <f t="shared" si="82"/>
        <v>0.99122807017543857</v>
      </c>
      <c r="AQ216" s="13">
        <v>20</v>
      </c>
      <c r="AR216" s="20">
        <f t="shared" si="76"/>
        <v>0.8988087614363226</v>
      </c>
      <c r="AS216" s="20">
        <f t="shared" si="83"/>
        <v>0.8988087614363226</v>
      </c>
      <c r="AT216" s="35">
        <v>855</v>
      </c>
      <c r="AU216" s="21">
        <f t="shared" si="69"/>
        <v>699.54545454545462</v>
      </c>
      <c r="AV216" s="21">
        <f t="shared" si="70"/>
        <v>628.79999999999995</v>
      </c>
      <c r="AW216" s="80">
        <f t="shared" si="71"/>
        <v>-70.745454545454663</v>
      </c>
      <c r="AX216" s="21">
        <v>73.400000000000006</v>
      </c>
      <c r="AY216" s="21">
        <v>148.4</v>
      </c>
      <c r="AZ216" s="21">
        <v>0</v>
      </c>
      <c r="BA216" s="21">
        <v>53.7</v>
      </c>
      <c r="BB216" s="21">
        <v>41.6</v>
      </c>
      <c r="BC216" s="21">
        <v>0</v>
      </c>
      <c r="BD216" s="21">
        <v>73.099999999999994</v>
      </c>
      <c r="BE216" s="21">
        <v>96.6</v>
      </c>
      <c r="BF216" s="78">
        <f t="shared" si="72"/>
        <v>142</v>
      </c>
      <c r="BG216" s="100"/>
      <c r="BH216" s="81"/>
      <c r="BI216" s="106"/>
      <c r="BJ216" s="37">
        <f t="shared" si="77"/>
        <v>142</v>
      </c>
      <c r="BK216" s="11"/>
      <c r="BL216" s="11"/>
      <c r="BM216" s="11"/>
      <c r="BN216" s="11"/>
      <c r="BO216" s="11"/>
      <c r="BP216" s="11"/>
      <c r="BQ216" s="11"/>
      <c r="BR216" s="11"/>
      <c r="BS216" s="11"/>
      <c r="BT216" s="11"/>
      <c r="BU216" s="11"/>
      <c r="BV216" s="11"/>
      <c r="BW216" s="11"/>
      <c r="BX216" s="11"/>
      <c r="BY216" s="11"/>
      <c r="BZ216" s="11"/>
      <c r="CA216" s="11"/>
      <c r="CB216" s="11"/>
      <c r="CC216" s="11"/>
      <c r="CD216" s="11"/>
      <c r="CE216" s="11"/>
      <c r="CF216" s="12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2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  <c r="DV216" s="11"/>
      <c r="DW216" s="11"/>
      <c r="DX216" s="11"/>
      <c r="DY216" s="11"/>
      <c r="DZ216" s="11"/>
      <c r="EA216" s="11"/>
      <c r="EB216" s="11"/>
      <c r="EC216" s="11"/>
      <c r="ED216" s="11"/>
      <c r="EE216" s="11"/>
      <c r="EF216" s="11"/>
      <c r="EG216" s="11"/>
      <c r="EH216" s="11"/>
      <c r="EI216" s="11"/>
      <c r="EJ216" s="12"/>
      <c r="EK216" s="11"/>
      <c r="EL216" s="11"/>
      <c r="EM216" s="11"/>
      <c r="EN216" s="11"/>
      <c r="EO216" s="11"/>
      <c r="EP216" s="11"/>
      <c r="EQ216" s="11"/>
      <c r="ER216" s="11"/>
      <c r="ES216" s="11"/>
      <c r="ET216" s="11"/>
      <c r="EU216" s="11"/>
      <c r="EV216" s="11"/>
      <c r="EW216" s="11"/>
      <c r="EX216" s="11"/>
      <c r="EY216" s="11"/>
      <c r="EZ216" s="11"/>
      <c r="FA216" s="11"/>
      <c r="FB216" s="11"/>
      <c r="FC216" s="11"/>
      <c r="FD216" s="11"/>
      <c r="FE216" s="11"/>
      <c r="FF216" s="11"/>
      <c r="FG216" s="11"/>
      <c r="FH216" s="11"/>
      <c r="FI216" s="11"/>
      <c r="FJ216" s="11"/>
      <c r="FK216" s="11"/>
      <c r="FL216" s="12"/>
      <c r="FM216" s="11"/>
      <c r="FN216" s="11"/>
      <c r="FO216" s="11"/>
      <c r="FP216" s="11"/>
      <c r="FQ216" s="11"/>
      <c r="FR216" s="11"/>
      <c r="FS216" s="11"/>
      <c r="FT216" s="11"/>
      <c r="FU216" s="11"/>
      <c r="FV216" s="11"/>
      <c r="FW216" s="11"/>
      <c r="FX216" s="11"/>
      <c r="FY216" s="11"/>
      <c r="FZ216" s="11"/>
      <c r="GA216" s="11"/>
      <c r="GB216" s="11"/>
      <c r="GC216" s="11"/>
      <c r="GD216" s="11"/>
      <c r="GE216" s="11"/>
      <c r="GF216" s="11"/>
      <c r="GG216" s="11"/>
      <c r="GH216" s="11"/>
      <c r="GI216" s="11"/>
      <c r="GJ216" s="11"/>
      <c r="GK216" s="11"/>
      <c r="GL216" s="11"/>
      <c r="GM216" s="11"/>
      <c r="GN216" s="12"/>
      <c r="GO216" s="11"/>
      <c r="GP216" s="11"/>
      <c r="GQ216" s="11"/>
      <c r="GR216" s="11"/>
      <c r="GS216" s="11"/>
      <c r="GT216" s="11"/>
      <c r="GU216" s="11"/>
      <c r="GV216" s="11"/>
      <c r="GW216" s="11"/>
      <c r="GX216" s="11"/>
      <c r="GY216" s="11"/>
      <c r="GZ216" s="11"/>
      <c r="HA216" s="11"/>
      <c r="HB216" s="11"/>
      <c r="HC216" s="11"/>
      <c r="HD216" s="11"/>
      <c r="HE216" s="11"/>
      <c r="HF216" s="11"/>
      <c r="HG216" s="11"/>
      <c r="HH216" s="11"/>
      <c r="HI216" s="11"/>
      <c r="HJ216" s="11"/>
      <c r="HK216" s="11"/>
      <c r="HL216" s="11"/>
      <c r="HM216" s="11"/>
      <c r="HN216" s="11"/>
      <c r="HO216" s="11"/>
      <c r="HP216" s="12"/>
      <c r="HQ216" s="11"/>
      <c r="HR216" s="11"/>
    </row>
    <row r="217" spans="1:226" s="2" customFormat="1" ht="15" customHeight="1" x14ac:dyDescent="0.2">
      <c r="A217" s="16" t="s">
        <v>216</v>
      </c>
      <c r="B217" s="37">
        <v>505905.2</v>
      </c>
      <c r="C217" s="37">
        <v>584190.5</v>
      </c>
      <c r="D217" s="4">
        <f t="shared" si="68"/>
        <v>1.1547430230011473</v>
      </c>
      <c r="E217" s="13">
        <v>10</v>
      </c>
      <c r="F217" s="5" t="s">
        <v>373</v>
      </c>
      <c r="G217" s="5" t="s">
        <v>373</v>
      </c>
      <c r="H217" s="5" t="s">
        <v>373</v>
      </c>
      <c r="I217" s="13" t="s">
        <v>370</v>
      </c>
      <c r="J217" s="5" t="s">
        <v>373</v>
      </c>
      <c r="K217" s="5" t="s">
        <v>373</v>
      </c>
      <c r="L217" s="5" t="s">
        <v>373</v>
      </c>
      <c r="M217" s="13" t="s">
        <v>370</v>
      </c>
      <c r="N217" s="37">
        <v>21638.7</v>
      </c>
      <c r="O217" s="37">
        <v>38741.800000000003</v>
      </c>
      <c r="P217" s="4">
        <f t="shared" si="73"/>
        <v>1.7903940624898909</v>
      </c>
      <c r="Q217" s="13">
        <v>20</v>
      </c>
      <c r="R217" s="22">
        <v>1</v>
      </c>
      <c r="S217" s="13">
        <v>15</v>
      </c>
      <c r="T217" s="37">
        <v>1369.8</v>
      </c>
      <c r="U217" s="37">
        <v>1786</v>
      </c>
      <c r="V217" s="4">
        <f t="shared" si="74"/>
        <v>1.3038399766389255</v>
      </c>
      <c r="W217" s="13">
        <v>40</v>
      </c>
      <c r="X217" s="37">
        <v>88.5</v>
      </c>
      <c r="Y217" s="37">
        <v>87.7</v>
      </c>
      <c r="Z217" s="4">
        <f t="shared" si="75"/>
        <v>0.99096045197740112</v>
      </c>
      <c r="AA217" s="13">
        <v>10</v>
      </c>
      <c r="AB217" s="37" t="s">
        <v>370</v>
      </c>
      <c r="AC217" s="37" t="s">
        <v>370</v>
      </c>
      <c r="AD217" s="4" t="s">
        <v>370</v>
      </c>
      <c r="AE217" s="13" t="s">
        <v>370</v>
      </c>
      <c r="AF217" s="5" t="s">
        <v>383</v>
      </c>
      <c r="AG217" s="5" t="s">
        <v>383</v>
      </c>
      <c r="AH217" s="5" t="s">
        <v>383</v>
      </c>
      <c r="AI217" s="13">
        <v>5</v>
      </c>
      <c r="AJ217" s="5" t="s">
        <v>383</v>
      </c>
      <c r="AK217" s="5" t="s">
        <v>383</v>
      </c>
      <c r="AL217" s="5" t="s">
        <v>383</v>
      </c>
      <c r="AM217" s="13">
        <v>15</v>
      </c>
      <c r="AN217" s="37">
        <v>650</v>
      </c>
      <c r="AO217" s="37">
        <v>694</v>
      </c>
      <c r="AP217" s="4">
        <f t="shared" si="82"/>
        <v>1.0676923076923077</v>
      </c>
      <c r="AQ217" s="13">
        <v>20</v>
      </c>
      <c r="AR217" s="20">
        <f t="shared" si="76"/>
        <v>1.2675857497303171</v>
      </c>
      <c r="AS217" s="20">
        <f t="shared" si="83"/>
        <v>1.2067585749730316</v>
      </c>
      <c r="AT217" s="35">
        <v>87</v>
      </c>
      <c r="AU217" s="21">
        <f t="shared" si="69"/>
        <v>71.181818181818187</v>
      </c>
      <c r="AV217" s="21">
        <f t="shared" si="70"/>
        <v>85.9</v>
      </c>
      <c r="AW217" s="80">
        <f t="shared" si="71"/>
        <v>14.718181818181819</v>
      </c>
      <c r="AX217" s="21">
        <v>215</v>
      </c>
      <c r="AY217" s="21">
        <v>216.3</v>
      </c>
      <c r="AZ217" s="21">
        <v>0</v>
      </c>
      <c r="BA217" s="21">
        <v>9.5</v>
      </c>
      <c r="BB217" s="21">
        <v>9.5</v>
      </c>
      <c r="BC217" s="21">
        <v>0</v>
      </c>
      <c r="BD217" s="21">
        <v>9.9</v>
      </c>
      <c r="BE217" s="21">
        <v>9.8000000000000007</v>
      </c>
      <c r="BF217" s="78">
        <f t="shared" si="72"/>
        <v>-384.09999999999997</v>
      </c>
      <c r="BG217" s="100" t="s">
        <v>413</v>
      </c>
      <c r="BH217" s="81"/>
      <c r="BI217" s="106"/>
      <c r="BJ217" s="37">
        <f t="shared" si="77"/>
        <v>0</v>
      </c>
      <c r="BK217" s="11"/>
      <c r="BL217" s="11"/>
      <c r="BM217" s="11"/>
      <c r="BN217" s="11"/>
      <c r="BO217" s="11"/>
      <c r="BP217" s="11"/>
      <c r="BQ217" s="11"/>
      <c r="BR217" s="11"/>
      <c r="BS217" s="11"/>
      <c r="BT217" s="11"/>
      <c r="BU217" s="11"/>
      <c r="BV217" s="11"/>
      <c r="BW217" s="11"/>
      <c r="BX217" s="11"/>
      <c r="BY217" s="11"/>
      <c r="BZ217" s="11"/>
      <c r="CA217" s="11"/>
      <c r="CB217" s="11"/>
      <c r="CC217" s="11"/>
      <c r="CD217" s="11"/>
      <c r="CE217" s="11"/>
      <c r="CF217" s="12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2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  <c r="DV217" s="11"/>
      <c r="DW217" s="11"/>
      <c r="DX217" s="11"/>
      <c r="DY217" s="11"/>
      <c r="DZ217" s="11"/>
      <c r="EA217" s="11"/>
      <c r="EB217" s="11"/>
      <c r="EC217" s="11"/>
      <c r="ED217" s="11"/>
      <c r="EE217" s="11"/>
      <c r="EF217" s="11"/>
      <c r="EG217" s="11"/>
      <c r="EH217" s="11"/>
      <c r="EI217" s="11"/>
      <c r="EJ217" s="12"/>
      <c r="EK217" s="11"/>
      <c r="EL217" s="11"/>
      <c r="EM217" s="11"/>
      <c r="EN217" s="11"/>
      <c r="EO217" s="11"/>
      <c r="EP217" s="11"/>
      <c r="EQ217" s="11"/>
      <c r="ER217" s="11"/>
      <c r="ES217" s="11"/>
      <c r="ET217" s="11"/>
      <c r="EU217" s="11"/>
      <c r="EV217" s="11"/>
      <c r="EW217" s="11"/>
      <c r="EX217" s="11"/>
      <c r="EY217" s="11"/>
      <c r="EZ217" s="11"/>
      <c r="FA217" s="11"/>
      <c r="FB217" s="11"/>
      <c r="FC217" s="11"/>
      <c r="FD217" s="11"/>
      <c r="FE217" s="11"/>
      <c r="FF217" s="11"/>
      <c r="FG217" s="11"/>
      <c r="FH217" s="11"/>
      <c r="FI217" s="11"/>
      <c r="FJ217" s="11"/>
      <c r="FK217" s="11"/>
      <c r="FL217" s="12"/>
      <c r="FM217" s="11"/>
      <c r="FN217" s="11"/>
      <c r="FO217" s="11"/>
      <c r="FP217" s="11"/>
      <c r="FQ217" s="11"/>
      <c r="FR217" s="11"/>
      <c r="FS217" s="11"/>
      <c r="FT217" s="11"/>
      <c r="FU217" s="11"/>
      <c r="FV217" s="11"/>
      <c r="FW217" s="11"/>
      <c r="FX217" s="11"/>
      <c r="FY217" s="11"/>
      <c r="FZ217" s="11"/>
      <c r="GA217" s="11"/>
      <c r="GB217" s="11"/>
      <c r="GC217" s="11"/>
      <c r="GD217" s="11"/>
      <c r="GE217" s="11"/>
      <c r="GF217" s="11"/>
      <c r="GG217" s="11"/>
      <c r="GH217" s="11"/>
      <c r="GI217" s="11"/>
      <c r="GJ217" s="11"/>
      <c r="GK217" s="11"/>
      <c r="GL217" s="11"/>
      <c r="GM217" s="11"/>
      <c r="GN217" s="12"/>
      <c r="GO217" s="11"/>
      <c r="GP217" s="11"/>
      <c r="GQ217" s="11"/>
      <c r="GR217" s="11"/>
      <c r="GS217" s="11"/>
      <c r="GT217" s="11"/>
      <c r="GU217" s="11"/>
      <c r="GV217" s="11"/>
      <c r="GW217" s="11"/>
      <c r="GX217" s="11"/>
      <c r="GY217" s="11"/>
      <c r="GZ217" s="11"/>
      <c r="HA217" s="11"/>
      <c r="HB217" s="11"/>
      <c r="HC217" s="11"/>
      <c r="HD217" s="11"/>
      <c r="HE217" s="11"/>
      <c r="HF217" s="11"/>
      <c r="HG217" s="11"/>
      <c r="HH217" s="11"/>
      <c r="HI217" s="11"/>
      <c r="HJ217" s="11"/>
      <c r="HK217" s="11"/>
      <c r="HL217" s="11"/>
      <c r="HM217" s="11"/>
      <c r="HN217" s="11"/>
      <c r="HO217" s="11"/>
      <c r="HP217" s="12"/>
      <c r="HQ217" s="11"/>
      <c r="HR217" s="11"/>
    </row>
    <row r="218" spans="1:226" s="2" customFormat="1" ht="15" customHeight="1" x14ac:dyDescent="0.2">
      <c r="A218" s="16" t="s">
        <v>217</v>
      </c>
      <c r="B218" s="37">
        <v>73167</v>
      </c>
      <c r="C218" s="37">
        <v>72085</v>
      </c>
      <c r="D218" s="4">
        <f t="shared" si="68"/>
        <v>0.98521191247420281</v>
      </c>
      <c r="E218" s="13">
        <v>10</v>
      </c>
      <c r="F218" s="5" t="s">
        <v>373</v>
      </c>
      <c r="G218" s="5" t="s">
        <v>373</v>
      </c>
      <c r="H218" s="5" t="s">
        <v>373</v>
      </c>
      <c r="I218" s="13" t="s">
        <v>370</v>
      </c>
      <c r="J218" s="5" t="s">
        <v>373</v>
      </c>
      <c r="K218" s="5" t="s">
        <v>373</v>
      </c>
      <c r="L218" s="5" t="s">
        <v>373</v>
      </c>
      <c r="M218" s="13" t="s">
        <v>370</v>
      </c>
      <c r="N218" s="37">
        <v>5683</v>
      </c>
      <c r="O218" s="37">
        <v>5774.3</v>
      </c>
      <c r="P218" s="4">
        <f t="shared" si="73"/>
        <v>1.016065458384656</v>
      </c>
      <c r="Q218" s="13">
        <v>20</v>
      </c>
      <c r="R218" s="22">
        <v>1</v>
      </c>
      <c r="S218" s="13">
        <v>15</v>
      </c>
      <c r="T218" s="37">
        <v>0.7</v>
      </c>
      <c r="U218" s="37">
        <v>1.2</v>
      </c>
      <c r="V218" s="4">
        <f t="shared" si="74"/>
        <v>1.7142857142857144</v>
      </c>
      <c r="W218" s="13">
        <v>15</v>
      </c>
      <c r="X218" s="37">
        <v>6</v>
      </c>
      <c r="Y218" s="37">
        <v>11.2</v>
      </c>
      <c r="Z218" s="4">
        <f t="shared" si="75"/>
        <v>1.8666666666666665</v>
      </c>
      <c r="AA218" s="13">
        <v>35</v>
      </c>
      <c r="AB218" s="37" t="s">
        <v>370</v>
      </c>
      <c r="AC218" s="37" t="s">
        <v>370</v>
      </c>
      <c r="AD218" s="4" t="s">
        <v>370</v>
      </c>
      <c r="AE218" s="13" t="s">
        <v>370</v>
      </c>
      <c r="AF218" s="5" t="s">
        <v>383</v>
      </c>
      <c r="AG218" s="5" t="s">
        <v>383</v>
      </c>
      <c r="AH218" s="5" t="s">
        <v>383</v>
      </c>
      <c r="AI218" s="13">
        <v>5</v>
      </c>
      <c r="AJ218" s="5" t="s">
        <v>383</v>
      </c>
      <c r="AK218" s="5" t="s">
        <v>383</v>
      </c>
      <c r="AL218" s="5" t="s">
        <v>383</v>
      </c>
      <c r="AM218" s="13">
        <v>15</v>
      </c>
      <c r="AN218" s="37">
        <v>32</v>
      </c>
      <c r="AO218" s="37">
        <v>32</v>
      </c>
      <c r="AP218" s="4">
        <f t="shared" si="82"/>
        <v>1</v>
      </c>
      <c r="AQ218" s="13">
        <v>20</v>
      </c>
      <c r="AR218" s="20">
        <f t="shared" si="76"/>
        <v>1.3584438899135149</v>
      </c>
      <c r="AS218" s="20">
        <f t="shared" si="83"/>
        <v>1.2158443889913515</v>
      </c>
      <c r="AT218" s="35">
        <v>2275</v>
      </c>
      <c r="AU218" s="21">
        <f t="shared" si="69"/>
        <v>1861.3636363636363</v>
      </c>
      <c r="AV218" s="21">
        <f t="shared" si="70"/>
        <v>2263.1</v>
      </c>
      <c r="AW218" s="80">
        <f t="shared" si="71"/>
        <v>401.73636363636365</v>
      </c>
      <c r="AX218" s="21">
        <v>488</v>
      </c>
      <c r="AY218" s="21">
        <v>488</v>
      </c>
      <c r="AZ218" s="21">
        <v>0</v>
      </c>
      <c r="BA218" s="21">
        <v>268.89999999999998</v>
      </c>
      <c r="BB218" s="21">
        <v>257.5</v>
      </c>
      <c r="BC218" s="21">
        <v>3.1000000000000227</v>
      </c>
      <c r="BD218" s="21">
        <v>249.79999999999998</v>
      </c>
      <c r="BE218" s="21">
        <v>257.7</v>
      </c>
      <c r="BF218" s="78">
        <f t="shared" si="72"/>
        <v>250.09999999999997</v>
      </c>
      <c r="BG218" s="100"/>
      <c r="BH218" s="81"/>
      <c r="BI218" s="106"/>
      <c r="BJ218" s="37">
        <f t="shared" si="77"/>
        <v>250.09999999999997</v>
      </c>
      <c r="BK218" s="11"/>
      <c r="BL218" s="11"/>
      <c r="BM218" s="11"/>
      <c r="BN218" s="11"/>
      <c r="BO218" s="11"/>
      <c r="BP218" s="11"/>
      <c r="BQ218" s="11"/>
      <c r="BR218" s="11"/>
      <c r="BS218" s="11"/>
      <c r="BT218" s="11"/>
      <c r="BU218" s="11"/>
      <c r="BV218" s="11"/>
      <c r="BW218" s="11"/>
      <c r="BX218" s="11"/>
      <c r="BY218" s="11"/>
      <c r="BZ218" s="11"/>
      <c r="CA218" s="11"/>
      <c r="CB218" s="11"/>
      <c r="CC218" s="11"/>
      <c r="CD218" s="11"/>
      <c r="CE218" s="11"/>
      <c r="CF218" s="12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2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  <c r="DV218" s="11"/>
      <c r="DW218" s="11"/>
      <c r="DX218" s="11"/>
      <c r="DY218" s="11"/>
      <c r="DZ218" s="11"/>
      <c r="EA218" s="11"/>
      <c r="EB218" s="11"/>
      <c r="EC218" s="11"/>
      <c r="ED218" s="11"/>
      <c r="EE218" s="11"/>
      <c r="EF218" s="11"/>
      <c r="EG218" s="11"/>
      <c r="EH218" s="11"/>
      <c r="EI218" s="11"/>
      <c r="EJ218" s="12"/>
      <c r="EK218" s="11"/>
      <c r="EL218" s="11"/>
      <c r="EM218" s="11"/>
      <c r="EN218" s="11"/>
      <c r="EO218" s="11"/>
      <c r="EP218" s="11"/>
      <c r="EQ218" s="11"/>
      <c r="ER218" s="11"/>
      <c r="ES218" s="11"/>
      <c r="ET218" s="11"/>
      <c r="EU218" s="11"/>
      <c r="EV218" s="11"/>
      <c r="EW218" s="11"/>
      <c r="EX218" s="11"/>
      <c r="EY218" s="11"/>
      <c r="EZ218" s="11"/>
      <c r="FA218" s="11"/>
      <c r="FB218" s="11"/>
      <c r="FC218" s="11"/>
      <c r="FD218" s="11"/>
      <c r="FE218" s="11"/>
      <c r="FF218" s="11"/>
      <c r="FG218" s="11"/>
      <c r="FH218" s="11"/>
      <c r="FI218" s="11"/>
      <c r="FJ218" s="11"/>
      <c r="FK218" s="11"/>
      <c r="FL218" s="12"/>
      <c r="FM218" s="11"/>
      <c r="FN218" s="11"/>
      <c r="FO218" s="11"/>
      <c r="FP218" s="11"/>
      <c r="FQ218" s="11"/>
      <c r="FR218" s="11"/>
      <c r="FS218" s="11"/>
      <c r="FT218" s="11"/>
      <c r="FU218" s="11"/>
      <c r="FV218" s="11"/>
      <c r="FW218" s="11"/>
      <c r="FX218" s="11"/>
      <c r="FY218" s="11"/>
      <c r="FZ218" s="11"/>
      <c r="GA218" s="11"/>
      <c r="GB218" s="11"/>
      <c r="GC218" s="11"/>
      <c r="GD218" s="11"/>
      <c r="GE218" s="11"/>
      <c r="GF218" s="11"/>
      <c r="GG218" s="11"/>
      <c r="GH218" s="11"/>
      <c r="GI218" s="11"/>
      <c r="GJ218" s="11"/>
      <c r="GK218" s="11"/>
      <c r="GL218" s="11"/>
      <c r="GM218" s="11"/>
      <c r="GN218" s="12"/>
      <c r="GO218" s="11"/>
      <c r="GP218" s="11"/>
      <c r="GQ218" s="11"/>
      <c r="GR218" s="11"/>
      <c r="GS218" s="11"/>
      <c r="GT218" s="11"/>
      <c r="GU218" s="11"/>
      <c r="GV218" s="11"/>
      <c r="GW218" s="11"/>
      <c r="GX218" s="11"/>
      <c r="GY218" s="11"/>
      <c r="GZ218" s="11"/>
      <c r="HA218" s="11"/>
      <c r="HB218" s="11"/>
      <c r="HC218" s="11"/>
      <c r="HD218" s="11"/>
      <c r="HE218" s="11"/>
      <c r="HF218" s="11"/>
      <c r="HG218" s="11"/>
      <c r="HH218" s="11"/>
      <c r="HI218" s="11"/>
      <c r="HJ218" s="11"/>
      <c r="HK218" s="11"/>
      <c r="HL218" s="11"/>
      <c r="HM218" s="11"/>
      <c r="HN218" s="11"/>
      <c r="HO218" s="11"/>
      <c r="HP218" s="12"/>
      <c r="HQ218" s="11"/>
      <c r="HR218" s="11"/>
    </row>
    <row r="219" spans="1:226" s="2" customFormat="1" ht="14.25" customHeight="1" x14ac:dyDescent="0.2">
      <c r="A219" s="16" t="s">
        <v>218</v>
      </c>
      <c r="B219" s="37">
        <v>1944678</v>
      </c>
      <c r="C219" s="37">
        <v>2270910.1</v>
      </c>
      <c r="D219" s="4">
        <f t="shared" si="68"/>
        <v>1.1677563586362369</v>
      </c>
      <c r="E219" s="13">
        <v>10</v>
      </c>
      <c r="F219" s="5" t="s">
        <v>373</v>
      </c>
      <c r="G219" s="5" t="s">
        <v>373</v>
      </c>
      <c r="H219" s="5" t="s">
        <v>373</v>
      </c>
      <c r="I219" s="13" t="s">
        <v>370</v>
      </c>
      <c r="J219" s="5" t="s">
        <v>373</v>
      </c>
      <c r="K219" s="5" t="s">
        <v>373</v>
      </c>
      <c r="L219" s="5" t="s">
        <v>373</v>
      </c>
      <c r="M219" s="13" t="s">
        <v>370</v>
      </c>
      <c r="N219" s="37">
        <v>17103.5</v>
      </c>
      <c r="O219" s="37">
        <v>15500.4</v>
      </c>
      <c r="P219" s="4">
        <f t="shared" si="73"/>
        <v>0.9062706463589324</v>
      </c>
      <c r="Q219" s="13">
        <v>20</v>
      </c>
      <c r="R219" s="22">
        <v>1</v>
      </c>
      <c r="S219" s="13">
        <v>15</v>
      </c>
      <c r="T219" s="37">
        <v>18.8</v>
      </c>
      <c r="U219" s="37">
        <v>24.2</v>
      </c>
      <c r="V219" s="4">
        <f t="shared" si="74"/>
        <v>1.2872340425531914</v>
      </c>
      <c r="W219" s="13">
        <v>30</v>
      </c>
      <c r="X219" s="37">
        <v>38</v>
      </c>
      <c r="Y219" s="37">
        <v>40.1</v>
      </c>
      <c r="Z219" s="4">
        <f t="shared" si="75"/>
        <v>1.0552631578947369</v>
      </c>
      <c r="AA219" s="13">
        <v>20</v>
      </c>
      <c r="AB219" s="37" t="s">
        <v>370</v>
      </c>
      <c r="AC219" s="37" t="s">
        <v>370</v>
      </c>
      <c r="AD219" s="4" t="s">
        <v>370</v>
      </c>
      <c r="AE219" s="13" t="s">
        <v>370</v>
      </c>
      <c r="AF219" s="5" t="s">
        <v>383</v>
      </c>
      <c r="AG219" s="5" t="s">
        <v>383</v>
      </c>
      <c r="AH219" s="5" t="s">
        <v>383</v>
      </c>
      <c r="AI219" s="13">
        <v>5</v>
      </c>
      <c r="AJ219" s="5" t="s">
        <v>383</v>
      </c>
      <c r="AK219" s="5" t="s">
        <v>383</v>
      </c>
      <c r="AL219" s="5" t="s">
        <v>383</v>
      </c>
      <c r="AM219" s="13">
        <v>15</v>
      </c>
      <c r="AN219" s="37">
        <v>70</v>
      </c>
      <c r="AO219" s="37">
        <v>92</v>
      </c>
      <c r="AP219" s="4">
        <f t="shared" si="82"/>
        <v>1.3142857142857143</v>
      </c>
      <c r="AQ219" s="13">
        <v>20</v>
      </c>
      <c r="AR219" s="20">
        <f t="shared" si="76"/>
        <v>1.1374867411630067</v>
      </c>
      <c r="AS219" s="20">
        <f t="shared" si="83"/>
        <v>1.1374867411630067</v>
      </c>
      <c r="AT219" s="35">
        <v>975</v>
      </c>
      <c r="AU219" s="21">
        <f t="shared" si="69"/>
        <v>797.72727272727275</v>
      </c>
      <c r="AV219" s="21">
        <f t="shared" si="70"/>
        <v>907.4</v>
      </c>
      <c r="AW219" s="80">
        <f t="shared" si="71"/>
        <v>109.67272727272723</v>
      </c>
      <c r="AX219" s="21">
        <v>444</v>
      </c>
      <c r="AY219" s="21">
        <v>466</v>
      </c>
      <c r="AZ219" s="21">
        <v>0</v>
      </c>
      <c r="BA219" s="21">
        <v>88</v>
      </c>
      <c r="BB219" s="21">
        <v>94</v>
      </c>
      <c r="BC219" s="21">
        <v>0</v>
      </c>
      <c r="BD219" s="21">
        <v>111.4</v>
      </c>
      <c r="BE219" s="21">
        <v>103.1</v>
      </c>
      <c r="BF219" s="78">
        <f t="shared" si="72"/>
        <v>-399.1</v>
      </c>
      <c r="BG219" s="100"/>
      <c r="BH219" s="81"/>
      <c r="BI219" s="106"/>
      <c r="BJ219" s="37">
        <f t="shared" si="77"/>
        <v>0</v>
      </c>
      <c r="BK219" s="11"/>
      <c r="BL219" s="11"/>
      <c r="BM219" s="11"/>
      <c r="BN219" s="11"/>
      <c r="BO219" s="11"/>
      <c r="BP219" s="11"/>
      <c r="BQ219" s="11"/>
      <c r="BR219" s="11"/>
      <c r="BS219" s="11"/>
      <c r="BT219" s="11"/>
      <c r="BU219" s="11"/>
      <c r="BV219" s="11"/>
      <c r="BW219" s="11"/>
      <c r="BX219" s="11"/>
      <c r="BY219" s="11"/>
      <c r="BZ219" s="11"/>
      <c r="CA219" s="11"/>
      <c r="CB219" s="11"/>
      <c r="CC219" s="11"/>
      <c r="CD219" s="11"/>
      <c r="CE219" s="11"/>
      <c r="CF219" s="12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2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  <c r="DV219" s="11"/>
      <c r="DW219" s="11"/>
      <c r="DX219" s="11"/>
      <c r="DY219" s="11"/>
      <c r="DZ219" s="11"/>
      <c r="EA219" s="11"/>
      <c r="EB219" s="11"/>
      <c r="EC219" s="11"/>
      <c r="ED219" s="11"/>
      <c r="EE219" s="11"/>
      <c r="EF219" s="11"/>
      <c r="EG219" s="11"/>
      <c r="EH219" s="11"/>
      <c r="EI219" s="11"/>
      <c r="EJ219" s="12"/>
      <c r="EK219" s="11"/>
      <c r="EL219" s="11"/>
      <c r="EM219" s="11"/>
      <c r="EN219" s="11"/>
      <c r="EO219" s="11"/>
      <c r="EP219" s="11"/>
      <c r="EQ219" s="11"/>
      <c r="ER219" s="11"/>
      <c r="ES219" s="11"/>
      <c r="ET219" s="11"/>
      <c r="EU219" s="11"/>
      <c r="EV219" s="11"/>
      <c r="EW219" s="11"/>
      <c r="EX219" s="11"/>
      <c r="EY219" s="11"/>
      <c r="EZ219" s="11"/>
      <c r="FA219" s="11"/>
      <c r="FB219" s="11"/>
      <c r="FC219" s="11"/>
      <c r="FD219" s="11"/>
      <c r="FE219" s="11"/>
      <c r="FF219" s="11"/>
      <c r="FG219" s="11"/>
      <c r="FH219" s="11"/>
      <c r="FI219" s="11"/>
      <c r="FJ219" s="11"/>
      <c r="FK219" s="11"/>
      <c r="FL219" s="12"/>
      <c r="FM219" s="11"/>
      <c r="FN219" s="11"/>
      <c r="FO219" s="11"/>
      <c r="FP219" s="11"/>
      <c r="FQ219" s="11"/>
      <c r="FR219" s="11"/>
      <c r="FS219" s="11"/>
      <c r="FT219" s="11"/>
      <c r="FU219" s="11"/>
      <c r="FV219" s="11"/>
      <c r="FW219" s="11"/>
      <c r="FX219" s="11"/>
      <c r="FY219" s="11"/>
      <c r="FZ219" s="11"/>
      <c r="GA219" s="11"/>
      <c r="GB219" s="11"/>
      <c r="GC219" s="11"/>
      <c r="GD219" s="11"/>
      <c r="GE219" s="11"/>
      <c r="GF219" s="11"/>
      <c r="GG219" s="11"/>
      <c r="GH219" s="11"/>
      <c r="GI219" s="11"/>
      <c r="GJ219" s="11"/>
      <c r="GK219" s="11"/>
      <c r="GL219" s="11"/>
      <c r="GM219" s="11"/>
      <c r="GN219" s="12"/>
      <c r="GO219" s="11"/>
      <c r="GP219" s="11"/>
      <c r="GQ219" s="11"/>
      <c r="GR219" s="11"/>
      <c r="GS219" s="11"/>
      <c r="GT219" s="11"/>
      <c r="GU219" s="11"/>
      <c r="GV219" s="11"/>
      <c r="GW219" s="11"/>
      <c r="GX219" s="11"/>
      <c r="GY219" s="11"/>
      <c r="GZ219" s="11"/>
      <c r="HA219" s="11"/>
      <c r="HB219" s="11"/>
      <c r="HC219" s="11"/>
      <c r="HD219" s="11"/>
      <c r="HE219" s="11"/>
      <c r="HF219" s="11"/>
      <c r="HG219" s="11"/>
      <c r="HH219" s="11"/>
      <c r="HI219" s="11"/>
      <c r="HJ219" s="11"/>
      <c r="HK219" s="11"/>
      <c r="HL219" s="11"/>
      <c r="HM219" s="11"/>
      <c r="HN219" s="11"/>
      <c r="HO219" s="11"/>
      <c r="HP219" s="12"/>
      <c r="HQ219" s="11"/>
      <c r="HR219" s="11"/>
    </row>
    <row r="220" spans="1:226" s="2" customFormat="1" ht="15" customHeight="1" x14ac:dyDescent="0.2">
      <c r="A220" s="16" t="s">
        <v>219</v>
      </c>
      <c r="B220" s="37">
        <v>229015</v>
      </c>
      <c r="C220" s="37">
        <v>295218.59999999998</v>
      </c>
      <c r="D220" s="4">
        <f t="shared" si="68"/>
        <v>1.2890797546012269</v>
      </c>
      <c r="E220" s="13">
        <v>10</v>
      </c>
      <c r="F220" s="5" t="s">
        <v>373</v>
      </c>
      <c r="G220" s="5" t="s">
        <v>373</v>
      </c>
      <c r="H220" s="5" t="s">
        <v>373</v>
      </c>
      <c r="I220" s="13" t="s">
        <v>370</v>
      </c>
      <c r="J220" s="5" t="s">
        <v>373</v>
      </c>
      <c r="K220" s="5" t="s">
        <v>373</v>
      </c>
      <c r="L220" s="5" t="s">
        <v>373</v>
      </c>
      <c r="M220" s="13" t="s">
        <v>370</v>
      </c>
      <c r="N220" s="37">
        <v>4458.6000000000004</v>
      </c>
      <c r="O220" s="37">
        <v>2559.4</v>
      </c>
      <c r="P220" s="4">
        <f t="shared" si="73"/>
        <v>0.57403669313237338</v>
      </c>
      <c r="Q220" s="13">
        <v>20</v>
      </c>
      <c r="R220" s="22">
        <v>1</v>
      </c>
      <c r="S220" s="13">
        <v>15</v>
      </c>
      <c r="T220" s="37">
        <v>183</v>
      </c>
      <c r="U220" s="37">
        <v>41.4</v>
      </c>
      <c r="V220" s="4">
        <f t="shared" si="74"/>
        <v>0.2262295081967213</v>
      </c>
      <c r="W220" s="13">
        <v>30</v>
      </c>
      <c r="X220" s="37">
        <v>10</v>
      </c>
      <c r="Y220" s="37">
        <v>11.7</v>
      </c>
      <c r="Z220" s="4">
        <f t="shared" si="75"/>
        <v>1.17</v>
      </c>
      <c r="AA220" s="13">
        <v>20</v>
      </c>
      <c r="AB220" s="37" t="s">
        <v>370</v>
      </c>
      <c r="AC220" s="37" t="s">
        <v>370</v>
      </c>
      <c r="AD220" s="4" t="s">
        <v>370</v>
      </c>
      <c r="AE220" s="13" t="s">
        <v>370</v>
      </c>
      <c r="AF220" s="5" t="s">
        <v>383</v>
      </c>
      <c r="AG220" s="5" t="s">
        <v>383</v>
      </c>
      <c r="AH220" s="5" t="s">
        <v>383</v>
      </c>
      <c r="AI220" s="13">
        <v>5</v>
      </c>
      <c r="AJ220" s="5" t="s">
        <v>383</v>
      </c>
      <c r="AK220" s="5" t="s">
        <v>383</v>
      </c>
      <c r="AL220" s="5" t="s">
        <v>383</v>
      </c>
      <c r="AM220" s="13">
        <v>15</v>
      </c>
      <c r="AN220" s="37">
        <v>361</v>
      </c>
      <c r="AO220" s="37">
        <v>361</v>
      </c>
      <c r="AP220" s="4">
        <f t="shared" si="82"/>
        <v>1</v>
      </c>
      <c r="AQ220" s="13">
        <v>20</v>
      </c>
      <c r="AR220" s="20">
        <f t="shared" si="76"/>
        <v>0.77876884047444672</v>
      </c>
      <c r="AS220" s="20">
        <f t="shared" si="83"/>
        <v>0.77876884047444672</v>
      </c>
      <c r="AT220" s="35">
        <v>1787</v>
      </c>
      <c r="AU220" s="21">
        <f t="shared" si="69"/>
        <v>1462.0909090909092</v>
      </c>
      <c r="AV220" s="21">
        <f t="shared" si="70"/>
        <v>1138.5999999999999</v>
      </c>
      <c r="AW220" s="80">
        <f t="shared" si="71"/>
        <v>-323.49090909090933</v>
      </c>
      <c r="AX220" s="21">
        <v>101.8</v>
      </c>
      <c r="AY220" s="21">
        <v>100.6</v>
      </c>
      <c r="AZ220" s="21">
        <v>98.1</v>
      </c>
      <c r="BA220" s="21">
        <v>125</v>
      </c>
      <c r="BB220" s="21">
        <v>90.3</v>
      </c>
      <c r="BC220" s="21">
        <v>140.59999999999991</v>
      </c>
      <c r="BD220" s="21">
        <v>144.4</v>
      </c>
      <c r="BE220" s="21">
        <v>156.89999999999998</v>
      </c>
      <c r="BF220" s="78">
        <f t="shared" si="72"/>
        <v>180.90000000000009</v>
      </c>
      <c r="BG220" s="100"/>
      <c r="BH220" s="81"/>
      <c r="BI220" s="106"/>
      <c r="BJ220" s="37">
        <f t="shared" si="77"/>
        <v>180.90000000000009</v>
      </c>
      <c r="BK220" s="11"/>
      <c r="BL220" s="11"/>
      <c r="BM220" s="11"/>
      <c r="BN220" s="11"/>
      <c r="BO220" s="11"/>
      <c r="BP220" s="11"/>
      <c r="BQ220" s="11"/>
      <c r="BR220" s="11"/>
      <c r="BS220" s="11"/>
      <c r="BT220" s="11"/>
      <c r="BU220" s="11"/>
      <c r="BV220" s="11"/>
      <c r="BW220" s="11"/>
      <c r="BX220" s="11"/>
      <c r="BY220" s="11"/>
      <c r="BZ220" s="11"/>
      <c r="CA220" s="11"/>
      <c r="CB220" s="11"/>
      <c r="CC220" s="11"/>
      <c r="CD220" s="11"/>
      <c r="CE220" s="11"/>
      <c r="CF220" s="12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2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  <c r="DV220" s="11"/>
      <c r="DW220" s="11"/>
      <c r="DX220" s="11"/>
      <c r="DY220" s="11"/>
      <c r="DZ220" s="11"/>
      <c r="EA220" s="11"/>
      <c r="EB220" s="11"/>
      <c r="EC220" s="11"/>
      <c r="ED220" s="11"/>
      <c r="EE220" s="11"/>
      <c r="EF220" s="11"/>
      <c r="EG220" s="11"/>
      <c r="EH220" s="11"/>
      <c r="EI220" s="11"/>
      <c r="EJ220" s="12"/>
      <c r="EK220" s="11"/>
      <c r="EL220" s="11"/>
      <c r="EM220" s="11"/>
      <c r="EN220" s="11"/>
      <c r="EO220" s="11"/>
      <c r="EP220" s="11"/>
      <c r="EQ220" s="11"/>
      <c r="ER220" s="11"/>
      <c r="ES220" s="11"/>
      <c r="ET220" s="11"/>
      <c r="EU220" s="11"/>
      <c r="EV220" s="11"/>
      <c r="EW220" s="11"/>
      <c r="EX220" s="11"/>
      <c r="EY220" s="11"/>
      <c r="EZ220" s="11"/>
      <c r="FA220" s="11"/>
      <c r="FB220" s="11"/>
      <c r="FC220" s="11"/>
      <c r="FD220" s="11"/>
      <c r="FE220" s="11"/>
      <c r="FF220" s="11"/>
      <c r="FG220" s="11"/>
      <c r="FH220" s="11"/>
      <c r="FI220" s="11"/>
      <c r="FJ220" s="11"/>
      <c r="FK220" s="11"/>
      <c r="FL220" s="12"/>
      <c r="FM220" s="11"/>
      <c r="FN220" s="11"/>
      <c r="FO220" s="11"/>
      <c r="FP220" s="11"/>
      <c r="FQ220" s="11"/>
      <c r="FR220" s="11"/>
      <c r="FS220" s="11"/>
      <c r="FT220" s="11"/>
      <c r="FU220" s="11"/>
      <c r="FV220" s="11"/>
      <c r="FW220" s="11"/>
      <c r="FX220" s="11"/>
      <c r="FY220" s="11"/>
      <c r="FZ220" s="11"/>
      <c r="GA220" s="11"/>
      <c r="GB220" s="11"/>
      <c r="GC220" s="11"/>
      <c r="GD220" s="11"/>
      <c r="GE220" s="11"/>
      <c r="GF220" s="11"/>
      <c r="GG220" s="11"/>
      <c r="GH220" s="11"/>
      <c r="GI220" s="11"/>
      <c r="GJ220" s="11"/>
      <c r="GK220" s="11"/>
      <c r="GL220" s="11"/>
      <c r="GM220" s="11"/>
      <c r="GN220" s="12"/>
      <c r="GO220" s="11"/>
      <c r="GP220" s="11"/>
      <c r="GQ220" s="11"/>
      <c r="GR220" s="11"/>
      <c r="GS220" s="11"/>
      <c r="GT220" s="11"/>
      <c r="GU220" s="11"/>
      <c r="GV220" s="11"/>
      <c r="GW220" s="11"/>
      <c r="GX220" s="11"/>
      <c r="GY220" s="11"/>
      <c r="GZ220" s="11"/>
      <c r="HA220" s="11"/>
      <c r="HB220" s="11"/>
      <c r="HC220" s="11"/>
      <c r="HD220" s="11"/>
      <c r="HE220" s="11"/>
      <c r="HF220" s="11"/>
      <c r="HG220" s="11"/>
      <c r="HH220" s="11"/>
      <c r="HI220" s="11"/>
      <c r="HJ220" s="11"/>
      <c r="HK220" s="11"/>
      <c r="HL220" s="11"/>
      <c r="HM220" s="11"/>
      <c r="HN220" s="11"/>
      <c r="HO220" s="11"/>
      <c r="HP220" s="12"/>
      <c r="HQ220" s="11"/>
      <c r="HR220" s="11"/>
    </row>
    <row r="221" spans="1:226" s="2" customFormat="1" ht="15" customHeight="1" x14ac:dyDescent="0.2">
      <c r="A221" s="16" t="s">
        <v>220</v>
      </c>
      <c r="B221" s="37">
        <v>457959</v>
      </c>
      <c r="C221" s="37">
        <v>467152.3</v>
      </c>
      <c r="D221" s="4">
        <f t="shared" si="68"/>
        <v>1.0200745044862094</v>
      </c>
      <c r="E221" s="13">
        <v>10</v>
      </c>
      <c r="F221" s="5" t="s">
        <v>373</v>
      </c>
      <c r="G221" s="5" t="s">
        <v>373</v>
      </c>
      <c r="H221" s="5" t="s">
        <v>373</v>
      </c>
      <c r="I221" s="13" t="s">
        <v>370</v>
      </c>
      <c r="J221" s="5" t="s">
        <v>373</v>
      </c>
      <c r="K221" s="5" t="s">
        <v>373</v>
      </c>
      <c r="L221" s="5" t="s">
        <v>373</v>
      </c>
      <c r="M221" s="13" t="s">
        <v>370</v>
      </c>
      <c r="N221" s="37">
        <v>22287.3</v>
      </c>
      <c r="O221" s="37">
        <v>9669.7999999999993</v>
      </c>
      <c r="P221" s="4">
        <f t="shared" si="73"/>
        <v>0.43387041050284242</v>
      </c>
      <c r="Q221" s="13">
        <v>20</v>
      </c>
      <c r="R221" s="22">
        <v>1</v>
      </c>
      <c r="S221" s="13">
        <v>15</v>
      </c>
      <c r="T221" s="37">
        <v>162.19999999999999</v>
      </c>
      <c r="U221" s="37">
        <v>136.69999999999999</v>
      </c>
      <c r="V221" s="4">
        <f t="shared" si="74"/>
        <v>0.842786683107275</v>
      </c>
      <c r="W221" s="13">
        <v>10</v>
      </c>
      <c r="X221" s="37">
        <v>1790</v>
      </c>
      <c r="Y221" s="37">
        <v>2133.9</v>
      </c>
      <c r="Z221" s="4">
        <f t="shared" si="75"/>
        <v>1.1921229050279329</v>
      </c>
      <c r="AA221" s="13">
        <v>40</v>
      </c>
      <c r="AB221" s="37" t="s">
        <v>370</v>
      </c>
      <c r="AC221" s="37" t="s">
        <v>370</v>
      </c>
      <c r="AD221" s="4" t="s">
        <v>370</v>
      </c>
      <c r="AE221" s="13" t="s">
        <v>370</v>
      </c>
      <c r="AF221" s="5" t="s">
        <v>383</v>
      </c>
      <c r="AG221" s="5" t="s">
        <v>383</v>
      </c>
      <c r="AH221" s="5" t="s">
        <v>383</v>
      </c>
      <c r="AI221" s="13">
        <v>5</v>
      </c>
      <c r="AJ221" s="5" t="s">
        <v>383</v>
      </c>
      <c r="AK221" s="5" t="s">
        <v>383</v>
      </c>
      <c r="AL221" s="5" t="s">
        <v>383</v>
      </c>
      <c r="AM221" s="13">
        <v>15</v>
      </c>
      <c r="AN221" s="37">
        <v>510</v>
      </c>
      <c r="AO221" s="37">
        <v>535</v>
      </c>
      <c r="AP221" s="4">
        <f t="shared" si="82"/>
        <v>1.0490196078431373</v>
      </c>
      <c r="AQ221" s="13">
        <v>20</v>
      </c>
      <c r="AR221" s="20">
        <f t="shared" si="76"/>
        <v>0.96496807342584134</v>
      </c>
      <c r="AS221" s="20">
        <f t="shared" si="83"/>
        <v>0.96496807342584134</v>
      </c>
      <c r="AT221" s="35">
        <v>166</v>
      </c>
      <c r="AU221" s="21">
        <f t="shared" si="69"/>
        <v>135.81818181818181</v>
      </c>
      <c r="AV221" s="21">
        <f t="shared" si="70"/>
        <v>131.1</v>
      </c>
      <c r="AW221" s="80">
        <f t="shared" si="71"/>
        <v>-4.7181818181818187</v>
      </c>
      <c r="AX221" s="21">
        <v>123.4</v>
      </c>
      <c r="AY221" s="21">
        <v>117.7</v>
      </c>
      <c r="AZ221" s="21">
        <v>0</v>
      </c>
      <c r="BA221" s="21">
        <v>7.5</v>
      </c>
      <c r="BB221" s="21">
        <v>17.399999999999999</v>
      </c>
      <c r="BC221" s="21">
        <v>0</v>
      </c>
      <c r="BD221" s="21">
        <v>15.3</v>
      </c>
      <c r="BE221" s="21">
        <v>19.600000000000001</v>
      </c>
      <c r="BF221" s="78">
        <f t="shared" si="72"/>
        <v>-169.8</v>
      </c>
      <c r="BG221" s="100"/>
      <c r="BH221" s="81"/>
      <c r="BI221" s="106"/>
      <c r="BJ221" s="37">
        <f t="shared" si="77"/>
        <v>0</v>
      </c>
      <c r="BK221" s="11"/>
      <c r="BL221" s="11"/>
      <c r="BM221" s="11"/>
      <c r="BN221" s="11"/>
      <c r="BO221" s="11"/>
      <c r="BP221" s="11"/>
      <c r="BQ221" s="11"/>
      <c r="BR221" s="11"/>
      <c r="BS221" s="11"/>
      <c r="BT221" s="11"/>
      <c r="BU221" s="11"/>
      <c r="BV221" s="11"/>
      <c r="BW221" s="11"/>
      <c r="BX221" s="11"/>
      <c r="BY221" s="11"/>
      <c r="BZ221" s="11"/>
      <c r="CA221" s="11"/>
      <c r="CB221" s="11"/>
      <c r="CC221" s="11"/>
      <c r="CD221" s="11"/>
      <c r="CE221" s="11"/>
      <c r="CF221" s="12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2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  <c r="DV221" s="11"/>
      <c r="DW221" s="11"/>
      <c r="DX221" s="11"/>
      <c r="DY221" s="11"/>
      <c r="DZ221" s="11"/>
      <c r="EA221" s="11"/>
      <c r="EB221" s="11"/>
      <c r="EC221" s="11"/>
      <c r="ED221" s="11"/>
      <c r="EE221" s="11"/>
      <c r="EF221" s="11"/>
      <c r="EG221" s="11"/>
      <c r="EH221" s="11"/>
      <c r="EI221" s="11"/>
      <c r="EJ221" s="12"/>
      <c r="EK221" s="11"/>
      <c r="EL221" s="11"/>
      <c r="EM221" s="11"/>
      <c r="EN221" s="11"/>
      <c r="EO221" s="11"/>
      <c r="EP221" s="11"/>
      <c r="EQ221" s="11"/>
      <c r="ER221" s="11"/>
      <c r="ES221" s="11"/>
      <c r="ET221" s="11"/>
      <c r="EU221" s="11"/>
      <c r="EV221" s="11"/>
      <c r="EW221" s="11"/>
      <c r="EX221" s="11"/>
      <c r="EY221" s="11"/>
      <c r="EZ221" s="11"/>
      <c r="FA221" s="11"/>
      <c r="FB221" s="11"/>
      <c r="FC221" s="11"/>
      <c r="FD221" s="11"/>
      <c r="FE221" s="11"/>
      <c r="FF221" s="11"/>
      <c r="FG221" s="11"/>
      <c r="FH221" s="11"/>
      <c r="FI221" s="11"/>
      <c r="FJ221" s="11"/>
      <c r="FK221" s="11"/>
      <c r="FL221" s="12"/>
      <c r="FM221" s="11"/>
      <c r="FN221" s="11"/>
      <c r="FO221" s="11"/>
      <c r="FP221" s="11"/>
      <c r="FQ221" s="11"/>
      <c r="FR221" s="11"/>
      <c r="FS221" s="11"/>
      <c r="FT221" s="11"/>
      <c r="FU221" s="11"/>
      <c r="FV221" s="11"/>
      <c r="FW221" s="11"/>
      <c r="FX221" s="11"/>
      <c r="FY221" s="11"/>
      <c r="FZ221" s="11"/>
      <c r="GA221" s="11"/>
      <c r="GB221" s="11"/>
      <c r="GC221" s="11"/>
      <c r="GD221" s="11"/>
      <c r="GE221" s="11"/>
      <c r="GF221" s="11"/>
      <c r="GG221" s="11"/>
      <c r="GH221" s="11"/>
      <c r="GI221" s="11"/>
      <c r="GJ221" s="11"/>
      <c r="GK221" s="11"/>
      <c r="GL221" s="11"/>
      <c r="GM221" s="11"/>
      <c r="GN221" s="12"/>
      <c r="GO221" s="11"/>
      <c r="GP221" s="11"/>
      <c r="GQ221" s="11"/>
      <c r="GR221" s="11"/>
      <c r="GS221" s="11"/>
      <c r="GT221" s="11"/>
      <c r="GU221" s="11"/>
      <c r="GV221" s="11"/>
      <c r="GW221" s="11"/>
      <c r="GX221" s="11"/>
      <c r="GY221" s="11"/>
      <c r="GZ221" s="11"/>
      <c r="HA221" s="11"/>
      <c r="HB221" s="11"/>
      <c r="HC221" s="11"/>
      <c r="HD221" s="11"/>
      <c r="HE221" s="11"/>
      <c r="HF221" s="11"/>
      <c r="HG221" s="11"/>
      <c r="HH221" s="11"/>
      <c r="HI221" s="11"/>
      <c r="HJ221" s="11"/>
      <c r="HK221" s="11"/>
      <c r="HL221" s="11"/>
      <c r="HM221" s="11"/>
      <c r="HN221" s="11"/>
      <c r="HO221" s="11"/>
      <c r="HP221" s="12"/>
      <c r="HQ221" s="11"/>
      <c r="HR221" s="11"/>
    </row>
    <row r="222" spans="1:226" s="2" customFormat="1" ht="15" customHeight="1" x14ac:dyDescent="0.2">
      <c r="A222" s="16" t="s">
        <v>221</v>
      </c>
      <c r="B222" s="37">
        <v>0</v>
      </c>
      <c r="C222" s="37">
        <v>0</v>
      </c>
      <c r="D222" s="4">
        <f t="shared" si="68"/>
        <v>0</v>
      </c>
      <c r="E222" s="13">
        <v>0</v>
      </c>
      <c r="F222" s="5" t="s">
        <v>373</v>
      </c>
      <c r="G222" s="5" t="s">
        <v>373</v>
      </c>
      <c r="H222" s="5" t="s">
        <v>373</v>
      </c>
      <c r="I222" s="13" t="s">
        <v>370</v>
      </c>
      <c r="J222" s="5" t="s">
        <v>373</v>
      </c>
      <c r="K222" s="5" t="s">
        <v>373</v>
      </c>
      <c r="L222" s="5" t="s">
        <v>373</v>
      </c>
      <c r="M222" s="13" t="s">
        <v>370</v>
      </c>
      <c r="N222" s="37">
        <v>1798.2</v>
      </c>
      <c r="O222" s="37">
        <v>485.3</v>
      </c>
      <c r="P222" s="4">
        <f t="shared" si="73"/>
        <v>0.26988099210321431</v>
      </c>
      <c r="Q222" s="13">
        <v>20</v>
      </c>
      <c r="R222" s="22">
        <v>1</v>
      </c>
      <c r="S222" s="13">
        <v>15</v>
      </c>
      <c r="T222" s="37">
        <v>38</v>
      </c>
      <c r="U222" s="37">
        <v>0</v>
      </c>
      <c r="V222" s="4">
        <f t="shared" si="74"/>
        <v>0</v>
      </c>
      <c r="W222" s="13">
        <v>25</v>
      </c>
      <c r="X222" s="37">
        <v>2.8</v>
      </c>
      <c r="Y222" s="37">
        <v>0</v>
      </c>
      <c r="Z222" s="4">
        <f t="shared" si="75"/>
        <v>0</v>
      </c>
      <c r="AA222" s="13">
        <v>25</v>
      </c>
      <c r="AB222" s="37" t="s">
        <v>370</v>
      </c>
      <c r="AC222" s="37" t="s">
        <v>370</v>
      </c>
      <c r="AD222" s="4" t="s">
        <v>370</v>
      </c>
      <c r="AE222" s="13" t="s">
        <v>370</v>
      </c>
      <c r="AF222" s="5" t="s">
        <v>383</v>
      </c>
      <c r="AG222" s="5" t="s">
        <v>383</v>
      </c>
      <c r="AH222" s="5" t="s">
        <v>383</v>
      </c>
      <c r="AI222" s="13">
        <v>5</v>
      </c>
      <c r="AJ222" s="5" t="s">
        <v>383</v>
      </c>
      <c r="AK222" s="5" t="s">
        <v>383</v>
      </c>
      <c r="AL222" s="5" t="s">
        <v>383</v>
      </c>
      <c r="AM222" s="13">
        <v>15</v>
      </c>
      <c r="AN222" s="37">
        <v>67</v>
      </c>
      <c r="AO222" s="37">
        <v>67</v>
      </c>
      <c r="AP222" s="4">
        <f t="shared" si="82"/>
        <v>1</v>
      </c>
      <c r="AQ222" s="13">
        <v>20</v>
      </c>
      <c r="AR222" s="20">
        <f t="shared" si="76"/>
        <v>0.38473923659108844</v>
      </c>
      <c r="AS222" s="20">
        <f t="shared" si="83"/>
        <v>0.38473923659108844</v>
      </c>
      <c r="AT222" s="35">
        <v>211</v>
      </c>
      <c r="AU222" s="21">
        <f t="shared" si="69"/>
        <v>172.63636363636365</v>
      </c>
      <c r="AV222" s="21">
        <f t="shared" si="70"/>
        <v>66.400000000000006</v>
      </c>
      <c r="AW222" s="80">
        <f t="shared" si="71"/>
        <v>-106.23636363636365</v>
      </c>
      <c r="AX222" s="21">
        <v>33.1</v>
      </c>
      <c r="AY222" s="21">
        <v>29.9</v>
      </c>
      <c r="AZ222" s="21">
        <v>0</v>
      </c>
      <c r="BA222" s="21">
        <v>3.6</v>
      </c>
      <c r="BB222" s="21">
        <v>4</v>
      </c>
      <c r="BC222" s="21">
        <v>0</v>
      </c>
      <c r="BD222" s="21">
        <v>6.5</v>
      </c>
      <c r="BE222" s="21">
        <v>4.0999999999999996</v>
      </c>
      <c r="BF222" s="78">
        <f t="shared" si="72"/>
        <v>-14.799999999999994</v>
      </c>
      <c r="BG222" s="100"/>
      <c r="BH222" s="81"/>
      <c r="BI222" s="106"/>
      <c r="BJ222" s="37">
        <f t="shared" si="77"/>
        <v>0</v>
      </c>
      <c r="BK222" s="11"/>
      <c r="BL222" s="11"/>
      <c r="BM222" s="11"/>
      <c r="BN222" s="11"/>
      <c r="BO222" s="11"/>
      <c r="BP222" s="11"/>
      <c r="BQ222" s="11"/>
      <c r="BR222" s="11"/>
      <c r="BS222" s="11"/>
      <c r="BT222" s="11"/>
      <c r="BU222" s="11"/>
      <c r="BV222" s="11"/>
      <c r="BW222" s="11"/>
      <c r="BX222" s="11"/>
      <c r="BY222" s="11"/>
      <c r="BZ222" s="11"/>
      <c r="CA222" s="11"/>
      <c r="CB222" s="11"/>
      <c r="CC222" s="11"/>
      <c r="CD222" s="11"/>
      <c r="CE222" s="11"/>
      <c r="CF222" s="12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2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  <c r="DV222" s="11"/>
      <c r="DW222" s="11"/>
      <c r="DX222" s="11"/>
      <c r="DY222" s="11"/>
      <c r="DZ222" s="11"/>
      <c r="EA222" s="11"/>
      <c r="EB222" s="11"/>
      <c r="EC222" s="11"/>
      <c r="ED222" s="11"/>
      <c r="EE222" s="11"/>
      <c r="EF222" s="11"/>
      <c r="EG222" s="11"/>
      <c r="EH222" s="11"/>
      <c r="EI222" s="11"/>
      <c r="EJ222" s="12"/>
      <c r="EK222" s="11"/>
      <c r="EL222" s="11"/>
      <c r="EM222" s="11"/>
      <c r="EN222" s="11"/>
      <c r="EO222" s="11"/>
      <c r="EP222" s="11"/>
      <c r="EQ222" s="11"/>
      <c r="ER222" s="11"/>
      <c r="ES222" s="11"/>
      <c r="ET222" s="11"/>
      <c r="EU222" s="11"/>
      <c r="EV222" s="11"/>
      <c r="EW222" s="11"/>
      <c r="EX222" s="11"/>
      <c r="EY222" s="11"/>
      <c r="EZ222" s="11"/>
      <c r="FA222" s="11"/>
      <c r="FB222" s="11"/>
      <c r="FC222" s="11"/>
      <c r="FD222" s="11"/>
      <c r="FE222" s="11"/>
      <c r="FF222" s="11"/>
      <c r="FG222" s="11"/>
      <c r="FH222" s="11"/>
      <c r="FI222" s="11"/>
      <c r="FJ222" s="11"/>
      <c r="FK222" s="11"/>
      <c r="FL222" s="12"/>
      <c r="FM222" s="11"/>
      <c r="FN222" s="11"/>
      <c r="FO222" s="11"/>
      <c r="FP222" s="11"/>
      <c r="FQ222" s="11"/>
      <c r="FR222" s="11"/>
      <c r="FS222" s="11"/>
      <c r="FT222" s="11"/>
      <c r="FU222" s="11"/>
      <c r="FV222" s="11"/>
      <c r="FW222" s="11"/>
      <c r="FX222" s="11"/>
      <c r="FY222" s="11"/>
      <c r="FZ222" s="11"/>
      <c r="GA222" s="11"/>
      <c r="GB222" s="11"/>
      <c r="GC222" s="11"/>
      <c r="GD222" s="11"/>
      <c r="GE222" s="11"/>
      <c r="GF222" s="11"/>
      <c r="GG222" s="11"/>
      <c r="GH222" s="11"/>
      <c r="GI222" s="11"/>
      <c r="GJ222" s="11"/>
      <c r="GK222" s="11"/>
      <c r="GL222" s="11"/>
      <c r="GM222" s="11"/>
      <c r="GN222" s="12"/>
      <c r="GO222" s="11"/>
      <c r="GP222" s="11"/>
      <c r="GQ222" s="11"/>
      <c r="GR222" s="11"/>
      <c r="GS222" s="11"/>
      <c r="GT222" s="11"/>
      <c r="GU222" s="11"/>
      <c r="GV222" s="11"/>
      <c r="GW222" s="11"/>
      <c r="GX222" s="11"/>
      <c r="GY222" s="11"/>
      <c r="GZ222" s="11"/>
      <c r="HA222" s="11"/>
      <c r="HB222" s="11"/>
      <c r="HC222" s="11"/>
      <c r="HD222" s="11"/>
      <c r="HE222" s="11"/>
      <c r="HF222" s="11"/>
      <c r="HG222" s="11"/>
      <c r="HH222" s="11"/>
      <c r="HI222" s="11"/>
      <c r="HJ222" s="11"/>
      <c r="HK222" s="11"/>
      <c r="HL222" s="11"/>
      <c r="HM222" s="11"/>
      <c r="HN222" s="11"/>
      <c r="HO222" s="11"/>
      <c r="HP222" s="12"/>
      <c r="HQ222" s="11"/>
      <c r="HR222" s="11"/>
    </row>
    <row r="223" spans="1:226" s="2" customFormat="1" ht="15" customHeight="1" x14ac:dyDescent="0.2">
      <c r="A223" s="16" t="s">
        <v>222</v>
      </c>
      <c r="B223" s="37">
        <v>6023</v>
      </c>
      <c r="C223" s="37">
        <v>3911.7</v>
      </c>
      <c r="D223" s="4">
        <f t="shared" si="68"/>
        <v>0</v>
      </c>
      <c r="E223" s="13">
        <v>0</v>
      </c>
      <c r="F223" s="5" t="s">
        <v>373</v>
      </c>
      <c r="G223" s="5" t="s">
        <v>373</v>
      </c>
      <c r="H223" s="5" t="s">
        <v>373</v>
      </c>
      <c r="I223" s="13" t="s">
        <v>370</v>
      </c>
      <c r="J223" s="5" t="s">
        <v>373</v>
      </c>
      <c r="K223" s="5" t="s">
        <v>373</v>
      </c>
      <c r="L223" s="5" t="s">
        <v>373</v>
      </c>
      <c r="M223" s="13" t="s">
        <v>370</v>
      </c>
      <c r="N223" s="37">
        <v>3369.9</v>
      </c>
      <c r="O223" s="37">
        <v>2897.1</v>
      </c>
      <c r="P223" s="4">
        <f t="shared" si="73"/>
        <v>0.85969910086352708</v>
      </c>
      <c r="Q223" s="13">
        <v>20</v>
      </c>
      <c r="R223" s="22">
        <v>1</v>
      </c>
      <c r="S223" s="13">
        <v>15</v>
      </c>
      <c r="T223" s="37">
        <v>290</v>
      </c>
      <c r="U223" s="37">
        <v>241.5</v>
      </c>
      <c r="V223" s="4">
        <f t="shared" si="74"/>
        <v>0.83275862068965523</v>
      </c>
      <c r="W223" s="13">
        <v>15</v>
      </c>
      <c r="X223" s="37">
        <v>1373.9</v>
      </c>
      <c r="Y223" s="37">
        <v>1223.5</v>
      </c>
      <c r="Z223" s="4">
        <f t="shared" si="75"/>
        <v>0.89053060630322434</v>
      </c>
      <c r="AA223" s="13">
        <v>35</v>
      </c>
      <c r="AB223" s="37" t="s">
        <v>370</v>
      </c>
      <c r="AC223" s="37" t="s">
        <v>370</v>
      </c>
      <c r="AD223" s="4" t="s">
        <v>370</v>
      </c>
      <c r="AE223" s="13" t="s">
        <v>370</v>
      </c>
      <c r="AF223" s="5" t="s">
        <v>383</v>
      </c>
      <c r="AG223" s="5" t="s">
        <v>383</v>
      </c>
      <c r="AH223" s="5" t="s">
        <v>383</v>
      </c>
      <c r="AI223" s="13">
        <v>5</v>
      </c>
      <c r="AJ223" s="5" t="s">
        <v>383</v>
      </c>
      <c r="AK223" s="5" t="s">
        <v>383</v>
      </c>
      <c r="AL223" s="5" t="s">
        <v>383</v>
      </c>
      <c r="AM223" s="13">
        <v>15</v>
      </c>
      <c r="AN223" s="37">
        <v>1146</v>
      </c>
      <c r="AO223" s="37">
        <v>1161</v>
      </c>
      <c r="AP223" s="4">
        <f t="shared" si="82"/>
        <v>1.0130890052356021</v>
      </c>
      <c r="AQ223" s="13">
        <v>20</v>
      </c>
      <c r="AR223" s="20">
        <f t="shared" si="76"/>
        <v>0.91538773955181196</v>
      </c>
      <c r="AS223" s="20">
        <f t="shared" si="83"/>
        <v>0.91538773955181196</v>
      </c>
      <c r="AT223" s="35">
        <v>1488</v>
      </c>
      <c r="AU223" s="21">
        <f t="shared" si="69"/>
        <v>1217.4545454545455</v>
      </c>
      <c r="AV223" s="21">
        <f t="shared" si="70"/>
        <v>1114.4000000000001</v>
      </c>
      <c r="AW223" s="80">
        <f t="shared" si="71"/>
        <v>-103.0545454545454</v>
      </c>
      <c r="AX223" s="21">
        <v>256.10000000000002</v>
      </c>
      <c r="AY223" s="21">
        <v>184</v>
      </c>
      <c r="AZ223" s="21">
        <v>0</v>
      </c>
      <c r="BA223" s="21">
        <v>103.4</v>
      </c>
      <c r="BB223" s="21">
        <v>53.7</v>
      </c>
      <c r="BC223" s="21">
        <v>116.09999999999991</v>
      </c>
      <c r="BD223" s="21">
        <v>35.300000000000068</v>
      </c>
      <c r="BE223" s="21">
        <v>93.599999999999937</v>
      </c>
      <c r="BF223" s="78">
        <f t="shared" si="72"/>
        <v>272.20000000000016</v>
      </c>
      <c r="BG223" s="100"/>
      <c r="BH223" s="81"/>
      <c r="BI223" s="106"/>
      <c r="BJ223" s="37">
        <f t="shared" si="77"/>
        <v>272.20000000000016</v>
      </c>
      <c r="BK223" s="11"/>
      <c r="BL223" s="11"/>
      <c r="BM223" s="11"/>
      <c r="BN223" s="11"/>
      <c r="BO223" s="11"/>
      <c r="BP223" s="11"/>
      <c r="BQ223" s="11"/>
      <c r="BR223" s="11"/>
      <c r="BS223" s="11"/>
      <c r="BT223" s="11"/>
      <c r="BU223" s="11"/>
      <c r="BV223" s="11"/>
      <c r="BW223" s="11"/>
      <c r="BX223" s="11"/>
      <c r="BY223" s="11"/>
      <c r="BZ223" s="11"/>
      <c r="CA223" s="11"/>
      <c r="CB223" s="11"/>
      <c r="CC223" s="11"/>
      <c r="CD223" s="11"/>
      <c r="CE223" s="11"/>
      <c r="CF223" s="12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2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  <c r="DV223" s="11"/>
      <c r="DW223" s="11"/>
      <c r="DX223" s="11"/>
      <c r="DY223" s="11"/>
      <c r="DZ223" s="11"/>
      <c r="EA223" s="11"/>
      <c r="EB223" s="11"/>
      <c r="EC223" s="11"/>
      <c r="ED223" s="11"/>
      <c r="EE223" s="11"/>
      <c r="EF223" s="11"/>
      <c r="EG223" s="11"/>
      <c r="EH223" s="11"/>
      <c r="EI223" s="11"/>
      <c r="EJ223" s="12"/>
      <c r="EK223" s="11"/>
      <c r="EL223" s="11"/>
      <c r="EM223" s="11"/>
      <c r="EN223" s="11"/>
      <c r="EO223" s="11"/>
      <c r="EP223" s="11"/>
      <c r="EQ223" s="11"/>
      <c r="ER223" s="11"/>
      <c r="ES223" s="11"/>
      <c r="ET223" s="11"/>
      <c r="EU223" s="11"/>
      <c r="EV223" s="11"/>
      <c r="EW223" s="11"/>
      <c r="EX223" s="11"/>
      <c r="EY223" s="11"/>
      <c r="EZ223" s="11"/>
      <c r="FA223" s="11"/>
      <c r="FB223" s="11"/>
      <c r="FC223" s="11"/>
      <c r="FD223" s="11"/>
      <c r="FE223" s="11"/>
      <c r="FF223" s="11"/>
      <c r="FG223" s="11"/>
      <c r="FH223" s="11"/>
      <c r="FI223" s="11"/>
      <c r="FJ223" s="11"/>
      <c r="FK223" s="11"/>
      <c r="FL223" s="12"/>
      <c r="FM223" s="11"/>
      <c r="FN223" s="11"/>
      <c r="FO223" s="11"/>
      <c r="FP223" s="11"/>
      <c r="FQ223" s="11"/>
      <c r="FR223" s="11"/>
      <c r="FS223" s="11"/>
      <c r="FT223" s="11"/>
      <c r="FU223" s="11"/>
      <c r="FV223" s="11"/>
      <c r="FW223" s="11"/>
      <c r="FX223" s="11"/>
      <c r="FY223" s="11"/>
      <c r="FZ223" s="11"/>
      <c r="GA223" s="11"/>
      <c r="GB223" s="11"/>
      <c r="GC223" s="11"/>
      <c r="GD223" s="11"/>
      <c r="GE223" s="11"/>
      <c r="GF223" s="11"/>
      <c r="GG223" s="11"/>
      <c r="GH223" s="11"/>
      <c r="GI223" s="11"/>
      <c r="GJ223" s="11"/>
      <c r="GK223" s="11"/>
      <c r="GL223" s="11"/>
      <c r="GM223" s="11"/>
      <c r="GN223" s="12"/>
      <c r="GO223" s="11"/>
      <c r="GP223" s="11"/>
      <c r="GQ223" s="11"/>
      <c r="GR223" s="11"/>
      <c r="GS223" s="11"/>
      <c r="GT223" s="11"/>
      <c r="GU223" s="11"/>
      <c r="GV223" s="11"/>
      <c r="GW223" s="11"/>
      <c r="GX223" s="11"/>
      <c r="GY223" s="11"/>
      <c r="GZ223" s="11"/>
      <c r="HA223" s="11"/>
      <c r="HB223" s="11"/>
      <c r="HC223" s="11"/>
      <c r="HD223" s="11"/>
      <c r="HE223" s="11"/>
      <c r="HF223" s="11"/>
      <c r="HG223" s="11"/>
      <c r="HH223" s="11"/>
      <c r="HI223" s="11"/>
      <c r="HJ223" s="11"/>
      <c r="HK223" s="11"/>
      <c r="HL223" s="11"/>
      <c r="HM223" s="11"/>
      <c r="HN223" s="11"/>
      <c r="HO223" s="11"/>
      <c r="HP223" s="12"/>
      <c r="HQ223" s="11"/>
      <c r="HR223" s="11"/>
    </row>
    <row r="224" spans="1:226" s="2" customFormat="1" ht="15" customHeight="1" x14ac:dyDescent="0.2">
      <c r="A224" s="16" t="s">
        <v>223</v>
      </c>
      <c r="B224" s="37">
        <v>0</v>
      </c>
      <c r="C224" s="37">
        <v>0</v>
      </c>
      <c r="D224" s="4">
        <f t="shared" si="68"/>
        <v>0</v>
      </c>
      <c r="E224" s="13">
        <v>0</v>
      </c>
      <c r="F224" s="5" t="s">
        <v>373</v>
      </c>
      <c r="G224" s="5" t="s">
        <v>373</v>
      </c>
      <c r="H224" s="5" t="s">
        <v>373</v>
      </c>
      <c r="I224" s="13" t="s">
        <v>370</v>
      </c>
      <c r="J224" s="5" t="s">
        <v>373</v>
      </c>
      <c r="K224" s="5" t="s">
        <v>373</v>
      </c>
      <c r="L224" s="5" t="s">
        <v>373</v>
      </c>
      <c r="M224" s="13" t="s">
        <v>370</v>
      </c>
      <c r="N224" s="37">
        <v>3717.6</v>
      </c>
      <c r="O224" s="37">
        <v>3900.4</v>
      </c>
      <c r="P224" s="4">
        <f t="shared" si="73"/>
        <v>1.0491715085001077</v>
      </c>
      <c r="Q224" s="13">
        <v>20</v>
      </c>
      <c r="R224" s="22">
        <v>1</v>
      </c>
      <c r="S224" s="13">
        <v>15</v>
      </c>
      <c r="T224" s="37">
        <v>436.5</v>
      </c>
      <c r="U224" s="37">
        <v>365</v>
      </c>
      <c r="V224" s="4">
        <f t="shared" si="74"/>
        <v>0.8361970217640321</v>
      </c>
      <c r="W224" s="13">
        <v>30</v>
      </c>
      <c r="X224" s="37">
        <v>62.6</v>
      </c>
      <c r="Y224" s="37">
        <v>65.599999999999994</v>
      </c>
      <c r="Z224" s="4">
        <f t="shared" si="75"/>
        <v>1.0479233226837059</v>
      </c>
      <c r="AA224" s="13">
        <v>20</v>
      </c>
      <c r="AB224" s="37" t="s">
        <v>370</v>
      </c>
      <c r="AC224" s="37" t="s">
        <v>370</v>
      </c>
      <c r="AD224" s="4" t="s">
        <v>370</v>
      </c>
      <c r="AE224" s="13" t="s">
        <v>370</v>
      </c>
      <c r="AF224" s="5" t="s">
        <v>383</v>
      </c>
      <c r="AG224" s="5" t="s">
        <v>383</v>
      </c>
      <c r="AH224" s="5" t="s">
        <v>383</v>
      </c>
      <c r="AI224" s="13">
        <v>5</v>
      </c>
      <c r="AJ224" s="5" t="s">
        <v>383</v>
      </c>
      <c r="AK224" s="5" t="s">
        <v>383</v>
      </c>
      <c r="AL224" s="5" t="s">
        <v>383</v>
      </c>
      <c r="AM224" s="13">
        <v>15</v>
      </c>
      <c r="AN224" s="37">
        <v>952</v>
      </c>
      <c r="AO224" s="37">
        <v>952</v>
      </c>
      <c r="AP224" s="4">
        <f t="shared" si="82"/>
        <v>1</v>
      </c>
      <c r="AQ224" s="13">
        <v>20</v>
      </c>
      <c r="AR224" s="20">
        <f t="shared" si="76"/>
        <v>0.9716934026342593</v>
      </c>
      <c r="AS224" s="20">
        <f t="shared" si="83"/>
        <v>0.9716934026342593</v>
      </c>
      <c r="AT224" s="35">
        <v>925</v>
      </c>
      <c r="AU224" s="21">
        <f t="shared" si="69"/>
        <v>756.81818181818187</v>
      </c>
      <c r="AV224" s="21">
        <f t="shared" si="70"/>
        <v>735.4</v>
      </c>
      <c r="AW224" s="80">
        <f t="shared" si="71"/>
        <v>-21.418181818181893</v>
      </c>
      <c r="AX224" s="21">
        <v>127.6</v>
      </c>
      <c r="AY224" s="21">
        <v>404.8</v>
      </c>
      <c r="AZ224" s="21">
        <v>0</v>
      </c>
      <c r="BA224" s="21">
        <v>36.799999999999997</v>
      </c>
      <c r="BB224" s="21">
        <v>35.6</v>
      </c>
      <c r="BC224" s="21">
        <v>0</v>
      </c>
      <c r="BD224" s="21">
        <v>101</v>
      </c>
      <c r="BE224" s="21">
        <v>103.5</v>
      </c>
      <c r="BF224" s="78">
        <f t="shared" si="72"/>
        <v>-73.900000000000063</v>
      </c>
      <c r="BG224" s="100"/>
      <c r="BH224" s="81"/>
      <c r="BI224" s="106"/>
      <c r="BJ224" s="37">
        <f t="shared" si="77"/>
        <v>0</v>
      </c>
      <c r="BK224" s="11"/>
      <c r="BL224" s="11"/>
      <c r="BM224" s="11"/>
      <c r="BN224" s="11"/>
      <c r="BO224" s="11"/>
      <c r="BP224" s="11"/>
      <c r="BQ224" s="11"/>
      <c r="BR224" s="11"/>
      <c r="BS224" s="11"/>
      <c r="BT224" s="11"/>
      <c r="BU224" s="11"/>
      <c r="BV224" s="11"/>
      <c r="BW224" s="11"/>
      <c r="BX224" s="11"/>
      <c r="BY224" s="11"/>
      <c r="BZ224" s="11"/>
      <c r="CA224" s="11"/>
      <c r="CB224" s="11"/>
      <c r="CC224" s="11"/>
      <c r="CD224" s="11"/>
      <c r="CE224" s="11"/>
      <c r="CF224" s="12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2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  <c r="DV224" s="11"/>
      <c r="DW224" s="11"/>
      <c r="DX224" s="11"/>
      <c r="DY224" s="11"/>
      <c r="DZ224" s="11"/>
      <c r="EA224" s="11"/>
      <c r="EB224" s="11"/>
      <c r="EC224" s="11"/>
      <c r="ED224" s="11"/>
      <c r="EE224" s="11"/>
      <c r="EF224" s="11"/>
      <c r="EG224" s="11"/>
      <c r="EH224" s="11"/>
      <c r="EI224" s="11"/>
      <c r="EJ224" s="12"/>
      <c r="EK224" s="11"/>
      <c r="EL224" s="11"/>
      <c r="EM224" s="11"/>
      <c r="EN224" s="11"/>
      <c r="EO224" s="11"/>
      <c r="EP224" s="11"/>
      <c r="EQ224" s="11"/>
      <c r="ER224" s="11"/>
      <c r="ES224" s="11"/>
      <c r="ET224" s="11"/>
      <c r="EU224" s="11"/>
      <c r="EV224" s="11"/>
      <c r="EW224" s="11"/>
      <c r="EX224" s="11"/>
      <c r="EY224" s="11"/>
      <c r="EZ224" s="11"/>
      <c r="FA224" s="11"/>
      <c r="FB224" s="11"/>
      <c r="FC224" s="11"/>
      <c r="FD224" s="11"/>
      <c r="FE224" s="11"/>
      <c r="FF224" s="11"/>
      <c r="FG224" s="11"/>
      <c r="FH224" s="11"/>
      <c r="FI224" s="11"/>
      <c r="FJ224" s="11"/>
      <c r="FK224" s="11"/>
      <c r="FL224" s="12"/>
      <c r="FM224" s="11"/>
      <c r="FN224" s="11"/>
      <c r="FO224" s="11"/>
      <c r="FP224" s="11"/>
      <c r="FQ224" s="11"/>
      <c r="FR224" s="11"/>
      <c r="FS224" s="11"/>
      <c r="FT224" s="11"/>
      <c r="FU224" s="11"/>
      <c r="FV224" s="11"/>
      <c r="FW224" s="11"/>
      <c r="FX224" s="11"/>
      <c r="FY224" s="11"/>
      <c r="FZ224" s="11"/>
      <c r="GA224" s="11"/>
      <c r="GB224" s="11"/>
      <c r="GC224" s="11"/>
      <c r="GD224" s="11"/>
      <c r="GE224" s="11"/>
      <c r="GF224" s="11"/>
      <c r="GG224" s="11"/>
      <c r="GH224" s="11"/>
      <c r="GI224" s="11"/>
      <c r="GJ224" s="11"/>
      <c r="GK224" s="11"/>
      <c r="GL224" s="11"/>
      <c r="GM224" s="11"/>
      <c r="GN224" s="12"/>
      <c r="GO224" s="11"/>
      <c r="GP224" s="11"/>
      <c r="GQ224" s="11"/>
      <c r="GR224" s="11"/>
      <c r="GS224" s="11"/>
      <c r="GT224" s="11"/>
      <c r="GU224" s="11"/>
      <c r="GV224" s="11"/>
      <c r="GW224" s="11"/>
      <c r="GX224" s="11"/>
      <c r="GY224" s="11"/>
      <c r="GZ224" s="11"/>
      <c r="HA224" s="11"/>
      <c r="HB224" s="11"/>
      <c r="HC224" s="11"/>
      <c r="HD224" s="11"/>
      <c r="HE224" s="11"/>
      <c r="HF224" s="11"/>
      <c r="HG224" s="11"/>
      <c r="HH224" s="11"/>
      <c r="HI224" s="11"/>
      <c r="HJ224" s="11"/>
      <c r="HK224" s="11"/>
      <c r="HL224" s="11"/>
      <c r="HM224" s="11"/>
      <c r="HN224" s="11"/>
      <c r="HO224" s="11"/>
      <c r="HP224" s="12"/>
      <c r="HQ224" s="11"/>
      <c r="HR224" s="11"/>
    </row>
    <row r="225" spans="1:226" s="2" customFormat="1" ht="15" customHeight="1" x14ac:dyDescent="0.2">
      <c r="A225" s="16" t="s">
        <v>224</v>
      </c>
      <c r="B225" s="37">
        <v>0</v>
      </c>
      <c r="C225" s="37">
        <v>0</v>
      </c>
      <c r="D225" s="4">
        <f t="shared" si="68"/>
        <v>0</v>
      </c>
      <c r="E225" s="13">
        <v>0</v>
      </c>
      <c r="F225" s="5" t="s">
        <v>373</v>
      </c>
      <c r="G225" s="5" t="s">
        <v>373</v>
      </c>
      <c r="H225" s="5" t="s">
        <v>373</v>
      </c>
      <c r="I225" s="13" t="s">
        <v>370</v>
      </c>
      <c r="J225" s="5" t="s">
        <v>373</v>
      </c>
      <c r="K225" s="5" t="s">
        <v>373</v>
      </c>
      <c r="L225" s="5" t="s">
        <v>373</v>
      </c>
      <c r="M225" s="13" t="s">
        <v>370</v>
      </c>
      <c r="N225" s="37">
        <v>476.9</v>
      </c>
      <c r="O225" s="37">
        <v>343.1</v>
      </c>
      <c r="P225" s="4">
        <f t="shared" si="73"/>
        <v>0.71943803732438671</v>
      </c>
      <c r="Q225" s="13">
        <v>20</v>
      </c>
      <c r="R225" s="22">
        <v>1</v>
      </c>
      <c r="S225" s="13">
        <v>15</v>
      </c>
      <c r="T225" s="37">
        <v>1468</v>
      </c>
      <c r="U225" s="37">
        <v>1948.1</v>
      </c>
      <c r="V225" s="4">
        <f t="shared" si="74"/>
        <v>1.3270435967302452</v>
      </c>
      <c r="W225" s="13">
        <v>40</v>
      </c>
      <c r="X225" s="37">
        <v>39.5</v>
      </c>
      <c r="Y225" s="37">
        <v>54.3</v>
      </c>
      <c r="Z225" s="4">
        <f t="shared" si="75"/>
        <v>1.3746835443037975</v>
      </c>
      <c r="AA225" s="13">
        <v>10</v>
      </c>
      <c r="AB225" s="37" t="s">
        <v>370</v>
      </c>
      <c r="AC225" s="37" t="s">
        <v>370</v>
      </c>
      <c r="AD225" s="4" t="s">
        <v>370</v>
      </c>
      <c r="AE225" s="13" t="s">
        <v>370</v>
      </c>
      <c r="AF225" s="5" t="s">
        <v>383</v>
      </c>
      <c r="AG225" s="5" t="s">
        <v>383</v>
      </c>
      <c r="AH225" s="5" t="s">
        <v>383</v>
      </c>
      <c r="AI225" s="13">
        <v>5</v>
      </c>
      <c r="AJ225" s="5" t="s">
        <v>383</v>
      </c>
      <c r="AK225" s="5" t="s">
        <v>383</v>
      </c>
      <c r="AL225" s="5" t="s">
        <v>383</v>
      </c>
      <c r="AM225" s="13">
        <v>15</v>
      </c>
      <c r="AN225" s="37">
        <v>710</v>
      </c>
      <c r="AO225" s="37">
        <v>710</v>
      </c>
      <c r="AP225" s="4">
        <f t="shared" si="82"/>
        <v>1</v>
      </c>
      <c r="AQ225" s="13">
        <v>20</v>
      </c>
      <c r="AR225" s="20">
        <f t="shared" si="76"/>
        <v>1.1068318100831953</v>
      </c>
      <c r="AS225" s="20">
        <f t="shared" si="83"/>
        <v>1.1068318100831953</v>
      </c>
      <c r="AT225" s="35">
        <v>633</v>
      </c>
      <c r="AU225" s="21">
        <f t="shared" si="69"/>
        <v>517.90909090909088</v>
      </c>
      <c r="AV225" s="21">
        <f t="shared" si="70"/>
        <v>573.20000000000005</v>
      </c>
      <c r="AW225" s="80">
        <f t="shared" si="71"/>
        <v>55.290909090909167</v>
      </c>
      <c r="AX225" s="21">
        <v>104.2</v>
      </c>
      <c r="AY225" s="21">
        <v>134.4</v>
      </c>
      <c r="AZ225" s="21">
        <v>0</v>
      </c>
      <c r="BA225" s="21">
        <v>59.5</v>
      </c>
      <c r="BB225" s="21">
        <v>70.900000000000006</v>
      </c>
      <c r="BC225" s="21">
        <v>13.100000000000023</v>
      </c>
      <c r="BD225" s="21">
        <v>76.099999999999966</v>
      </c>
      <c r="BE225" s="21">
        <v>46.500000000000021</v>
      </c>
      <c r="BF225" s="78">
        <f t="shared" si="72"/>
        <v>68.5</v>
      </c>
      <c r="BG225" s="100"/>
      <c r="BH225" s="81"/>
      <c r="BI225" s="106"/>
      <c r="BJ225" s="37">
        <f t="shared" si="77"/>
        <v>68.5</v>
      </c>
      <c r="BK225" s="11"/>
      <c r="BL225" s="11"/>
      <c r="BM225" s="11"/>
      <c r="BN225" s="11"/>
      <c r="BO225" s="11"/>
      <c r="BP225" s="11"/>
      <c r="BQ225" s="11"/>
      <c r="BR225" s="11"/>
      <c r="BS225" s="11"/>
      <c r="BT225" s="11"/>
      <c r="BU225" s="11"/>
      <c r="BV225" s="11"/>
      <c r="BW225" s="11"/>
      <c r="BX225" s="11"/>
      <c r="BY225" s="11"/>
      <c r="BZ225" s="11"/>
      <c r="CA225" s="11"/>
      <c r="CB225" s="11"/>
      <c r="CC225" s="11"/>
      <c r="CD225" s="11"/>
      <c r="CE225" s="11"/>
      <c r="CF225" s="12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2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  <c r="DV225" s="11"/>
      <c r="DW225" s="11"/>
      <c r="DX225" s="11"/>
      <c r="DY225" s="11"/>
      <c r="DZ225" s="11"/>
      <c r="EA225" s="11"/>
      <c r="EB225" s="11"/>
      <c r="EC225" s="11"/>
      <c r="ED225" s="11"/>
      <c r="EE225" s="11"/>
      <c r="EF225" s="11"/>
      <c r="EG225" s="11"/>
      <c r="EH225" s="11"/>
      <c r="EI225" s="11"/>
      <c r="EJ225" s="12"/>
      <c r="EK225" s="11"/>
      <c r="EL225" s="11"/>
      <c r="EM225" s="11"/>
      <c r="EN225" s="11"/>
      <c r="EO225" s="11"/>
      <c r="EP225" s="11"/>
      <c r="EQ225" s="11"/>
      <c r="ER225" s="11"/>
      <c r="ES225" s="11"/>
      <c r="ET225" s="11"/>
      <c r="EU225" s="11"/>
      <c r="EV225" s="11"/>
      <c r="EW225" s="11"/>
      <c r="EX225" s="11"/>
      <c r="EY225" s="11"/>
      <c r="EZ225" s="11"/>
      <c r="FA225" s="11"/>
      <c r="FB225" s="11"/>
      <c r="FC225" s="11"/>
      <c r="FD225" s="11"/>
      <c r="FE225" s="11"/>
      <c r="FF225" s="11"/>
      <c r="FG225" s="11"/>
      <c r="FH225" s="11"/>
      <c r="FI225" s="11"/>
      <c r="FJ225" s="11"/>
      <c r="FK225" s="11"/>
      <c r="FL225" s="12"/>
      <c r="FM225" s="11"/>
      <c r="FN225" s="11"/>
      <c r="FO225" s="11"/>
      <c r="FP225" s="11"/>
      <c r="FQ225" s="11"/>
      <c r="FR225" s="11"/>
      <c r="FS225" s="11"/>
      <c r="FT225" s="11"/>
      <c r="FU225" s="11"/>
      <c r="FV225" s="11"/>
      <c r="FW225" s="11"/>
      <c r="FX225" s="11"/>
      <c r="FY225" s="11"/>
      <c r="FZ225" s="11"/>
      <c r="GA225" s="11"/>
      <c r="GB225" s="11"/>
      <c r="GC225" s="11"/>
      <c r="GD225" s="11"/>
      <c r="GE225" s="11"/>
      <c r="GF225" s="11"/>
      <c r="GG225" s="11"/>
      <c r="GH225" s="11"/>
      <c r="GI225" s="11"/>
      <c r="GJ225" s="11"/>
      <c r="GK225" s="11"/>
      <c r="GL225" s="11"/>
      <c r="GM225" s="11"/>
      <c r="GN225" s="12"/>
      <c r="GO225" s="11"/>
      <c r="GP225" s="11"/>
      <c r="GQ225" s="11"/>
      <c r="GR225" s="11"/>
      <c r="GS225" s="11"/>
      <c r="GT225" s="11"/>
      <c r="GU225" s="11"/>
      <c r="GV225" s="11"/>
      <c r="GW225" s="11"/>
      <c r="GX225" s="11"/>
      <c r="GY225" s="11"/>
      <c r="GZ225" s="11"/>
      <c r="HA225" s="11"/>
      <c r="HB225" s="11"/>
      <c r="HC225" s="11"/>
      <c r="HD225" s="11"/>
      <c r="HE225" s="11"/>
      <c r="HF225" s="11"/>
      <c r="HG225" s="11"/>
      <c r="HH225" s="11"/>
      <c r="HI225" s="11"/>
      <c r="HJ225" s="11"/>
      <c r="HK225" s="11"/>
      <c r="HL225" s="11"/>
      <c r="HM225" s="11"/>
      <c r="HN225" s="11"/>
      <c r="HO225" s="11"/>
      <c r="HP225" s="12"/>
      <c r="HQ225" s="11"/>
      <c r="HR225" s="11"/>
    </row>
    <row r="226" spans="1:226" s="2" customFormat="1" ht="15" customHeight="1" x14ac:dyDescent="0.2">
      <c r="A226" s="36" t="s">
        <v>225</v>
      </c>
      <c r="B226" s="37"/>
      <c r="C226" s="37"/>
      <c r="D226" s="4"/>
      <c r="E226" s="13"/>
      <c r="F226" s="5"/>
      <c r="G226" s="5"/>
      <c r="H226" s="5"/>
      <c r="I226" s="13"/>
      <c r="J226" s="5"/>
      <c r="K226" s="5"/>
      <c r="L226" s="5"/>
      <c r="M226" s="13"/>
      <c r="N226" s="37"/>
      <c r="O226" s="37"/>
      <c r="P226" s="4"/>
      <c r="Q226" s="13"/>
      <c r="R226" s="22"/>
      <c r="S226" s="13"/>
      <c r="T226" s="37"/>
      <c r="U226" s="37"/>
      <c r="V226" s="4"/>
      <c r="W226" s="13"/>
      <c r="X226" s="37"/>
      <c r="Y226" s="37"/>
      <c r="Z226" s="4"/>
      <c r="AA226" s="13"/>
      <c r="AB226" s="37"/>
      <c r="AC226" s="37"/>
      <c r="AD226" s="4"/>
      <c r="AE226" s="13"/>
      <c r="AF226" s="5"/>
      <c r="AG226" s="5"/>
      <c r="AH226" s="5"/>
      <c r="AI226" s="13"/>
      <c r="AJ226" s="5"/>
      <c r="AK226" s="5"/>
      <c r="AL226" s="5"/>
      <c r="AM226" s="13"/>
      <c r="AN226" s="37"/>
      <c r="AO226" s="37"/>
      <c r="AP226" s="4"/>
      <c r="AQ226" s="13"/>
      <c r="AR226" s="20"/>
      <c r="AS226" s="20"/>
      <c r="AT226" s="35"/>
      <c r="AU226" s="21"/>
      <c r="AV226" s="21"/>
      <c r="AW226" s="80"/>
      <c r="AX226" s="21"/>
      <c r="AY226" s="21"/>
      <c r="AZ226" s="21"/>
      <c r="BA226" s="21"/>
      <c r="BB226" s="21"/>
      <c r="BC226" s="21"/>
      <c r="BD226" s="21"/>
      <c r="BE226" s="21"/>
      <c r="BF226" s="78"/>
      <c r="BG226" s="100"/>
      <c r="BH226" s="81"/>
      <c r="BI226" s="106"/>
      <c r="BJ226" s="37"/>
      <c r="BK226" s="11"/>
      <c r="BL226" s="11"/>
      <c r="BM226" s="11"/>
      <c r="BN226" s="11"/>
      <c r="BO226" s="11"/>
      <c r="BP226" s="11"/>
      <c r="BQ226" s="11"/>
      <c r="BR226" s="11"/>
      <c r="BS226" s="11"/>
      <c r="BT226" s="11"/>
      <c r="BU226" s="11"/>
      <c r="BV226" s="11"/>
      <c r="BW226" s="11"/>
      <c r="BX226" s="11"/>
      <c r="BY226" s="11"/>
      <c r="BZ226" s="11"/>
      <c r="CA226" s="11"/>
      <c r="CB226" s="11"/>
      <c r="CC226" s="11"/>
      <c r="CD226" s="11"/>
      <c r="CE226" s="11"/>
      <c r="CF226" s="12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2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  <c r="DV226" s="11"/>
      <c r="DW226" s="11"/>
      <c r="DX226" s="11"/>
      <c r="DY226" s="11"/>
      <c r="DZ226" s="11"/>
      <c r="EA226" s="11"/>
      <c r="EB226" s="11"/>
      <c r="EC226" s="11"/>
      <c r="ED226" s="11"/>
      <c r="EE226" s="11"/>
      <c r="EF226" s="11"/>
      <c r="EG226" s="11"/>
      <c r="EH226" s="11"/>
      <c r="EI226" s="11"/>
      <c r="EJ226" s="12"/>
      <c r="EK226" s="11"/>
      <c r="EL226" s="11"/>
      <c r="EM226" s="11"/>
      <c r="EN226" s="11"/>
      <c r="EO226" s="11"/>
      <c r="EP226" s="11"/>
      <c r="EQ226" s="11"/>
      <c r="ER226" s="11"/>
      <c r="ES226" s="11"/>
      <c r="ET226" s="11"/>
      <c r="EU226" s="11"/>
      <c r="EV226" s="11"/>
      <c r="EW226" s="11"/>
      <c r="EX226" s="11"/>
      <c r="EY226" s="11"/>
      <c r="EZ226" s="11"/>
      <c r="FA226" s="11"/>
      <c r="FB226" s="11"/>
      <c r="FC226" s="11"/>
      <c r="FD226" s="11"/>
      <c r="FE226" s="11"/>
      <c r="FF226" s="11"/>
      <c r="FG226" s="11"/>
      <c r="FH226" s="11"/>
      <c r="FI226" s="11"/>
      <c r="FJ226" s="11"/>
      <c r="FK226" s="11"/>
      <c r="FL226" s="12"/>
      <c r="FM226" s="11"/>
      <c r="FN226" s="11"/>
      <c r="FO226" s="11"/>
      <c r="FP226" s="11"/>
      <c r="FQ226" s="11"/>
      <c r="FR226" s="11"/>
      <c r="FS226" s="11"/>
      <c r="FT226" s="11"/>
      <c r="FU226" s="11"/>
      <c r="FV226" s="11"/>
      <c r="FW226" s="11"/>
      <c r="FX226" s="11"/>
      <c r="FY226" s="11"/>
      <c r="FZ226" s="11"/>
      <c r="GA226" s="11"/>
      <c r="GB226" s="11"/>
      <c r="GC226" s="11"/>
      <c r="GD226" s="11"/>
      <c r="GE226" s="11"/>
      <c r="GF226" s="11"/>
      <c r="GG226" s="11"/>
      <c r="GH226" s="11"/>
      <c r="GI226" s="11"/>
      <c r="GJ226" s="11"/>
      <c r="GK226" s="11"/>
      <c r="GL226" s="11"/>
      <c r="GM226" s="11"/>
      <c r="GN226" s="12"/>
      <c r="GO226" s="11"/>
      <c r="GP226" s="11"/>
      <c r="GQ226" s="11"/>
      <c r="GR226" s="11"/>
      <c r="GS226" s="11"/>
      <c r="GT226" s="11"/>
      <c r="GU226" s="11"/>
      <c r="GV226" s="11"/>
      <c r="GW226" s="11"/>
      <c r="GX226" s="11"/>
      <c r="GY226" s="11"/>
      <c r="GZ226" s="11"/>
      <c r="HA226" s="11"/>
      <c r="HB226" s="11"/>
      <c r="HC226" s="11"/>
      <c r="HD226" s="11"/>
      <c r="HE226" s="11"/>
      <c r="HF226" s="11"/>
      <c r="HG226" s="11"/>
      <c r="HH226" s="11"/>
      <c r="HI226" s="11"/>
      <c r="HJ226" s="11"/>
      <c r="HK226" s="11"/>
      <c r="HL226" s="11"/>
      <c r="HM226" s="11"/>
      <c r="HN226" s="11"/>
      <c r="HO226" s="11"/>
      <c r="HP226" s="12"/>
      <c r="HQ226" s="11"/>
      <c r="HR226" s="11"/>
    </row>
    <row r="227" spans="1:226" s="2" customFormat="1" ht="15" customHeight="1" x14ac:dyDescent="0.2">
      <c r="A227" s="16" t="s">
        <v>226</v>
      </c>
      <c r="B227" s="37">
        <v>0</v>
      </c>
      <c r="C227" s="37">
        <v>0</v>
      </c>
      <c r="D227" s="4">
        <f t="shared" si="68"/>
        <v>0</v>
      </c>
      <c r="E227" s="13">
        <v>0</v>
      </c>
      <c r="F227" s="5" t="s">
        <v>373</v>
      </c>
      <c r="G227" s="5" t="s">
        <v>373</v>
      </c>
      <c r="H227" s="5" t="s">
        <v>373</v>
      </c>
      <c r="I227" s="13" t="s">
        <v>370</v>
      </c>
      <c r="J227" s="5" t="s">
        <v>373</v>
      </c>
      <c r="K227" s="5" t="s">
        <v>373</v>
      </c>
      <c r="L227" s="5" t="s">
        <v>373</v>
      </c>
      <c r="M227" s="13" t="s">
        <v>370</v>
      </c>
      <c r="N227" s="37">
        <v>3259</v>
      </c>
      <c r="O227" s="37">
        <v>1144.4000000000001</v>
      </c>
      <c r="P227" s="4">
        <f t="shared" si="73"/>
        <v>0.351150659711568</v>
      </c>
      <c r="Q227" s="13">
        <v>20</v>
      </c>
      <c r="R227" s="22">
        <v>1</v>
      </c>
      <c r="S227" s="13">
        <v>15</v>
      </c>
      <c r="T227" s="37">
        <v>25</v>
      </c>
      <c r="U227" s="37">
        <v>0.6</v>
      </c>
      <c r="V227" s="4">
        <f t="shared" si="74"/>
        <v>2.4E-2</v>
      </c>
      <c r="W227" s="13">
        <v>20</v>
      </c>
      <c r="X227" s="37">
        <v>5.6</v>
      </c>
      <c r="Y227" s="37">
        <v>1.9</v>
      </c>
      <c r="Z227" s="4">
        <f t="shared" si="75"/>
        <v>0.3392857142857143</v>
      </c>
      <c r="AA227" s="13">
        <v>30</v>
      </c>
      <c r="AB227" s="37" t="s">
        <v>370</v>
      </c>
      <c r="AC227" s="37" t="s">
        <v>370</v>
      </c>
      <c r="AD227" s="4" t="s">
        <v>370</v>
      </c>
      <c r="AE227" s="13" t="s">
        <v>370</v>
      </c>
      <c r="AF227" s="5" t="s">
        <v>383</v>
      </c>
      <c r="AG227" s="5" t="s">
        <v>383</v>
      </c>
      <c r="AH227" s="5" t="s">
        <v>383</v>
      </c>
      <c r="AI227" s="13">
        <v>5</v>
      </c>
      <c r="AJ227" s="5" t="s">
        <v>383</v>
      </c>
      <c r="AK227" s="5" t="s">
        <v>383</v>
      </c>
      <c r="AL227" s="5" t="s">
        <v>383</v>
      </c>
      <c r="AM227" s="13">
        <v>15</v>
      </c>
      <c r="AN227" s="37">
        <v>154</v>
      </c>
      <c r="AO227" s="37">
        <v>152</v>
      </c>
      <c r="AP227" s="4">
        <f t="shared" ref="AP227:AP235" si="84">IF((AQ227=0),0,IF(AN227=0,1,IF(AO227&lt;0,0,AO227/AN227)))</f>
        <v>0.98701298701298701</v>
      </c>
      <c r="AQ227" s="13">
        <v>20</v>
      </c>
      <c r="AR227" s="20">
        <f t="shared" si="76"/>
        <v>0.49925566060059556</v>
      </c>
      <c r="AS227" s="20">
        <f t="shared" ref="AS227:AS235" si="85">IF(AR227&gt;1.2,IF((AR227-1.2)*0.1+1.2&gt;1.3,1.3,(AR227-1.2)*0.1+1.2),AR227)</f>
        <v>0.49925566060059556</v>
      </c>
      <c r="AT227" s="35">
        <v>744</v>
      </c>
      <c r="AU227" s="21">
        <f t="shared" si="69"/>
        <v>608.72727272727275</v>
      </c>
      <c r="AV227" s="21">
        <f t="shared" si="70"/>
        <v>303.89999999999998</v>
      </c>
      <c r="AW227" s="80">
        <f t="shared" si="71"/>
        <v>-304.82727272727277</v>
      </c>
      <c r="AX227" s="21">
        <v>48.6</v>
      </c>
      <c r="AY227" s="21">
        <v>69</v>
      </c>
      <c r="AZ227" s="21">
        <v>139.70000000000002</v>
      </c>
      <c r="BA227" s="21">
        <v>20.2</v>
      </c>
      <c r="BB227" s="21">
        <v>40.5</v>
      </c>
      <c r="BC227" s="21">
        <v>0</v>
      </c>
      <c r="BD227" s="21">
        <v>22.199999999999935</v>
      </c>
      <c r="BE227" s="21">
        <v>25.5</v>
      </c>
      <c r="BF227" s="78">
        <f t="shared" si="72"/>
        <v>-61.799999999999969</v>
      </c>
      <c r="BG227" s="100"/>
      <c r="BH227" s="81"/>
      <c r="BI227" s="106"/>
      <c r="BJ227" s="37">
        <f t="shared" si="77"/>
        <v>0</v>
      </c>
      <c r="BK227" s="11"/>
      <c r="BL227" s="11"/>
      <c r="BM227" s="11"/>
      <c r="BN227" s="11"/>
      <c r="BO227" s="11"/>
      <c r="BP227" s="11"/>
      <c r="BQ227" s="11"/>
      <c r="BR227" s="11"/>
      <c r="BS227" s="11"/>
      <c r="BT227" s="11"/>
      <c r="BU227" s="11"/>
      <c r="BV227" s="11"/>
      <c r="BW227" s="11"/>
      <c r="BX227" s="11"/>
      <c r="BY227" s="11"/>
      <c r="BZ227" s="11"/>
      <c r="CA227" s="11"/>
      <c r="CB227" s="11"/>
      <c r="CC227" s="11"/>
      <c r="CD227" s="11"/>
      <c r="CE227" s="11"/>
      <c r="CF227" s="12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2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  <c r="DV227" s="11"/>
      <c r="DW227" s="11"/>
      <c r="DX227" s="11"/>
      <c r="DY227" s="11"/>
      <c r="DZ227" s="11"/>
      <c r="EA227" s="11"/>
      <c r="EB227" s="11"/>
      <c r="EC227" s="11"/>
      <c r="ED227" s="11"/>
      <c r="EE227" s="11"/>
      <c r="EF227" s="11"/>
      <c r="EG227" s="11"/>
      <c r="EH227" s="11"/>
      <c r="EI227" s="11"/>
      <c r="EJ227" s="12"/>
      <c r="EK227" s="11"/>
      <c r="EL227" s="11"/>
      <c r="EM227" s="11"/>
      <c r="EN227" s="11"/>
      <c r="EO227" s="11"/>
      <c r="EP227" s="11"/>
      <c r="EQ227" s="11"/>
      <c r="ER227" s="11"/>
      <c r="ES227" s="11"/>
      <c r="ET227" s="11"/>
      <c r="EU227" s="11"/>
      <c r="EV227" s="11"/>
      <c r="EW227" s="11"/>
      <c r="EX227" s="11"/>
      <c r="EY227" s="11"/>
      <c r="EZ227" s="11"/>
      <c r="FA227" s="11"/>
      <c r="FB227" s="11"/>
      <c r="FC227" s="11"/>
      <c r="FD227" s="11"/>
      <c r="FE227" s="11"/>
      <c r="FF227" s="11"/>
      <c r="FG227" s="11"/>
      <c r="FH227" s="11"/>
      <c r="FI227" s="11"/>
      <c r="FJ227" s="11"/>
      <c r="FK227" s="11"/>
      <c r="FL227" s="12"/>
      <c r="FM227" s="11"/>
      <c r="FN227" s="11"/>
      <c r="FO227" s="11"/>
      <c r="FP227" s="11"/>
      <c r="FQ227" s="11"/>
      <c r="FR227" s="11"/>
      <c r="FS227" s="11"/>
      <c r="FT227" s="11"/>
      <c r="FU227" s="11"/>
      <c r="FV227" s="11"/>
      <c r="FW227" s="11"/>
      <c r="FX227" s="11"/>
      <c r="FY227" s="11"/>
      <c r="FZ227" s="11"/>
      <c r="GA227" s="11"/>
      <c r="GB227" s="11"/>
      <c r="GC227" s="11"/>
      <c r="GD227" s="11"/>
      <c r="GE227" s="11"/>
      <c r="GF227" s="11"/>
      <c r="GG227" s="11"/>
      <c r="GH227" s="11"/>
      <c r="GI227" s="11"/>
      <c r="GJ227" s="11"/>
      <c r="GK227" s="11"/>
      <c r="GL227" s="11"/>
      <c r="GM227" s="11"/>
      <c r="GN227" s="12"/>
      <c r="GO227" s="11"/>
      <c r="GP227" s="11"/>
      <c r="GQ227" s="11"/>
      <c r="GR227" s="11"/>
      <c r="GS227" s="11"/>
      <c r="GT227" s="11"/>
      <c r="GU227" s="11"/>
      <c r="GV227" s="11"/>
      <c r="GW227" s="11"/>
      <c r="GX227" s="11"/>
      <c r="GY227" s="11"/>
      <c r="GZ227" s="11"/>
      <c r="HA227" s="11"/>
      <c r="HB227" s="11"/>
      <c r="HC227" s="11"/>
      <c r="HD227" s="11"/>
      <c r="HE227" s="11"/>
      <c r="HF227" s="11"/>
      <c r="HG227" s="11"/>
      <c r="HH227" s="11"/>
      <c r="HI227" s="11"/>
      <c r="HJ227" s="11"/>
      <c r="HK227" s="11"/>
      <c r="HL227" s="11"/>
      <c r="HM227" s="11"/>
      <c r="HN227" s="11"/>
      <c r="HO227" s="11"/>
      <c r="HP227" s="12"/>
      <c r="HQ227" s="11"/>
      <c r="HR227" s="11"/>
    </row>
    <row r="228" spans="1:226" s="2" customFormat="1" ht="15" customHeight="1" x14ac:dyDescent="0.2">
      <c r="A228" s="16" t="s">
        <v>150</v>
      </c>
      <c r="B228" s="37">
        <v>0</v>
      </c>
      <c r="C228" s="37">
        <v>0</v>
      </c>
      <c r="D228" s="4">
        <f t="shared" si="68"/>
        <v>0</v>
      </c>
      <c r="E228" s="13">
        <v>0</v>
      </c>
      <c r="F228" s="5" t="s">
        <v>373</v>
      </c>
      <c r="G228" s="5" t="s">
        <v>373</v>
      </c>
      <c r="H228" s="5" t="s">
        <v>373</v>
      </c>
      <c r="I228" s="13" t="s">
        <v>370</v>
      </c>
      <c r="J228" s="5" t="s">
        <v>373</v>
      </c>
      <c r="K228" s="5" t="s">
        <v>373</v>
      </c>
      <c r="L228" s="5" t="s">
        <v>373</v>
      </c>
      <c r="M228" s="13" t="s">
        <v>370</v>
      </c>
      <c r="N228" s="37">
        <v>431.6</v>
      </c>
      <c r="O228" s="37">
        <v>967.2</v>
      </c>
      <c r="P228" s="4">
        <f t="shared" si="73"/>
        <v>2.2409638554216866</v>
      </c>
      <c r="Q228" s="13">
        <v>20</v>
      </c>
      <c r="R228" s="22">
        <v>1</v>
      </c>
      <c r="S228" s="13">
        <v>15</v>
      </c>
      <c r="T228" s="37">
        <v>144.19999999999999</v>
      </c>
      <c r="U228" s="37">
        <v>232.9</v>
      </c>
      <c r="V228" s="4">
        <f t="shared" si="74"/>
        <v>1.6151178918169211</v>
      </c>
      <c r="W228" s="13">
        <v>30</v>
      </c>
      <c r="X228" s="37">
        <v>22.29</v>
      </c>
      <c r="Y228" s="37">
        <v>24.6</v>
      </c>
      <c r="Z228" s="4">
        <f t="shared" si="75"/>
        <v>1.1036339165545088</v>
      </c>
      <c r="AA228" s="13">
        <v>20</v>
      </c>
      <c r="AB228" s="37" t="s">
        <v>370</v>
      </c>
      <c r="AC228" s="37" t="s">
        <v>370</v>
      </c>
      <c r="AD228" s="4" t="s">
        <v>370</v>
      </c>
      <c r="AE228" s="13" t="s">
        <v>370</v>
      </c>
      <c r="AF228" s="5" t="s">
        <v>383</v>
      </c>
      <c r="AG228" s="5" t="s">
        <v>383</v>
      </c>
      <c r="AH228" s="5" t="s">
        <v>383</v>
      </c>
      <c r="AI228" s="13">
        <v>5</v>
      </c>
      <c r="AJ228" s="5" t="s">
        <v>383</v>
      </c>
      <c r="AK228" s="5" t="s">
        <v>383</v>
      </c>
      <c r="AL228" s="5" t="s">
        <v>383</v>
      </c>
      <c r="AM228" s="13">
        <v>15</v>
      </c>
      <c r="AN228" s="37">
        <v>316</v>
      </c>
      <c r="AO228" s="37">
        <v>368</v>
      </c>
      <c r="AP228" s="4">
        <f t="shared" si="84"/>
        <v>1.1645569620253164</v>
      </c>
      <c r="AQ228" s="13">
        <v>20</v>
      </c>
      <c r="AR228" s="20">
        <f t="shared" si="76"/>
        <v>1.4632060136622655</v>
      </c>
      <c r="AS228" s="20">
        <f t="shared" si="85"/>
        <v>1.2263206013662264</v>
      </c>
      <c r="AT228" s="35">
        <v>1156</v>
      </c>
      <c r="AU228" s="21">
        <f t="shared" si="69"/>
        <v>945.81818181818187</v>
      </c>
      <c r="AV228" s="21">
        <f t="shared" si="70"/>
        <v>1159.9000000000001</v>
      </c>
      <c r="AW228" s="80">
        <f t="shared" si="71"/>
        <v>214.08181818181822</v>
      </c>
      <c r="AX228" s="21">
        <v>209.1</v>
      </c>
      <c r="AY228" s="21">
        <v>211.7</v>
      </c>
      <c r="AZ228" s="21">
        <v>0</v>
      </c>
      <c r="BA228" s="21">
        <v>136.6</v>
      </c>
      <c r="BB228" s="21">
        <v>136.6</v>
      </c>
      <c r="BC228" s="21">
        <v>82.299999999999955</v>
      </c>
      <c r="BD228" s="21">
        <v>124.50000000000003</v>
      </c>
      <c r="BE228" s="21">
        <v>126.80000000000004</v>
      </c>
      <c r="BF228" s="78">
        <f t="shared" si="72"/>
        <v>132.3000000000001</v>
      </c>
      <c r="BG228" s="100"/>
      <c r="BH228" s="81"/>
      <c r="BI228" s="106"/>
      <c r="BJ228" s="37">
        <f t="shared" si="77"/>
        <v>132.3000000000001</v>
      </c>
      <c r="BK228" s="11"/>
      <c r="BL228" s="11"/>
      <c r="BM228" s="11"/>
      <c r="BN228" s="11"/>
      <c r="BO228" s="11"/>
      <c r="BP228" s="11"/>
      <c r="BQ228" s="11"/>
      <c r="BR228" s="11"/>
      <c r="BS228" s="11"/>
      <c r="BT228" s="11"/>
      <c r="BU228" s="11"/>
      <c r="BV228" s="11"/>
      <c r="BW228" s="11"/>
      <c r="BX228" s="11"/>
      <c r="BY228" s="11"/>
      <c r="BZ228" s="11"/>
      <c r="CA228" s="11"/>
      <c r="CB228" s="11"/>
      <c r="CC228" s="11"/>
      <c r="CD228" s="11"/>
      <c r="CE228" s="11"/>
      <c r="CF228" s="12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2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  <c r="DV228" s="11"/>
      <c r="DW228" s="11"/>
      <c r="DX228" s="11"/>
      <c r="DY228" s="11"/>
      <c r="DZ228" s="11"/>
      <c r="EA228" s="11"/>
      <c r="EB228" s="11"/>
      <c r="EC228" s="11"/>
      <c r="ED228" s="11"/>
      <c r="EE228" s="11"/>
      <c r="EF228" s="11"/>
      <c r="EG228" s="11"/>
      <c r="EH228" s="11"/>
      <c r="EI228" s="11"/>
      <c r="EJ228" s="12"/>
      <c r="EK228" s="11"/>
      <c r="EL228" s="11"/>
      <c r="EM228" s="11"/>
      <c r="EN228" s="11"/>
      <c r="EO228" s="11"/>
      <c r="EP228" s="11"/>
      <c r="EQ228" s="11"/>
      <c r="ER228" s="11"/>
      <c r="ES228" s="11"/>
      <c r="ET228" s="11"/>
      <c r="EU228" s="11"/>
      <c r="EV228" s="11"/>
      <c r="EW228" s="11"/>
      <c r="EX228" s="11"/>
      <c r="EY228" s="11"/>
      <c r="EZ228" s="11"/>
      <c r="FA228" s="11"/>
      <c r="FB228" s="11"/>
      <c r="FC228" s="11"/>
      <c r="FD228" s="11"/>
      <c r="FE228" s="11"/>
      <c r="FF228" s="11"/>
      <c r="FG228" s="11"/>
      <c r="FH228" s="11"/>
      <c r="FI228" s="11"/>
      <c r="FJ228" s="11"/>
      <c r="FK228" s="11"/>
      <c r="FL228" s="12"/>
      <c r="FM228" s="11"/>
      <c r="FN228" s="11"/>
      <c r="FO228" s="11"/>
      <c r="FP228" s="11"/>
      <c r="FQ228" s="11"/>
      <c r="FR228" s="11"/>
      <c r="FS228" s="11"/>
      <c r="FT228" s="11"/>
      <c r="FU228" s="11"/>
      <c r="FV228" s="11"/>
      <c r="FW228" s="11"/>
      <c r="FX228" s="11"/>
      <c r="FY228" s="11"/>
      <c r="FZ228" s="11"/>
      <c r="GA228" s="11"/>
      <c r="GB228" s="11"/>
      <c r="GC228" s="11"/>
      <c r="GD228" s="11"/>
      <c r="GE228" s="11"/>
      <c r="GF228" s="11"/>
      <c r="GG228" s="11"/>
      <c r="GH228" s="11"/>
      <c r="GI228" s="11"/>
      <c r="GJ228" s="11"/>
      <c r="GK228" s="11"/>
      <c r="GL228" s="11"/>
      <c r="GM228" s="11"/>
      <c r="GN228" s="12"/>
      <c r="GO228" s="11"/>
      <c r="GP228" s="11"/>
      <c r="GQ228" s="11"/>
      <c r="GR228" s="11"/>
      <c r="GS228" s="11"/>
      <c r="GT228" s="11"/>
      <c r="GU228" s="11"/>
      <c r="GV228" s="11"/>
      <c r="GW228" s="11"/>
      <c r="GX228" s="11"/>
      <c r="GY228" s="11"/>
      <c r="GZ228" s="11"/>
      <c r="HA228" s="11"/>
      <c r="HB228" s="11"/>
      <c r="HC228" s="11"/>
      <c r="HD228" s="11"/>
      <c r="HE228" s="11"/>
      <c r="HF228" s="11"/>
      <c r="HG228" s="11"/>
      <c r="HH228" s="11"/>
      <c r="HI228" s="11"/>
      <c r="HJ228" s="11"/>
      <c r="HK228" s="11"/>
      <c r="HL228" s="11"/>
      <c r="HM228" s="11"/>
      <c r="HN228" s="11"/>
      <c r="HO228" s="11"/>
      <c r="HP228" s="12"/>
      <c r="HQ228" s="11"/>
      <c r="HR228" s="11"/>
    </row>
    <row r="229" spans="1:226" s="2" customFormat="1" ht="15" customHeight="1" x14ac:dyDescent="0.2">
      <c r="A229" s="16" t="s">
        <v>227</v>
      </c>
      <c r="B229" s="37">
        <v>0</v>
      </c>
      <c r="C229" s="37">
        <v>0</v>
      </c>
      <c r="D229" s="4">
        <f t="shared" si="68"/>
        <v>0</v>
      </c>
      <c r="E229" s="13">
        <v>0</v>
      </c>
      <c r="F229" s="5" t="s">
        <v>373</v>
      </c>
      <c r="G229" s="5" t="s">
        <v>373</v>
      </c>
      <c r="H229" s="5" t="s">
        <v>373</v>
      </c>
      <c r="I229" s="13" t="s">
        <v>370</v>
      </c>
      <c r="J229" s="5" t="s">
        <v>373</v>
      </c>
      <c r="K229" s="5" t="s">
        <v>373</v>
      </c>
      <c r="L229" s="5" t="s">
        <v>373</v>
      </c>
      <c r="M229" s="13" t="s">
        <v>370</v>
      </c>
      <c r="N229" s="37">
        <v>433.9</v>
      </c>
      <c r="O229" s="37">
        <v>804.2</v>
      </c>
      <c r="P229" s="4">
        <f t="shared" si="73"/>
        <v>1.8534224475685643</v>
      </c>
      <c r="Q229" s="13">
        <v>20</v>
      </c>
      <c r="R229" s="22">
        <v>1</v>
      </c>
      <c r="S229" s="13">
        <v>15</v>
      </c>
      <c r="T229" s="37">
        <v>254</v>
      </c>
      <c r="U229" s="37">
        <v>283.5</v>
      </c>
      <c r="V229" s="4">
        <f t="shared" si="74"/>
        <v>1.1161417322834646</v>
      </c>
      <c r="W229" s="13">
        <v>15</v>
      </c>
      <c r="X229" s="37">
        <v>32.457000000000001</v>
      </c>
      <c r="Y229" s="37">
        <v>20.5</v>
      </c>
      <c r="Z229" s="4">
        <f t="shared" si="75"/>
        <v>0.63160489262716824</v>
      </c>
      <c r="AA229" s="13">
        <v>35</v>
      </c>
      <c r="AB229" s="37" t="s">
        <v>370</v>
      </c>
      <c r="AC229" s="37" t="s">
        <v>370</v>
      </c>
      <c r="AD229" s="4" t="s">
        <v>370</v>
      </c>
      <c r="AE229" s="13" t="s">
        <v>370</v>
      </c>
      <c r="AF229" s="5" t="s">
        <v>383</v>
      </c>
      <c r="AG229" s="5" t="s">
        <v>383</v>
      </c>
      <c r="AH229" s="5" t="s">
        <v>383</v>
      </c>
      <c r="AI229" s="13">
        <v>5</v>
      </c>
      <c r="AJ229" s="5" t="s">
        <v>383</v>
      </c>
      <c r="AK229" s="5" t="s">
        <v>383</v>
      </c>
      <c r="AL229" s="5" t="s">
        <v>383</v>
      </c>
      <c r="AM229" s="13">
        <v>15</v>
      </c>
      <c r="AN229" s="37">
        <v>984</v>
      </c>
      <c r="AO229" s="37">
        <v>1076</v>
      </c>
      <c r="AP229" s="4">
        <f t="shared" si="84"/>
        <v>1.0934959349593496</v>
      </c>
      <c r="AQ229" s="13">
        <v>20</v>
      </c>
      <c r="AR229" s="20">
        <f t="shared" si="76"/>
        <v>1.0741587131120109</v>
      </c>
      <c r="AS229" s="20">
        <f t="shared" si="85"/>
        <v>1.0741587131120109</v>
      </c>
      <c r="AT229" s="35">
        <v>1134</v>
      </c>
      <c r="AU229" s="21">
        <f t="shared" si="69"/>
        <v>927.81818181818187</v>
      </c>
      <c r="AV229" s="21">
        <f t="shared" si="70"/>
        <v>996.6</v>
      </c>
      <c r="AW229" s="80">
        <f t="shared" si="71"/>
        <v>68.781818181818153</v>
      </c>
      <c r="AX229" s="21">
        <v>248.1</v>
      </c>
      <c r="AY229" s="21">
        <v>248.1</v>
      </c>
      <c r="AZ229" s="21">
        <v>0</v>
      </c>
      <c r="BA229" s="21">
        <v>80.7</v>
      </c>
      <c r="BB229" s="21">
        <v>134</v>
      </c>
      <c r="BC229" s="21">
        <v>55.699999999999989</v>
      </c>
      <c r="BD229" s="21">
        <v>67.399999999999935</v>
      </c>
      <c r="BE229" s="21">
        <v>75.400000000000063</v>
      </c>
      <c r="BF229" s="78">
        <f t="shared" si="72"/>
        <v>87.200000000000017</v>
      </c>
      <c r="BG229" s="100"/>
      <c r="BH229" s="81"/>
      <c r="BI229" s="106"/>
      <c r="BJ229" s="37">
        <f t="shared" si="77"/>
        <v>87.200000000000017</v>
      </c>
      <c r="BK229" s="11"/>
      <c r="BL229" s="11"/>
      <c r="BM229" s="11"/>
      <c r="BN229" s="11"/>
      <c r="BO229" s="11"/>
      <c r="BP229" s="11"/>
      <c r="BQ229" s="11"/>
      <c r="BR229" s="11"/>
      <c r="BS229" s="11"/>
      <c r="BT229" s="11"/>
      <c r="BU229" s="11"/>
      <c r="BV229" s="11"/>
      <c r="BW229" s="11"/>
      <c r="BX229" s="11"/>
      <c r="BY229" s="11"/>
      <c r="BZ229" s="11"/>
      <c r="CA229" s="11"/>
      <c r="CB229" s="11"/>
      <c r="CC229" s="11"/>
      <c r="CD229" s="11"/>
      <c r="CE229" s="11"/>
      <c r="CF229" s="12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2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  <c r="DV229" s="11"/>
      <c r="DW229" s="11"/>
      <c r="DX229" s="11"/>
      <c r="DY229" s="11"/>
      <c r="DZ229" s="11"/>
      <c r="EA229" s="11"/>
      <c r="EB229" s="11"/>
      <c r="EC229" s="11"/>
      <c r="ED229" s="11"/>
      <c r="EE229" s="11"/>
      <c r="EF229" s="11"/>
      <c r="EG229" s="11"/>
      <c r="EH229" s="11"/>
      <c r="EI229" s="11"/>
      <c r="EJ229" s="12"/>
      <c r="EK229" s="11"/>
      <c r="EL229" s="11"/>
      <c r="EM229" s="11"/>
      <c r="EN229" s="11"/>
      <c r="EO229" s="11"/>
      <c r="EP229" s="11"/>
      <c r="EQ229" s="11"/>
      <c r="ER229" s="11"/>
      <c r="ES229" s="11"/>
      <c r="ET229" s="11"/>
      <c r="EU229" s="11"/>
      <c r="EV229" s="11"/>
      <c r="EW229" s="11"/>
      <c r="EX229" s="11"/>
      <c r="EY229" s="11"/>
      <c r="EZ229" s="11"/>
      <c r="FA229" s="11"/>
      <c r="FB229" s="11"/>
      <c r="FC229" s="11"/>
      <c r="FD229" s="11"/>
      <c r="FE229" s="11"/>
      <c r="FF229" s="11"/>
      <c r="FG229" s="11"/>
      <c r="FH229" s="11"/>
      <c r="FI229" s="11"/>
      <c r="FJ229" s="11"/>
      <c r="FK229" s="11"/>
      <c r="FL229" s="12"/>
      <c r="FM229" s="11"/>
      <c r="FN229" s="11"/>
      <c r="FO229" s="11"/>
      <c r="FP229" s="11"/>
      <c r="FQ229" s="11"/>
      <c r="FR229" s="11"/>
      <c r="FS229" s="11"/>
      <c r="FT229" s="11"/>
      <c r="FU229" s="11"/>
      <c r="FV229" s="11"/>
      <c r="FW229" s="11"/>
      <c r="FX229" s="11"/>
      <c r="FY229" s="11"/>
      <c r="FZ229" s="11"/>
      <c r="GA229" s="11"/>
      <c r="GB229" s="11"/>
      <c r="GC229" s="11"/>
      <c r="GD229" s="11"/>
      <c r="GE229" s="11"/>
      <c r="GF229" s="11"/>
      <c r="GG229" s="11"/>
      <c r="GH229" s="11"/>
      <c r="GI229" s="11"/>
      <c r="GJ229" s="11"/>
      <c r="GK229" s="11"/>
      <c r="GL229" s="11"/>
      <c r="GM229" s="11"/>
      <c r="GN229" s="12"/>
      <c r="GO229" s="11"/>
      <c r="GP229" s="11"/>
      <c r="GQ229" s="11"/>
      <c r="GR229" s="11"/>
      <c r="GS229" s="11"/>
      <c r="GT229" s="11"/>
      <c r="GU229" s="11"/>
      <c r="GV229" s="11"/>
      <c r="GW229" s="11"/>
      <c r="GX229" s="11"/>
      <c r="GY229" s="11"/>
      <c r="GZ229" s="11"/>
      <c r="HA229" s="11"/>
      <c r="HB229" s="11"/>
      <c r="HC229" s="11"/>
      <c r="HD229" s="11"/>
      <c r="HE229" s="11"/>
      <c r="HF229" s="11"/>
      <c r="HG229" s="11"/>
      <c r="HH229" s="11"/>
      <c r="HI229" s="11"/>
      <c r="HJ229" s="11"/>
      <c r="HK229" s="11"/>
      <c r="HL229" s="11"/>
      <c r="HM229" s="11"/>
      <c r="HN229" s="11"/>
      <c r="HO229" s="11"/>
      <c r="HP229" s="12"/>
      <c r="HQ229" s="11"/>
      <c r="HR229" s="11"/>
    </row>
    <row r="230" spans="1:226" s="2" customFormat="1" ht="15" customHeight="1" x14ac:dyDescent="0.2">
      <c r="A230" s="16" t="s">
        <v>228</v>
      </c>
      <c r="B230" s="37">
        <v>0</v>
      </c>
      <c r="C230" s="37">
        <v>0</v>
      </c>
      <c r="D230" s="4">
        <f t="shared" si="68"/>
        <v>0</v>
      </c>
      <c r="E230" s="13">
        <v>0</v>
      </c>
      <c r="F230" s="5" t="s">
        <v>373</v>
      </c>
      <c r="G230" s="5" t="s">
        <v>373</v>
      </c>
      <c r="H230" s="5" t="s">
        <v>373</v>
      </c>
      <c r="I230" s="13" t="s">
        <v>370</v>
      </c>
      <c r="J230" s="5" t="s">
        <v>373</v>
      </c>
      <c r="K230" s="5" t="s">
        <v>373</v>
      </c>
      <c r="L230" s="5" t="s">
        <v>373</v>
      </c>
      <c r="M230" s="13" t="s">
        <v>370</v>
      </c>
      <c r="N230" s="37">
        <v>824.8</v>
      </c>
      <c r="O230" s="37">
        <v>604.1</v>
      </c>
      <c r="P230" s="4">
        <f t="shared" si="73"/>
        <v>0.73241998060135793</v>
      </c>
      <c r="Q230" s="13">
        <v>20</v>
      </c>
      <c r="R230" s="22">
        <v>1</v>
      </c>
      <c r="S230" s="13">
        <v>15</v>
      </c>
      <c r="T230" s="37">
        <v>17.100000000000001</v>
      </c>
      <c r="U230" s="37">
        <v>53.4</v>
      </c>
      <c r="V230" s="4">
        <f t="shared" si="74"/>
        <v>3.1228070175438591</v>
      </c>
      <c r="W230" s="13">
        <v>25</v>
      </c>
      <c r="X230" s="37">
        <v>10.199999999999999</v>
      </c>
      <c r="Y230" s="37">
        <v>16.2</v>
      </c>
      <c r="Z230" s="4">
        <f t="shared" si="75"/>
        <v>1.5882352941176472</v>
      </c>
      <c r="AA230" s="13">
        <v>25</v>
      </c>
      <c r="AB230" s="37" t="s">
        <v>370</v>
      </c>
      <c r="AC230" s="37" t="s">
        <v>370</v>
      </c>
      <c r="AD230" s="4" t="s">
        <v>370</v>
      </c>
      <c r="AE230" s="13" t="s">
        <v>370</v>
      </c>
      <c r="AF230" s="5" t="s">
        <v>383</v>
      </c>
      <c r="AG230" s="5" t="s">
        <v>383</v>
      </c>
      <c r="AH230" s="5" t="s">
        <v>383</v>
      </c>
      <c r="AI230" s="13">
        <v>5</v>
      </c>
      <c r="AJ230" s="5" t="s">
        <v>383</v>
      </c>
      <c r="AK230" s="5" t="s">
        <v>383</v>
      </c>
      <c r="AL230" s="5" t="s">
        <v>383</v>
      </c>
      <c r="AM230" s="13">
        <v>15</v>
      </c>
      <c r="AN230" s="37">
        <v>172</v>
      </c>
      <c r="AO230" s="37">
        <v>142</v>
      </c>
      <c r="AP230" s="4">
        <f t="shared" si="84"/>
        <v>0.82558139534883723</v>
      </c>
      <c r="AQ230" s="13">
        <v>20</v>
      </c>
      <c r="AR230" s="20">
        <f t="shared" si="76"/>
        <v>1.5612960505765863</v>
      </c>
      <c r="AS230" s="20">
        <f t="shared" si="85"/>
        <v>1.2361296050576587</v>
      </c>
      <c r="AT230" s="35">
        <v>945</v>
      </c>
      <c r="AU230" s="21">
        <f t="shared" si="69"/>
        <v>773.18181818181813</v>
      </c>
      <c r="AV230" s="21">
        <f t="shared" si="70"/>
        <v>955.8</v>
      </c>
      <c r="AW230" s="80">
        <f t="shared" si="71"/>
        <v>182.61818181818182</v>
      </c>
      <c r="AX230" s="21">
        <v>213.7</v>
      </c>
      <c r="AY230" s="21">
        <v>144.4</v>
      </c>
      <c r="AZ230" s="21">
        <v>0</v>
      </c>
      <c r="BA230" s="21">
        <v>88.2</v>
      </c>
      <c r="BB230" s="21">
        <v>109.5</v>
      </c>
      <c r="BC230" s="21">
        <v>66.300000000000011</v>
      </c>
      <c r="BD230" s="21">
        <v>104.69999999999997</v>
      </c>
      <c r="BE230" s="21">
        <v>105.49999999999996</v>
      </c>
      <c r="BF230" s="78">
        <f t="shared" si="72"/>
        <v>123.49999999999999</v>
      </c>
      <c r="BG230" s="100"/>
      <c r="BH230" s="81"/>
      <c r="BI230" s="106"/>
      <c r="BJ230" s="37">
        <f t="shared" si="77"/>
        <v>123.49999999999999</v>
      </c>
      <c r="BK230" s="11"/>
      <c r="BL230" s="11"/>
      <c r="BM230" s="11"/>
      <c r="BN230" s="11"/>
      <c r="BO230" s="11"/>
      <c r="BP230" s="11"/>
      <c r="BQ230" s="11"/>
      <c r="BR230" s="11"/>
      <c r="BS230" s="11"/>
      <c r="BT230" s="11"/>
      <c r="BU230" s="11"/>
      <c r="BV230" s="11"/>
      <c r="BW230" s="11"/>
      <c r="BX230" s="11"/>
      <c r="BY230" s="11"/>
      <c r="BZ230" s="11"/>
      <c r="CA230" s="11"/>
      <c r="CB230" s="11"/>
      <c r="CC230" s="11"/>
      <c r="CD230" s="11"/>
      <c r="CE230" s="11"/>
      <c r="CF230" s="12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2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  <c r="DV230" s="11"/>
      <c r="DW230" s="11"/>
      <c r="DX230" s="11"/>
      <c r="DY230" s="11"/>
      <c r="DZ230" s="11"/>
      <c r="EA230" s="11"/>
      <c r="EB230" s="11"/>
      <c r="EC230" s="11"/>
      <c r="ED230" s="11"/>
      <c r="EE230" s="11"/>
      <c r="EF230" s="11"/>
      <c r="EG230" s="11"/>
      <c r="EH230" s="11"/>
      <c r="EI230" s="11"/>
      <c r="EJ230" s="12"/>
      <c r="EK230" s="11"/>
      <c r="EL230" s="11"/>
      <c r="EM230" s="11"/>
      <c r="EN230" s="11"/>
      <c r="EO230" s="11"/>
      <c r="EP230" s="11"/>
      <c r="EQ230" s="11"/>
      <c r="ER230" s="11"/>
      <c r="ES230" s="11"/>
      <c r="ET230" s="11"/>
      <c r="EU230" s="11"/>
      <c r="EV230" s="11"/>
      <c r="EW230" s="11"/>
      <c r="EX230" s="11"/>
      <c r="EY230" s="11"/>
      <c r="EZ230" s="11"/>
      <c r="FA230" s="11"/>
      <c r="FB230" s="11"/>
      <c r="FC230" s="11"/>
      <c r="FD230" s="11"/>
      <c r="FE230" s="11"/>
      <c r="FF230" s="11"/>
      <c r="FG230" s="11"/>
      <c r="FH230" s="11"/>
      <c r="FI230" s="11"/>
      <c r="FJ230" s="11"/>
      <c r="FK230" s="11"/>
      <c r="FL230" s="12"/>
      <c r="FM230" s="11"/>
      <c r="FN230" s="11"/>
      <c r="FO230" s="11"/>
      <c r="FP230" s="11"/>
      <c r="FQ230" s="11"/>
      <c r="FR230" s="11"/>
      <c r="FS230" s="11"/>
      <c r="FT230" s="11"/>
      <c r="FU230" s="11"/>
      <c r="FV230" s="11"/>
      <c r="FW230" s="11"/>
      <c r="FX230" s="11"/>
      <c r="FY230" s="11"/>
      <c r="FZ230" s="11"/>
      <c r="GA230" s="11"/>
      <c r="GB230" s="11"/>
      <c r="GC230" s="11"/>
      <c r="GD230" s="11"/>
      <c r="GE230" s="11"/>
      <c r="GF230" s="11"/>
      <c r="GG230" s="11"/>
      <c r="GH230" s="11"/>
      <c r="GI230" s="11"/>
      <c r="GJ230" s="11"/>
      <c r="GK230" s="11"/>
      <c r="GL230" s="11"/>
      <c r="GM230" s="11"/>
      <c r="GN230" s="12"/>
      <c r="GO230" s="11"/>
      <c r="GP230" s="11"/>
      <c r="GQ230" s="11"/>
      <c r="GR230" s="11"/>
      <c r="GS230" s="11"/>
      <c r="GT230" s="11"/>
      <c r="GU230" s="11"/>
      <c r="GV230" s="11"/>
      <c r="GW230" s="11"/>
      <c r="GX230" s="11"/>
      <c r="GY230" s="11"/>
      <c r="GZ230" s="11"/>
      <c r="HA230" s="11"/>
      <c r="HB230" s="11"/>
      <c r="HC230" s="11"/>
      <c r="HD230" s="11"/>
      <c r="HE230" s="11"/>
      <c r="HF230" s="11"/>
      <c r="HG230" s="11"/>
      <c r="HH230" s="11"/>
      <c r="HI230" s="11"/>
      <c r="HJ230" s="11"/>
      <c r="HK230" s="11"/>
      <c r="HL230" s="11"/>
      <c r="HM230" s="11"/>
      <c r="HN230" s="11"/>
      <c r="HO230" s="11"/>
      <c r="HP230" s="12"/>
      <c r="HQ230" s="11"/>
      <c r="HR230" s="11"/>
    </row>
    <row r="231" spans="1:226" s="2" customFormat="1" ht="15" customHeight="1" x14ac:dyDescent="0.2">
      <c r="A231" s="16" t="s">
        <v>229</v>
      </c>
      <c r="B231" s="37">
        <v>83400</v>
      </c>
      <c r="C231" s="37">
        <v>107008</v>
      </c>
      <c r="D231" s="4">
        <f t="shared" si="68"/>
        <v>1.2830695443645084</v>
      </c>
      <c r="E231" s="13">
        <v>10</v>
      </c>
      <c r="F231" s="5" t="s">
        <v>373</v>
      </c>
      <c r="G231" s="5" t="s">
        <v>373</v>
      </c>
      <c r="H231" s="5" t="s">
        <v>373</v>
      </c>
      <c r="I231" s="13" t="s">
        <v>370</v>
      </c>
      <c r="J231" s="5" t="s">
        <v>373</v>
      </c>
      <c r="K231" s="5" t="s">
        <v>373</v>
      </c>
      <c r="L231" s="5" t="s">
        <v>373</v>
      </c>
      <c r="M231" s="13" t="s">
        <v>370</v>
      </c>
      <c r="N231" s="37">
        <v>5943.5</v>
      </c>
      <c r="O231" s="37">
        <v>2377.6</v>
      </c>
      <c r="P231" s="4">
        <f t="shared" si="73"/>
        <v>0.40003365020610748</v>
      </c>
      <c r="Q231" s="13">
        <v>20</v>
      </c>
      <c r="R231" s="22">
        <v>1</v>
      </c>
      <c r="S231" s="13">
        <v>15</v>
      </c>
      <c r="T231" s="37">
        <v>11.1</v>
      </c>
      <c r="U231" s="37">
        <v>2.1</v>
      </c>
      <c r="V231" s="4">
        <f t="shared" si="74"/>
        <v>0.1891891891891892</v>
      </c>
      <c r="W231" s="13">
        <v>15</v>
      </c>
      <c r="X231" s="37">
        <v>4.2</v>
      </c>
      <c r="Y231" s="37">
        <v>8.3000000000000007</v>
      </c>
      <c r="Z231" s="4">
        <f t="shared" si="75"/>
        <v>1.9761904761904763</v>
      </c>
      <c r="AA231" s="13">
        <v>35</v>
      </c>
      <c r="AB231" s="37" t="s">
        <v>370</v>
      </c>
      <c r="AC231" s="37" t="s">
        <v>370</v>
      </c>
      <c r="AD231" s="4" t="s">
        <v>370</v>
      </c>
      <c r="AE231" s="13" t="s">
        <v>370</v>
      </c>
      <c r="AF231" s="5" t="s">
        <v>383</v>
      </c>
      <c r="AG231" s="5" t="s">
        <v>383</v>
      </c>
      <c r="AH231" s="5" t="s">
        <v>383</v>
      </c>
      <c r="AI231" s="13">
        <v>5</v>
      </c>
      <c r="AJ231" s="5" t="s">
        <v>383</v>
      </c>
      <c r="AK231" s="5" t="s">
        <v>383</v>
      </c>
      <c r="AL231" s="5" t="s">
        <v>383</v>
      </c>
      <c r="AM231" s="13">
        <v>15</v>
      </c>
      <c r="AN231" s="37">
        <v>22</v>
      </c>
      <c r="AO231" s="37">
        <v>22</v>
      </c>
      <c r="AP231" s="4">
        <f t="shared" si="84"/>
        <v>1</v>
      </c>
      <c r="AQ231" s="13">
        <v>20</v>
      </c>
      <c r="AR231" s="20">
        <f t="shared" si="76"/>
        <v>1.1116162865414934</v>
      </c>
      <c r="AS231" s="20">
        <f t="shared" si="85"/>
        <v>1.1116162865414934</v>
      </c>
      <c r="AT231" s="35">
        <v>37</v>
      </c>
      <c r="AU231" s="21">
        <f t="shared" si="69"/>
        <v>30.272727272727273</v>
      </c>
      <c r="AV231" s="21">
        <f t="shared" si="70"/>
        <v>33.700000000000003</v>
      </c>
      <c r="AW231" s="80">
        <f t="shared" si="71"/>
        <v>3.4272727272727295</v>
      </c>
      <c r="AX231" s="21">
        <v>103.3</v>
      </c>
      <c r="AY231" s="21">
        <v>102.5</v>
      </c>
      <c r="AZ231" s="21">
        <v>0</v>
      </c>
      <c r="BA231" s="21">
        <v>4.4000000000000004</v>
      </c>
      <c r="BB231" s="21">
        <v>2.8</v>
      </c>
      <c r="BC231" s="21">
        <v>0</v>
      </c>
      <c r="BD231" s="21">
        <v>2.8</v>
      </c>
      <c r="BE231" s="21">
        <v>2.2999999999999998</v>
      </c>
      <c r="BF231" s="78">
        <f t="shared" si="72"/>
        <v>-184.40000000000003</v>
      </c>
      <c r="BG231" s="100"/>
      <c r="BH231" s="81"/>
      <c r="BI231" s="106"/>
      <c r="BJ231" s="37">
        <f t="shared" si="77"/>
        <v>0</v>
      </c>
      <c r="BK231" s="11"/>
      <c r="BL231" s="11"/>
      <c r="BM231" s="11"/>
      <c r="BN231" s="11"/>
      <c r="BO231" s="11"/>
      <c r="BP231" s="11"/>
      <c r="BQ231" s="11"/>
      <c r="BR231" s="11"/>
      <c r="BS231" s="11"/>
      <c r="BT231" s="11"/>
      <c r="BU231" s="11"/>
      <c r="BV231" s="11"/>
      <c r="BW231" s="11"/>
      <c r="BX231" s="11"/>
      <c r="BY231" s="11"/>
      <c r="BZ231" s="11"/>
      <c r="CA231" s="11"/>
      <c r="CB231" s="11"/>
      <c r="CC231" s="11"/>
      <c r="CD231" s="11"/>
      <c r="CE231" s="11"/>
      <c r="CF231" s="12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2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  <c r="DV231" s="11"/>
      <c r="DW231" s="11"/>
      <c r="DX231" s="11"/>
      <c r="DY231" s="11"/>
      <c r="DZ231" s="11"/>
      <c r="EA231" s="11"/>
      <c r="EB231" s="11"/>
      <c r="EC231" s="11"/>
      <c r="ED231" s="11"/>
      <c r="EE231" s="11"/>
      <c r="EF231" s="11"/>
      <c r="EG231" s="11"/>
      <c r="EH231" s="11"/>
      <c r="EI231" s="11"/>
      <c r="EJ231" s="12"/>
      <c r="EK231" s="11"/>
      <c r="EL231" s="11"/>
      <c r="EM231" s="11"/>
      <c r="EN231" s="11"/>
      <c r="EO231" s="11"/>
      <c r="EP231" s="11"/>
      <c r="EQ231" s="11"/>
      <c r="ER231" s="11"/>
      <c r="ES231" s="11"/>
      <c r="ET231" s="11"/>
      <c r="EU231" s="11"/>
      <c r="EV231" s="11"/>
      <c r="EW231" s="11"/>
      <c r="EX231" s="11"/>
      <c r="EY231" s="11"/>
      <c r="EZ231" s="11"/>
      <c r="FA231" s="11"/>
      <c r="FB231" s="11"/>
      <c r="FC231" s="11"/>
      <c r="FD231" s="11"/>
      <c r="FE231" s="11"/>
      <c r="FF231" s="11"/>
      <c r="FG231" s="11"/>
      <c r="FH231" s="11"/>
      <c r="FI231" s="11"/>
      <c r="FJ231" s="11"/>
      <c r="FK231" s="11"/>
      <c r="FL231" s="12"/>
      <c r="FM231" s="11"/>
      <c r="FN231" s="11"/>
      <c r="FO231" s="11"/>
      <c r="FP231" s="11"/>
      <c r="FQ231" s="11"/>
      <c r="FR231" s="11"/>
      <c r="FS231" s="11"/>
      <c r="FT231" s="11"/>
      <c r="FU231" s="11"/>
      <c r="FV231" s="11"/>
      <c r="FW231" s="11"/>
      <c r="FX231" s="11"/>
      <c r="FY231" s="11"/>
      <c r="FZ231" s="11"/>
      <c r="GA231" s="11"/>
      <c r="GB231" s="11"/>
      <c r="GC231" s="11"/>
      <c r="GD231" s="11"/>
      <c r="GE231" s="11"/>
      <c r="GF231" s="11"/>
      <c r="GG231" s="11"/>
      <c r="GH231" s="11"/>
      <c r="GI231" s="11"/>
      <c r="GJ231" s="11"/>
      <c r="GK231" s="11"/>
      <c r="GL231" s="11"/>
      <c r="GM231" s="11"/>
      <c r="GN231" s="12"/>
      <c r="GO231" s="11"/>
      <c r="GP231" s="11"/>
      <c r="GQ231" s="11"/>
      <c r="GR231" s="11"/>
      <c r="GS231" s="11"/>
      <c r="GT231" s="11"/>
      <c r="GU231" s="11"/>
      <c r="GV231" s="11"/>
      <c r="GW231" s="11"/>
      <c r="GX231" s="11"/>
      <c r="GY231" s="11"/>
      <c r="GZ231" s="11"/>
      <c r="HA231" s="11"/>
      <c r="HB231" s="11"/>
      <c r="HC231" s="11"/>
      <c r="HD231" s="11"/>
      <c r="HE231" s="11"/>
      <c r="HF231" s="11"/>
      <c r="HG231" s="11"/>
      <c r="HH231" s="11"/>
      <c r="HI231" s="11"/>
      <c r="HJ231" s="11"/>
      <c r="HK231" s="11"/>
      <c r="HL231" s="11"/>
      <c r="HM231" s="11"/>
      <c r="HN231" s="11"/>
      <c r="HO231" s="11"/>
      <c r="HP231" s="12"/>
      <c r="HQ231" s="11"/>
      <c r="HR231" s="11"/>
    </row>
    <row r="232" spans="1:226" s="2" customFormat="1" ht="15" customHeight="1" x14ac:dyDescent="0.2">
      <c r="A232" s="16" t="s">
        <v>230</v>
      </c>
      <c r="B232" s="37">
        <v>5529890</v>
      </c>
      <c r="C232" s="37">
        <v>5059188.2</v>
      </c>
      <c r="D232" s="4">
        <f t="shared" si="68"/>
        <v>0.91488044065976004</v>
      </c>
      <c r="E232" s="13">
        <v>10</v>
      </c>
      <c r="F232" s="5" t="s">
        <v>373</v>
      </c>
      <c r="G232" s="5" t="s">
        <v>373</v>
      </c>
      <c r="H232" s="5" t="s">
        <v>373</v>
      </c>
      <c r="I232" s="13" t="s">
        <v>370</v>
      </c>
      <c r="J232" s="5" t="s">
        <v>373</v>
      </c>
      <c r="K232" s="5" t="s">
        <v>373</v>
      </c>
      <c r="L232" s="5" t="s">
        <v>373</v>
      </c>
      <c r="M232" s="13" t="s">
        <v>370</v>
      </c>
      <c r="N232" s="37">
        <v>24426</v>
      </c>
      <c r="O232" s="37">
        <v>34427</v>
      </c>
      <c r="P232" s="4">
        <f t="shared" si="73"/>
        <v>1.4094407598460656</v>
      </c>
      <c r="Q232" s="13">
        <v>20</v>
      </c>
      <c r="R232" s="22">
        <v>1</v>
      </c>
      <c r="S232" s="13">
        <v>15</v>
      </c>
      <c r="T232" s="37">
        <v>0.5</v>
      </c>
      <c r="U232" s="37">
        <v>0.5</v>
      </c>
      <c r="V232" s="4">
        <f t="shared" si="74"/>
        <v>1</v>
      </c>
      <c r="W232" s="13">
        <v>15</v>
      </c>
      <c r="X232" s="37">
        <v>0</v>
      </c>
      <c r="Y232" s="37">
        <v>1.4</v>
      </c>
      <c r="Z232" s="4">
        <f t="shared" si="75"/>
        <v>1</v>
      </c>
      <c r="AA232" s="13">
        <v>35</v>
      </c>
      <c r="AB232" s="37" t="s">
        <v>370</v>
      </c>
      <c r="AC232" s="37" t="s">
        <v>370</v>
      </c>
      <c r="AD232" s="4" t="s">
        <v>370</v>
      </c>
      <c r="AE232" s="13" t="s">
        <v>370</v>
      </c>
      <c r="AF232" s="5" t="s">
        <v>383</v>
      </c>
      <c r="AG232" s="5" t="s">
        <v>383</v>
      </c>
      <c r="AH232" s="5" t="s">
        <v>383</v>
      </c>
      <c r="AI232" s="13">
        <v>5</v>
      </c>
      <c r="AJ232" s="5" t="s">
        <v>383</v>
      </c>
      <c r="AK232" s="5" t="s">
        <v>383</v>
      </c>
      <c r="AL232" s="5" t="s">
        <v>383</v>
      </c>
      <c r="AM232" s="13">
        <v>15</v>
      </c>
      <c r="AN232" s="37">
        <v>0</v>
      </c>
      <c r="AO232" s="37">
        <v>0</v>
      </c>
      <c r="AP232" s="4">
        <f t="shared" si="84"/>
        <v>1</v>
      </c>
      <c r="AQ232" s="13">
        <v>20</v>
      </c>
      <c r="AR232" s="20">
        <f t="shared" si="76"/>
        <v>1.0638053878566862</v>
      </c>
      <c r="AS232" s="20">
        <f t="shared" si="85"/>
        <v>1.0638053878566862</v>
      </c>
      <c r="AT232" s="35">
        <v>1490</v>
      </c>
      <c r="AU232" s="21">
        <f t="shared" si="69"/>
        <v>1219.0909090909092</v>
      </c>
      <c r="AV232" s="21">
        <f t="shared" si="70"/>
        <v>1296.9000000000001</v>
      </c>
      <c r="AW232" s="80">
        <f t="shared" si="71"/>
        <v>77.809090909090855</v>
      </c>
      <c r="AX232" s="21">
        <v>135.9</v>
      </c>
      <c r="AY232" s="21">
        <v>50.9</v>
      </c>
      <c r="AZ232" s="21">
        <v>50.79999999999999</v>
      </c>
      <c r="BA232" s="21">
        <v>95.6</v>
      </c>
      <c r="BB232" s="21">
        <v>157.19999999999999</v>
      </c>
      <c r="BC232" s="21">
        <v>234.89999999999998</v>
      </c>
      <c r="BD232" s="21">
        <v>136.10000000000008</v>
      </c>
      <c r="BE232" s="21">
        <v>150.00000000000003</v>
      </c>
      <c r="BF232" s="78">
        <f t="shared" si="72"/>
        <v>285.49999999999989</v>
      </c>
      <c r="BG232" s="100"/>
      <c r="BH232" s="81"/>
      <c r="BI232" s="106"/>
      <c r="BJ232" s="37">
        <f t="shared" si="77"/>
        <v>285.49999999999989</v>
      </c>
      <c r="BK232" s="11"/>
      <c r="BL232" s="11"/>
      <c r="BM232" s="11"/>
      <c r="BN232" s="11"/>
      <c r="BO232" s="11"/>
      <c r="BP232" s="11"/>
      <c r="BQ232" s="11"/>
      <c r="BR232" s="11"/>
      <c r="BS232" s="11"/>
      <c r="BT232" s="11"/>
      <c r="BU232" s="11"/>
      <c r="BV232" s="11"/>
      <c r="BW232" s="11"/>
      <c r="BX232" s="11"/>
      <c r="BY232" s="11"/>
      <c r="BZ232" s="11"/>
      <c r="CA232" s="11"/>
      <c r="CB232" s="11"/>
      <c r="CC232" s="11"/>
      <c r="CD232" s="11"/>
      <c r="CE232" s="11"/>
      <c r="CF232" s="12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2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  <c r="DV232" s="11"/>
      <c r="DW232" s="11"/>
      <c r="DX232" s="11"/>
      <c r="DY232" s="11"/>
      <c r="DZ232" s="11"/>
      <c r="EA232" s="11"/>
      <c r="EB232" s="11"/>
      <c r="EC232" s="11"/>
      <c r="ED232" s="11"/>
      <c r="EE232" s="11"/>
      <c r="EF232" s="11"/>
      <c r="EG232" s="11"/>
      <c r="EH232" s="11"/>
      <c r="EI232" s="11"/>
      <c r="EJ232" s="12"/>
      <c r="EK232" s="11"/>
      <c r="EL232" s="11"/>
      <c r="EM232" s="11"/>
      <c r="EN232" s="11"/>
      <c r="EO232" s="11"/>
      <c r="EP232" s="11"/>
      <c r="EQ232" s="11"/>
      <c r="ER232" s="11"/>
      <c r="ES232" s="11"/>
      <c r="ET232" s="11"/>
      <c r="EU232" s="11"/>
      <c r="EV232" s="11"/>
      <c r="EW232" s="11"/>
      <c r="EX232" s="11"/>
      <c r="EY232" s="11"/>
      <c r="EZ232" s="11"/>
      <c r="FA232" s="11"/>
      <c r="FB232" s="11"/>
      <c r="FC232" s="11"/>
      <c r="FD232" s="11"/>
      <c r="FE232" s="11"/>
      <c r="FF232" s="11"/>
      <c r="FG232" s="11"/>
      <c r="FH232" s="11"/>
      <c r="FI232" s="11"/>
      <c r="FJ232" s="11"/>
      <c r="FK232" s="11"/>
      <c r="FL232" s="12"/>
      <c r="FM232" s="11"/>
      <c r="FN232" s="11"/>
      <c r="FO232" s="11"/>
      <c r="FP232" s="11"/>
      <c r="FQ232" s="11"/>
      <c r="FR232" s="11"/>
      <c r="FS232" s="11"/>
      <c r="FT232" s="11"/>
      <c r="FU232" s="11"/>
      <c r="FV232" s="11"/>
      <c r="FW232" s="11"/>
      <c r="FX232" s="11"/>
      <c r="FY232" s="11"/>
      <c r="FZ232" s="11"/>
      <c r="GA232" s="11"/>
      <c r="GB232" s="11"/>
      <c r="GC232" s="11"/>
      <c r="GD232" s="11"/>
      <c r="GE232" s="11"/>
      <c r="GF232" s="11"/>
      <c r="GG232" s="11"/>
      <c r="GH232" s="11"/>
      <c r="GI232" s="11"/>
      <c r="GJ232" s="11"/>
      <c r="GK232" s="11"/>
      <c r="GL232" s="11"/>
      <c r="GM232" s="11"/>
      <c r="GN232" s="12"/>
      <c r="GO232" s="11"/>
      <c r="GP232" s="11"/>
      <c r="GQ232" s="11"/>
      <c r="GR232" s="11"/>
      <c r="GS232" s="11"/>
      <c r="GT232" s="11"/>
      <c r="GU232" s="11"/>
      <c r="GV232" s="11"/>
      <c r="GW232" s="11"/>
      <c r="GX232" s="11"/>
      <c r="GY232" s="11"/>
      <c r="GZ232" s="11"/>
      <c r="HA232" s="11"/>
      <c r="HB232" s="11"/>
      <c r="HC232" s="11"/>
      <c r="HD232" s="11"/>
      <c r="HE232" s="11"/>
      <c r="HF232" s="11"/>
      <c r="HG232" s="11"/>
      <c r="HH232" s="11"/>
      <c r="HI232" s="11"/>
      <c r="HJ232" s="11"/>
      <c r="HK232" s="11"/>
      <c r="HL232" s="11"/>
      <c r="HM232" s="11"/>
      <c r="HN232" s="11"/>
      <c r="HO232" s="11"/>
      <c r="HP232" s="12"/>
      <c r="HQ232" s="11"/>
      <c r="HR232" s="11"/>
    </row>
    <row r="233" spans="1:226" s="2" customFormat="1" ht="15" customHeight="1" x14ac:dyDescent="0.2">
      <c r="A233" s="16" t="s">
        <v>231</v>
      </c>
      <c r="B233" s="37">
        <v>0</v>
      </c>
      <c r="C233" s="37">
        <v>0</v>
      </c>
      <c r="D233" s="4">
        <f t="shared" si="68"/>
        <v>0</v>
      </c>
      <c r="E233" s="13">
        <v>0</v>
      </c>
      <c r="F233" s="5" t="s">
        <v>373</v>
      </c>
      <c r="G233" s="5" t="s">
        <v>373</v>
      </c>
      <c r="H233" s="5" t="s">
        <v>373</v>
      </c>
      <c r="I233" s="13" t="s">
        <v>370</v>
      </c>
      <c r="J233" s="5" t="s">
        <v>373</v>
      </c>
      <c r="K233" s="5" t="s">
        <v>373</v>
      </c>
      <c r="L233" s="5" t="s">
        <v>373</v>
      </c>
      <c r="M233" s="13" t="s">
        <v>370</v>
      </c>
      <c r="N233" s="37">
        <v>1105.9000000000001</v>
      </c>
      <c r="O233" s="37">
        <v>848.6</v>
      </c>
      <c r="P233" s="4">
        <f t="shared" si="73"/>
        <v>0.76733881906139789</v>
      </c>
      <c r="Q233" s="13">
        <v>20</v>
      </c>
      <c r="R233" s="22">
        <v>1</v>
      </c>
      <c r="S233" s="13">
        <v>15</v>
      </c>
      <c r="T233" s="37">
        <v>1005.7</v>
      </c>
      <c r="U233" s="37">
        <v>950.7</v>
      </c>
      <c r="V233" s="4">
        <f t="shared" si="74"/>
        <v>0.94531172317788603</v>
      </c>
      <c r="W233" s="13">
        <v>30</v>
      </c>
      <c r="X233" s="37">
        <v>23.733000000000001</v>
      </c>
      <c r="Y233" s="37">
        <v>14.9</v>
      </c>
      <c r="Z233" s="4">
        <f t="shared" si="75"/>
        <v>0.62781780642986562</v>
      </c>
      <c r="AA233" s="13">
        <v>20</v>
      </c>
      <c r="AB233" s="37" t="s">
        <v>370</v>
      </c>
      <c r="AC233" s="37" t="s">
        <v>370</v>
      </c>
      <c r="AD233" s="4" t="s">
        <v>370</v>
      </c>
      <c r="AE233" s="13" t="s">
        <v>370</v>
      </c>
      <c r="AF233" s="5" t="s">
        <v>383</v>
      </c>
      <c r="AG233" s="5" t="s">
        <v>383</v>
      </c>
      <c r="AH233" s="5" t="s">
        <v>383</v>
      </c>
      <c r="AI233" s="13">
        <v>5</v>
      </c>
      <c r="AJ233" s="5" t="s">
        <v>383</v>
      </c>
      <c r="AK233" s="5" t="s">
        <v>383</v>
      </c>
      <c r="AL233" s="5" t="s">
        <v>383</v>
      </c>
      <c r="AM233" s="13">
        <v>15</v>
      </c>
      <c r="AN233" s="37">
        <v>435</v>
      </c>
      <c r="AO233" s="37">
        <v>427</v>
      </c>
      <c r="AP233" s="4">
        <f t="shared" si="84"/>
        <v>0.98160919540229885</v>
      </c>
      <c r="AQ233" s="13">
        <v>20</v>
      </c>
      <c r="AR233" s="20">
        <f t="shared" si="76"/>
        <v>0.86566350584007457</v>
      </c>
      <c r="AS233" s="20">
        <f t="shared" si="85"/>
        <v>0.86566350584007457</v>
      </c>
      <c r="AT233" s="35">
        <v>377</v>
      </c>
      <c r="AU233" s="21">
        <f t="shared" si="69"/>
        <v>308.45454545454544</v>
      </c>
      <c r="AV233" s="21">
        <f t="shared" si="70"/>
        <v>267</v>
      </c>
      <c r="AW233" s="80">
        <f t="shared" si="71"/>
        <v>-41.454545454545439</v>
      </c>
      <c r="AX233" s="21">
        <v>154.9</v>
      </c>
      <c r="AY233" s="21">
        <v>161.1</v>
      </c>
      <c r="AZ233" s="21">
        <v>0</v>
      </c>
      <c r="BA233" s="21">
        <v>42.1</v>
      </c>
      <c r="BB233" s="21">
        <v>36</v>
      </c>
      <c r="BC233" s="21">
        <v>0</v>
      </c>
      <c r="BD233" s="21">
        <v>20.7</v>
      </c>
      <c r="BE233" s="21">
        <v>37.6</v>
      </c>
      <c r="BF233" s="78">
        <f t="shared" si="72"/>
        <v>-185.39999999999998</v>
      </c>
      <c r="BG233" s="100"/>
      <c r="BH233" s="81"/>
      <c r="BI233" s="106"/>
      <c r="BJ233" s="37">
        <f t="shared" si="77"/>
        <v>0</v>
      </c>
      <c r="BK233" s="11"/>
      <c r="BL233" s="11"/>
      <c r="BM233" s="11"/>
      <c r="BN233" s="11"/>
      <c r="BO233" s="11"/>
      <c r="BP233" s="11"/>
      <c r="BQ233" s="11"/>
      <c r="BR233" s="11"/>
      <c r="BS233" s="11"/>
      <c r="BT233" s="11"/>
      <c r="BU233" s="11"/>
      <c r="BV233" s="11"/>
      <c r="BW233" s="11"/>
      <c r="BX233" s="11"/>
      <c r="BY233" s="11"/>
      <c r="BZ233" s="11"/>
      <c r="CA233" s="11"/>
      <c r="CB233" s="11"/>
      <c r="CC233" s="11"/>
      <c r="CD233" s="11"/>
      <c r="CE233" s="11"/>
      <c r="CF233" s="12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2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  <c r="DV233" s="11"/>
      <c r="DW233" s="11"/>
      <c r="DX233" s="11"/>
      <c r="DY233" s="11"/>
      <c r="DZ233" s="11"/>
      <c r="EA233" s="11"/>
      <c r="EB233" s="11"/>
      <c r="EC233" s="11"/>
      <c r="ED233" s="11"/>
      <c r="EE233" s="11"/>
      <c r="EF233" s="11"/>
      <c r="EG233" s="11"/>
      <c r="EH233" s="11"/>
      <c r="EI233" s="11"/>
      <c r="EJ233" s="12"/>
      <c r="EK233" s="11"/>
      <c r="EL233" s="11"/>
      <c r="EM233" s="11"/>
      <c r="EN233" s="11"/>
      <c r="EO233" s="11"/>
      <c r="EP233" s="11"/>
      <c r="EQ233" s="11"/>
      <c r="ER233" s="11"/>
      <c r="ES233" s="11"/>
      <c r="ET233" s="11"/>
      <c r="EU233" s="11"/>
      <c r="EV233" s="11"/>
      <c r="EW233" s="11"/>
      <c r="EX233" s="11"/>
      <c r="EY233" s="11"/>
      <c r="EZ233" s="11"/>
      <c r="FA233" s="11"/>
      <c r="FB233" s="11"/>
      <c r="FC233" s="11"/>
      <c r="FD233" s="11"/>
      <c r="FE233" s="11"/>
      <c r="FF233" s="11"/>
      <c r="FG233" s="11"/>
      <c r="FH233" s="11"/>
      <c r="FI233" s="11"/>
      <c r="FJ233" s="11"/>
      <c r="FK233" s="11"/>
      <c r="FL233" s="12"/>
      <c r="FM233" s="11"/>
      <c r="FN233" s="11"/>
      <c r="FO233" s="11"/>
      <c r="FP233" s="11"/>
      <c r="FQ233" s="11"/>
      <c r="FR233" s="11"/>
      <c r="FS233" s="11"/>
      <c r="FT233" s="11"/>
      <c r="FU233" s="11"/>
      <c r="FV233" s="11"/>
      <c r="FW233" s="11"/>
      <c r="FX233" s="11"/>
      <c r="FY233" s="11"/>
      <c r="FZ233" s="11"/>
      <c r="GA233" s="11"/>
      <c r="GB233" s="11"/>
      <c r="GC233" s="11"/>
      <c r="GD233" s="11"/>
      <c r="GE233" s="11"/>
      <c r="GF233" s="11"/>
      <c r="GG233" s="11"/>
      <c r="GH233" s="11"/>
      <c r="GI233" s="11"/>
      <c r="GJ233" s="11"/>
      <c r="GK233" s="11"/>
      <c r="GL233" s="11"/>
      <c r="GM233" s="11"/>
      <c r="GN233" s="12"/>
      <c r="GO233" s="11"/>
      <c r="GP233" s="11"/>
      <c r="GQ233" s="11"/>
      <c r="GR233" s="11"/>
      <c r="GS233" s="11"/>
      <c r="GT233" s="11"/>
      <c r="GU233" s="11"/>
      <c r="GV233" s="11"/>
      <c r="GW233" s="11"/>
      <c r="GX233" s="11"/>
      <c r="GY233" s="11"/>
      <c r="GZ233" s="11"/>
      <c r="HA233" s="11"/>
      <c r="HB233" s="11"/>
      <c r="HC233" s="11"/>
      <c r="HD233" s="11"/>
      <c r="HE233" s="11"/>
      <c r="HF233" s="11"/>
      <c r="HG233" s="11"/>
      <c r="HH233" s="11"/>
      <c r="HI233" s="11"/>
      <c r="HJ233" s="11"/>
      <c r="HK233" s="11"/>
      <c r="HL233" s="11"/>
      <c r="HM233" s="11"/>
      <c r="HN233" s="11"/>
      <c r="HO233" s="11"/>
      <c r="HP233" s="12"/>
      <c r="HQ233" s="11"/>
      <c r="HR233" s="11"/>
    </row>
    <row r="234" spans="1:226" s="2" customFormat="1" ht="15" customHeight="1" x14ac:dyDescent="0.2">
      <c r="A234" s="16" t="s">
        <v>232</v>
      </c>
      <c r="B234" s="37">
        <v>0</v>
      </c>
      <c r="C234" s="37">
        <v>0</v>
      </c>
      <c r="D234" s="4">
        <f t="shared" si="68"/>
        <v>0</v>
      </c>
      <c r="E234" s="13">
        <v>0</v>
      </c>
      <c r="F234" s="5" t="s">
        <v>373</v>
      </c>
      <c r="G234" s="5" t="s">
        <v>373</v>
      </c>
      <c r="H234" s="5" t="s">
        <v>373</v>
      </c>
      <c r="I234" s="13" t="s">
        <v>370</v>
      </c>
      <c r="J234" s="5" t="s">
        <v>373</v>
      </c>
      <c r="K234" s="5" t="s">
        <v>373</v>
      </c>
      <c r="L234" s="5" t="s">
        <v>373</v>
      </c>
      <c r="M234" s="13" t="s">
        <v>370</v>
      </c>
      <c r="N234" s="37">
        <v>378.8</v>
      </c>
      <c r="O234" s="37">
        <v>10669.7</v>
      </c>
      <c r="P234" s="4">
        <f t="shared" si="73"/>
        <v>28.167106652587119</v>
      </c>
      <c r="Q234" s="13">
        <v>20</v>
      </c>
      <c r="R234" s="22">
        <v>1</v>
      </c>
      <c r="S234" s="13">
        <v>15</v>
      </c>
      <c r="T234" s="37">
        <v>15</v>
      </c>
      <c r="U234" s="37">
        <v>0</v>
      </c>
      <c r="V234" s="4">
        <f t="shared" si="74"/>
        <v>0</v>
      </c>
      <c r="W234" s="13">
        <v>25</v>
      </c>
      <c r="X234" s="37">
        <v>3.2160000000000002</v>
      </c>
      <c r="Y234" s="37">
        <v>6.8</v>
      </c>
      <c r="Z234" s="4">
        <f t="shared" si="75"/>
        <v>2.1144278606965172</v>
      </c>
      <c r="AA234" s="13">
        <v>25</v>
      </c>
      <c r="AB234" s="37" t="s">
        <v>370</v>
      </c>
      <c r="AC234" s="37" t="s">
        <v>370</v>
      </c>
      <c r="AD234" s="4" t="s">
        <v>370</v>
      </c>
      <c r="AE234" s="13" t="s">
        <v>370</v>
      </c>
      <c r="AF234" s="5" t="s">
        <v>383</v>
      </c>
      <c r="AG234" s="5" t="s">
        <v>383</v>
      </c>
      <c r="AH234" s="5" t="s">
        <v>383</v>
      </c>
      <c r="AI234" s="13">
        <v>5</v>
      </c>
      <c r="AJ234" s="5" t="s">
        <v>383</v>
      </c>
      <c r="AK234" s="5" t="s">
        <v>383</v>
      </c>
      <c r="AL234" s="5" t="s">
        <v>383</v>
      </c>
      <c r="AM234" s="13">
        <v>15</v>
      </c>
      <c r="AN234" s="37">
        <v>74</v>
      </c>
      <c r="AO234" s="37">
        <v>70</v>
      </c>
      <c r="AP234" s="4">
        <f t="shared" si="84"/>
        <v>0.94594594594594594</v>
      </c>
      <c r="AQ234" s="13">
        <v>20</v>
      </c>
      <c r="AR234" s="20">
        <f t="shared" si="76"/>
        <v>6.1916356998864224</v>
      </c>
      <c r="AS234" s="20">
        <f t="shared" si="85"/>
        <v>1.3</v>
      </c>
      <c r="AT234" s="35">
        <v>1149</v>
      </c>
      <c r="AU234" s="21">
        <f t="shared" si="69"/>
        <v>940.09090909090912</v>
      </c>
      <c r="AV234" s="21">
        <f t="shared" si="70"/>
        <v>1222.0999999999999</v>
      </c>
      <c r="AW234" s="80">
        <f t="shared" si="71"/>
        <v>282.00909090909079</v>
      </c>
      <c r="AX234" s="21">
        <v>102.8</v>
      </c>
      <c r="AY234" s="21">
        <v>108.4</v>
      </c>
      <c r="AZ234" s="21">
        <v>196.19999999999996</v>
      </c>
      <c r="BA234" s="21">
        <v>135.80000000000001</v>
      </c>
      <c r="BB234" s="21">
        <v>135.80000000000001</v>
      </c>
      <c r="BC234" s="21">
        <v>135.70000000000016</v>
      </c>
      <c r="BD234" s="21">
        <v>135.80000000000001</v>
      </c>
      <c r="BE234" s="21">
        <v>135.80000000000001</v>
      </c>
      <c r="BF234" s="78">
        <f t="shared" si="72"/>
        <v>135.79999999999995</v>
      </c>
      <c r="BG234" s="100"/>
      <c r="BH234" s="81"/>
      <c r="BI234" s="106"/>
      <c r="BJ234" s="37">
        <f t="shared" si="77"/>
        <v>135.79999999999995</v>
      </c>
      <c r="BK234" s="11"/>
      <c r="BL234" s="11"/>
      <c r="BM234" s="11"/>
      <c r="BN234" s="11"/>
      <c r="BO234" s="11"/>
      <c r="BP234" s="11"/>
      <c r="BQ234" s="11"/>
      <c r="BR234" s="11"/>
      <c r="BS234" s="11"/>
      <c r="BT234" s="11"/>
      <c r="BU234" s="11"/>
      <c r="BV234" s="11"/>
      <c r="BW234" s="11"/>
      <c r="BX234" s="11"/>
      <c r="BY234" s="11"/>
      <c r="BZ234" s="11"/>
      <c r="CA234" s="11"/>
      <c r="CB234" s="11"/>
      <c r="CC234" s="11"/>
      <c r="CD234" s="11"/>
      <c r="CE234" s="11"/>
      <c r="CF234" s="12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2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  <c r="DV234" s="11"/>
      <c r="DW234" s="11"/>
      <c r="DX234" s="11"/>
      <c r="DY234" s="11"/>
      <c r="DZ234" s="11"/>
      <c r="EA234" s="11"/>
      <c r="EB234" s="11"/>
      <c r="EC234" s="11"/>
      <c r="ED234" s="11"/>
      <c r="EE234" s="11"/>
      <c r="EF234" s="11"/>
      <c r="EG234" s="11"/>
      <c r="EH234" s="11"/>
      <c r="EI234" s="11"/>
      <c r="EJ234" s="12"/>
      <c r="EK234" s="11"/>
      <c r="EL234" s="11"/>
      <c r="EM234" s="11"/>
      <c r="EN234" s="11"/>
      <c r="EO234" s="11"/>
      <c r="EP234" s="11"/>
      <c r="EQ234" s="11"/>
      <c r="ER234" s="11"/>
      <c r="ES234" s="11"/>
      <c r="ET234" s="11"/>
      <c r="EU234" s="11"/>
      <c r="EV234" s="11"/>
      <c r="EW234" s="11"/>
      <c r="EX234" s="11"/>
      <c r="EY234" s="11"/>
      <c r="EZ234" s="11"/>
      <c r="FA234" s="11"/>
      <c r="FB234" s="11"/>
      <c r="FC234" s="11"/>
      <c r="FD234" s="11"/>
      <c r="FE234" s="11"/>
      <c r="FF234" s="11"/>
      <c r="FG234" s="11"/>
      <c r="FH234" s="11"/>
      <c r="FI234" s="11"/>
      <c r="FJ234" s="11"/>
      <c r="FK234" s="11"/>
      <c r="FL234" s="12"/>
      <c r="FM234" s="11"/>
      <c r="FN234" s="11"/>
      <c r="FO234" s="11"/>
      <c r="FP234" s="11"/>
      <c r="FQ234" s="11"/>
      <c r="FR234" s="11"/>
      <c r="FS234" s="11"/>
      <c r="FT234" s="11"/>
      <c r="FU234" s="11"/>
      <c r="FV234" s="11"/>
      <c r="FW234" s="11"/>
      <c r="FX234" s="11"/>
      <c r="FY234" s="11"/>
      <c r="FZ234" s="11"/>
      <c r="GA234" s="11"/>
      <c r="GB234" s="11"/>
      <c r="GC234" s="11"/>
      <c r="GD234" s="11"/>
      <c r="GE234" s="11"/>
      <c r="GF234" s="11"/>
      <c r="GG234" s="11"/>
      <c r="GH234" s="11"/>
      <c r="GI234" s="11"/>
      <c r="GJ234" s="11"/>
      <c r="GK234" s="11"/>
      <c r="GL234" s="11"/>
      <c r="GM234" s="11"/>
      <c r="GN234" s="12"/>
      <c r="GO234" s="11"/>
      <c r="GP234" s="11"/>
      <c r="GQ234" s="11"/>
      <c r="GR234" s="11"/>
      <c r="GS234" s="11"/>
      <c r="GT234" s="11"/>
      <c r="GU234" s="11"/>
      <c r="GV234" s="11"/>
      <c r="GW234" s="11"/>
      <c r="GX234" s="11"/>
      <c r="GY234" s="11"/>
      <c r="GZ234" s="11"/>
      <c r="HA234" s="11"/>
      <c r="HB234" s="11"/>
      <c r="HC234" s="11"/>
      <c r="HD234" s="11"/>
      <c r="HE234" s="11"/>
      <c r="HF234" s="11"/>
      <c r="HG234" s="11"/>
      <c r="HH234" s="11"/>
      <c r="HI234" s="11"/>
      <c r="HJ234" s="11"/>
      <c r="HK234" s="11"/>
      <c r="HL234" s="11"/>
      <c r="HM234" s="11"/>
      <c r="HN234" s="11"/>
      <c r="HO234" s="11"/>
      <c r="HP234" s="12"/>
      <c r="HQ234" s="11"/>
      <c r="HR234" s="11"/>
    </row>
    <row r="235" spans="1:226" s="2" customFormat="1" ht="15" customHeight="1" x14ac:dyDescent="0.2">
      <c r="A235" s="16" t="s">
        <v>233</v>
      </c>
      <c r="B235" s="37">
        <v>50800</v>
      </c>
      <c r="C235" s="37">
        <v>74583.600000000006</v>
      </c>
      <c r="D235" s="4">
        <f t="shared" si="68"/>
        <v>1.4681811023622049</v>
      </c>
      <c r="E235" s="13">
        <v>10</v>
      </c>
      <c r="F235" s="5" t="s">
        <v>373</v>
      </c>
      <c r="G235" s="5" t="s">
        <v>373</v>
      </c>
      <c r="H235" s="5" t="s">
        <v>373</v>
      </c>
      <c r="I235" s="13" t="s">
        <v>370</v>
      </c>
      <c r="J235" s="5" t="s">
        <v>373</v>
      </c>
      <c r="K235" s="5" t="s">
        <v>373</v>
      </c>
      <c r="L235" s="5" t="s">
        <v>373</v>
      </c>
      <c r="M235" s="13" t="s">
        <v>370</v>
      </c>
      <c r="N235" s="37">
        <v>3885.8</v>
      </c>
      <c r="O235" s="37">
        <v>4331.6000000000004</v>
      </c>
      <c r="P235" s="4">
        <f t="shared" si="73"/>
        <v>1.1147254104688868</v>
      </c>
      <c r="Q235" s="13">
        <v>20</v>
      </c>
      <c r="R235" s="22">
        <v>1</v>
      </c>
      <c r="S235" s="13">
        <v>15</v>
      </c>
      <c r="T235" s="37">
        <v>17</v>
      </c>
      <c r="U235" s="37">
        <v>8.4</v>
      </c>
      <c r="V235" s="4">
        <f t="shared" si="74"/>
        <v>0.49411764705882355</v>
      </c>
      <c r="W235" s="13">
        <v>20</v>
      </c>
      <c r="X235" s="37">
        <v>16.100000000000001</v>
      </c>
      <c r="Y235" s="37">
        <v>35</v>
      </c>
      <c r="Z235" s="4">
        <f t="shared" si="75"/>
        <v>2.1739130434782608</v>
      </c>
      <c r="AA235" s="13">
        <v>30</v>
      </c>
      <c r="AB235" s="37" t="s">
        <v>370</v>
      </c>
      <c r="AC235" s="37" t="s">
        <v>370</v>
      </c>
      <c r="AD235" s="4" t="s">
        <v>370</v>
      </c>
      <c r="AE235" s="13" t="s">
        <v>370</v>
      </c>
      <c r="AF235" s="5" t="s">
        <v>383</v>
      </c>
      <c r="AG235" s="5" t="s">
        <v>383</v>
      </c>
      <c r="AH235" s="5" t="s">
        <v>383</v>
      </c>
      <c r="AI235" s="13">
        <v>5</v>
      </c>
      <c r="AJ235" s="5" t="s">
        <v>383</v>
      </c>
      <c r="AK235" s="5" t="s">
        <v>383</v>
      </c>
      <c r="AL235" s="5" t="s">
        <v>383</v>
      </c>
      <c r="AM235" s="13">
        <v>15</v>
      </c>
      <c r="AN235" s="37">
        <v>206</v>
      </c>
      <c r="AO235" s="37">
        <v>233</v>
      </c>
      <c r="AP235" s="4">
        <f t="shared" si="84"/>
        <v>1.1310679611650485</v>
      </c>
      <c r="AQ235" s="13">
        <v>20</v>
      </c>
      <c r="AR235" s="20">
        <f t="shared" si="76"/>
        <v>1.3017167191463048</v>
      </c>
      <c r="AS235" s="20">
        <f t="shared" si="85"/>
        <v>1.2101716719146305</v>
      </c>
      <c r="AT235" s="35">
        <v>2717</v>
      </c>
      <c r="AU235" s="21">
        <f t="shared" si="69"/>
        <v>2223</v>
      </c>
      <c r="AV235" s="21">
        <f t="shared" si="70"/>
        <v>2690.2</v>
      </c>
      <c r="AW235" s="80">
        <f t="shared" si="71"/>
        <v>467.19999999999982</v>
      </c>
      <c r="AX235" s="21">
        <v>673.3</v>
      </c>
      <c r="AY235" s="21">
        <v>673.3</v>
      </c>
      <c r="AZ235" s="21">
        <v>0</v>
      </c>
      <c r="BA235" s="21">
        <v>321.10000000000002</v>
      </c>
      <c r="BB235" s="21">
        <v>312.3</v>
      </c>
      <c r="BC235" s="21">
        <v>0</v>
      </c>
      <c r="BD235" s="21">
        <v>317.10000000000002</v>
      </c>
      <c r="BE235" s="21">
        <v>310.60000000000002</v>
      </c>
      <c r="BF235" s="78">
        <f t="shared" si="72"/>
        <v>82.499999999999773</v>
      </c>
      <c r="BG235" s="100"/>
      <c r="BH235" s="81"/>
      <c r="BI235" s="106"/>
      <c r="BJ235" s="37">
        <f t="shared" si="77"/>
        <v>82.499999999999773</v>
      </c>
      <c r="BK235" s="11"/>
      <c r="BL235" s="11"/>
      <c r="BM235" s="11"/>
      <c r="BN235" s="11"/>
      <c r="BO235" s="11"/>
      <c r="BP235" s="11"/>
      <c r="BQ235" s="11"/>
      <c r="BR235" s="11"/>
      <c r="BS235" s="11"/>
      <c r="BT235" s="11"/>
      <c r="BU235" s="11"/>
      <c r="BV235" s="11"/>
      <c r="BW235" s="11"/>
      <c r="BX235" s="11"/>
      <c r="BY235" s="11"/>
      <c r="BZ235" s="11"/>
      <c r="CA235" s="11"/>
      <c r="CB235" s="11"/>
      <c r="CC235" s="11"/>
      <c r="CD235" s="11"/>
      <c r="CE235" s="11"/>
      <c r="CF235" s="12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2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  <c r="DV235" s="11"/>
      <c r="DW235" s="11"/>
      <c r="DX235" s="11"/>
      <c r="DY235" s="11"/>
      <c r="DZ235" s="11"/>
      <c r="EA235" s="11"/>
      <c r="EB235" s="11"/>
      <c r="EC235" s="11"/>
      <c r="ED235" s="11"/>
      <c r="EE235" s="11"/>
      <c r="EF235" s="11"/>
      <c r="EG235" s="11"/>
      <c r="EH235" s="11"/>
      <c r="EI235" s="11"/>
      <c r="EJ235" s="12"/>
      <c r="EK235" s="11"/>
      <c r="EL235" s="11"/>
      <c r="EM235" s="11"/>
      <c r="EN235" s="11"/>
      <c r="EO235" s="11"/>
      <c r="EP235" s="11"/>
      <c r="EQ235" s="11"/>
      <c r="ER235" s="11"/>
      <c r="ES235" s="11"/>
      <c r="ET235" s="11"/>
      <c r="EU235" s="11"/>
      <c r="EV235" s="11"/>
      <c r="EW235" s="11"/>
      <c r="EX235" s="11"/>
      <c r="EY235" s="11"/>
      <c r="EZ235" s="11"/>
      <c r="FA235" s="11"/>
      <c r="FB235" s="11"/>
      <c r="FC235" s="11"/>
      <c r="FD235" s="11"/>
      <c r="FE235" s="11"/>
      <c r="FF235" s="11"/>
      <c r="FG235" s="11"/>
      <c r="FH235" s="11"/>
      <c r="FI235" s="11"/>
      <c r="FJ235" s="11"/>
      <c r="FK235" s="11"/>
      <c r="FL235" s="12"/>
      <c r="FM235" s="11"/>
      <c r="FN235" s="11"/>
      <c r="FO235" s="11"/>
      <c r="FP235" s="11"/>
      <c r="FQ235" s="11"/>
      <c r="FR235" s="11"/>
      <c r="FS235" s="11"/>
      <c r="FT235" s="11"/>
      <c r="FU235" s="11"/>
      <c r="FV235" s="11"/>
      <c r="FW235" s="11"/>
      <c r="FX235" s="11"/>
      <c r="FY235" s="11"/>
      <c r="FZ235" s="11"/>
      <c r="GA235" s="11"/>
      <c r="GB235" s="11"/>
      <c r="GC235" s="11"/>
      <c r="GD235" s="11"/>
      <c r="GE235" s="11"/>
      <c r="GF235" s="11"/>
      <c r="GG235" s="11"/>
      <c r="GH235" s="11"/>
      <c r="GI235" s="11"/>
      <c r="GJ235" s="11"/>
      <c r="GK235" s="11"/>
      <c r="GL235" s="11"/>
      <c r="GM235" s="11"/>
      <c r="GN235" s="12"/>
      <c r="GO235" s="11"/>
      <c r="GP235" s="11"/>
      <c r="GQ235" s="11"/>
      <c r="GR235" s="11"/>
      <c r="GS235" s="11"/>
      <c r="GT235" s="11"/>
      <c r="GU235" s="11"/>
      <c r="GV235" s="11"/>
      <c r="GW235" s="11"/>
      <c r="GX235" s="11"/>
      <c r="GY235" s="11"/>
      <c r="GZ235" s="11"/>
      <c r="HA235" s="11"/>
      <c r="HB235" s="11"/>
      <c r="HC235" s="11"/>
      <c r="HD235" s="11"/>
      <c r="HE235" s="11"/>
      <c r="HF235" s="11"/>
      <c r="HG235" s="11"/>
      <c r="HH235" s="11"/>
      <c r="HI235" s="11"/>
      <c r="HJ235" s="11"/>
      <c r="HK235" s="11"/>
      <c r="HL235" s="11"/>
      <c r="HM235" s="11"/>
      <c r="HN235" s="11"/>
      <c r="HO235" s="11"/>
      <c r="HP235" s="12"/>
      <c r="HQ235" s="11"/>
      <c r="HR235" s="11"/>
    </row>
    <row r="236" spans="1:226" s="2" customFormat="1" ht="15" customHeight="1" x14ac:dyDescent="0.2">
      <c r="A236" s="36" t="s">
        <v>234</v>
      </c>
      <c r="B236" s="37"/>
      <c r="C236" s="37"/>
      <c r="D236" s="4"/>
      <c r="E236" s="13"/>
      <c r="F236" s="5"/>
      <c r="G236" s="5"/>
      <c r="H236" s="5"/>
      <c r="I236" s="13"/>
      <c r="J236" s="5"/>
      <c r="K236" s="5"/>
      <c r="L236" s="5"/>
      <c r="M236" s="13"/>
      <c r="N236" s="37"/>
      <c r="O236" s="37"/>
      <c r="P236" s="4"/>
      <c r="Q236" s="13"/>
      <c r="R236" s="22"/>
      <c r="S236" s="13"/>
      <c r="T236" s="37"/>
      <c r="U236" s="37"/>
      <c r="V236" s="4"/>
      <c r="W236" s="13"/>
      <c r="X236" s="37"/>
      <c r="Y236" s="37"/>
      <c r="Z236" s="4"/>
      <c r="AA236" s="13"/>
      <c r="AB236" s="37"/>
      <c r="AC236" s="37"/>
      <c r="AD236" s="4"/>
      <c r="AE236" s="13"/>
      <c r="AF236" s="5"/>
      <c r="AG236" s="5"/>
      <c r="AH236" s="5"/>
      <c r="AI236" s="13"/>
      <c r="AJ236" s="5"/>
      <c r="AK236" s="5"/>
      <c r="AL236" s="5"/>
      <c r="AM236" s="13"/>
      <c r="AN236" s="37"/>
      <c r="AO236" s="37"/>
      <c r="AP236" s="4"/>
      <c r="AQ236" s="13"/>
      <c r="AR236" s="20"/>
      <c r="AS236" s="20"/>
      <c r="AT236" s="35"/>
      <c r="AU236" s="21"/>
      <c r="AV236" s="21"/>
      <c r="AW236" s="80"/>
      <c r="AX236" s="21"/>
      <c r="AY236" s="21"/>
      <c r="AZ236" s="21"/>
      <c r="BA236" s="21"/>
      <c r="BB236" s="21"/>
      <c r="BC236" s="21"/>
      <c r="BD236" s="21"/>
      <c r="BE236" s="21"/>
      <c r="BF236" s="78"/>
      <c r="BG236" s="100"/>
      <c r="BH236" s="81"/>
      <c r="BI236" s="106"/>
      <c r="BJ236" s="37"/>
      <c r="BK236" s="11"/>
      <c r="BL236" s="11"/>
      <c r="BM236" s="11"/>
      <c r="BN236" s="11"/>
      <c r="BO236" s="11"/>
      <c r="BP236" s="11"/>
      <c r="BQ236" s="11"/>
      <c r="BR236" s="11"/>
      <c r="BS236" s="11"/>
      <c r="BT236" s="11"/>
      <c r="BU236" s="11"/>
      <c r="BV236" s="11"/>
      <c r="BW236" s="11"/>
      <c r="BX236" s="11"/>
      <c r="BY236" s="11"/>
      <c r="BZ236" s="11"/>
      <c r="CA236" s="11"/>
      <c r="CB236" s="11"/>
      <c r="CC236" s="11"/>
      <c r="CD236" s="11"/>
      <c r="CE236" s="11"/>
      <c r="CF236" s="12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2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  <c r="DV236" s="11"/>
      <c r="DW236" s="11"/>
      <c r="DX236" s="11"/>
      <c r="DY236" s="11"/>
      <c r="DZ236" s="11"/>
      <c r="EA236" s="11"/>
      <c r="EB236" s="11"/>
      <c r="EC236" s="11"/>
      <c r="ED236" s="11"/>
      <c r="EE236" s="11"/>
      <c r="EF236" s="11"/>
      <c r="EG236" s="11"/>
      <c r="EH236" s="11"/>
      <c r="EI236" s="11"/>
      <c r="EJ236" s="12"/>
      <c r="EK236" s="11"/>
      <c r="EL236" s="11"/>
      <c r="EM236" s="11"/>
      <c r="EN236" s="11"/>
      <c r="EO236" s="11"/>
      <c r="EP236" s="11"/>
      <c r="EQ236" s="11"/>
      <c r="ER236" s="11"/>
      <c r="ES236" s="11"/>
      <c r="ET236" s="11"/>
      <c r="EU236" s="11"/>
      <c r="EV236" s="11"/>
      <c r="EW236" s="11"/>
      <c r="EX236" s="11"/>
      <c r="EY236" s="11"/>
      <c r="EZ236" s="11"/>
      <c r="FA236" s="11"/>
      <c r="FB236" s="11"/>
      <c r="FC236" s="11"/>
      <c r="FD236" s="11"/>
      <c r="FE236" s="11"/>
      <c r="FF236" s="11"/>
      <c r="FG236" s="11"/>
      <c r="FH236" s="11"/>
      <c r="FI236" s="11"/>
      <c r="FJ236" s="11"/>
      <c r="FK236" s="11"/>
      <c r="FL236" s="12"/>
      <c r="FM236" s="11"/>
      <c r="FN236" s="11"/>
      <c r="FO236" s="11"/>
      <c r="FP236" s="11"/>
      <c r="FQ236" s="11"/>
      <c r="FR236" s="11"/>
      <c r="FS236" s="11"/>
      <c r="FT236" s="11"/>
      <c r="FU236" s="11"/>
      <c r="FV236" s="11"/>
      <c r="FW236" s="11"/>
      <c r="FX236" s="11"/>
      <c r="FY236" s="11"/>
      <c r="FZ236" s="11"/>
      <c r="GA236" s="11"/>
      <c r="GB236" s="11"/>
      <c r="GC236" s="11"/>
      <c r="GD236" s="11"/>
      <c r="GE236" s="11"/>
      <c r="GF236" s="11"/>
      <c r="GG236" s="11"/>
      <c r="GH236" s="11"/>
      <c r="GI236" s="11"/>
      <c r="GJ236" s="11"/>
      <c r="GK236" s="11"/>
      <c r="GL236" s="11"/>
      <c r="GM236" s="11"/>
      <c r="GN236" s="12"/>
      <c r="GO236" s="11"/>
      <c r="GP236" s="11"/>
      <c r="GQ236" s="11"/>
      <c r="GR236" s="11"/>
      <c r="GS236" s="11"/>
      <c r="GT236" s="11"/>
      <c r="GU236" s="11"/>
      <c r="GV236" s="11"/>
      <c r="GW236" s="11"/>
      <c r="GX236" s="11"/>
      <c r="GY236" s="11"/>
      <c r="GZ236" s="11"/>
      <c r="HA236" s="11"/>
      <c r="HB236" s="11"/>
      <c r="HC236" s="11"/>
      <c r="HD236" s="11"/>
      <c r="HE236" s="11"/>
      <c r="HF236" s="11"/>
      <c r="HG236" s="11"/>
      <c r="HH236" s="11"/>
      <c r="HI236" s="11"/>
      <c r="HJ236" s="11"/>
      <c r="HK236" s="11"/>
      <c r="HL236" s="11"/>
      <c r="HM236" s="11"/>
      <c r="HN236" s="11"/>
      <c r="HO236" s="11"/>
      <c r="HP236" s="12"/>
      <c r="HQ236" s="11"/>
      <c r="HR236" s="11"/>
    </row>
    <row r="237" spans="1:226" s="2" customFormat="1" ht="15" customHeight="1" x14ac:dyDescent="0.2">
      <c r="A237" s="16" t="s">
        <v>235</v>
      </c>
      <c r="B237" s="37">
        <v>0</v>
      </c>
      <c r="C237" s="37">
        <v>0</v>
      </c>
      <c r="D237" s="4">
        <f t="shared" si="68"/>
        <v>0</v>
      </c>
      <c r="E237" s="13">
        <v>0</v>
      </c>
      <c r="F237" s="5" t="s">
        <v>373</v>
      </c>
      <c r="G237" s="5" t="s">
        <v>373</v>
      </c>
      <c r="H237" s="5" t="s">
        <v>373</v>
      </c>
      <c r="I237" s="13" t="s">
        <v>370</v>
      </c>
      <c r="J237" s="5" t="s">
        <v>373</v>
      </c>
      <c r="K237" s="5" t="s">
        <v>373</v>
      </c>
      <c r="L237" s="5" t="s">
        <v>373</v>
      </c>
      <c r="M237" s="13" t="s">
        <v>370</v>
      </c>
      <c r="N237" s="37">
        <v>2593.5</v>
      </c>
      <c r="O237" s="37">
        <v>1497.8</v>
      </c>
      <c r="P237" s="4">
        <f t="shared" si="73"/>
        <v>0.57752072488914596</v>
      </c>
      <c r="Q237" s="13">
        <v>20</v>
      </c>
      <c r="R237" s="22">
        <v>1</v>
      </c>
      <c r="S237" s="13">
        <v>15</v>
      </c>
      <c r="T237" s="37">
        <v>88.6</v>
      </c>
      <c r="U237" s="37">
        <v>36</v>
      </c>
      <c r="V237" s="4">
        <f t="shared" si="74"/>
        <v>0.40632054176072235</v>
      </c>
      <c r="W237" s="13">
        <v>20</v>
      </c>
      <c r="X237" s="37">
        <v>14.1</v>
      </c>
      <c r="Y237" s="37">
        <v>28.2</v>
      </c>
      <c r="Z237" s="4">
        <f t="shared" si="75"/>
        <v>2</v>
      </c>
      <c r="AA237" s="13">
        <v>30</v>
      </c>
      <c r="AB237" s="37" t="s">
        <v>370</v>
      </c>
      <c r="AC237" s="37" t="s">
        <v>370</v>
      </c>
      <c r="AD237" s="4" t="s">
        <v>370</v>
      </c>
      <c r="AE237" s="13" t="s">
        <v>370</v>
      </c>
      <c r="AF237" s="5" t="s">
        <v>383</v>
      </c>
      <c r="AG237" s="5" t="s">
        <v>383</v>
      </c>
      <c r="AH237" s="5" t="s">
        <v>383</v>
      </c>
      <c r="AI237" s="13">
        <v>5</v>
      </c>
      <c r="AJ237" s="5" t="s">
        <v>383</v>
      </c>
      <c r="AK237" s="5" t="s">
        <v>383</v>
      </c>
      <c r="AL237" s="5" t="s">
        <v>383</v>
      </c>
      <c r="AM237" s="13">
        <v>15</v>
      </c>
      <c r="AN237" s="37">
        <v>140</v>
      </c>
      <c r="AO237" s="37">
        <v>126</v>
      </c>
      <c r="AP237" s="4">
        <f t="shared" ref="AP237:AP244" si="86">IF((AQ237=0),0,IF(AN237=0,1,IF(AO237&lt;0,0,AO237/AN237)))</f>
        <v>0.9</v>
      </c>
      <c r="AQ237" s="13">
        <v>20</v>
      </c>
      <c r="AR237" s="20">
        <f t="shared" si="76"/>
        <v>1.0731126222190226</v>
      </c>
      <c r="AS237" s="20">
        <f t="shared" ref="AS237:AS244" si="87">IF(AR237&gt;1.2,IF((AR237-1.2)*0.1+1.2&gt;1.3,1.3,(AR237-1.2)*0.1+1.2),AR237)</f>
        <v>1.0731126222190226</v>
      </c>
      <c r="AT237" s="35">
        <v>430</v>
      </c>
      <c r="AU237" s="21">
        <f t="shared" si="69"/>
        <v>351.81818181818187</v>
      </c>
      <c r="AV237" s="21">
        <f t="shared" si="70"/>
        <v>377.5</v>
      </c>
      <c r="AW237" s="80">
        <f t="shared" si="71"/>
        <v>25.68181818181813</v>
      </c>
      <c r="AX237" s="21">
        <v>160</v>
      </c>
      <c r="AY237" s="21">
        <v>67.3</v>
      </c>
      <c r="AZ237" s="21">
        <v>0</v>
      </c>
      <c r="BA237" s="21">
        <v>46.4</v>
      </c>
      <c r="BB237" s="21">
        <v>40.1</v>
      </c>
      <c r="BC237" s="21">
        <v>0</v>
      </c>
      <c r="BD237" s="21">
        <v>47</v>
      </c>
      <c r="BE237" s="21">
        <v>27.7</v>
      </c>
      <c r="BF237" s="78">
        <f t="shared" si="72"/>
        <v>-11.000000000000018</v>
      </c>
      <c r="BG237" s="100"/>
      <c r="BH237" s="81"/>
      <c r="BI237" s="106"/>
      <c r="BJ237" s="37">
        <f t="shared" si="77"/>
        <v>0</v>
      </c>
      <c r="BK237" s="11"/>
      <c r="BL237" s="11"/>
      <c r="BM237" s="11"/>
      <c r="BN237" s="11"/>
      <c r="BO237" s="11"/>
      <c r="BP237" s="11"/>
      <c r="BQ237" s="11"/>
      <c r="BR237" s="11"/>
      <c r="BS237" s="11"/>
      <c r="BT237" s="11"/>
      <c r="BU237" s="11"/>
      <c r="BV237" s="11"/>
      <c r="BW237" s="11"/>
      <c r="BX237" s="11"/>
      <c r="BY237" s="11"/>
      <c r="BZ237" s="11"/>
      <c r="CA237" s="11"/>
      <c r="CB237" s="11"/>
      <c r="CC237" s="11"/>
      <c r="CD237" s="11"/>
      <c r="CE237" s="11"/>
      <c r="CF237" s="12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2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  <c r="DV237" s="11"/>
      <c r="DW237" s="11"/>
      <c r="DX237" s="11"/>
      <c r="DY237" s="11"/>
      <c r="DZ237" s="11"/>
      <c r="EA237" s="11"/>
      <c r="EB237" s="11"/>
      <c r="EC237" s="11"/>
      <c r="ED237" s="11"/>
      <c r="EE237" s="11"/>
      <c r="EF237" s="11"/>
      <c r="EG237" s="11"/>
      <c r="EH237" s="11"/>
      <c r="EI237" s="11"/>
      <c r="EJ237" s="12"/>
      <c r="EK237" s="11"/>
      <c r="EL237" s="11"/>
      <c r="EM237" s="11"/>
      <c r="EN237" s="11"/>
      <c r="EO237" s="11"/>
      <c r="EP237" s="11"/>
      <c r="EQ237" s="11"/>
      <c r="ER237" s="11"/>
      <c r="ES237" s="11"/>
      <c r="ET237" s="11"/>
      <c r="EU237" s="11"/>
      <c r="EV237" s="11"/>
      <c r="EW237" s="11"/>
      <c r="EX237" s="11"/>
      <c r="EY237" s="11"/>
      <c r="EZ237" s="11"/>
      <c r="FA237" s="11"/>
      <c r="FB237" s="11"/>
      <c r="FC237" s="11"/>
      <c r="FD237" s="11"/>
      <c r="FE237" s="11"/>
      <c r="FF237" s="11"/>
      <c r="FG237" s="11"/>
      <c r="FH237" s="11"/>
      <c r="FI237" s="11"/>
      <c r="FJ237" s="11"/>
      <c r="FK237" s="11"/>
      <c r="FL237" s="12"/>
      <c r="FM237" s="11"/>
      <c r="FN237" s="11"/>
      <c r="FO237" s="11"/>
      <c r="FP237" s="11"/>
      <c r="FQ237" s="11"/>
      <c r="FR237" s="11"/>
      <c r="FS237" s="11"/>
      <c r="FT237" s="11"/>
      <c r="FU237" s="11"/>
      <c r="FV237" s="11"/>
      <c r="FW237" s="11"/>
      <c r="FX237" s="11"/>
      <c r="FY237" s="11"/>
      <c r="FZ237" s="11"/>
      <c r="GA237" s="11"/>
      <c r="GB237" s="11"/>
      <c r="GC237" s="11"/>
      <c r="GD237" s="11"/>
      <c r="GE237" s="11"/>
      <c r="GF237" s="11"/>
      <c r="GG237" s="11"/>
      <c r="GH237" s="11"/>
      <c r="GI237" s="11"/>
      <c r="GJ237" s="11"/>
      <c r="GK237" s="11"/>
      <c r="GL237" s="11"/>
      <c r="GM237" s="11"/>
      <c r="GN237" s="12"/>
      <c r="GO237" s="11"/>
      <c r="GP237" s="11"/>
      <c r="GQ237" s="11"/>
      <c r="GR237" s="11"/>
      <c r="GS237" s="11"/>
      <c r="GT237" s="11"/>
      <c r="GU237" s="11"/>
      <c r="GV237" s="11"/>
      <c r="GW237" s="11"/>
      <c r="GX237" s="11"/>
      <c r="GY237" s="11"/>
      <c r="GZ237" s="11"/>
      <c r="HA237" s="11"/>
      <c r="HB237" s="11"/>
      <c r="HC237" s="11"/>
      <c r="HD237" s="11"/>
      <c r="HE237" s="11"/>
      <c r="HF237" s="11"/>
      <c r="HG237" s="11"/>
      <c r="HH237" s="11"/>
      <c r="HI237" s="11"/>
      <c r="HJ237" s="11"/>
      <c r="HK237" s="11"/>
      <c r="HL237" s="11"/>
      <c r="HM237" s="11"/>
      <c r="HN237" s="11"/>
      <c r="HO237" s="11"/>
      <c r="HP237" s="12"/>
      <c r="HQ237" s="11"/>
      <c r="HR237" s="11"/>
    </row>
    <row r="238" spans="1:226" s="2" customFormat="1" ht="15" customHeight="1" x14ac:dyDescent="0.2">
      <c r="A238" s="16" t="s">
        <v>236</v>
      </c>
      <c r="B238" s="37">
        <v>0</v>
      </c>
      <c r="C238" s="37">
        <v>0</v>
      </c>
      <c r="D238" s="4">
        <f t="shared" si="68"/>
        <v>0</v>
      </c>
      <c r="E238" s="13">
        <v>0</v>
      </c>
      <c r="F238" s="5" t="s">
        <v>373</v>
      </c>
      <c r="G238" s="5" t="s">
        <v>373</v>
      </c>
      <c r="H238" s="5" t="s">
        <v>373</v>
      </c>
      <c r="I238" s="13" t="s">
        <v>370</v>
      </c>
      <c r="J238" s="5" t="s">
        <v>373</v>
      </c>
      <c r="K238" s="5" t="s">
        <v>373</v>
      </c>
      <c r="L238" s="5" t="s">
        <v>373</v>
      </c>
      <c r="M238" s="13" t="s">
        <v>370</v>
      </c>
      <c r="N238" s="37">
        <v>2083.1999999999998</v>
      </c>
      <c r="O238" s="37">
        <v>1149.8</v>
      </c>
      <c r="P238" s="4">
        <f t="shared" si="73"/>
        <v>0.55193932411674351</v>
      </c>
      <c r="Q238" s="13">
        <v>20</v>
      </c>
      <c r="R238" s="22">
        <v>1</v>
      </c>
      <c r="S238" s="13">
        <v>15</v>
      </c>
      <c r="T238" s="37">
        <v>208.9</v>
      </c>
      <c r="U238" s="37">
        <v>293.10000000000002</v>
      </c>
      <c r="V238" s="4">
        <f t="shared" si="74"/>
        <v>1.4030636668262326</v>
      </c>
      <c r="W238" s="13">
        <v>25</v>
      </c>
      <c r="X238" s="37">
        <v>15.9</v>
      </c>
      <c r="Y238" s="37">
        <v>6.7</v>
      </c>
      <c r="Z238" s="4">
        <f t="shared" si="75"/>
        <v>0.42138364779874216</v>
      </c>
      <c r="AA238" s="13">
        <v>25</v>
      </c>
      <c r="AB238" s="37" t="s">
        <v>370</v>
      </c>
      <c r="AC238" s="37" t="s">
        <v>370</v>
      </c>
      <c r="AD238" s="4" t="s">
        <v>370</v>
      </c>
      <c r="AE238" s="13" t="s">
        <v>370</v>
      </c>
      <c r="AF238" s="5" t="s">
        <v>383</v>
      </c>
      <c r="AG238" s="5" t="s">
        <v>383</v>
      </c>
      <c r="AH238" s="5" t="s">
        <v>383</v>
      </c>
      <c r="AI238" s="13">
        <v>5</v>
      </c>
      <c r="AJ238" s="5" t="s">
        <v>383</v>
      </c>
      <c r="AK238" s="5" t="s">
        <v>383</v>
      </c>
      <c r="AL238" s="5" t="s">
        <v>383</v>
      </c>
      <c r="AM238" s="13">
        <v>15</v>
      </c>
      <c r="AN238" s="37">
        <v>292</v>
      </c>
      <c r="AO238" s="37">
        <v>290</v>
      </c>
      <c r="AP238" s="4">
        <f t="shared" si="86"/>
        <v>0.99315068493150682</v>
      </c>
      <c r="AQ238" s="13">
        <v>20</v>
      </c>
      <c r="AR238" s="20">
        <f t="shared" si="76"/>
        <v>0.87155221949132744</v>
      </c>
      <c r="AS238" s="20">
        <f t="shared" si="87"/>
        <v>0.87155221949132744</v>
      </c>
      <c r="AT238" s="35">
        <v>409</v>
      </c>
      <c r="AU238" s="21">
        <f t="shared" si="69"/>
        <v>334.63636363636363</v>
      </c>
      <c r="AV238" s="21">
        <f t="shared" si="70"/>
        <v>291.7</v>
      </c>
      <c r="AW238" s="80">
        <f t="shared" si="71"/>
        <v>-42.936363636363637</v>
      </c>
      <c r="AX238" s="21">
        <v>75.7</v>
      </c>
      <c r="AY238" s="21">
        <v>83.3</v>
      </c>
      <c r="AZ238" s="21">
        <v>0</v>
      </c>
      <c r="BA238" s="21">
        <v>17.399999999999999</v>
      </c>
      <c r="BB238" s="21">
        <v>45.4</v>
      </c>
      <c r="BC238" s="21">
        <v>0</v>
      </c>
      <c r="BD238" s="21">
        <v>27.6</v>
      </c>
      <c r="BE238" s="21">
        <v>37.6</v>
      </c>
      <c r="BF238" s="78">
        <f t="shared" si="72"/>
        <v>4.6999999999999744</v>
      </c>
      <c r="BG238" s="100"/>
      <c r="BH238" s="81"/>
      <c r="BI238" s="106"/>
      <c r="BJ238" s="37">
        <f t="shared" si="77"/>
        <v>4.6999999999999744</v>
      </c>
      <c r="BK238" s="11"/>
      <c r="BL238" s="11"/>
      <c r="BM238" s="11"/>
      <c r="BN238" s="11"/>
      <c r="BO238" s="11"/>
      <c r="BP238" s="11"/>
      <c r="BQ238" s="11"/>
      <c r="BR238" s="11"/>
      <c r="BS238" s="11"/>
      <c r="BT238" s="11"/>
      <c r="BU238" s="11"/>
      <c r="BV238" s="11"/>
      <c r="BW238" s="11"/>
      <c r="BX238" s="11"/>
      <c r="BY238" s="11"/>
      <c r="BZ238" s="11"/>
      <c r="CA238" s="11"/>
      <c r="CB238" s="11"/>
      <c r="CC238" s="11"/>
      <c r="CD238" s="11"/>
      <c r="CE238" s="11"/>
      <c r="CF238" s="12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2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  <c r="DV238" s="11"/>
      <c r="DW238" s="11"/>
      <c r="DX238" s="11"/>
      <c r="DY238" s="11"/>
      <c r="DZ238" s="11"/>
      <c r="EA238" s="11"/>
      <c r="EB238" s="11"/>
      <c r="EC238" s="11"/>
      <c r="ED238" s="11"/>
      <c r="EE238" s="11"/>
      <c r="EF238" s="11"/>
      <c r="EG238" s="11"/>
      <c r="EH238" s="11"/>
      <c r="EI238" s="11"/>
      <c r="EJ238" s="12"/>
      <c r="EK238" s="11"/>
      <c r="EL238" s="11"/>
      <c r="EM238" s="11"/>
      <c r="EN238" s="11"/>
      <c r="EO238" s="11"/>
      <c r="EP238" s="11"/>
      <c r="EQ238" s="11"/>
      <c r="ER238" s="11"/>
      <c r="ES238" s="11"/>
      <c r="ET238" s="11"/>
      <c r="EU238" s="11"/>
      <c r="EV238" s="11"/>
      <c r="EW238" s="11"/>
      <c r="EX238" s="11"/>
      <c r="EY238" s="11"/>
      <c r="EZ238" s="11"/>
      <c r="FA238" s="11"/>
      <c r="FB238" s="11"/>
      <c r="FC238" s="11"/>
      <c r="FD238" s="11"/>
      <c r="FE238" s="11"/>
      <c r="FF238" s="11"/>
      <c r="FG238" s="11"/>
      <c r="FH238" s="11"/>
      <c r="FI238" s="11"/>
      <c r="FJ238" s="11"/>
      <c r="FK238" s="11"/>
      <c r="FL238" s="12"/>
      <c r="FM238" s="11"/>
      <c r="FN238" s="11"/>
      <c r="FO238" s="11"/>
      <c r="FP238" s="11"/>
      <c r="FQ238" s="11"/>
      <c r="FR238" s="11"/>
      <c r="FS238" s="11"/>
      <c r="FT238" s="11"/>
      <c r="FU238" s="11"/>
      <c r="FV238" s="11"/>
      <c r="FW238" s="11"/>
      <c r="FX238" s="11"/>
      <c r="FY238" s="11"/>
      <c r="FZ238" s="11"/>
      <c r="GA238" s="11"/>
      <c r="GB238" s="11"/>
      <c r="GC238" s="11"/>
      <c r="GD238" s="11"/>
      <c r="GE238" s="11"/>
      <c r="GF238" s="11"/>
      <c r="GG238" s="11"/>
      <c r="GH238" s="11"/>
      <c r="GI238" s="11"/>
      <c r="GJ238" s="11"/>
      <c r="GK238" s="11"/>
      <c r="GL238" s="11"/>
      <c r="GM238" s="11"/>
      <c r="GN238" s="12"/>
      <c r="GO238" s="11"/>
      <c r="GP238" s="11"/>
      <c r="GQ238" s="11"/>
      <c r="GR238" s="11"/>
      <c r="GS238" s="11"/>
      <c r="GT238" s="11"/>
      <c r="GU238" s="11"/>
      <c r="GV238" s="11"/>
      <c r="GW238" s="11"/>
      <c r="GX238" s="11"/>
      <c r="GY238" s="11"/>
      <c r="GZ238" s="11"/>
      <c r="HA238" s="11"/>
      <c r="HB238" s="11"/>
      <c r="HC238" s="11"/>
      <c r="HD238" s="11"/>
      <c r="HE238" s="11"/>
      <c r="HF238" s="11"/>
      <c r="HG238" s="11"/>
      <c r="HH238" s="11"/>
      <c r="HI238" s="11"/>
      <c r="HJ238" s="11"/>
      <c r="HK238" s="11"/>
      <c r="HL238" s="11"/>
      <c r="HM238" s="11"/>
      <c r="HN238" s="11"/>
      <c r="HO238" s="11"/>
      <c r="HP238" s="12"/>
      <c r="HQ238" s="11"/>
      <c r="HR238" s="11"/>
    </row>
    <row r="239" spans="1:226" s="2" customFormat="1" ht="15" customHeight="1" x14ac:dyDescent="0.2">
      <c r="A239" s="16" t="s">
        <v>237</v>
      </c>
      <c r="B239" s="37">
        <v>0</v>
      </c>
      <c r="C239" s="37">
        <v>0</v>
      </c>
      <c r="D239" s="4">
        <f t="shared" ref="D239:D302" si="88">IF((E239=0),0,IF(B239=0,1,IF(C239&lt;0,0,C239/B239)))</f>
        <v>0</v>
      </c>
      <c r="E239" s="13">
        <v>0</v>
      </c>
      <c r="F239" s="5" t="s">
        <v>373</v>
      </c>
      <c r="G239" s="5" t="s">
        <v>373</v>
      </c>
      <c r="H239" s="5" t="s">
        <v>373</v>
      </c>
      <c r="I239" s="13" t="s">
        <v>370</v>
      </c>
      <c r="J239" s="5" t="s">
        <v>373</v>
      </c>
      <c r="K239" s="5" t="s">
        <v>373</v>
      </c>
      <c r="L239" s="5" t="s">
        <v>373</v>
      </c>
      <c r="M239" s="13" t="s">
        <v>370</v>
      </c>
      <c r="N239" s="37">
        <v>5927.7</v>
      </c>
      <c r="O239" s="37">
        <v>4164.6000000000004</v>
      </c>
      <c r="P239" s="4">
        <f t="shared" si="73"/>
        <v>0.70256591932790124</v>
      </c>
      <c r="Q239" s="13">
        <v>20</v>
      </c>
      <c r="R239" s="22">
        <v>1</v>
      </c>
      <c r="S239" s="13">
        <v>15</v>
      </c>
      <c r="T239" s="37">
        <v>247.8</v>
      </c>
      <c r="U239" s="37">
        <v>392.2</v>
      </c>
      <c r="V239" s="4">
        <f t="shared" si="74"/>
        <v>1.5827280064568199</v>
      </c>
      <c r="W239" s="13">
        <v>15</v>
      </c>
      <c r="X239" s="37">
        <v>37.4</v>
      </c>
      <c r="Y239" s="37">
        <v>93.5</v>
      </c>
      <c r="Z239" s="4">
        <f t="shared" si="75"/>
        <v>2.5</v>
      </c>
      <c r="AA239" s="13">
        <v>35</v>
      </c>
      <c r="AB239" s="37" t="s">
        <v>370</v>
      </c>
      <c r="AC239" s="37" t="s">
        <v>370</v>
      </c>
      <c r="AD239" s="4" t="s">
        <v>370</v>
      </c>
      <c r="AE239" s="13" t="s">
        <v>370</v>
      </c>
      <c r="AF239" s="5" t="s">
        <v>383</v>
      </c>
      <c r="AG239" s="5" t="s">
        <v>383</v>
      </c>
      <c r="AH239" s="5" t="s">
        <v>383</v>
      </c>
      <c r="AI239" s="13">
        <v>5</v>
      </c>
      <c r="AJ239" s="5" t="s">
        <v>383</v>
      </c>
      <c r="AK239" s="5" t="s">
        <v>383</v>
      </c>
      <c r="AL239" s="5" t="s">
        <v>383</v>
      </c>
      <c r="AM239" s="13">
        <v>15</v>
      </c>
      <c r="AN239" s="37">
        <v>402</v>
      </c>
      <c r="AO239" s="37">
        <v>420</v>
      </c>
      <c r="AP239" s="4">
        <f t="shared" si="86"/>
        <v>1.044776119402985</v>
      </c>
      <c r="AQ239" s="13">
        <v>20</v>
      </c>
      <c r="AR239" s="20">
        <f t="shared" si="76"/>
        <v>1.5351215321092384</v>
      </c>
      <c r="AS239" s="20">
        <f t="shared" si="87"/>
        <v>1.2335121532109239</v>
      </c>
      <c r="AT239" s="35">
        <v>1534</v>
      </c>
      <c r="AU239" s="21">
        <f t="shared" ref="AU239:AU302" si="89">AT239/11*9</f>
        <v>1255.0909090909092</v>
      </c>
      <c r="AV239" s="21">
        <f t="shared" ref="AV239:AV302" si="90">ROUND(AS239*AU239,1)</f>
        <v>1548.2</v>
      </c>
      <c r="AW239" s="80">
        <f t="shared" ref="AW239:AW302" si="91">AV239-AU239</f>
        <v>293.10909090909081</v>
      </c>
      <c r="AX239" s="21">
        <v>363.5</v>
      </c>
      <c r="AY239" s="21">
        <v>404.5</v>
      </c>
      <c r="AZ239" s="21">
        <v>0</v>
      </c>
      <c r="BA239" s="21">
        <v>175.7</v>
      </c>
      <c r="BB239" s="21">
        <v>181.3</v>
      </c>
      <c r="BC239" s="21">
        <v>0</v>
      </c>
      <c r="BD239" s="21">
        <v>181.3</v>
      </c>
      <c r="BE239" s="21">
        <v>180.1</v>
      </c>
      <c r="BF239" s="78">
        <f t="shared" ref="BF239:BF302" si="92">AV239-AX239-AY239-AZ239-BA239-BB239-BC239-BD239-BE239</f>
        <v>61.799999999999983</v>
      </c>
      <c r="BG239" s="100"/>
      <c r="BH239" s="81"/>
      <c r="BI239" s="106"/>
      <c r="BJ239" s="37">
        <f t="shared" si="77"/>
        <v>61.799999999999983</v>
      </c>
      <c r="BK239" s="11"/>
      <c r="BL239" s="11"/>
      <c r="BM239" s="11"/>
      <c r="BN239" s="11"/>
      <c r="BO239" s="11"/>
      <c r="BP239" s="11"/>
      <c r="BQ239" s="11"/>
      <c r="BR239" s="11"/>
      <c r="BS239" s="11"/>
      <c r="BT239" s="11"/>
      <c r="BU239" s="11"/>
      <c r="BV239" s="11"/>
      <c r="BW239" s="11"/>
      <c r="BX239" s="11"/>
      <c r="BY239" s="11"/>
      <c r="BZ239" s="11"/>
      <c r="CA239" s="11"/>
      <c r="CB239" s="11"/>
      <c r="CC239" s="11"/>
      <c r="CD239" s="11"/>
      <c r="CE239" s="11"/>
      <c r="CF239" s="12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2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  <c r="DV239" s="11"/>
      <c r="DW239" s="11"/>
      <c r="DX239" s="11"/>
      <c r="DY239" s="11"/>
      <c r="DZ239" s="11"/>
      <c r="EA239" s="11"/>
      <c r="EB239" s="11"/>
      <c r="EC239" s="11"/>
      <c r="ED239" s="11"/>
      <c r="EE239" s="11"/>
      <c r="EF239" s="11"/>
      <c r="EG239" s="11"/>
      <c r="EH239" s="11"/>
      <c r="EI239" s="11"/>
      <c r="EJ239" s="12"/>
      <c r="EK239" s="11"/>
      <c r="EL239" s="11"/>
      <c r="EM239" s="11"/>
      <c r="EN239" s="11"/>
      <c r="EO239" s="11"/>
      <c r="EP239" s="11"/>
      <c r="EQ239" s="11"/>
      <c r="ER239" s="11"/>
      <c r="ES239" s="11"/>
      <c r="ET239" s="11"/>
      <c r="EU239" s="11"/>
      <c r="EV239" s="11"/>
      <c r="EW239" s="11"/>
      <c r="EX239" s="11"/>
      <c r="EY239" s="11"/>
      <c r="EZ239" s="11"/>
      <c r="FA239" s="11"/>
      <c r="FB239" s="11"/>
      <c r="FC239" s="11"/>
      <c r="FD239" s="11"/>
      <c r="FE239" s="11"/>
      <c r="FF239" s="11"/>
      <c r="FG239" s="11"/>
      <c r="FH239" s="11"/>
      <c r="FI239" s="11"/>
      <c r="FJ239" s="11"/>
      <c r="FK239" s="11"/>
      <c r="FL239" s="12"/>
      <c r="FM239" s="11"/>
      <c r="FN239" s="11"/>
      <c r="FO239" s="11"/>
      <c r="FP239" s="11"/>
      <c r="FQ239" s="11"/>
      <c r="FR239" s="11"/>
      <c r="FS239" s="11"/>
      <c r="FT239" s="11"/>
      <c r="FU239" s="11"/>
      <c r="FV239" s="11"/>
      <c r="FW239" s="11"/>
      <c r="FX239" s="11"/>
      <c r="FY239" s="11"/>
      <c r="FZ239" s="11"/>
      <c r="GA239" s="11"/>
      <c r="GB239" s="11"/>
      <c r="GC239" s="11"/>
      <c r="GD239" s="11"/>
      <c r="GE239" s="11"/>
      <c r="GF239" s="11"/>
      <c r="GG239" s="11"/>
      <c r="GH239" s="11"/>
      <c r="GI239" s="11"/>
      <c r="GJ239" s="11"/>
      <c r="GK239" s="11"/>
      <c r="GL239" s="11"/>
      <c r="GM239" s="11"/>
      <c r="GN239" s="12"/>
      <c r="GO239" s="11"/>
      <c r="GP239" s="11"/>
      <c r="GQ239" s="11"/>
      <c r="GR239" s="11"/>
      <c r="GS239" s="11"/>
      <c r="GT239" s="11"/>
      <c r="GU239" s="11"/>
      <c r="GV239" s="11"/>
      <c r="GW239" s="11"/>
      <c r="GX239" s="11"/>
      <c r="GY239" s="11"/>
      <c r="GZ239" s="11"/>
      <c r="HA239" s="11"/>
      <c r="HB239" s="11"/>
      <c r="HC239" s="11"/>
      <c r="HD239" s="11"/>
      <c r="HE239" s="11"/>
      <c r="HF239" s="11"/>
      <c r="HG239" s="11"/>
      <c r="HH239" s="11"/>
      <c r="HI239" s="11"/>
      <c r="HJ239" s="11"/>
      <c r="HK239" s="11"/>
      <c r="HL239" s="11"/>
      <c r="HM239" s="11"/>
      <c r="HN239" s="11"/>
      <c r="HO239" s="11"/>
      <c r="HP239" s="12"/>
      <c r="HQ239" s="11"/>
      <c r="HR239" s="11"/>
    </row>
    <row r="240" spans="1:226" s="2" customFormat="1" ht="15" customHeight="1" x14ac:dyDescent="0.2">
      <c r="A240" s="16" t="s">
        <v>238</v>
      </c>
      <c r="B240" s="37">
        <v>1008.2</v>
      </c>
      <c r="C240" s="37">
        <v>2666.6</v>
      </c>
      <c r="D240" s="4">
        <f t="shared" si="88"/>
        <v>2.6449117238643125</v>
      </c>
      <c r="E240" s="13">
        <v>10</v>
      </c>
      <c r="F240" s="5" t="s">
        <v>373</v>
      </c>
      <c r="G240" s="5" t="s">
        <v>373</v>
      </c>
      <c r="H240" s="5" t="s">
        <v>373</v>
      </c>
      <c r="I240" s="13" t="s">
        <v>370</v>
      </c>
      <c r="J240" s="5" t="s">
        <v>373</v>
      </c>
      <c r="K240" s="5" t="s">
        <v>373</v>
      </c>
      <c r="L240" s="5" t="s">
        <v>373</v>
      </c>
      <c r="M240" s="13" t="s">
        <v>370</v>
      </c>
      <c r="N240" s="37">
        <v>1977.7</v>
      </c>
      <c r="O240" s="37">
        <v>1599</v>
      </c>
      <c r="P240" s="4">
        <f t="shared" ref="P240:P303" si="93">IF((Q240=0),0,IF(N240=0,1,IF(O240&lt;0,0,O240/N240)))</f>
        <v>0.80851494159882686</v>
      </c>
      <c r="Q240" s="13">
        <v>20</v>
      </c>
      <c r="R240" s="22">
        <v>1</v>
      </c>
      <c r="S240" s="13">
        <v>15</v>
      </c>
      <c r="T240" s="37">
        <v>155.9</v>
      </c>
      <c r="U240" s="37">
        <v>151</v>
      </c>
      <c r="V240" s="4">
        <f t="shared" ref="V240:V303" si="94">IF((W240=0),0,IF(T240=0,1,IF(U240&lt;0,0,U240/T240)))</f>
        <v>0.96856959589480429</v>
      </c>
      <c r="W240" s="13">
        <v>15</v>
      </c>
      <c r="X240" s="37">
        <v>24.4</v>
      </c>
      <c r="Y240" s="37">
        <v>50.5</v>
      </c>
      <c r="Z240" s="4">
        <f t="shared" ref="Z240:Z303" si="95">IF((AA240=0),0,IF(X240=0,1,IF(Y240&lt;0,0,Y240/X240)))</f>
        <v>2.069672131147541</v>
      </c>
      <c r="AA240" s="13">
        <v>35</v>
      </c>
      <c r="AB240" s="37" t="s">
        <v>370</v>
      </c>
      <c r="AC240" s="37" t="s">
        <v>370</v>
      </c>
      <c r="AD240" s="4" t="s">
        <v>370</v>
      </c>
      <c r="AE240" s="13" t="s">
        <v>370</v>
      </c>
      <c r="AF240" s="5" t="s">
        <v>383</v>
      </c>
      <c r="AG240" s="5" t="s">
        <v>383</v>
      </c>
      <c r="AH240" s="5" t="s">
        <v>383</v>
      </c>
      <c r="AI240" s="13">
        <v>5</v>
      </c>
      <c r="AJ240" s="5" t="s">
        <v>383</v>
      </c>
      <c r="AK240" s="5" t="s">
        <v>383</v>
      </c>
      <c r="AL240" s="5" t="s">
        <v>383</v>
      </c>
      <c r="AM240" s="13">
        <v>15</v>
      </c>
      <c r="AN240" s="37">
        <v>224</v>
      </c>
      <c r="AO240" s="37">
        <v>169</v>
      </c>
      <c r="AP240" s="4">
        <f t="shared" si="86"/>
        <v>0.7544642857142857</v>
      </c>
      <c r="AQ240" s="13">
        <v>20</v>
      </c>
      <c r="AR240" s="20">
        <f t="shared" ref="AR240:AR303" si="96">((D240*E240)+(P240*Q240)+(R240*S240)+(V240*W240)+(Z240*AA240)+(AP240*AQ240))/(E240+Q240+S240+W240+AA240+AQ240)</f>
        <v>1.3884849592477513</v>
      </c>
      <c r="AS240" s="20">
        <f t="shared" si="87"/>
        <v>1.2188484959247752</v>
      </c>
      <c r="AT240" s="35">
        <v>1083</v>
      </c>
      <c r="AU240" s="21">
        <f t="shared" si="89"/>
        <v>886.09090909090912</v>
      </c>
      <c r="AV240" s="21">
        <f t="shared" si="90"/>
        <v>1080</v>
      </c>
      <c r="AW240" s="80">
        <f t="shared" si="91"/>
        <v>193.90909090909088</v>
      </c>
      <c r="AX240" s="21">
        <v>198.5</v>
      </c>
      <c r="AY240" s="21">
        <v>80.099999999999994</v>
      </c>
      <c r="AZ240" s="21">
        <v>0</v>
      </c>
      <c r="BA240" s="21">
        <v>105.8</v>
      </c>
      <c r="BB240" s="21">
        <v>61.2</v>
      </c>
      <c r="BC240" s="21">
        <v>179.60000000000002</v>
      </c>
      <c r="BD240" s="21">
        <v>79.799999999999983</v>
      </c>
      <c r="BE240" s="21">
        <v>146.89999999999998</v>
      </c>
      <c r="BF240" s="78">
        <f t="shared" si="92"/>
        <v>228.10000000000002</v>
      </c>
      <c r="BG240" s="100"/>
      <c r="BH240" s="81"/>
      <c r="BI240" s="106"/>
      <c r="BJ240" s="37">
        <f t="shared" ref="BJ240:BJ303" si="97">IF(OR((BF240&lt;0),BG240="+"),0,IF((AX240+AY240+BF240)&gt;AT240,(AT240-AX240-AY240),BF240))</f>
        <v>228.10000000000002</v>
      </c>
      <c r="BK240" s="11"/>
      <c r="BL240" s="11"/>
      <c r="BM240" s="11"/>
      <c r="BN240" s="11"/>
      <c r="BO240" s="11"/>
      <c r="BP240" s="11"/>
      <c r="BQ240" s="11"/>
      <c r="BR240" s="11"/>
      <c r="BS240" s="11"/>
      <c r="BT240" s="11"/>
      <c r="BU240" s="11"/>
      <c r="BV240" s="11"/>
      <c r="BW240" s="11"/>
      <c r="BX240" s="11"/>
      <c r="BY240" s="11"/>
      <c r="BZ240" s="11"/>
      <c r="CA240" s="11"/>
      <c r="CB240" s="11"/>
      <c r="CC240" s="11"/>
      <c r="CD240" s="11"/>
      <c r="CE240" s="11"/>
      <c r="CF240" s="12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2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  <c r="DV240" s="11"/>
      <c r="DW240" s="11"/>
      <c r="DX240" s="11"/>
      <c r="DY240" s="11"/>
      <c r="DZ240" s="11"/>
      <c r="EA240" s="11"/>
      <c r="EB240" s="11"/>
      <c r="EC240" s="11"/>
      <c r="ED240" s="11"/>
      <c r="EE240" s="11"/>
      <c r="EF240" s="11"/>
      <c r="EG240" s="11"/>
      <c r="EH240" s="11"/>
      <c r="EI240" s="11"/>
      <c r="EJ240" s="12"/>
      <c r="EK240" s="11"/>
      <c r="EL240" s="11"/>
      <c r="EM240" s="11"/>
      <c r="EN240" s="11"/>
      <c r="EO240" s="11"/>
      <c r="EP240" s="11"/>
      <c r="EQ240" s="11"/>
      <c r="ER240" s="11"/>
      <c r="ES240" s="11"/>
      <c r="ET240" s="11"/>
      <c r="EU240" s="11"/>
      <c r="EV240" s="11"/>
      <c r="EW240" s="11"/>
      <c r="EX240" s="11"/>
      <c r="EY240" s="11"/>
      <c r="EZ240" s="11"/>
      <c r="FA240" s="11"/>
      <c r="FB240" s="11"/>
      <c r="FC240" s="11"/>
      <c r="FD240" s="11"/>
      <c r="FE240" s="11"/>
      <c r="FF240" s="11"/>
      <c r="FG240" s="11"/>
      <c r="FH240" s="11"/>
      <c r="FI240" s="11"/>
      <c r="FJ240" s="11"/>
      <c r="FK240" s="11"/>
      <c r="FL240" s="12"/>
      <c r="FM240" s="11"/>
      <c r="FN240" s="11"/>
      <c r="FO240" s="11"/>
      <c r="FP240" s="11"/>
      <c r="FQ240" s="11"/>
      <c r="FR240" s="11"/>
      <c r="FS240" s="11"/>
      <c r="FT240" s="11"/>
      <c r="FU240" s="11"/>
      <c r="FV240" s="11"/>
      <c r="FW240" s="11"/>
      <c r="FX240" s="11"/>
      <c r="FY240" s="11"/>
      <c r="FZ240" s="11"/>
      <c r="GA240" s="11"/>
      <c r="GB240" s="11"/>
      <c r="GC240" s="11"/>
      <c r="GD240" s="11"/>
      <c r="GE240" s="11"/>
      <c r="GF240" s="11"/>
      <c r="GG240" s="11"/>
      <c r="GH240" s="11"/>
      <c r="GI240" s="11"/>
      <c r="GJ240" s="11"/>
      <c r="GK240" s="11"/>
      <c r="GL240" s="11"/>
      <c r="GM240" s="11"/>
      <c r="GN240" s="12"/>
      <c r="GO240" s="11"/>
      <c r="GP240" s="11"/>
      <c r="GQ240" s="11"/>
      <c r="GR240" s="11"/>
      <c r="GS240" s="11"/>
      <c r="GT240" s="11"/>
      <c r="GU240" s="11"/>
      <c r="GV240" s="11"/>
      <c r="GW240" s="11"/>
      <c r="GX240" s="11"/>
      <c r="GY240" s="11"/>
      <c r="GZ240" s="11"/>
      <c r="HA240" s="11"/>
      <c r="HB240" s="11"/>
      <c r="HC240" s="11"/>
      <c r="HD240" s="11"/>
      <c r="HE240" s="11"/>
      <c r="HF240" s="11"/>
      <c r="HG240" s="11"/>
      <c r="HH240" s="11"/>
      <c r="HI240" s="11"/>
      <c r="HJ240" s="11"/>
      <c r="HK240" s="11"/>
      <c r="HL240" s="11"/>
      <c r="HM240" s="11"/>
      <c r="HN240" s="11"/>
      <c r="HO240" s="11"/>
      <c r="HP240" s="12"/>
      <c r="HQ240" s="11"/>
      <c r="HR240" s="11"/>
    </row>
    <row r="241" spans="1:226" s="2" customFormat="1" ht="15" customHeight="1" x14ac:dyDescent="0.2">
      <c r="A241" s="16" t="s">
        <v>239</v>
      </c>
      <c r="B241" s="37">
        <v>0</v>
      </c>
      <c r="C241" s="37">
        <v>0</v>
      </c>
      <c r="D241" s="4">
        <f t="shared" si="88"/>
        <v>0</v>
      </c>
      <c r="E241" s="13">
        <v>0</v>
      </c>
      <c r="F241" s="5" t="s">
        <v>373</v>
      </c>
      <c r="G241" s="5" t="s">
        <v>373</v>
      </c>
      <c r="H241" s="5" t="s">
        <v>373</v>
      </c>
      <c r="I241" s="13" t="s">
        <v>370</v>
      </c>
      <c r="J241" s="5" t="s">
        <v>373</v>
      </c>
      <c r="K241" s="5" t="s">
        <v>373</v>
      </c>
      <c r="L241" s="5" t="s">
        <v>373</v>
      </c>
      <c r="M241" s="13" t="s">
        <v>370</v>
      </c>
      <c r="N241" s="37">
        <v>597.5</v>
      </c>
      <c r="O241" s="37">
        <v>243</v>
      </c>
      <c r="P241" s="4">
        <f t="shared" si="93"/>
        <v>0.40669456066945608</v>
      </c>
      <c r="Q241" s="13">
        <v>20</v>
      </c>
      <c r="R241" s="22">
        <v>1</v>
      </c>
      <c r="S241" s="13">
        <v>15</v>
      </c>
      <c r="T241" s="37">
        <v>123</v>
      </c>
      <c r="U241" s="37">
        <v>22.4</v>
      </c>
      <c r="V241" s="4">
        <f t="shared" si="94"/>
        <v>0.18211382113821137</v>
      </c>
      <c r="W241" s="13">
        <v>20</v>
      </c>
      <c r="X241" s="37">
        <v>14.5</v>
      </c>
      <c r="Y241" s="37">
        <v>12.4</v>
      </c>
      <c r="Z241" s="4">
        <f t="shared" si="95"/>
        <v>0.85517241379310349</v>
      </c>
      <c r="AA241" s="13">
        <v>30</v>
      </c>
      <c r="AB241" s="37" t="s">
        <v>370</v>
      </c>
      <c r="AC241" s="37" t="s">
        <v>370</v>
      </c>
      <c r="AD241" s="4" t="s">
        <v>370</v>
      </c>
      <c r="AE241" s="13" t="s">
        <v>370</v>
      </c>
      <c r="AF241" s="5" t="s">
        <v>383</v>
      </c>
      <c r="AG241" s="5" t="s">
        <v>383</v>
      </c>
      <c r="AH241" s="5" t="s">
        <v>383</v>
      </c>
      <c r="AI241" s="13">
        <v>5</v>
      </c>
      <c r="AJ241" s="5" t="s">
        <v>383</v>
      </c>
      <c r="AK241" s="5" t="s">
        <v>383</v>
      </c>
      <c r="AL241" s="5" t="s">
        <v>383</v>
      </c>
      <c r="AM241" s="13">
        <v>15</v>
      </c>
      <c r="AN241" s="37">
        <v>184</v>
      </c>
      <c r="AO241" s="37">
        <v>192</v>
      </c>
      <c r="AP241" s="4">
        <f t="shared" si="86"/>
        <v>1.0434782608695652</v>
      </c>
      <c r="AQ241" s="13">
        <v>20</v>
      </c>
      <c r="AR241" s="20">
        <f t="shared" si="96"/>
        <v>0.69810385968893096</v>
      </c>
      <c r="AS241" s="20">
        <f t="shared" si="87"/>
        <v>0.69810385968893096</v>
      </c>
      <c r="AT241" s="35">
        <v>549</v>
      </c>
      <c r="AU241" s="21">
        <f t="shared" si="89"/>
        <v>449.18181818181813</v>
      </c>
      <c r="AV241" s="21">
        <f t="shared" si="90"/>
        <v>313.60000000000002</v>
      </c>
      <c r="AW241" s="80">
        <f t="shared" si="91"/>
        <v>-135.58181818181811</v>
      </c>
      <c r="AX241" s="21">
        <v>32.200000000000003</v>
      </c>
      <c r="AY241" s="21">
        <v>34.799999999999997</v>
      </c>
      <c r="AZ241" s="21">
        <v>1.0999999999999943</v>
      </c>
      <c r="BA241" s="21">
        <v>23.6</v>
      </c>
      <c r="BB241" s="21">
        <v>16.100000000000001</v>
      </c>
      <c r="BC241" s="21">
        <v>69.700000000000045</v>
      </c>
      <c r="BD241" s="21">
        <v>29.699999999999989</v>
      </c>
      <c r="BE241" s="21">
        <v>20.900000000000023</v>
      </c>
      <c r="BF241" s="78">
        <f t="shared" si="92"/>
        <v>85.499999999999986</v>
      </c>
      <c r="BG241" s="100"/>
      <c r="BH241" s="81"/>
      <c r="BI241" s="106"/>
      <c r="BJ241" s="37">
        <f t="shared" si="97"/>
        <v>85.499999999999986</v>
      </c>
      <c r="BK241" s="11"/>
      <c r="BL241" s="11"/>
      <c r="BM241" s="11"/>
      <c r="BN241" s="11"/>
      <c r="BO241" s="11"/>
      <c r="BP241" s="11"/>
      <c r="BQ241" s="11"/>
      <c r="BR241" s="11"/>
      <c r="BS241" s="11"/>
      <c r="BT241" s="11"/>
      <c r="BU241" s="11"/>
      <c r="BV241" s="11"/>
      <c r="BW241" s="11"/>
      <c r="BX241" s="11"/>
      <c r="BY241" s="11"/>
      <c r="BZ241" s="11"/>
      <c r="CA241" s="11"/>
      <c r="CB241" s="11"/>
      <c r="CC241" s="11"/>
      <c r="CD241" s="11"/>
      <c r="CE241" s="11"/>
      <c r="CF241" s="12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2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  <c r="DV241" s="11"/>
      <c r="DW241" s="11"/>
      <c r="DX241" s="11"/>
      <c r="DY241" s="11"/>
      <c r="DZ241" s="11"/>
      <c r="EA241" s="11"/>
      <c r="EB241" s="11"/>
      <c r="EC241" s="11"/>
      <c r="ED241" s="11"/>
      <c r="EE241" s="11"/>
      <c r="EF241" s="11"/>
      <c r="EG241" s="11"/>
      <c r="EH241" s="11"/>
      <c r="EI241" s="11"/>
      <c r="EJ241" s="12"/>
      <c r="EK241" s="11"/>
      <c r="EL241" s="11"/>
      <c r="EM241" s="11"/>
      <c r="EN241" s="11"/>
      <c r="EO241" s="11"/>
      <c r="EP241" s="11"/>
      <c r="EQ241" s="11"/>
      <c r="ER241" s="11"/>
      <c r="ES241" s="11"/>
      <c r="ET241" s="11"/>
      <c r="EU241" s="11"/>
      <c r="EV241" s="11"/>
      <c r="EW241" s="11"/>
      <c r="EX241" s="11"/>
      <c r="EY241" s="11"/>
      <c r="EZ241" s="11"/>
      <c r="FA241" s="11"/>
      <c r="FB241" s="11"/>
      <c r="FC241" s="11"/>
      <c r="FD241" s="11"/>
      <c r="FE241" s="11"/>
      <c r="FF241" s="11"/>
      <c r="FG241" s="11"/>
      <c r="FH241" s="11"/>
      <c r="FI241" s="11"/>
      <c r="FJ241" s="11"/>
      <c r="FK241" s="11"/>
      <c r="FL241" s="12"/>
      <c r="FM241" s="11"/>
      <c r="FN241" s="11"/>
      <c r="FO241" s="11"/>
      <c r="FP241" s="11"/>
      <c r="FQ241" s="11"/>
      <c r="FR241" s="11"/>
      <c r="FS241" s="11"/>
      <c r="FT241" s="11"/>
      <c r="FU241" s="11"/>
      <c r="FV241" s="11"/>
      <c r="FW241" s="11"/>
      <c r="FX241" s="11"/>
      <c r="FY241" s="11"/>
      <c r="FZ241" s="11"/>
      <c r="GA241" s="11"/>
      <c r="GB241" s="11"/>
      <c r="GC241" s="11"/>
      <c r="GD241" s="11"/>
      <c r="GE241" s="11"/>
      <c r="GF241" s="11"/>
      <c r="GG241" s="11"/>
      <c r="GH241" s="11"/>
      <c r="GI241" s="11"/>
      <c r="GJ241" s="11"/>
      <c r="GK241" s="11"/>
      <c r="GL241" s="11"/>
      <c r="GM241" s="11"/>
      <c r="GN241" s="12"/>
      <c r="GO241" s="11"/>
      <c r="GP241" s="11"/>
      <c r="GQ241" s="11"/>
      <c r="GR241" s="11"/>
      <c r="GS241" s="11"/>
      <c r="GT241" s="11"/>
      <c r="GU241" s="11"/>
      <c r="GV241" s="11"/>
      <c r="GW241" s="11"/>
      <c r="GX241" s="11"/>
      <c r="GY241" s="11"/>
      <c r="GZ241" s="11"/>
      <c r="HA241" s="11"/>
      <c r="HB241" s="11"/>
      <c r="HC241" s="11"/>
      <c r="HD241" s="11"/>
      <c r="HE241" s="11"/>
      <c r="HF241" s="11"/>
      <c r="HG241" s="11"/>
      <c r="HH241" s="11"/>
      <c r="HI241" s="11"/>
      <c r="HJ241" s="11"/>
      <c r="HK241" s="11"/>
      <c r="HL241" s="11"/>
      <c r="HM241" s="11"/>
      <c r="HN241" s="11"/>
      <c r="HO241" s="11"/>
      <c r="HP241" s="12"/>
      <c r="HQ241" s="11"/>
      <c r="HR241" s="11"/>
    </row>
    <row r="242" spans="1:226" s="2" customFormat="1" ht="15" customHeight="1" x14ac:dyDescent="0.2">
      <c r="A242" s="16" t="s">
        <v>240</v>
      </c>
      <c r="B242" s="37">
        <v>0</v>
      </c>
      <c r="C242" s="37">
        <v>0</v>
      </c>
      <c r="D242" s="4">
        <f t="shared" si="88"/>
        <v>0</v>
      </c>
      <c r="E242" s="13">
        <v>0</v>
      </c>
      <c r="F242" s="5" t="s">
        <v>373</v>
      </c>
      <c r="G242" s="5" t="s">
        <v>373</v>
      </c>
      <c r="H242" s="5" t="s">
        <v>373</v>
      </c>
      <c r="I242" s="13" t="s">
        <v>370</v>
      </c>
      <c r="J242" s="5" t="s">
        <v>373</v>
      </c>
      <c r="K242" s="5" t="s">
        <v>373</v>
      </c>
      <c r="L242" s="5" t="s">
        <v>373</v>
      </c>
      <c r="M242" s="13" t="s">
        <v>370</v>
      </c>
      <c r="N242" s="37">
        <v>1423.8</v>
      </c>
      <c r="O242" s="37">
        <v>672.8</v>
      </c>
      <c r="P242" s="4">
        <f t="shared" si="93"/>
        <v>0.47253827784801233</v>
      </c>
      <c r="Q242" s="13">
        <v>20</v>
      </c>
      <c r="R242" s="22">
        <v>1</v>
      </c>
      <c r="S242" s="13">
        <v>15</v>
      </c>
      <c r="T242" s="37">
        <v>226.2</v>
      </c>
      <c r="U242" s="37">
        <v>225.7</v>
      </c>
      <c r="V242" s="4">
        <f t="shared" si="94"/>
        <v>0.99778956675508401</v>
      </c>
      <c r="W242" s="13">
        <v>20</v>
      </c>
      <c r="X242" s="37">
        <v>23</v>
      </c>
      <c r="Y242" s="37">
        <v>12.2</v>
      </c>
      <c r="Z242" s="4">
        <f t="shared" si="95"/>
        <v>0.53043478260869559</v>
      </c>
      <c r="AA242" s="13">
        <v>30</v>
      </c>
      <c r="AB242" s="37" t="s">
        <v>370</v>
      </c>
      <c r="AC242" s="37" t="s">
        <v>370</v>
      </c>
      <c r="AD242" s="4" t="s">
        <v>370</v>
      </c>
      <c r="AE242" s="13" t="s">
        <v>370</v>
      </c>
      <c r="AF242" s="5" t="s">
        <v>383</v>
      </c>
      <c r="AG242" s="5" t="s">
        <v>383</v>
      </c>
      <c r="AH242" s="5" t="s">
        <v>383</v>
      </c>
      <c r="AI242" s="13">
        <v>5</v>
      </c>
      <c r="AJ242" s="5" t="s">
        <v>383</v>
      </c>
      <c r="AK242" s="5" t="s">
        <v>383</v>
      </c>
      <c r="AL242" s="5" t="s">
        <v>383</v>
      </c>
      <c r="AM242" s="13">
        <v>15</v>
      </c>
      <c r="AN242" s="37">
        <v>321</v>
      </c>
      <c r="AO242" s="37">
        <v>240</v>
      </c>
      <c r="AP242" s="4">
        <f t="shared" si="86"/>
        <v>0.74766355140186913</v>
      </c>
      <c r="AQ242" s="13">
        <v>20</v>
      </c>
      <c r="AR242" s="20">
        <f t="shared" si="96"/>
        <v>0.71688448950819217</v>
      </c>
      <c r="AS242" s="20">
        <f t="shared" si="87"/>
        <v>0.71688448950819217</v>
      </c>
      <c r="AT242" s="35">
        <v>1147</v>
      </c>
      <c r="AU242" s="21">
        <f t="shared" si="89"/>
        <v>938.45454545454538</v>
      </c>
      <c r="AV242" s="21">
        <f t="shared" si="90"/>
        <v>672.8</v>
      </c>
      <c r="AW242" s="80">
        <f t="shared" si="91"/>
        <v>-265.65454545454543</v>
      </c>
      <c r="AX242" s="21">
        <v>78.8</v>
      </c>
      <c r="AY242" s="21">
        <v>131.1</v>
      </c>
      <c r="AZ242" s="21">
        <v>28.599999999999994</v>
      </c>
      <c r="BA242" s="21">
        <v>59.2</v>
      </c>
      <c r="BB242" s="21">
        <v>81.8</v>
      </c>
      <c r="BC242" s="21">
        <v>112.19999999999993</v>
      </c>
      <c r="BD242" s="21">
        <v>4.7000000000000597</v>
      </c>
      <c r="BE242" s="21">
        <v>54.999999999999986</v>
      </c>
      <c r="BF242" s="78">
        <f t="shared" si="92"/>
        <v>121.39999999999999</v>
      </c>
      <c r="BG242" s="100"/>
      <c r="BH242" s="81"/>
      <c r="BI242" s="106"/>
      <c r="BJ242" s="37">
        <f t="shared" si="97"/>
        <v>121.39999999999999</v>
      </c>
      <c r="BK242" s="11"/>
      <c r="BL242" s="11"/>
      <c r="BM242" s="11"/>
      <c r="BN242" s="11"/>
      <c r="BO242" s="11"/>
      <c r="BP242" s="11"/>
      <c r="BQ242" s="11"/>
      <c r="BR242" s="11"/>
      <c r="BS242" s="11"/>
      <c r="BT242" s="11"/>
      <c r="BU242" s="11"/>
      <c r="BV242" s="11"/>
      <c r="BW242" s="11"/>
      <c r="BX242" s="11"/>
      <c r="BY242" s="11"/>
      <c r="BZ242" s="11"/>
      <c r="CA242" s="11"/>
      <c r="CB242" s="11"/>
      <c r="CC242" s="11"/>
      <c r="CD242" s="11"/>
      <c r="CE242" s="11"/>
      <c r="CF242" s="12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2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  <c r="DV242" s="11"/>
      <c r="DW242" s="11"/>
      <c r="DX242" s="11"/>
      <c r="DY242" s="11"/>
      <c r="DZ242" s="11"/>
      <c r="EA242" s="11"/>
      <c r="EB242" s="11"/>
      <c r="EC242" s="11"/>
      <c r="ED242" s="11"/>
      <c r="EE242" s="11"/>
      <c r="EF242" s="11"/>
      <c r="EG242" s="11"/>
      <c r="EH242" s="11"/>
      <c r="EI242" s="11"/>
      <c r="EJ242" s="12"/>
      <c r="EK242" s="11"/>
      <c r="EL242" s="11"/>
      <c r="EM242" s="11"/>
      <c r="EN242" s="11"/>
      <c r="EO242" s="11"/>
      <c r="EP242" s="11"/>
      <c r="EQ242" s="11"/>
      <c r="ER242" s="11"/>
      <c r="ES242" s="11"/>
      <c r="ET242" s="11"/>
      <c r="EU242" s="11"/>
      <c r="EV242" s="11"/>
      <c r="EW242" s="11"/>
      <c r="EX242" s="11"/>
      <c r="EY242" s="11"/>
      <c r="EZ242" s="11"/>
      <c r="FA242" s="11"/>
      <c r="FB242" s="11"/>
      <c r="FC242" s="11"/>
      <c r="FD242" s="11"/>
      <c r="FE242" s="11"/>
      <c r="FF242" s="11"/>
      <c r="FG242" s="11"/>
      <c r="FH242" s="11"/>
      <c r="FI242" s="11"/>
      <c r="FJ242" s="11"/>
      <c r="FK242" s="11"/>
      <c r="FL242" s="12"/>
      <c r="FM242" s="11"/>
      <c r="FN242" s="11"/>
      <c r="FO242" s="11"/>
      <c r="FP242" s="11"/>
      <c r="FQ242" s="11"/>
      <c r="FR242" s="11"/>
      <c r="FS242" s="11"/>
      <c r="FT242" s="11"/>
      <c r="FU242" s="11"/>
      <c r="FV242" s="11"/>
      <c r="FW242" s="11"/>
      <c r="FX242" s="11"/>
      <c r="FY242" s="11"/>
      <c r="FZ242" s="11"/>
      <c r="GA242" s="11"/>
      <c r="GB242" s="11"/>
      <c r="GC242" s="11"/>
      <c r="GD242" s="11"/>
      <c r="GE242" s="11"/>
      <c r="GF242" s="11"/>
      <c r="GG242" s="11"/>
      <c r="GH242" s="11"/>
      <c r="GI242" s="11"/>
      <c r="GJ242" s="11"/>
      <c r="GK242" s="11"/>
      <c r="GL242" s="11"/>
      <c r="GM242" s="11"/>
      <c r="GN242" s="12"/>
      <c r="GO242" s="11"/>
      <c r="GP242" s="11"/>
      <c r="GQ242" s="11"/>
      <c r="GR242" s="11"/>
      <c r="GS242" s="11"/>
      <c r="GT242" s="11"/>
      <c r="GU242" s="11"/>
      <c r="GV242" s="11"/>
      <c r="GW242" s="11"/>
      <c r="GX242" s="11"/>
      <c r="GY242" s="11"/>
      <c r="GZ242" s="11"/>
      <c r="HA242" s="11"/>
      <c r="HB242" s="11"/>
      <c r="HC242" s="11"/>
      <c r="HD242" s="11"/>
      <c r="HE242" s="11"/>
      <c r="HF242" s="11"/>
      <c r="HG242" s="11"/>
      <c r="HH242" s="11"/>
      <c r="HI242" s="11"/>
      <c r="HJ242" s="11"/>
      <c r="HK242" s="11"/>
      <c r="HL242" s="11"/>
      <c r="HM242" s="11"/>
      <c r="HN242" s="11"/>
      <c r="HO242" s="11"/>
      <c r="HP242" s="12"/>
      <c r="HQ242" s="11"/>
      <c r="HR242" s="11"/>
    </row>
    <row r="243" spans="1:226" s="2" customFormat="1" ht="15" customHeight="1" x14ac:dyDescent="0.2">
      <c r="A243" s="16" t="s">
        <v>241</v>
      </c>
      <c r="B243" s="37">
        <v>20428</v>
      </c>
      <c r="C243" s="37">
        <v>16148</v>
      </c>
      <c r="D243" s="4">
        <f t="shared" si="88"/>
        <v>0.79048364989230469</v>
      </c>
      <c r="E243" s="13">
        <v>10</v>
      </c>
      <c r="F243" s="5" t="s">
        <v>373</v>
      </c>
      <c r="G243" s="5" t="s">
        <v>373</v>
      </c>
      <c r="H243" s="5" t="s">
        <v>373</v>
      </c>
      <c r="I243" s="13" t="s">
        <v>370</v>
      </c>
      <c r="J243" s="5" t="s">
        <v>373</v>
      </c>
      <c r="K243" s="5" t="s">
        <v>373</v>
      </c>
      <c r="L243" s="5" t="s">
        <v>373</v>
      </c>
      <c r="M243" s="13" t="s">
        <v>370</v>
      </c>
      <c r="N243" s="37">
        <v>1043.3</v>
      </c>
      <c r="O243" s="37">
        <v>660.5</v>
      </c>
      <c r="P243" s="4">
        <f t="shared" si="93"/>
        <v>0.63308731908367677</v>
      </c>
      <c r="Q243" s="13">
        <v>20</v>
      </c>
      <c r="R243" s="22">
        <v>1</v>
      </c>
      <c r="S243" s="13">
        <v>15</v>
      </c>
      <c r="T243" s="37">
        <v>166.8</v>
      </c>
      <c r="U243" s="37">
        <v>77.8</v>
      </c>
      <c r="V243" s="4">
        <f t="shared" si="94"/>
        <v>0.46642685851318938</v>
      </c>
      <c r="W243" s="13">
        <v>15</v>
      </c>
      <c r="X243" s="37">
        <v>25.4</v>
      </c>
      <c r="Y243" s="37">
        <v>58.7</v>
      </c>
      <c r="Z243" s="4">
        <f t="shared" si="95"/>
        <v>2.3110236220472444</v>
      </c>
      <c r="AA243" s="13">
        <v>35</v>
      </c>
      <c r="AB243" s="37" t="s">
        <v>370</v>
      </c>
      <c r="AC243" s="37" t="s">
        <v>370</v>
      </c>
      <c r="AD243" s="4" t="s">
        <v>370</v>
      </c>
      <c r="AE243" s="13" t="s">
        <v>370</v>
      </c>
      <c r="AF243" s="5" t="s">
        <v>383</v>
      </c>
      <c r="AG243" s="5" t="s">
        <v>383</v>
      </c>
      <c r="AH243" s="5" t="s">
        <v>383</v>
      </c>
      <c r="AI243" s="13">
        <v>5</v>
      </c>
      <c r="AJ243" s="5" t="s">
        <v>383</v>
      </c>
      <c r="AK243" s="5" t="s">
        <v>383</v>
      </c>
      <c r="AL243" s="5" t="s">
        <v>383</v>
      </c>
      <c r="AM243" s="13">
        <v>15</v>
      </c>
      <c r="AN243" s="37">
        <v>260</v>
      </c>
      <c r="AO243" s="37">
        <v>288</v>
      </c>
      <c r="AP243" s="4">
        <f t="shared" si="86"/>
        <v>1.1076923076923078</v>
      </c>
      <c r="AQ243" s="13">
        <v>20</v>
      </c>
      <c r="AR243" s="20">
        <f t="shared" si="96"/>
        <v>1.2661100755112535</v>
      </c>
      <c r="AS243" s="20">
        <f t="shared" si="87"/>
        <v>1.2066110075511254</v>
      </c>
      <c r="AT243" s="35">
        <v>1076</v>
      </c>
      <c r="AU243" s="21">
        <f t="shared" si="89"/>
        <v>880.36363636363626</v>
      </c>
      <c r="AV243" s="21">
        <f t="shared" si="90"/>
        <v>1062.3</v>
      </c>
      <c r="AW243" s="80">
        <f t="shared" si="91"/>
        <v>181.93636363636369</v>
      </c>
      <c r="AX243" s="21">
        <v>192.9</v>
      </c>
      <c r="AY243" s="21">
        <v>232.4</v>
      </c>
      <c r="AZ243" s="21">
        <v>0</v>
      </c>
      <c r="BA243" s="21">
        <v>102.9</v>
      </c>
      <c r="BB243" s="21">
        <v>113</v>
      </c>
      <c r="BC243" s="21">
        <v>0</v>
      </c>
      <c r="BD243" s="21">
        <v>123.6</v>
      </c>
      <c r="BE243" s="21">
        <v>127.2</v>
      </c>
      <c r="BF243" s="78">
        <f t="shared" si="92"/>
        <v>170.3</v>
      </c>
      <c r="BG243" s="100"/>
      <c r="BH243" s="81"/>
      <c r="BI243" s="106"/>
      <c r="BJ243" s="37">
        <f t="shared" si="97"/>
        <v>170.3</v>
      </c>
      <c r="BK243" s="11"/>
      <c r="BL243" s="11"/>
      <c r="BM243" s="11"/>
      <c r="BN243" s="11"/>
      <c r="BO243" s="11"/>
      <c r="BP243" s="11"/>
      <c r="BQ243" s="11"/>
      <c r="BR243" s="11"/>
      <c r="BS243" s="11"/>
      <c r="BT243" s="11"/>
      <c r="BU243" s="11"/>
      <c r="BV243" s="11"/>
      <c r="BW243" s="11"/>
      <c r="BX243" s="11"/>
      <c r="BY243" s="11"/>
      <c r="BZ243" s="11"/>
      <c r="CA243" s="11"/>
      <c r="CB243" s="11"/>
      <c r="CC243" s="11"/>
      <c r="CD243" s="11"/>
      <c r="CE243" s="11"/>
      <c r="CF243" s="12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2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  <c r="DV243" s="11"/>
      <c r="DW243" s="11"/>
      <c r="DX243" s="11"/>
      <c r="DY243" s="11"/>
      <c r="DZ243" s="11"/>
      <c r="EA243" s="11"/>
      <c r="EB243" s="11"/>
      <c r="EC243" s="11"/>
      <c r="ED243" s="11"/>
      <c r="EE243" s="11"/>
      <c r="EF243" s="11"/>
      <c r="EG243" s="11"/>
      <c r="EH243" s="11"/>
      <c r="EI243" s="11"/>
      <c r="EJ243" s="12"/>
      <c r="EK243" s="11"/>
      <c r="EL243" s="11"/>
      <c r="EM243" s="11"/>
      <c r="EN243" s="11"/>
      <c r="EO243" s="11"/>
      <c r="EP243" s="11"/>
      <c r="EQ243" s="11"/>
      <c r="ER243" s="11"/>
      <c r="ES243" s="11"/>
      <c r="ET243" s="11"/>
      <c r="EU243" s="11"/>
      <c r="EV243" s="11"/>
      <c r="EW243" s="11"/>
      <c r="EX243" s="11"/>
      <c r="EY243" s="11"/>
      <c r="EZ243" s="11"/>
      <c r="FA243" s="11"/>
      <c r="FB243" s="11"/>
      <c r="FC243" s="11"/>
      <c r="FD243" s="11"/>
      <c r="FE243" s="11"/>
      <c r="FF243" s="11"/>
      <c r="FG243" s="11"/>
      <c r="FH243" s="11"/>
      <c r="FI243" s="11"/>
      <c r="FJ243" s="11"/>
      <c r="FK243" s="11"/>
      <c r="FL243" s="12"/>
      <c r="FM243" s="11"/>
      <c r="FN243" s="11"/>
      <c r="FO243" s="11"/>
      <c r="FP243" s="11"/>
      <c r="FQ243" s="11"/>
      <c r="FR243" s="11"/>
      <c r="FS243" s="11"/>
      <c r="FT243" s="11"/>
      <c r="FU243" s="11"/>
      <c r="FV243" s="11"/>
      <c r="FW243" s="11"/>
      <c r="FX243" s="11"/>
      <c r="FY243" s="11"/>
      <c r="FZ243" s="11"/>
      <c r="GA243" s="11"/>
      <c r="GB243" s="11"/>
      <c r="GC243" s="11"/>
      <c r="GD243" s="11"/>
      <c r="GE243" s="11"/>
      <c r="GF243" s="11"/>
      <c r="GG243" s="11"/>
      <c r="GH243" s="11"/>
      <c r="GI243" s="11"/>
      <c r="GJ243" s="11"/>
      <c r="GK243" s="11"/>
      <c r="GL243" s="11"/>
      <c r="GM243" s="11"/>
      <c r="GN243" s="12"/>
      <c r="GO243" s="11"/>
      <c r="GP243" s="11"/>
      <c r="GQ243" s="11"/>
      <c r="GR243" s="11"/>
      <c r="GS243" s="11"/>
      <c r="GT243" s="11"/>
      <c r="GU243" s="11"/>
      <c r="GV243" s="11"/>
      <c r="GW243" s="11"/>
      <c r="GX243" s="11"/>
      <c r="GY243" s="11"/>
      <c r="GZ243" s="11"/>
      <c r="HA243" s="11"/>
      <c r="HB243" s="11"/>
      <c r="HC243" s="11"/>
      <c r="HD243" s="11"/>
      <c r="HE243" s="11"/>
      <c r="HF243" s="11"/>
      <c r="HG243" s="11"/>
      <c r="HH243" s="11"/>
      <c r="HI243" s="11"/>
      <c r="HJ243" s="11"/>
      <c r="HK243" s="11"/>
      <c r="HL243" s="11"/>
      <c r="HM243" s="11"/>
      <c r="HN243" s="11"/>
      <c r="HO243" s="11"/>
      <c r="HP243" s="12"/>
      <c r="HQ243" s="11"/>
      <c r="HR243" s="11"/>
    </row>
    <row r="244" spans="1:226" s="2" customFormat="1" ht="15" customHeight="1" x14ac:dyDescent="0.2">
      <c r="A244" s="16" t="s">
        <v>242</v>
      </c>
      <c r="B244" s="37">
        <v>1011816.5</v>
      </c>
      <c r="C244" s="37">
        <v>1184017.8999999999</v>
      </c>
      <c r="D244" s="4">
        <f t="shared" si="88"/>
        <v>1.1701903457791012</v>
      </c>
      <c r="E244" s="13">
        <v>10</v>
      </c>
      <c r="F244" s="5" t="s">
        <v>373</v>
      </c>
      <c r="G244" s="5" t="s">
        <v>373</v>
      </c>
      <c r="H244" s="5" t="s">
        <v>373</v>
      </c>
      <c r="I244" s="13" t="s">
        <v>370</v>
      </c>
      <c r="J244" s="5" t="s">
        <v>373</v>
      </c>
      <c r="K244" s="5" t="s">
        <v>373</v>
      </c>
      <c r="L244" s="5" t="s">
        <v>373</v>
      </c>
      <c r="M244" s="13" t="s">
        <v>370</v>
      </c>
      <c r="N244" s="37">
        <v>8810.4</v>
      </c>
      <c r="O244" s="37">
        <v>10654.4</v>
      </c>
      <c r="P244" s="4">
        <f t="shared" si="93"/>
        <v>1.209298102242804</v>
      </c>
      <c r="Q244" s="13">
        <v>20</v>
      </c>
      <c r="R244" s="22">
        <v>1</v>
      </c>
      <c r="S244" s="13">
        <v>15</v>
      </c>
      <c r="T244" s="37">
        <v>116</v>
      </c>
      <c r="U244" s="37">
        <v>3.4</v>
      </c>
      <c r="V244" s="4">
        <f t="shared" si="94"/>
        <v>2.9310344827586206E-2</v>
      </c>
      <c r="W244" s="13">
        <v>10</v>
      </c>
      <c r="X244" s="37">
        <v>24.3</v>
      </c>
      <c r="Y244" s="37">
        <v>28.7</v>
      </c>
      <c r="Z244" s="4">
        <f t="shared" si="95"/>
        <v>1.1810699588477365</v>
      </c>
      <c r="AA244" s="13">
        <v>40</v>
      </c>
      <c r="AB244" s="37" t="s">
        <v>370</v>
      </c>
      <c r="AC244" s="37" t="s">
        <v>370</v>
      </c>
      <c r="AD244" s="4" t="s">
        <v>370</v>
      </c>
      <c r="AE244" s="13" t="s">
        <v>370</v>
      </c>
      <c r="AF244" s="5" t="s">
        <v>383</v>
      </c>
      <c r="AG244" s="5" t="s">
        <v>383</v>
      </c>
      <c r="AH244" s="5" t="s">
        <v>383</v>
      </c>
      <c r="AI244" s="13">
        <v>5</v>
      </c>
      <c r="AJ244" s="5" t="s">
        <v>383</v>
      </c>
      <c r="AK244" s="5" t="s">
        <v>383</v>
      </c>
      <c r="AL244" s="5" t="s">
        <v>383</v>
      </c>
      <c r="AM244" s="13">
        <v>15</v>
      </c>
      <c r="AN244" s="37">
        <v>205</v>
      </c>
      <c r="AO244" s="37">
        <v>166</v>
      </c>
      <c r="AP244" s="4">
        <f t="shared" si="86"/>
        <v>0.80975609756097566</v>
      </c>
      <c r="AQ244" s="13">
        <v>20</v>
      </c>
      <c r="AR244" s="20">
        <f t="shared" si="96"/>
        <v>0.99668599353088627</v>
      </c>
      <c r="AS244" s="20">
        <f t="shared" si="87"/>
        <v>0.99668599353088627</v>
      </c>
      <c r="AT244" s="35">
        <v>1890</v>
      </c>
      <c r="AU244" s="21">
        <f t="shared" si="89"/>
        <v>1546.3636363636363</v>
      </c>
      <c r="AV244" s="21">
        <f t="shared" si="90"/>
        <v>1541.2</v>
      </c>
      <c r="AW244" s="80">
        <f t="shared" si="91"/>
        <v>-5.1636363636362148</v>
      </c>
      <c r="AX244" s="21">
        <v>680.6</v>
      </c>
      <c r="AY244" s="21">
        <v>791.8</v>
      </c>
      <c r="AZ244" s="21">
        <v>0</v>
      </c>
      <c r="BA244" s="21">
        <v>180.4</v>
      </c>
      <c r="BB244" s="21">
        <v>212.4</v>
      </c>
      <c r="BC244" s="21">
        <v>0</v>
      </c>
      <c r="BD244" s="21">
        <v>190.2</v>
      </c>
      <c r="BE244" s="21">
        <v>116.2</v>
      </c>
      <c r="BF244" s="78">
        <f t="shared" si="92"/>
        <v>-630.4</v>
      </c>
      <c r="BG244" s="100"/>
      <c r="BH244" s="81"/>
      <c r="BI244" s="106"/>
      <c r="BJ244" s="37">
        <f t="shared" si="97"/>
        <v>0</v>
      </c>
      <c r="BK244" s="11"/>
      <c r="BL244" s="11"/>
      <c r="BM244" s="11"/>
      <c r="BN244" s="11"/>
      <c r="BO244" s="11"/>
      <c r="BP244" s="11"/>
      <c r="BQ244" s="11"/>
      <c r="BR244" s="11"/>
      <c r="BS244" s="11"/>
      <c r="BT244" s="11"/>
      <c r="BU244" s="11"/>
      <c r="BV244" s="11"/>
      <c r="BW244" s="11"/>
      <c r="BX244" s="11"/>
      <c r="BY244" s="11"/>
      <c r="BZ244" s="11"/>
      <c r="CA244" s="11"/>
      <c r="CB244" s="11"/>
      <c r="CC244" s="11"/>
      <c r="CD244" s="11"/>
      <c r="CE244" s="11"/>
      <c r="CF244" s="12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2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  <c r="DV244" s="11"/>
      <c r="DW244" s="11"/>
      <c r="DX244" s="11"/>
      <c r="DY244" s="11"/>
      <c r="DZ244" s="11"/>
      <c r="EA244" s="11"/>
      <c r="EB244" s="11"/>
      <c r="EC244" s="11"/>
      <c r="ED244" s="11"/>
      <c r="EE244" s="11"/>
      <c r="EF244" s="11"/>
      <c r="EG244" s="11"/>
      <c r="EH244" s="11"/>
      <c r="EI244" s="11"/>
      <c r="EJ244" s="12"/>
      <c r="EK244" s="11"/>
      <c r="EL244" s="11"/>
      <c r="EM244" s="11"/>
      <c r="EN244" s="11"/>
      <c r="EO244" s="11"/>
      <c r="EP244" s="11"/>
      <c r="EQ244" s="11"/>
      <c r="ER244" s="11"/>
      <c r="ES244" s="11"/>
      <c r="ET244" s="11"/>
      <c r="EU244" s="11"/>
      <c r="EV244" s="11"/>
      <c r="EW244" s="11"/>
      <c r="EX244" s="11"/>
      <c r="EY244" s="11"/>
      <c r="EZ244" s="11"/>
      <c r="FA244" s="11"/>
      <c r="FB244" s="11"/>
      <c r="FC244" s="11"/>
      <c r="FD244" s="11"/>
      <c r="FE244" s="11"/>
      <c r="FF244" s="11"/>
      <c r="FG244" s="11"/>
      <c r="FH244" s="11"/>
      <c r="FI244" s="11"/>
      <c r="FJ244" s="11"/>
      <c r="FK244" s="11"/>
      <c r="FL244" s="12"/>
      <c r="FM244" s="11"/>
      <c r="FN244" s="11"/>
      <c r="FO244" s="11"/>
      <c r="FP244" s="11"/>
      <c r="FQ244" s="11"/>
      <c r="FR244" s="11"/>
      <c r="FS244" s="11"/>
      <c r="FT244" s="11"/>
      <c r="FU244" s="11"/>
      <c r="FV244" s="11"/>
      <c r="FW244" s="11"/>
      <c r="FX244" s="11"/>
      <c r="FY244" s="11"/>
      <c r="FZ244" s="11"/>
      <c r="GA244" s="11"/>
      <c r="GB244" s="11"/>
      <c r="GC244" s="11"/>
      <c r="GD244" s="11"/>
      <c r="GE244" s="11"/>
      <c r="GF244" s="11"/>
      <c r="GG244" s="11"/>
      <c r="GH244" s="11"/>
      <c r="GI244" s="11"/>
      <c r="GJ244" s="11"/>
      <c r="GK244" s="11"/>
      <c r="GL244" s="11"/>
      <c r="GM244" s="11"/>
      <c r="GN244" s="12"/>
      <c r="GO244" s="11"/>
      <c r="GP244" s="11"/>
      <c r="GQ244" s="11"/>
      <c r="GR244" s="11"/>
      <c r="GS244" s="11"/>
      <c r="GT244" s="11"/>
      <c r="GU244" s="11"/>
      <c r="GV244" s="11"/>
      <c r="GW244" s="11"/>
      <c r="GX244" s="11"/>
      <c r="GY244" s="11"/>
      <c r="GZ244" s="11"/>
      <c r="HA244" s="11"/>
      <c r="HB244" s="11"/>
      <c r="HC244" s="11"/>
      <c r="HD244" s="11"/>
      <c r="HE244" s="11"/>
      <c r="HF244" s="11"/>
      <c r="HG244" s="11"/>
      <c r="HH244" s="11"/>
      <c r="HI244" s="11"/>
      <c r="HJ244" s="11"/>
      <c r="HK244" s="11"/>
      <c r="HL244" s="11"/>
      <c r="HM244" s="11"/>
      <c r="HN244" s="11"/>
      <c r="HO244" s="11"/>
      <c r="HP244" s="12"/>
      <c r="HQ244" s="11"/>
      <c r="HR244" s="11"/>
    </row>
    <row r="245" spans="1:226" s="2" customFormat="1" ht="15" customHeight="1" x14ac:dyDescent="0.2">
      <c r="A245" s="36" t="s">
        <v>243</v>
      </c>
      <c r="B245" s="37"/>
      <c r="C245" s="37"/>
      <c r="D245" s="4"/>
      <c r="E245" s="13"/>
      <c r="F245" s="5"/>
      <c r="G245" s="5"/>
      <c r="H245" s="5"/>
      <c r="I245" s="13"/>
      <c r="J245" s="5"/>
      <c r="K245" s="5"/>
      <c r="L245" s="5"/>
      <c r="M245" s="13"/>
      <c r="N245" s="37"/>
      <c r="O245" s="37"/>
      <c r="P245" s="4"/>
      <c r="Q245" s="13"/>
      <c r="R245" s="22"/>
      <c r="S245" s="13"/>
      <c r="T245" s="37"/>
      <c r="U245" s="37"/>
      <c r="V245" s="4"/>
      <c r="W245" s="13"/>
      <c r="X245" s="37"/>
      <c r="Y245" s="37"/>
      <c r="Z245" s="4"/>
      <c r="AA245" s="13"/>
      <c r="AB245" s="37"/>
      <c r="AC245" s="37"/>
      <c r="AD245" s="4"/>
      <c r="AE245" s="13"/>
      <c r="AF245" s="5"/>
      <c r="AG245" s="5"/>
      <c r="AH245" s="5"/>
      <c r="AI245" s="13"/>
      <c r="AJ245" s="5"/>
      <c r="AK245" s="5"/>
      <c r="AL245" s="5"/>
      <c r="AM245" s="13"/>
      <c r="AN245" s="37"/>
      <c r="AO245" s="37"/>
      <c r="AP245" s="4"/>
      <c r="AQ245" s="13"/>
      <c r="AR245" s="20"/>
      <c r="AS245" s="20"/>
      <c r="AT245" s="35"/>
      <c r="AU245" s="21"/>
      <c r="AV245" s="21"/>
      <c r="AW245" s="80"/>
      <c r="AX245" s="21"/>
      <c r="AY245" s="21"/>
      <c r="AZ245" s="21"/>
      <c r="BA245" s="21"/>
      <c r="BB245" s="21"/>
      <c r="BC245" s="21"/>
      <c r="BD245" s="21"/>
      <c r="BE245" s="21"/>
      <c r="BF245" s="78"/>
      <c r="BG245" s="100"/>
      <c r="BH245" s="81"/>
      <c r="BI245" s="106"/>
      <c r="BJ245" s="37"/>
      <c r="BK245" s="11"/>
      <c r="BL245" s="11"/>
      <c r="BM245" s="11"/>
      <c r="BN245" s="11"/>
      <c r="BO245" s="11"/>
      <c r="BP245" s="11"/>
      <c r="BQ245" s="11"/>
      <c r="BR245" s="11"/>
      <c r="BS245" s="11"/>
      <c r="BT245" s="11"/>
      <c r="BU245" s="11"/>
      <c r="BV245" s="11"/>
      <c r="BW245" s="11"/>
      <c r="BX245" s="11"/>
      <c r="BY245" s="11"/>
      <c r="BZ245" s="11"/>
      <c r="CA245" s="11"/>
      <c r="CB245" s="11"/>
      <c r="CC245" s="11"/>
      <c r="CD245" s="11"/>
      <c r="CE245" s="11"/>
      <c r="CF245" s="12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2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  <c r="DV245" s="11"/>
      <c r="DW245" s="11"/>
      <c r="DX245" s="11"/>
      <c r="DY245" s="11"/>
      <c r="DZ245" s="11"/>
      <c r="EA245" s="11"/>
      <c r="EB245" s="11"/>
      <c r="EC245" s="11"/>
      <c r="ED245" s="11"/>
      <c r="EE245" s="11"/>
      <c r="EF245" s="11"/>
      <c r="EG245" s="11"/>
      <c r="EH245" s="11"/>
      <c r="EI245" s="11"/>
      <c r="EJ245" s="12"/>
      <c r="EK245" s="11"/>
      <c r="EL245" s="11"/>
      <c r="EM245" s="11"/>
      <c r="EN245" s="11"/>
      <c r="EO245" s="11"/>
      <c r="EP245" s="11"/>
      <c r="EQ245" s="11"/>
      <c r="ER245" s="11"/>
      <c r="ES245" s="11"/>
      <c r="ET245" s="11"/>
      <c r="EU245" s="11"/>
      <c r="EV245" s="11"/>
      <c r="EW245" s="11"/>
      <c r="EX245" s="11"/>
      <c r="EY245" s="11"/>
      <c r="EZ245" s="11"/>
      <c r="FA245" s="11"/>
      <c r="FB245" s="11"/>
      <c r="FC245" s="11"/>
      <c r="FD245" s="11"/>
      <c r="FE245" s="11"/>
      <c r="FF245" s="11"/>
      <c r="FG245" s="11"/>
      <c r="FH245" s="11"/>
      <c r="FI245" s="11"/>
      <c r="FJ245" s="11"/>
      <c r="FK245" s="11"/>
      <c r="FL245" s="12"/>
      <c r="FM245" s="11"/>
      <c r="FN245" s="11"/>
      <c r="FO245" s="11"/>
      <c r="FP245" s="11"/>
      <c r="FQ245" s="11"/>
      <c r="FR245" s="11"/>
      <c r="FS245" s="11"/>
      <c r="FT245" s="11"/>
      <c r="FU245" s="11"/>
      <c r="FV245" s="11"/>
      <c r="FW245" s="11"/>
      <c r="FX245" s="11"/>
      <c r="FY245" s="11"/>
      <c r="FZ245" s="11"/>
      <c r="GA245" s="11"/>
      <c r="GB245" s="11"/>
      <c r="GC245" s="11"/>
      <c r="GD245" s="11"/>
      <c r="GE245" s="11"/>
      <c r="GF245" s="11"/>
      <c r="GG245" s="11"/>
      <c r="GH245" s="11"/>
      <c r="GI245" s="11"/>
      <c r="GJ245" s="11"/>
      <c r="GK245" s="11"/>
      <c r="GL245" s="11"/>
      <c r="GM245" s="11"/>
      <c r="GN245" s="12"/>
      <c r="GO245" s="11"/>
      <c r="GP245" s="11"/>
      <c r="GQ245" s="11"/>
      <c r="GR245" s="11"/>
      <c r="GS245" s="11"/>
      <c r="GT245" s="11"/>
      <c r="GU245" s="11"/>
      <c r="GV245" s="11"/>
      <c r="GW245" s="11"/>
      <c r="GX245" s="11"/>
      <c r="GY245" s="11"/>
      <c r="GZ245" s="11"/>
      <c r="HA245" s="11"/>
      <c r="HB245" s="11"/>
      <c r="HC245" s="11"/>
      <c r="HD245" s="11"/>
      <c r="HE245" s="11"/>
      <c r="HF245" s="11"/>
      <c r="HG245" s="11"/>
      <c r="HH245" s="11"/>
      <c r="HI245" s="11"/>
      <c r="HJ245" s="11"/>
      <c r="HK245" s="11"/>
      <c r="HL245" s="11"/>
      <c r="HM245" s="11"/>
      <c r="HN245" s="11"/>
      <c r="HO245" s="11"/>
      <c r="HP245" s="12"/>
      <c r="HQ245" s="11"/>
      <c r="HR245" s="11"/>
    </row>
    <row r="246" spans="1:226" s="2" customFormat="1" ht="15" customHeight="1" x14ac:dyDescent="0.2">
      <c r="A246" s="16" t="s">
        <v>244</v>
      </c>
      <c r="B246" s="37">
        <v>12820</v>
      </c>
      <c r="C246" s="37">
        <v>13293</v>
      </c>
      <c r="D246" s="4">
        <f t="shared" si="88"/>
        <v>1.0368954758190327</v>
      </c>
      <c r="E246" s="13">
        <v>10</v>
      </c>
      <c r="F246" s="5" t="s">
        <v>373</v>
      </c>
      <c r="G246" s="5" t="s">
        <v>373</v>
      </c>
      <c r="H246" s="5" t="s">
        <v>373</v>
      </c>
      <c r="I246" s="13" t="s">
        <v>370</v>
      </c>
      <c r="J246" s="5" t="s">
        <v>373</v>
      </c>
      <c r="K246" s="5" t="s">
        <v>373</v>
      </c>
      <c r="L246" s="5" t="s">
        <v>373</v>
      </c>
      <c r="M246" s="13" t="s">
        <v>370</v>
      </c>
      <c r="N246" s="37">
        <v>706.4</v>
      </c>
      <c r="O246" s="37">
        <v>550.20000000000005</v>
      </c>
      <c r="P246" s="4">
        <f t="shared" si="93"/>
        <v>0.77887882219705562</v>
      </c>
      <c r="Q246" s="13">
        <v>20</v>
      </c>
      <c r="R246" s="22">
        <v>1</v>
      </c>
      <c r="S246" s="13">
        <v>15</v>
      </c>
      <c r="T246" s="37">
        <v>525</v>
      </c>
      <c r="U246" s="37">
        <v>529.20000000000005</v>
      </c>
      <c r="V246" s="4">
        <f t="shared" si="94"/>
        <v>1.008</v>
      </c>
      <c r="W246" s="13">
        <v>20</v>
      </c>
      <c r="X246" s="37">
        <v>59.5</v>
      </c>
      <c r="Y246" s="37">
        <v>95.3</v>
      </c>
      <c r="Z246" s="4">
        <f t="shared" si="95"/>
        <v>1.6016806722689074</v>
      </c>
      <c r="AA246" s="13">
        <v>30</v>
      </c>
      <c r="AB246" s="37" t="s">
        <v>370</v>
      </c>
      <c r="AC246" s="37" t="s">
        <v>370</v>
      </c>
      <c r="AD246" s="4" t="s">
        <v>370</v>
      </c>
      <c r="AE246" s="13" t="s">
        <v>370</v>
      </c>
      <c r="AF246" s="5" t="s">
        <v>383</v>
      </c>
      <c r="AG246" s="5" t="s">
        <v>383</v>
      </c>
      <c r="AH246" s="5" t="s">
        <v>383</v>
      </c>
      <c r="AI246" s="13">
        <v>5</v>
      </c>
      <c r="AJ246" s="5" t="s">
        <v>383</v>
      </c>
      <c r="AK246" s="5" t="s">
        <v>383</v>
      </c>
      <c r="AL246" s="5" t="s">
        <v>383</v>
      </c>
      <c r="AM246" s="13">
        <v>15</v>
      </c>
      <c r="AN246" s="37">
        <v>682</v>
      </c>
      <c r="AO246" s="37">
        <v>707</v>
      </c>
      <c r="AP246" s="4">
        <f t="shared" ref="AP246:AP260" si="98">IF((AQ246=0),0,IF(AN246=0,1,IF(AO246&lt;0,0,AO246/AN246)))</f>
        <v>1.0366568914956011</v>
      </c>
      <c r="AQ246" s="13">
        <v>20</v>
      </c>
      <c r="AR246" s="20">
        <f t="shared" si="96"/>
        <v>1.1294790365227017</v>
      </c>
      <c r="AS246" s="20">
        <f t="shared" ref="AS246:AS260" si="99">IF(AR246&gt;1.2,IF((AR246-1.2)*0.1+1.2&gt;1.3,1.3,(AR246-1.2)*0.1+1.2),AR246)</f>
        <v>1.1294790365227017</v>
      </c>
      <c r="AT246" s="35">
        <v>1476</v>
      </c>
      <c r="AU246" s="21">
        <f t="shared" si="89"/>
        <v>1207.6363636363637</v>
      </c>
      <c r="AV246" s="21">
        <f t="shared" si="90"/>
        <v>1364</v>
      </c>
      <c r="AW246" s="80">
        <f t="shared" si="91"/>
        <v>156.36363636363626</v>
      </c>
      <c r="AX246" s="21">
        <v>171.5</v>
      </c>
      <c r="AY246" s="21">
        <v>112.1</v>
      </c>
      <c r="AZ246" s="21">
        <v>63.299999999999983</v>
      </c>
      <c r="BA246" s="21">
        <v>146.4</v>
      </c>
      <c r="BB246" s="21">
        <v>152.30000000000001</v>
      </c>
      <c r="BC246" s="21">
        <v>265</v>
      </c>
      <c r="BD246" s="21">
        <v>160.69999999999996</v>
      </c>
      <c r="BE246" s="21">
        <v>129</v>
      </c>
      <c r="BF246" s="78">
        <f t="shared" si="92"/>
        <v>163.70000000000016</v>
      </c>
      <c r="BG246" s="100"/>
      <c r="BH246" s="81"/>
      <c r="BI246" s="106"/>
      <c r="BJ246" s="37">
        <f t="shared" si="97"/>
        <v>163.70000000000016</v>
      </c>
      <c r="BK246" s="11"/>
      <c r="BL246" s="11"/>
      <c r="BM246" s="11"/>
      <c r="BN246" s="11"/>
      <c r="BO246" s="11"/>
      <c r="BP246" s="11"/>
      <c r="BQ246" s="11"/>
      <c r="BR246" s="11"/>
      <c r="BS246" s="11"/>
      <c r="BT246" s="11"/>
      <c r="BU246" s="11"/>
      <c r="BV246" s="11"/>
      <c r="BW246" s="11"/>
      <c r="BX246" s="11"/>
      <c r="BY246" s="11"/>
      <c r="BZ246" s="11"/>
      <c r="CA246" s="11"/>
      <c r="CB246" s="11"/>
      <c r="CC246" s="11"/>
      <c r="CD246" s="11"/>
      <c r="CE246" s="11"/>
      <c r="CF246" s="12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2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  <c r="DV246" s="11"/>
      <c r="DW246" s="11"/>
      <c r="DX246" s="11"/>
      <c r="DY246" s="11"/>
      <c r="DZ246" s="11"/>
      <c r="EA246" s="11"/>
      <c r="EB246" s="11"/>
      <c r="EC246" s="11"/>
      <c r="ED246" s="11"/>
      <c r="EE246" s="11"/>
      <c r="EF246" s="11"/>
      <c r="EG246" s="11"/>
      <c r="EH246" s="11"/>
      <c r="EI246" s="11"/>
      <c r="EJ246" s="12"/>
      <c r="EK246" s="11"/>
      <c r="EL246" s="11"/>
      <c r="EM246" s="11"/>
      <c r="EN246" s="11"/>
      <c r="EO246" s="11"/>
      <c r="EP246" s="11"/>
      <c r="EQ246" s="11"/>
      <c r="ER246" s="11"/>
      <c r="ES246" s="11"/>
      <c r="ET246" s="11"/>
      <c r="EU246" s="11"/>
      <c r="EV246" s="11"/>
      <c r="EW246" s="11"/>
      <c r="EX246" s="11"/>
      <c r="EY246" s="11"/>
      <c r="EZ246" s="11"/>
      <c r="FA246" s="11"/>
      <c r="FB246" s="11"/>
      <c r="FC246" s="11"/>
      <c r="FD246" s="11"/>
      <c r="FE246" s="11"/>
      <c r="FF246" s="11"/>
      <c r="FG246" s="11"/>
      <c r="FH246" s="11"/>
      <c r="FI246" s="11"/>
      <c r="FJ246" s="11"/>
      <c r="FK246" s="11"/>
      <c r="FL246" s="12"/>
      <c r="FM246" s="11"/>
      <c r="FN246" s="11"/>
      <c r="FO246" s="11"/>
      <c r="FP246" s="11"/>
      <c r="FQ246" s="11"/>
      <c r="FR246" s="11"/>
      <c r="FS246" s="11"/>
      <c r="FT246" s="11"/>
      <c r="FU246" s="11"/>
      <c r="FV246" s="11"/>
      <c r="FW246" s="11"/>
      <c r="FX246" s="11"/>
      <c r="FY246" s="11"/>
      <c r="FZ246" s="11"/>
      <c r="GA246" s="11"/>
      <c r="GB246" s="11"/>
      <c r="GC246" s="11"/>
      <c r="GD246" s="11"/>
      <c r="GE246" s="11"/>
      <c r="GF246" s="11"/>
      <c r="GG246" s="11"/>
      <c r="GH246" s="11"/>
      <c r="GI246" s="11"/>
      <c r="GJ246" s="11"/>
      <c r="GK246" s="11"/>
      <c r="GL246" s="11"/>
      <c r="GM246" s="11"/>
      <c r="GN246" s="12"/>
      <c r="GO246" s="11"/>
      <c r="GP246" s="11"/>
      <c r="GQ246" s="11"/>
      <c r="GR246" s="11"/>
      <c r="GS246" s="11"/>
      <c r="GT246" s="11"/>
      <c r="GU246" s="11"/>
      <c r="GV246" s="11"/>
      <c r="GW246" s="11"/>
      <c r="GX246" s="11"/>
      <c r="GY246" s="11"/>
      <c r="GZ246" s="11"/>
      <c r="HA246" s="11"/>
      <c r="HB246" s="11"/>
      <c r="HC246" s="11"/>
      <c r="HD246" s="11"/>
      <c r="HE246" s="11"/>
      <c r="HF246" s="11"/>
      <c r="HG246" s="11"/>
      <c r="HH246" s="11"/>
      <c r="HI246" s="11"/>
      <c r="HJ246" s="11"/>
      <c r="HK246" s="11"/>
      <c r="HL246" s="11"/>
      <c r="HM246" s="11"/>
      <c r="HN246" s="11"/>
      <c r="HO246" s="11"/>
      <c r="HP246" s="12"/>
      <c r="HQ246" s="11"/>
      <c r="HR246" s="11"/>
    </row>
    <row r="247" spans="1:226" s="2" customFormat="1" ht="15" customHeight="1" x14ac:dyDescent="0.2">
      <c r="A247" s="16" t="s">
        <v>245</v>
      </c>
      <c r="B247" s="37">
        <v>0</v>
      </c>
      <c r="C247" s="37">
        <v>0</v>
      </c>
      <c r="D247" s="4">
        <f t="shared" si="88"/>
        <v>0</v>
      </c>
      <c r="E247" s="13">
        <v>0</v>
      </c>
      <c r="F247" s="5" t="s">
        <v>373</v>
      </c>
      <c r="G247" s="5" t="s">
        <v>373</v>
      </c>
      <c r="H247" s="5" t="s">
        <v>373</v>
      </c>
      <c r="I247" s="13" t="s">
        <v>370</v>
      </c>
      <c r="J247" s="5" t="s">
        <v>373</v>
      </c>
      <c r="K247" s="5" t="s">
        <v>373</v>
      </c>
      <c r="L247" s="5" t="s">
        <v>373</v>
      </c>
      <c r="M247" s="13" t="s">
        <v>370</v>
      </c>
      <c r="N247" s="37">
        <v>1104.0999999999999</v>
      </c>
      <c r="O247" s="37">
        <v>996.7</v>
      </c>
      <c r="P247" s="4">
        <f t="shared" si="93"/>
        <v>0.90272620233674494</v>
      </c>
      <c r="Q247" s="13">
        <v>20</v>
      </c>
      <c r="R247" s="22">
        <v>1</v>
      </c>
      <c r="S247" s="13">
        <v>15</v>
      </c>
      <c r="T247" s="37">
        <v>51.4</v>
      </c>
      <c r="U247" s="37">
        <v>31.6</v>
      </c>
      <c r="V247" s="4">
        <f t="shared" si="94"/>
        <v>0.61478599221789887</v>
      </c>
      <c r="W247" s="13">
        <v>10</v>
      </c>
      <c r="X247" s="37">
        <v>26.8</v>
      </c>
      <c r="Y247" s="37">
        <v>17.100000000000001</v>
      </c>
      <c r="Z247" s="4">
        <f t="shared" si="95"/>
        <v>0.63805970149253732</v>
      </c>
      <c r="AA247" s="13">
        <v>40</v>
      </c>
      <c r="AB247" s="37" t="s">
        <v>370</v>
      </c>
      <c r="AC247" s="37" t="s">
        <v>370</v>
      </c>
      <c r="AD247" s="4" t="s">
        <v>370</v>
      </c>
      <c r="AE247" s="13" t="s">
        <v>370</v>
      </c>
      <c r="AF247" s="5" t="s">
        <v>383</v>
      </c>
      <c r="AG247" s="5" t="s">
        <v>383</v>
      </c>
      <c r="AH247" s="5" t="s">
        <v>383</v>
      </c>
      <c r="AI247" s="13">
        <v>5</v>
      </c>
      <c r="AJ247" s="5" t="s">
        <v>383</v>
      </c>
      <c r="AK247" s="5" t="s">
        <v>383</v>
      </c>
      <c r="AL247" s="5" t="s">
        <v>383</v>
      </c>
      <c r="AM247" s="13">
        <v>15</v>
      </c>
      <c r="AN247" s="37">
        <v>80</v>
      </c>
      <c r="AO247" s="37">
        <v>80</v>
      </c>
      <c r="AP247" s="4">
        <f t="shared" si="98"/>
        <v>1</v>
      </c>
      <c r="AQ247" s="13">
        <v>20</v>
      </c>
      <c r="AR247" s="20">
        <f t="shared" si="96"/>
        <v>0.80690259074871784</v>
      </c>
      <c r="AS247" s="20">
        <f t="shared" si="99"/>
        <v>0.80690259074871784</v>
      </c>
      <c r="AT247" s="35">
        <v>1108</v>
      </c>
      <c r="AU247" s="21">
        <f t="shared" si="89"/>
        <v>906.54545454545462</v>
      </c>
      <c r="AV247" s="21">
        <f t="shared" si="90"/>
        <v>731.5</v>
      </c>
      <c r="AW247" s="80">
        <f t="shared" si="91"/>
        <v>-175.04545454545462</v>
      </c>
      <c r="AX247" s="21">
        <v>53.3</v>
      </c>
      <c r="AY247" s="21">
        <v>64.3</v>
      </c>
      <c r="AZ247" s="21">
        <v>65.59999999999998</v>
      </c>
      <c r="BA247" s="21">
        <v>51.7</v>
      </c>
      <c r="BB247" s="21">
        <v>58.8</v>
      </c>
      <c r="BC247" s="21">
        <v>262.59999999999991</v>
      </c>
      <c r="BD247" s="21">
        <v>54.000000000000092</v>
      </c>
      <c r="BE247" s="21">
        <v>27.799999999999912</v>
      </c>
      <c r="BF247" s="78">
        <f t="shared" si="92"/>
        <v>93.400000000000162</v>
      </c>
      <c r="BG247" s="100"/>
      <c r="BH247" s="81"/>
      <c r="BI247" s="106"/>
      <c r="BJ247" s="37">
        <f t="shared" si="97"/>
        <v>93.400000000000162</v>
      </c>
      <c r="BK247" s="11"/>
      <c r="BL247" s="11"/>
      <c r="BM247" s="11"/>
      <c r="BN247" s="11"/>
      <c r="BO247" s="11"/>
      <c r="BP247" s="11"/>
      <c r="BQ247" s="11"/>
      <c r="BR247" s="11"/>
      <c r="BS247" s="11"/>
      <c r="BT247" s="11"/>
      <c r="BU247" s="11"/>
      <c r="BV247" s="11"/>
      <c r="BW247" s="11"/>
      <c r="BX247" s="11"/>
      <c r="BY247" s="11"/>
      <c r="BZ247" s="11"/>
      <c r="CA247" s="11"/>
      <c r="CB247" s="11"/>
      <c r="CC247" s="11"/>
      <c r="CD247" s="11"/>
      <c r="CE247" s="11"/>
      <c r="CF247" s="12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2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  <c r="DV247" s="11"/>
      <c r="DW247" s="11"/>
      <c r="DX247" s="11"/>
      <c r="DY247" s="11"/>
      <c r="DZ247" s="11"/>
      <c r="EA247" s="11"/>
      <c r="EB247" s="11"/>
      <c r="EC247" s="11"/>
      <c r="ED247" s="11"/>
      <c r="EE247" s="11"/>
      <c r="EF247" s="11"/>
      <c r="EG247" s="11"/>
      <c r="EH247" s="11"/>
      <c r="EI247" s="11"/>
      <c r="EJ247" s="12"/>
      <c r="EK247" s="11"/>
      <c r="EL247" s="11"/>
      <c r="EM247" s="11"/>
      <c r="EN247" s="11"/>
      <c r="EO247" s="11"/>
      <c r="EP247" s="11"/>
      <c r="EQ247" s="11"/>
      <c r="ER247" s="11"/>
      <c r="ES247" s="11"/>
      <c r="ET247" s="11"/>
      <c r="EU247" s="11"/>
      <c r="EV247" s="11"/>
      <c r="EW247" s="11"/>
      <c r="EX247" s="11"/>
      <c r="EY247" s="11"/>
      <c r="EZ247" s="11"/>
      <c r="FA247" s="11"/>
      <c r="FB247" s="11"/>
      <c r="FC247" s="11"/>
      <c r="FD247" s="11"/>
      <c r="FE247" s="11"/>
      <c r="FF247" s="11"/>
      <c r="FG247" s="11"/>
      <c r="FH247" s="11"/>
      <c r="FI247" s="11"/>
      <c r="FJ247" s="11"/>
      <c r="FK247" s="11"/>
      <c r="FL247" s="12"/>
      <c r="FM247" s="11"/>
      <c r="FN247" s="11"/>
      <c r="FO247" s="11"/>
      <c r="FP247" s="11"/>
      <c r="FQ247" s="11"/>
      <c r="FR247" s="11"/>
      <c r="FS247" s="11"/>
      <c r="FT247" s="11"/>
      <c r="FU247" s="11"/>
      <c r="FV247" s="11"/>
      <c r="FW247" s="11"/>
      <c r="FX247" s="11"/>
      <c r="FY247" s="11"/>
      <c r="FZ247" s="11"/>
      <c r="GA247" s="11"/>
      <c r="GB247" s="11"/>
      <c r="GC247" s="11"/>
      <c r="GD247" s="11"/>
      <c r="GE247" s="11"/>
      <c r="GF247" s="11"/>
      <c r="GG247" s="11"/>
      <c r="GH247" s="11"/>
      <c r="GI247" s="11"/>
      <c r="GJ247" s="11"/>
      <c r="GK247" s="11"/>
      <c r="GL247" s="11"/>
      <c r="GM247" s="11"/>
      <c r="GN247" s="12"/>
      <c r="GO247" s="11"/>
      <c r="GP247" s="11"/>
      <c r="GQ247" s="11"/>
      <c r="GR247" s="11"/>
      <c r="GS247" s="11"/>
      <c r="GT247" s="11"/>
      <c r="GU247" s="11"/>
      <c r="GV247" s="11"/>
      <c r="GW247" s="11"/>
      <c r="GX247" s="11"/>
      <c r="GY247" s="11"/>
      <c r="GZ247" s="11"/>
      <c r="HA247" s="11"/>
      <c r="HB247" s="11"/>
      <c r="HC247" s="11"/>
      <c r="HD247" s="11"/>
      <c r="HE247" s="11"/>
      <c r="HF247" s="11"/>
      <c r="HG247" s="11"/>
      <c r="HH247" s="11"/>
      <c r="HI247" s="11"/>
      <c r="HJ247" s="11"/>
      <c r="HK247" s="11"/>
      <c r="HL247" s="11"/>
      <c r="HM247" s="11"/>
      <c r="HN247" s="11"/>
      <c r="HO247" s="11"/>
      <c r="HP247" s="12"/>
      <c r="HQ247" s="11"/>
      <c r="HR247" s="11"/>
    </row>
    <row r="248" spans="1:226" s="2" customFormat="1" ht="15" customHeight="1" x14ac:dyDescent="0.2">
      <c r="A248" s="16" t="s">
        <v>246</v>
      </c>
      <c r="B248" s="37">
        <v>4980</v>
      </c>
      <c r="C248" s="37">
        <v>6898.3</v>
      </c>
      <c r="D248" s="4">
        <f t="shared" si="88"/>
        <v>1.3852008032128516</v>
      </c>
      <c r="E248" s="13">
        <v>10</v>
      </c>
      <c r="F248" s="5" t="s">
        <v>373</v>
      </c>
      <c r="G248" s="5" t="s">
        <v>373</v>
      </c>
      <c r="H248" s="5" t="s">
        <v>373</v>
      </c>
      <c r="I248" s="13" t="s">
        <v>370</v>
      </c>
      <c r="J248" s="5" t="s">
        <v>373</v>
      </c>
      <c r="K248" s="5" t="s">
        <v>373</v>
      </c>
      <c r="L248" s="5" t="s">
        <v>373</v>
      </c>
      <c r="M248" s="13" t="s">
        <v>370</v>
      </c>
      <c r="N248" s="37">
        <v>1165.9000000000001</v>
      </c>
      <c r="O248" s="37">
        <v>979.5</v>
      </c>
      <c r="P248" s="4">
        <f t="shared" si="93"/>
        <v>0.84012350973496863</v>
      </c>
      <c r="Q248" s="13">
        <v>20</v>
      </c>
      <c r="R248" s="22">
        <v>1</v>
      </c>
      <c r="S248" s="13">
        <v>15</v>
      </c>
      <c r="T248" s="37">
        <v>374.7</v>
      </c>
      <c r="U248" s="37">
        <v>327.2</v>
      </c>
      <c r="V248" s="4">
        <f t="shared" si="94"/>
        <v>0.8732319188684281</v>
      </c>
      <c r="W248" s="13">
        <v>25</v>
      </c>
      <c r="X248" s="37">
        <v>26.1</v>
      </c>
      <c r="Y248" s="37">
        <v>4.4000000000000004</v>
      </c>
      <c r="Z248" s="4">
        <f t="shared" si="95"/>
        <v>0.16858237547892721</v>
      </c>
      <c r="AA248" s="13">
        <v>25</v>
      </c>
      <c r="AB248" s="37" t="s">
        <v>370</v>
      </c>
      <c r="AC248" s="37" t="s">
        <v>370</v>
      </c>
      <c r="AD248" s="4" t="s">
        <v>370</v>
      </c>
      <c r="AE248" s="13" t="s">
        <v>370</v>
      </c>
      <c r="AF248" s="5" t="s">
        <v>383</v>
      </c>
      <c r="AG248" s="5" t="s">
        <v>383</v>
      </c>
      <c r="AH248" s="5" t="s">
        <v>383</v>
      </c>
      <c r="AI248" s="13">
        <v>5</v>
      </c>
      <c r="AJ248" s="5" t="s">
        <v>383</v>
      </c>
      <c r="AK248" s="5" t="s">
        <v>383</v>
      </c>
      <c r="AL248" s="5" t="s">
        <v>383</v>
      </c>
      <c r="AM248" s="13">
        <v>15</v>
      </c>
      <c r="AN248" s="37">
        <v>234</v>
      </c>
      <c r="AO248" s="37">
        <v>245</v>
      </c>
      <c r="AP248" s="4">
        <f t="shared" si="98"/>
        <v>1.0470085470085471</v>
      </c>
      <c r="AQ248" s="13">
        <v>20</v>
      </c>
      <c r="AR248" s="20">
        <f t="shared" si="96"/>
        <v>0.80556527413637147</v>
      </c>
      <c r="AS248" s="20">
        <f t="shared" si="99"/>
        <v>0.80556527413637147</v>
      </c>
      <c r="AT248" s="35">
        <v>727</v>
      </c>
      <c r="AU248" s="21">
        <f t="shared" si="89"/>
        <v>594.81818181818187</v>
      </c>
      <c r="AV248" s="21">
        <f t="shared" si="90"/>
        <v>479.2</v>
      </c>
      <c r="AW248" s="80">
        <f t="shared" si="91"/>
        <v>-115.61818181818188</v>
      </c>
      <c r="AX248" s="21">
        <v>72.099999999999994</v>
      </c>
      <c r="AY248" s="21">
        <v>122.4</v>
      </c>
      <c r="AZ248" s="21">
        <v>0</v>
      </c>
      <c r="BA248" s="21">
        <v>72.599999999999994</v>
      </c>
      <c r="BB248" s="21">
        <v>84.8</v>
      </c>
      <c r="BC248" s="21">
        <v>8.8000000000000114</v>
      </c>
      <c r="BD248" s="21">
        <v>50.9</v>
      </c>
      <c r="BE248" s="21">
        <v>36.399999999999935</v>
      </c>
      <c r="BF248" s="78">
        <f t="shared" si="92"/>
        <v>31.200000000000117</v>
      </c>
      <c r="BG248" s="100"/>
      <c r="BH248" s="81"/>
      <c r="BI248" s="106"/>
      <c r="BJ248" s="37">
        <f t="shared" si="97"/>
        <v>31.200000000000117</v>
      </c>
      <c r="BK248" s="11"/>
      <c r="BL248" s="11"/>
      <c r="BM248" s="11"/>
      <c r="BN248" s="11"/>
      <c r="BO248" s="11"/>
      <c r="BP248" s="11"/>
      <c r="BQ248" s="11"/>
      <c r="BR248" s="11"/>
      <c r="BS248" s="11"/>
      <c r="BT248" s="11"/>
      <c r="BU248" s="11"/>
      <c r="BV248" s="11"/>
      <c r="BW248" s="11"/>
      <c r="BX248" s="11"/>
      <c r="BY248" s="11"/>
      <c r="BZ248" s="11"/>
      <c r="CA248" s="11"/>
      <c r="CB248" s="11"/>
      <c r="CC248" s="11"/>
      <c r="CD248" s="11"/>
      <c r="CE248" s="11"/>
      <c r="CF248" s="12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2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  <c r="DV248" s="11"/>
      <c r="DW248" s="11"/>
      <c r="DX248" s="11"/>
      <c r="DY248" s="11"/>
      <c r="DZ248" s="11"/>
      <c r="EA248" s="11"/>
      <c r="EB248" s="11"/>
      <c r="EC248" s="11"/>
      <c r="ED248" s="11"/>
      <c r="EE248" s="11"/>
      <c r="EF248" s="11"/>
      <c r="EG248" s="11"/>
      <c r="EH248" s="11"/>
      <c r="EI248" s="11"/>
      <c r="EJ248" s="12"/>
      <c r="EK248" s="11"/>
      <c r="EL248" s="11"/>
      <c r="EM248" s="11"/>
      <c r="EN248" s="11"/>
      <c r="EO248" s="11"/>
      <c r="EP248" s="11"/>
      <c r="EQ248" s="11"/>
      <c r="ER248" s="11"/>
      <c r="ES248" s="11"/>
      <c r="ET248" s="11"/>
      <c r="EU248" s="11"/>
      <c r="EV248" s="11"/>
      <c r="EW248" s="11"/>
      <c r="EX248" s="11"/>
      <c r="EY248" s="11"/>
      <c r="EZ248" s="11"/>
      <c r="FA248" s="11"/>
      <c r="FB248" s="11"/>
      <c r="FC248" s="11"/>
      <c r="FD248" s="11"/>
      <c r="FE248" s="11"/>
      <c r="FF248" s="11"/>
      <c r="FG248" s="11"/>
      <c r="FH248" s="11"/>
      <c r="FI248" s="11"/>
      <c r="FJ248" s="11"/>
      <c r="FK248" s="11"/>
      <c r="FL248" s="12"/>
      <c r="FM248" s="11"/>
      <c r="FN248" s="11"/>
      <c r="FO248" s="11"/>
      <c r="FP248" s="11"/>
      <c r="FQ248" s="11"/>
      <c r="FR248" s="11"/>
      <c r="FS248" s="11"/>
      <c r="FT248" s="11"/>
      <c r="FU248" s="11"/>
      <c r="FV248" s="11"/>
      <c r="FW248" s="11"/>
      <c r="FX248" s="11"/>
      <c r="FY248" s="11"/>
      <c r="FZ248" s="11"/>
      <c r="GA248" s="11"/>
      <c r="GB248" s="11"/>
      <c r="GC248" s="11"/>
      <c r="GD248" s="11"/>
      <c r="GE248" s="11"/>
      <c r="GF248" s="11"/>
      <c r="GG248" s="11"/>
      <c r="GH248" s="11"/>
      <c r="GI248" s="11"/>
      <c r="GJ248" s="11"/>
      <c r="GK248" s="11"/>
      <c r="GL248" s="11"/>
      <c r="GM248" s="11"/>
      <c r="GN248" s="12"/>
      <c r="GO248" s="11"/>
      <c r="GP248" s="11"/>
      <c r="GQ248" s="11"/>
      <c r="GR248" s="11"/>
      <c r="GS248" s="11"/>
      <c r="GT248" s="11"/>
      <c r="GU248" s="11"/>
      <c r="GV248" s="11"/>
      <c r="GW248" s="11"/>
      <c r="GX248" s="11"/>
      <c r="GY248" s="11"/>
      <c r="GZ248" s="11"/>
      <c r="HA248" s="11"/>
      <c r="HB248" s="11"/>
      <c r="HC248" s="11"/>
      <c r="HD248" s="11"/>
      <c r="HE248" s="11"/>
      <c r="HF248" s="11"/>
      <c r="HG248" s="11"/>
      <c r="HH248" s="11"/>
      <c r="HI248" s="11"/>
      <c r="HJ248" s="11"/>
      <c r="HK248" s="11"/>
      <c r="HL248" s="11"/>
      <c r="HM248" s="11"/>
      <c r="HN248" s="11"/>
      <c r="HO248" s="11"/>
      <c r="HP248" s="12"/>
      <c r="HQ248" s="11"/>
      <c r="HR248" s="11"/>
    </row>
    <row r="249" spans="1:226" s="2" customFormat="1" ht="15" customHeight="1" x14ac:dyDescent="0.2">
      <c r="A249" s="16" t="s">
        <v>247</v>
      </c>
      <c r="B249" s="37">
        <v>0</v>
      </c>
      <c r="C249" s="37">
        <v>0</v>
      </c>
      <c r="D249" s="4">
        <f t="shared" si="88"/>
        <v>0</v>
      </c>
      <c r="E249" s="13">
        <v>0</v>
      </c>
      <c r="F249" s="5" t="s">
        <v>373</v>
      </c>
      <c r="G249" s="5" t="s">
        <v>373</v>
      </c>
      <c r="H249" s="5" t="s">
        <v>373</v>
      </c>
      <c r="I249" s="13" t="s">
        <v>370</v>
      </c>
      <c r="J249" s="5" t="s">
        <v>373</v>
      </c>
      <c r="K249" s="5" t="s">
        <v>373</v>
      </c>
      <c r="L249" s="5" t="s">
        <v>373</v>
      </c>
      <c r="M249" s="13" t="s">
        <v>370</v>
      </c>
      <c r="N249" s="37">
        <v>2068.3000000000002</v>
      </c>
      <c r="O249" s="37">
        <v>2064.3000000000002</v>
      </c>
      <c r="P249" s="4">
        <f t="shared" si="93"/>
        <v>0.99806604457767245</v>
      </c>
      <c r="Q249" s="13">
        <v>20</v>
      </c>
      <c r="R249" s="22">
        <v>1</v>
      </c>
      <c r="S249" s="13">
        <v>15</v>
      </c>
      <c r="T249" s="37">
        <v>178</v>
      </c>
      <c r="U249" s="37">
        <v>134.19999999999999</v>
      </c>
      <c r="V249" s="4">
        <f t="shared" si="94"/>
        <v>0.75393258426966281</v>
      </c>
      <c r="W249" s="13">
        <v>20</v>
      </c>
      <c r="X249" s="37">
        <v>63.7</v>
      </c>
      <c r="Y249" s="37">
        <v>61.3</v>
      </c>
      <c r="Z249" s="4">
        <f t="shared" si="95"/>
        <v>0.96232339089481933</v>
      </c>
      <c r="AA249" s="13">
        <v>30</v>
      </c>
      <c r="AB249" s="37" t="s">
        <v>370</v>
      </c>
      <c r="AC249" s="37" t="s">
        <v>370</v>
      </c>
      <c r="AD249" s="4" t="s">
        <v>370</v>
      </c>
      <c r="AE249" s="13" t="s">
        <v>370</v>
      </c>
      <c r="AF249" s="5" t="s">
        <v>383</v>
      </c>
      <c r="AG249" s="5" t="s">
        <v>383</v>
      </c>
      <c r="AH249" s="5" t="s">
        <v>383</v>
      </c>
      <c r="AI249" s="13">
        <v>5</v>
      </c>
      <c r="AJ249" s="5" t="s">
        <v>383</v>
      </c>
      <c r="AK249" s="5" t="s">
        <v>383</v>
      </c>
      <c r="AL249" s="5" t="s">
        <v>383</v>
      </c>
      <c r="AM249" s="13">
        <v>15</v>
      </c>
      <c r="AN249" s="37">
        <v>377</v>
      </c>
      <c r="AO249" s="37">
        <v>375</v>
      </c>
      <c r="AP249" s="4">
        <f t="shared" si="98"/>
        <v>0.99469496021220161</v>
      </c>
      <c r="AQ249" s="13">
        <v>20</v>
      </c>
      <c r="AR249" s="20">
        <f t="shared" si="96"/>
        <v>0.94098641436224106</v>
      </c>
      <c r="AS249" s="20">
        <f t="shared" si="99"/>
        <v>0.94098641436224106</v>
      </c>
      <c r="AT249" s="35">
        <v>981</v>
      </c>
      <c r="AU249" s="21">
        <f t="shared" si="89"/>
        <v>802.63636363636374</v>
      </c>
      <c r="AV249" s="21">
        <f t="shared" si="90"/>
        <v>755.3</v>
      </c>
      <c r="AW249" s="80">
        <f t="shared" si="91"/>
        <v>-47.336363636363785</v>
      </c>
      <c r="AX249" s="21">
        <v>260.2</v>
      </c>
      <c r="AY249" s="21">
        <v>138</v>
      </c>
      <c r="AZ249" s="21">
        <v>0</v>
      </c>
      <c r="BA249" s="21">
        <v>51.2</v>
      </c>
      <c r="BB249" s="21">
        <v>77</v>
      </c>
      <c r="BC249" s="21">
        <v>0</v>
      </c>
      <c r="BD249" s="21">
        <v>115.9</v>
      </c>
      <c r="BE249" s="21">
        <v>101.8</v>
      </c>
      <c r="BF249" s="78">
        <f t="shared" si="92"/>
        <v>11.199999999999974</v>
      </c>
      <c r="BG249" s="100"/>
      <c r="BH249" s="81"/>
      <c r="BI249" s="106"/>
      <c r="BJ249" s="37">
        <f t="shared" si="97"/>
        <v>11.199999999999974</v>
      </c>
      <c r="BK249" s="11"/>
      <c r="BL249" s="11"/>
      <c r="BM249" s="11"/>
      <c r="BN249" s="11"/>
      <c r="BO249" s="11"/>
      <c r="BP249" s="11"/>
      <c r="BQ249" s="11"/>
      <c r="BR249" s="11"/>
      <c r="BS249" s="11"/>
      <c r="BT249" s="11"/>
      <c r="BU249" s="11"/>
      <c r="BV249" s="11"/>
      <c r="BW249" s="11"/>
      <c r="BX249" s="11"/>
      <c r="BY249" s="11"/>
      <c r="BZ249" s="11"/>
      <c r="CA249" s="11"/>
      <c r="CB249" s="11"/>
      <c r="CC249" s="11"/>
      <c r="CD249" s="11"/>
      <c r="CE249" s="11"/>
      <c r="CF249" s="12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2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  <c r="DV249" s="11"/>
      <c r="DW249" s="11"/>
      <c r="DX249" s="11"/>
      <c r="DY249" s="11"/>
      <c r="DZ249" s="11"/>
      <c r="EA249" s="11"/>
      <c r="EB249" s="11"/>
      <c r="EC249" s="11"/>
      <c r="ED249" s="11"/>
      <c r="EE249" s="11"/>
      <c r="EF249" s="11"/>
      <c r="EG249" s="11"/>
      <c r="EH249" s="11"/>
      <c r="EI249" s="11"/>
      <c r="EJ249" s="12"/>
      <c r="EK249" s="11"/>
      <c r="EL249" s="11"/>
      <c r="EM249" s="11"/>
      <c r="EN249" s="11"/>
      <c r="EO249" s="11"/>
      <c r="EP249" s="11"/>
      <c r="EQ249" s="11"/>
      <c r="ER249" s="11"/>
      <c r="ES249" s="11"/>
      <c r="ET249" s="11"/>
      <c r="EU249" s="11"/>
      <c r="EV249" s="11"/>
      <c r="EW249" s="11"/>
      <c r="EX249" s="11"/>
      <c r="EY249" s="11"/>
      <c r="EZ249" s="11"/>
      <c r="FA249" s="11"/>
      <c r="FB249" s="11"/>
      <c r="FC249" s="11"/>
      <c r="FD249" s="11"/>
      <c r="FE249" s="11"/>
      <c r="FF249" s="11"/>
      <c r="FG249" s="11"/>
      <c r="FH249" s="11"/>
      <c r="FI249" s="11"/>
      <c r="FJ249" s="11"/>
      <c r="FK249" s="11"/>
      <c r="FL249" s="12"/>
      <c r="FM249" s="11"/>
      <c r="FN249" s="11"/>
      <c r="FO249" s="11"/>
      <c r="FP249" s="11"/>
      <c r="FQ249" s="11"/>
      <c r="FR249" s="11"/>
      <c r="FS249" s="11"/>
      <c r="FT249" s="11"/>
      <c r="FU249" s="11"/>
      <c r="FV249" s="11"/>
      <c r="FW249" s="11"/>
      <c r="FX249" s="11"/>
      <c r="FY249" s="11"/>
      <c r="FZ249" s="11"/>
      <c r="GA249" s="11"/>
      <c r="GB249" s="11"/>
      <c r="GC249" s="11"/>
      <c r="GD249" s="11"/>
      <c r="GE249" s="11"/>
      <c r="GF249" s="11"/>
      <c r="GG249" s="11"/>
      <c r="GH249" s="11"/>
      <c r="GI249" s="11"/>
      <c r="GJ249" s="11"/>
      <c r="GK249" s="11"/>
      <c r="GL249" s="11"/>
      <c r="GM249" s="11"/>
      <c r="GN249" s="12"/>
      <c r="GO249" s="11"/>
      <c r="GP249" s="11"/>
      <c r="GQ249" s="11"/>
      <c r="GR249" s="11"/>
      <c r="GS249" s="11"/>
      <c r="GT249" s="11"/>
      <c r="GU249" s="11"/>
      <c r="GV249" s="11"/>
      <c r="GW249" s="11"/>
      <c r="GX249" s="11"/>
      <c r="GY249" s="11"/>
      <c r="GZ249" s="11"/>
      <c r="HA249" s="11"/>
      <c r="HB249" s="11"/>
      <c r="HC249" s="11"/>
      <c r="HD249" s="11"/>
      <c r="HE249" s="11"/>
      <c r="HF249" s="11"/>
      <c r="HG249" s="11"/>
      <c r="HH249" s="11"/>
      <c r="HI249" s="11"/>
      <c r="HJ249" s="11"/>
      <c r="HK249" s="11"/>
      <c r="HL249" s="11"/>
      <c r="HM249" s="11"/>
      <c r="HN249" s="11"/>
      <c r="HO249" s="11"/>
      <c r="HP249" s="12"/>
      <c r="HQ249" s="11"/>
      <c r="HR249" s="11"/>
    </row>
    <row r="250" spans="1:226" s="2" customFormat="1" ht="15" customHeight="1" x14ac:dyDescent="0.2">
      <c r="A250" s="16" t="s">
        <v>248</v>
      </c>
      <c r="B250" s="37">
        <v>0</v>
      </c>
      <c r="C250" s="37">
        <v>0</v>
      </c>
      <c r="D250" s="4">
        <f t="shared" si="88"/>
        <v>0</v>
      </c>
      <c r="E250" s="13">
        <v>0</v>
      </c>
      <c r="F250" s="5" t="s">
        <v>373</v>
      </c>
      <c r="G250" s="5" t="s">
        <v>373</v>
      </c>
      <c r="H250" s="5" t="s">
        <v>373</v>
      </c>
      <c r="I250" s="13" t="s">
        <v>370</v>
      </c>
      <c r="J250" s="5" t="s">
        <v>373</v>
      </c>
      <c r="K250" s="5" t="s">
        <v>373</v>
      </c>
      <c r="L250" s="5" t="s">
        <v>373</v>
      </c>
      <c r="M250" s="13" t="s">
        <v>370</v>
      </c>
      <c r="N250" s="37">
        <v>755.5</v>
      </c>
      <c r="O250" s="37">
        <v>971.4</v>
      </c>
      <c r="P250" s="4">
        <f t="shared" si="93"/>
        <v>1.2857710125744539</v>
      </c>
      <c r="Q250" s="13">
        <v>20</v>
      </c>
      <c r="R250" s="22">
        <v>1</v>
      </c>
      <c r="S250" s="13">
        <v>15</v>
      </c>
      <c r="T250" s="37">
        <v>120</v>
      </c>
      <c r="U250" s="37">
        <v>45.2</v>
      </c>
      <c r="V250" s="4">
        <f t="shared" si="94"/>
        <v>0.37666666666666671</v>
      </c>
      <c r="W250" s="13">
        <v>25</v>
      </c>
      <c r="X250" s="37">
        <v>6</v>
      </c>
      <c r="Y250" s="37">
        <v>0.3</v>
      </c>
      <c r="Z250" s="4">
        <f t="shared" si="95"/>
        <v>4.9999999999999996E-2</v>
      </c>
      <c r="AA250" s="13">
        <v>25</v>
      </c>
      <c r="AB250" s="37" t="s">
        <v>370</v>
      </c>
      <c r="AC250" s="37" t="s">
        <v>370</v>
      </c>
      <c r="AD250" s="4" t="s">
        <v>370</v>
      </c>
      <c r="AE250" s="13" t="s">
        <v>370</v>
      </c>
      <c r="AF250" s="5" t="s">
        <v>383</v>
      </c>
      <c r="AG250" s="5" t="s">
        <v>383</v>
      </c>
      <c r="AH250" s="5" t="s">
        <v>383</v>
      </c>
      <c r="AI250" s="13">
        <v>5</v>
      </c>
      <c r="AJ250" s="5" t="s">
        <v>383</v>
      </c>
      <c r="AK250" s="5" t="s">
        <v>383</v>
      </c>
      <c r="AL250" s="5" t="s">
        <v>383</v>
      </c>
      <c r="AM250" s="13">
        <v>15</v>
      </c>
      <c r="AN250" s="37">
        <v>100</v>
      </c>
      <c r="AO250" s="37">
        <v>100</v>
      </c>
      <c r="AP250" s="4">
        <f t="shared" si="98"/>
        <v>1</v>
      </c>
      <c r="AQ250" s="13">
        <v>20</v>
      </c>
      <c r="AR250" s="20">
        <f t="shared" si="96"/>
        <v>0.67982939922053098</v>
      </c>
      <c r="AS250" s="20">
        <f t="shared" si="99"/>
        <v>0.67982939922053098</v>
      </c>
      <c r="AT250" s="35">
        <v>1105</v>
      </c>
      <c r="AU250" s="21">
        <f t="shared" si="89"/>
        <v>904.09090909090912</v>
      </c>
      <c r="AV250" s="21">
        <f t="shared" si="90"/>
        <v>614.6</v>
      </c>
      <c r="AW250" s="80">
        <f t="shared" si="91"/>
        <v>-289.4909090909091</v>
      </c>
      <c r="AX250" s="21">
        <v>207.8</v>
      </c>
      <c r="AY250" s="21">
        <v>90.6</v>
      </c>
      <c r="AZ250" s="21">
        <v>0</v>
      </c>
      <c r="BA250" s="21">
        <v>44</v>
      </c>
      <c r="BB250" s="21">
        <v>121.2</v>
      </c>
      <c r="BC250" s="21">
        <v>0</v>
      </c>
      <c r="BD250" s="21">
        <v>54.9</v>
      </c>
      <c r="BE250" s="21">
        <v>44.8</v>
      </c>
      <c r="BF250" s="78">
        <f t="shared" si="92"/>
        <v>51.300000000000054</v>
      </c>
      <c r="BG250" s="100"/>
      <c r="BH250" s="81"/>
      <c r="BI250" s="106"/>
      <c r="BJ250" s="37">
        <f t="shared" si="97"/>
        <v>51.300000000000054</v>
      </c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2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2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2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2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2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1"/>
      <c r="HC250" s="11"/>
      <c r="HD250" s="11"/>
      <c r="HE250" s="11"/>
      <c r="HF250" s="11"/>
      <c r="HG250" s="11"/>
      <c r="HH250" s="11"/>
      <c r="HI250" s="11"/>
      <c r="HJ250" s="11"/>
      <c r="HK250" s="11"/>
      <c r="HL250" s="11"/>
      <c r="HM250" s="11"/>
      <c r="HN250" s="11"/>
      <c r="HO250" s="11"/>
      <c r="HP250" s="12"/>
      <c r="HQ250" s="11"/>
      <c r="HR250" s="11"/>
    </row>
    <row r="251" spans="1:226" s="2" customFormat="1" ht="15" customHeight="1" x14ac:dyDescent="0.2">
      <c r="A251" s="16" t="s">
        <v>249</v>
      </c>
      <c r="B251" s="37">
        <v>0</v>
      </c>
      <c r="C251" s="37">
        <v>0</v>
      </c>
      <c r="D251" s="4">
        <f t="shared" si="88"/>
        <v>0</v>
      </c>
      <c r="E251" s="13">
        <v>0</v>
      </c>
      <c r="F251" s="5" t="s">
        <v>373</v>
      </c>
      <c r="G251" s="5" t="s">
        <v>373</v>
      </c>
      <c r="H251" s="5" t="s">
        <v>373</v>
      </c>
      <c r="I251" s="13" t="s">
        <v>370</v>
      </c>
      <c r="J251" s="5" t="s">
        <v>373</v>
      </c>
      <c r="K251" s="5" t="s">
        <v>373</v>
      </c>
      <c r="L251" s="5" t="s">
        <v>373</v>
      </c>
      <c r="M251" s="13" t="s">
        <v>370</v>
      </c>
      <c r="N251" s="37">
        <v>683.4</v>
      </c>
      <c r="O251" s="37">
        <v>898.5</v>
      </c>
      <c r="P251" s="4">
        <f t="shared" si="93"/>
        <v>1.3147497805092188</v>
      </c>
      <c r="Q251" s="13">
        <v>20</v>
      </c>
      <c r="R251" s="22">
        <v>1</v>
      </c>
      <c r="S251" s="13">
        <v>15</v>
      </c>
      <c r="T251" s="37">
        <v>345.4</v>
      </c>
      <c r="U251" s="37">
        <v>375.1</v>
      </c>
      <c r="V251" s="4">
        <f t="shared" si="94"/>
        <v>1.0859872611464969</v>
      </c>
      <c r="W251" s="13">
        <v>40</v>
      </c>
      <c r="X251" s="37">
        <v>15.1</v>
      </c>
      <c r="Y251" s="37">
        <v>8.6</v>
      </c>
      <c r="Z251" s="4">
        <f t="shared" si="95"/>
        <v>0.56953642384105962</v>
      </c>
      <c r="AA251" s="13">
        <v>10</v>
      </c>
      <c r="AB251" s="37" t="s">
        <v>370</v>
      </c>
      <c r="AC251" s="37" t="s">
        <v>370</v>
      </c>
      <c r="AD251" s="4" t="s">
        <v>370</v>
      </c>
      <c r="AE251" s="13" t="s">
        <v>370</v>
      </c>
      <c r="AF251" s="5" t="s">
        <v>383</v>
      </c>
      <c r="AG251" s="5" t="s">
        <v>383</v>
      </c>
      <c r="AH251" s="5" t="s">
        <v>383</v>
      </c>
      <c r="AI251" s="13">
        <v>5</v>
      </c>
      <c r="AJ251" s="5" t="s">
        <v>383</v>
      </c>
      <c r="AK251" s="5" t="s">
        <v>383</v>
      </c>
      <c r="AL251" s="5" t="s">
        <v>383</v>
      </c>
      <c r="AM251" s="13">
        <v>15</v>
      </c>
      <c r="AN251" s="37">
        <v>222</v>
      </c>
      <c r="AO251" s="37">
        <v>203</v>
      </c>
      <c r="AP251" s="4">
        <f t="shared" si="98"/>
        <v>0.9144144144144144</v>
      </c>
      <c r="AQ251" s="13">
        <v>20</v>
      </c>
      <c r="AR251" s="20">
        <f t="shared" si="96"/>
        <v>1.0354108436451726</v>
      </c>
      <c r="AS251" s="20">
        <f t="shared" si="99"/>
        <v>1.0354108436451726</v>
      </c>
      <c r="AT251" s="35">
        <v>968</v>
      </c>
      <c r="AU251" s="21">
        <f t="shared" si="89"/>
        <v>792</v>
      </c>
      <c r="AV251" s="21">
        <f t="shared" si="90"/>
        <v>820</v>
      </c>
      <c r="AW251" s="80">
        <f t="shared" si="91"/>
        <v>28</v>
      </c>
      <c r="AX251" s="21">
        <v>212.3</v>
      </c>
      <c r="AY251" s="21">
        <v>82.7</v>
      </c>
      <c r="AZ251" s="21">
        <v>0</v>
      </c>
      <c r="BA251" s="21">
        <v>76</v>
      </c>
      <c r="BB251" s="21">
        <v>106.4</v>
      </c>
      <c r="BC251" s="21">
        <v>106.10000000000002</v>
      </c>
      <c r="BD251" s="21">
        <v>99.600000000000023</v>
      </c>
      <c r="BE251" s="21">
        <v>70.799999999999955</v>
      </c>
      <c r="BF251" s="78">
        <f t="shared" si="92"/>
        <v>66.100000000000023</v>
      </c>
      <c r="BG251" s="100"/>
      <c r="BH251" s="81"/>
      <c r="BI251" s="106"/>
      <c r="BJ251" s="37">
        <f t="shared" si="97"/>
        <v>66.100000000000023</v>
      </c>
      <c r="BK251" s="11"/>
      <c r="BL251" s="11"/>
      <c r="BM251" s="11"/>
      <c r="BN251" s="11"/>
      <c r="BO251" s="11"/>
      <c r="BP251" s="11"/>
      <c r="BQ251" s="11"/>
      <c r="BR251" s="11"/>
      <c r="BS251" s="11"/>
      <c r="BT251" s="11"/>
      <c r="BU251" s="11"/>
      <c r="BV251" s="11"/>
      <c r="BW251" s="11"/>
      <c r="BX251" s="11"/>
      <c r="BY251" s="11"/>
      <c r="BZ251" s="11"/>
      <c r="CA251" s="11"/>
      <c r="CB251" s="11"/>
      <c r="CC251" s="11"/>
      <c r="CD251" s="11"/>
      <c r="CE251" s="11"/>
      <c r="CF251" s="12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2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  <c r="DV251" s="11"/>
      <c r="DW251" s="11"/>
      <c r="DX251" s="11"/>
      <c r="DY251" s="11"/>
      <c r="DZ251" s="11"/>
      <c r="EA251" s="11"/>
      <c r="EB251" s="11"/>
      <c r="EC251" s="11"/>
      <c r="ED251" s="11"/>
      <c r="EE251" s="11"/>
      <c r="EF251" s="11"/>
      <c r="EG251" s="11"/>
      <c r="EH251" s="11"/>
      <c r="EI251" s="11"/>
      <c r="EJ251" s="12"/>
      <c r="EK251" s="11"/>
      <c r="EL251" s="11"/>
      <c r="EM251" s="11"/>
      <c r="EN251" s="11"/>
      <c r="EO251" s="11"/>
      <c r="EP251" s="11"/>
      <c r="EQ251" s="11"/>
      <c r="ER251" s="11"/>
      <c r="ES251" s="11"/>
      <c r="ET251" s="11"/>
      <c r="EU251" s="11"/>
      <c r="EV251" s="11"/>
      <c r="EW251" s="11"/>
      <c r="EX251" s="11"/>
      <c r="EY251" s="11"/>
      <c r="EZ251" s="11"/>
      <c r="FA251" s="11"/>
      <c r="FB251" s="11"/>
      <c r="FC251" s="11"/>
      <c r="FD251" s="11"/>
      <c r="FE251" s="11"/>
      <c r="FF251" s="11"/>
      <c r="FG251" s="11"/>
      <c r="FH251" s="11"/>
      <c r="FI251" s="11"/>
      <c r="FJ251" s="11"/>
      <c r="FK251" s="11"/>
      <c r="FL251" s="12"/>
      <c r="FM251" s="11"/>
      <c r="FN251" s="11"/>
      <c r="FO251" s="11"/>
      <c r="FP251" s="11"/>
      <c r="FQ251" s="11"/>
      <c r="FR251" s="11"/>
      <c r="FS251" s="11"/>
      <c r="FT251" s="11"/>
      <c r="FU251" s="11"/>
      <c r="FV251" s="11"/>
      <c r="FW251" s="11"/>
      <c r="FX251" s="11"/>
      <c r="FY251" s="11"/>
      <c r="FZ251" s="11"/>
      <c r="GA251" s="11"/>
      <c r="GB251" s="11"/>
      <c r="GC251" s="11"/>
      <c r="GD251" s="11"/>
      <c r="GE251" s="11"/>
      <c r="GF251" s="11"/>
      <c r="GG251" s="11"/>
      <c r="GH251" s="11"/>
      <c r="GI251" s="11"/>
      <c r="GJ251" s="11"/>
      <c r="GK251" s="11"/>
      <c r="GL251" s="11"/>
      <c r="GM251" s="11"/>
      <c r="GN251" s="12"/>
      <c r="GO251" s="11"/>
      <c r="GP251" s="11"/>
      <c r="GQ251" s="11"/>
      <c r="GR251" s="11"/>
      <c r="GS251" s="11"/>
      <c r="GT251" s="11"/>
      <c r="GU251" s="11"/>
      <c r="GV251" s="11"/>
      <c r="GW251" s="11"/>
      <c r="GX251" s="11"/>
      <c r="GY251" s="11"/>
      <c r="GZ251" s="11"/>
      <c r="HA251" s="11"/>
      <c r="HB251" s="11"/>
      <c r="HC251" s="11"/>
      <c r="HD251" s="11"/>
      <c r="HE251" s="11"/>
      <c r="HF251" s="11"/>
      <c r="HG251" s="11"/>
      <c r="HH251" s="11"/>
      <c r="HI251" s="11"/>
      <c r="HJ251" s="11"/>
      <c r="HK251" s="11"/>
      <c r="HL251" s="11"/>
      <c r="HM251" s="11"/>
      <c r="HN251" s="11"/>
      <c r="HO251" s="11"/>
      <c r="HP251" s="12"/>
      <c r="HQ251" s="11"/>
      <c r="HR251" s="11"/>
    </row>
    <row r="252" spans="1:226" s="2" customFormat="1" ht="15" customHeight="1" x14ac:dyDescent="0.2">
      <c r="A252" s="16" t="s">
        <v>250</v>
      </c>
      <c r="B252" s="37">
        <v>0</v>
      </c>
      <c r="C252" s="37">
        <v>0</v>
      </c>
      <c r="D252" s="4">
        <f t="shared" si="88"/>
        <v>0</v>
      </c>
      <c r="E252" s="13">
        <v>0</v>
      </c>
      <c r="F252" s="5" t="s">
        <v>373</v>
      </c>
      <c r="G252" s="5" t="s">
        <v>373</v>
      </c>
      <c r="H252" s="5" t="s">
        <v>373</v>
      </c>
      <c r="I252" s="13" t="s">
        <v>370</v>
      </c>
      <c r="J252" s="5" t="s">
        <v>373</v>
      </c>
      <c r="K252" s="5" t="s">
        <v>373</v>
      </c>
      <c r="L252" s="5" t="s">
        <v>373</v>
      </c>
      <c r="M252" s="13" t="s">
        <v>370</v>
      </c>
      <c r="N252" s="37">
        <v>966.5</v>
      </c>
      <c r="O252" s="37">
        <v>733.6</v>
      </c>
      <c r="P252" s="4">
        <f t="shared" si="93"/>
        <v>0.75902741852043454</v>
      </c>
      <c r="Q252" s="13">
        <v>20</v>
      </c>
      <c r="R252" s="22">
        <v>1</v>
      </c>
      <c r="S252" s="13">
        <v>15</v>
      </c>
      <c r="T252" s="37">
        <v>115</v>
      </c>
      <c r="U252" s="37">
        <v>84</v>
      </c>
      <c r="V252" s="4">
        <f t="shared" si="94"/>
        <v>0.73043478260869565</v>
      </c>
      <c r="W252" s="13">
        <v>25</v>
      </c>
      <c r="X252" s="37">
        <v>19.600000000000001</v>
      </c>
      <c r="Y252" s="37">
        <v>27.3</v>
      </c>
      <c r="Z252" s="4">
        <f t="shared" si="95"/>
        <v>1.3928571428571428</v>
      </c>
      <c r="AA252" s="13">
        <v>25</v>
      </c>
      <c r="AB252" s="37" t="s">
        <v>370</v>
      </c>
      <c r="AC252" s="37" t="s">
        <v>370</v>
      </c>
      <c r="AD252" s="4" t="s">
        <v>370</v>
      </c>
      <c r="AE252" s="13" t="s">
        <v>370</v>
      </c>
      <c r="AF252" s="5" t="s">
        <v>383</v>
      </c>
      <c r="AG252" s="5" t="s">
        <v>383</v>
      </c>
      <c r="AH252" s="5" t="s">
        <v>383</v>
      </c>
      <c r="AI252" s="13">
        <v>5</v>
      </c>
      <c r="AJ252" s="5" t="s">
        <v>383</v>
      </c>
      <c r="AK252" s="5" t="s">
        <v>383</v>
      </c>
      <c r="AL252" s="5" t="s">
        <v>383</v>
      </c>
      <c r="AM252" s="13">
        <v>15</v>
      </c>
      <c r="AN252" s="37">
        <v>182</v>
      </c>
      <c r="AO252" s="37">
        <v>172</v>
      </c>
      <c r="AP252" s="4">
        <f t="shared" si="98"/>
        <v>0.94505494505494503</v>
      </c>
      <c r="AQ252" s="13">
        <v>20</v>
      </c>
      <c r="AR252" s="20">
        <f t="shared" si="96"/>
        <v>0.97298995626812912</v>
      </c>
      <c r="AS252" s="20">
        <f t="shared" si="99"/>
        <v>0.97298995626812912</v>
      </c>
      <c r="AT252" s="35">
        <v>1603</v>
      </c>
      <c r="AU252" s="21">
        <f t="shared" si="89"/>
        <v>1311.5454545454545</v>
      </c>
      <c r="AV252" s="21">
        <f t="shared" si="90"/>
        <v>1276.0999999999999</v>
      </c>
      <c r="AW252" s="80">
        <f t="shared" si="91"/>
        <v>-35.445454545454595</v>
      </c>
      <c r="AX252" s="21">
        <v>263.5</v>
      </c>
      <c r="AY252" s="21">
        <v>284.39999999999998</v>
      </c>
      <c r="AZ252" s="21">
        <v>0</v>
      </c>
      <c r="BA252" s="21">
        <v>179.5</v>
      </c>
      <c r="BB252" s="21">
        <v>166.3</v>
      </c>
      <c r="BC252" s="21">
        <v>27.299999999999955</v>
      </c>
      <c r="BD252" s="21">
        <v>139.20000000000005</v>
      </c>
      <c r="BE252" s="21">
        <v>153.69999999999993</v>
      </c>
      <c r="BF252" s="78">
        <f t="shared" si="92"/>
        <v>62.199999999999989</v>
      </c>
      <c r="BG252" s="100"/>
      <c r="BH252" s="81"/>
      <c r="BI252" s="106"/>
      <c r="BJ252" s="37">
        <f t="shared" si="97"/>
        <v>62.199999999999989</v>
      </c>
      <c r="BK252" s="11"/>
      <c r="BL252" s="11"/>
      <c r="BM252" s="11"/>
      <c r="BN252" s="11"/>
      <c r="BO252" s="11"/>
      <c r="BP252" s="11"/>
      <c r="BQ252" s="11"/>
      <c r="BR252" s="11"/>
      <c r="BS252" s="11"/>
      <c r="BT252" s="11"/>
      <c r="BU252" s="11"/>
      <c r="BV252" s="11"/>
      <c r="BW252" s="11"/>
      <c r="BX252" s="11"/>
      <c r="BY252" s="11"/>
      <c r="BZ252" s="11"/>
      <c r="CA252" s="11"/>
      <c r="CB252" s="11"/>
      <c r="CC252" s="11"/>
      <c r="CD252" s="11"/>
      <c r="CE252" s="11"/>
      <c r="CF252" s="12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2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  <c r="DV252" s="11"/>
      <c r="DW252" s="11"/>
      <c r="DX252" s="11"/>
      <c r="DY252" s="11"/>
      <c r="DZ252" s="11"/>
      <c r="EA252" s="11"/>
      <c r="EB252" s="11"/>
      <c r="EC252" s="11"/>
      <c r="ED252" s="11"/>
      <c r="EE252" s="11"/>
      <c r="EF252" s="11"/>
      <c r="EG252" s="11"/>
      <c r="EH252" s="11"/>
      <c r="EI252" s="11"/>
      <c r="EJ252" s="12"/>
      <c r="EK252" s="11"/>
      <c r="EL252" s="11"/>
      <c r="EM252" s="11"/>
      <c r="EN252" s="11"/>
      <c r="EO252" s="11"/>
      <c r="EP252" s="11"/>
      <c r="EQ252" s="11"/>
      <c r="ER252" s="11"/>
      <c r="ES252" s="11"/>
      <c r="ET252" s="11"/>
      <c r="EU252" s="11"/>
      <c r="EV252" s="11"/>
      <c r="EW252" s="11"/>
      <c r="EX252" s="11"/>
      <c r="EY252" s="11"/>
      <c r="EZ252" s="11"/>
      <c r="FA252" s="11"/>
      <c r="FB252" s="11"/>
      <c r="FC252" s="11"/>
      <c r="FD252" s="11"/>
      <c r="FE252" s="11"/>
      <c r="FF252" s="11"/>
      <c r="FG252" s="11"/>
      <c r="FH252" s="11"/>
      <c r="FI252" s="11"/>
      <c r="FJ252" s="11"/>
      <c r="FK252" s="11"/>
      <c r="FL252" s="12"/>
      <c r="FM252" s="11"/>
      <c r="FN252" s="11"/>
      <c r="FO252" s="11"/>
      <c r="FP252" s="11"/>
      <c r="FQ252" s="11"/>
      <c r="FR252" s="11"/>
      <c r="FS252" s="11"/>
      <c r="FT252" s="11"/>
      <c r="FU252" s="11"/>
      <c r="FV252" s="11"/>
      <c r="FW252" s="11"/>
      <c r="FX252" s="11"/>
      <c r="FY252" s="11"/>
      <c r="FZ252" s="11"/>
      <c r="GA252" s="11"/>
      <c r="GB252" s="11"/>
      <c r="GC252" s="11"/>
      <c r="GD252" s="11"/>
      <c r="GE252" s="11"/>
      <c r="GF252" s="11"/>
      <c r="GG252" s="11"/>
      <c r="GH252" s="11"/>
      <c r="GI252" s="11"/>
      <c r="GJ252" s="11"/>
      <c r="GK252" s="11"/>
      <c r="GL252" s="11"/>
      <c r="GM252" s="11"/>
      <c r="GN252" s="12"/>
      <c r="GO252" s="11"/>
      <c r="GP252" s="11"/>
      <c r="GQ252" s="11"/>
      <c r="GR252" s="11"/>
      <c r="GS252" s="11"/>
      <c r="GT252" s="11"/>
      <c r="GU252" s="11"/>
      <c r="GV252" s="11"/>
      <c r="GW252" s="11"/>
      <c r="GX252" s="11"/>
      <c r="GY252" s="11"/>
      <c r="GZ252" s="11"/>
      <c r="HA252" s="11"/>
      <c r="HB252" s="11"/>
      <c r="HC252" s="11"/>
      <c r="HD252" s="11"/>
      <c r="HE252" s="11"/>
      <c r="HF252" s="11"/>
      <c r="HG252" s="11"/>
      <c r="HH252" s="11"/>
      <c r="HI252" s="11"/>
      <c r="HJ252" s="11"/>
      <c r="HK252" s="11"/>
      <c r="HL252" s="11"/>
      <c r="HM252" s="11"/>
      <c r="HN252" s="11"/>
      <c r="HO252" s="11"/>
      <c r="HP252" s="12"/>
      <c r="HQ252" s="11"/>
      <c r="HR252" s="11"/>
    </row>
    <row r="253" spans="1:226" s="2" customFormat="1" ht="15" customHeight="1" x14ac:dyDescent="0.2">
      <c r="A253" s="16" t="s">
        <v>251</v>
      </c>
      <c r="B253" s="37">
        <v>0</v>
      </c>
      <c r="C253" s="37">
        <v>0</v>
      </c>
      <c r="D253" s="4">
        <f t="shared" si="88"/>
        <v>0</v>
      </c>
      <c r="E253" s="13">
        <v>0</v>
      </c>
      <c r="F253" s="5" t="s">
        <v>373</v>
      </c>
      <c r="G253" s="5" t="s">
        <v>373</v>
      </c>
      <c r="H253" s="5" t="s">
        <v>373</v>
      </c>
      <c r="I253" s="13" t="s">
        <v>370</v>
      </c>
      <c r="J253" s="5" t="s">
        <v>373</v>
      </c>
      <c r="K253" s="5" t="s">
        <v>373</v>
      </c>
      <c r="L253" s="5" t="s">
        <v>373</v>
      </c>
      <c r="M253" s="13" t="s">
        <v>370</v>
      </c>
      <c r="N253" s="37">
        <v>1517.7</v>
      </c>
      <c r="O253" s="37">
        <v>1575.7</v>
      </c>
      <c r="P253" s="4">
        <f t="shared" si="93"/>
        <v>1.038215721157014</v>
      </c>
      <c r="Q253" s="13">
        <v>20</v>
      </c>
      <c r="R253" s="22">
        <v>1</v>
      </c>
      <c r="S253" s="13">
        <v>15</v>
      </c>
      <c r="T253" s="37">
        <v>929.1</v>
      </c>
      <c r="U253" s="37">
        <v>1110.3</v>
      </c>
      <c r="V253" s="4">
        <f t="shared" si="94"/>
        <v>1.195027445915402</v>
      </c>
      <c r="W253" s="13">
        <v>20</v>
      </c>
      <c r="X253" s="37">
        <v>115</v>
      </c>
      <c r="Y253" s="37">
        <v>89.5</v>
      </c>
      <c r="Z253" s="4">
        <f t="shared" si="95"/>
        <v>0.77826086956521734</v>
      </c>
      <c r="AA253" s="13">
        <v>30</v>
      </c>
      <c r="AB253" s="37" t="s">
        <v>370</v>
      </c>
      <c r="AC253" s="37" t="s">
        <v>370</v>
      </c>
      <c r="AD253" s="4" t="s">
        <v>370</v>
      </c>
      <c r="AE253" s="13" t="s">
        <v>370</v>
      </c>
      <c r="AF253" s="5" t="s">
        <v>383</v>
      </c>
      <c r="AG253" s="5" t="s">
        <v>383</v>
      </c>
      <c r="AH253" s="5" t="s">
        <v>383</v>
      </c>
      <c r="AI253" s="13">
        <v>5</v>
      </c>
      <c r="AJ253" s="5" t="s">
        <v>383</v>
      </c>
      <c r="AK253" s="5" t="s">
        <v>383</v>
      </c>
      <c r="AL253" s="5" t="s">
        <v>383</v>
      </c>
      <c r="AM253" s="13">
        <v>15</v>
      </c>
      <c r="AN253" s="37">
        <v>415</v>
      </c>
      <c r="AO253" s="37">
        <v>441</v>
      </c>
      <c r="AP253" s="4">
        <f t="shared" si="98"/>
        <v>1.0626506024096385</v>
      </c>
      <c r="AQ253" s="13">
        <v>20</v>
      </c>
      <c r="AR253" s="20">
        <f t="shared" si="96"/>
        <v>0.99300668072950105</v>
      </c>
      <c r="AS253" s="20">
        <f t="shared" si="99"/>
        <v>0.99300668072950105</v>
      </c>
      <c r="AT253" s="35">
        <v>1163</v>
      </c>
      <c r="AU253" s="21">
        <f t="shared" si="89"/>
        <v>951.54545454545462</v>
      </c>
      <c r="AV253" s="21">
        <f t="shared" si="90"/>
        <v>944.9</v>
      </c>
      <c r="AW253" s="80">
        <f t="shared" si="91"/>
        <v>-6.6454545454546405</v>
      </c>
      <c r="AX253" s="21">
        <v>235.1</v>
      </c>
      <c r="AY253" s="21">
        <v>101.8</v>
      </c>
      <c r="AZ253" s="21">
        <v>0</v>
      </c>
      <c r="BA253" s="21">
        <v>125.4</v>
      </c>
      <c r="BB253" s="21">
        <v>83.3</v>
      </c>
      <c r="BC253" s="21">
        <v>32.199999999999932</v>
      </c>
      <c r="BD253" s="21">
        <v>136.30000000000004</v>
      </c>
      <c r="BE253" s="21">
        <v>109.09999999999995</v>
      </c>
      <c r="BF253" s="78">
        <f t="shared" si="92"/>
        <v>121.70000000000009</v>
      </c>
      <c r="BG253" s="100"/>
      <c r="BH253" s="81"/>
      <c r="BI253" s="106"/>
      <c r="BJ253" s="37">
        <f t="shared" si="97"/>
        <v>121.70000000000009</v>
      </c>
      <c r="BK253" s="11"/>
      <c r="BL253" s="11"/>
      <c r="BM253" s="11"/>
      <c r="BN253" s="11"/>
      <c r="BO253" s="11"/>
      <c r="BP253" s="11"/>
      <c r="BQ253" s="11"/>
      <c r="BR253" s="11"/>
      <c r="BS253" s="11"/>
      <c r="BT253" s="11"/>
      <c r="BU253" s="11"/>
      <c r="BV253" s="11"/>
      <c r="BW253" s="11"/>
      <c r="BX253" s="11"/>
      <c r="BY253" s="11"/>
      <c r="BZ253" s="11"/>
      <c r="CA253" s="11"/>
      <c r="CB253" s="11"/>
      <c r="CC253" s="11"/>
      <c r="CD253" s="11"/>
      <c r="CE253" s="11"/>
      <c r="CF253" s="12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2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  <c r="DV253" s="11"/>
      <c r="DW253" s="11"/>
      <c r="DX253" s="11"/>
      <c r="DY253" s="11"/>
      <c r="DZ253" s="11"/>
      <c r="EA253" s="11"/>
      <c r="EB253" s="11"/>
      <c r="EC253" s="11"/>
      <c r="ED253" s="11"/>
      <c r="EE253" s="11"/>
      <c r="EF253" s="11"/>
      <c r="EG253" s="11"/>
      <c r="EH253" s="11"/>
      <c r="EI253" s="11"/>
      <c r="EJ253" s="12"/>
      <c r="EK253" s="11"/>
      <c r="EL253" s="11"/>
      <c r="EM253" s="11"/>
      <c r="EN253" s="11"/>
      <c r="EO253" s="11"/>
      <c r="EP253" s="11"/>
      <c r="EQ253" s="11"/>
      <c r="ER253" s="11"/>
      <c r="ES253" s="11"/>
      <c r="ET253" s="11"/>
      <c r="EU253" s="11"/>
      <c r="EV253" s="11"/>
      <c r="EW253" s="11"/>
      <c r="EX253" s="11"/>
      <c r="EY253" s="11"/>
      <c r="EZ253" s="11"/>
      <c r="FA253" s="11"/>
      <c r="FB253" s="11"/>
      <c r="FC253" s="11"/>
      <c r="FD253" s="11"/>
      <c r="FE253" s="11"/>
      <c r="FF253" s="11"/>
      <c r="FG253" s="11"/>
      <c r="FH253" s="11"/>
      <c r="FI253" s="11"/>
      <c r="FJ253" s="11"/>
      <c r="FK253" s="11"/>
      <c r="FL253" s="12"/>
      <c r="FM253" s="11"/>
      <c r="FN253" s="11"/>
      <c r="FO253" s="11"/>
      <c r="FP253" s="11"/>
      <c r="FQ253" s="11"/>
      <c r="FR253" s="11"/>
      <c r="FS253" s="11"/>
      <c r="FT253" s="11"/>
      <c r="FU253" s="11"/>
      <c r="FV253" s="11"/>
      <c r="FW253" s="11"/>
      <c r="FX253" s="11"/>
      <c r="FY253" s="11"/>
      <c r="FZ253" s="11"/>
      <c r="GA253" s="11"/>
      <c r="GB253" s="11"/>
      <c r="GC253" s="11"/>
      <c r="GD253" s="11"/>
      <c r="GE253" s="11"/>
      <c r="GF253" s="11"/>
      <c r="GG253" s="11"/>
      <c r="GH253" s="11"/>
      <c r="GI253" s="11"/>
      <c r="GJ253" s="11"/>
      <c r="GK253" s="11"/>
      <c r="GL253" s="11"/>
      <c r="GM253" s="11"/>
      <c r="GN253" s="12"/>
      <c r="GO253" s="11"/>
      <c r="GP253" s="11"/>
      <c r="GQ253" s="11"/>
      <c r="GR253" s="11"/>
      <c r="GS253" s="11"/>
      <c r="GT253" s="11"/>
      <c r="GU253" s="11"/>
      <c r="GV253" s="11"/>
      <c r="GW253" s="11"/>
      <c r="GX253" s="11"/>
      <c r="GY253" s="11"/>
      <c r="GZ253" s="11"/>
      <c r="HA253" s="11"/>
      <c r="HB253" s="11"/>
      <c r="HC253" s="11"/>
      <c r="HD253" s="11"/>
      <c r="HE253" s="11"/>
      <c r="HF253" s="11"/>
      <c r="HG253" s="11"/>
      <c r="HH253" s="11"/>
      <c r="HI253" s="11"/>
      <c r="HJ253" s="11"/>
      <c r="HK253" s="11"/>
      <c r="HL253" s="11"/>
      <c r="HM253" s="11"/>
      <c r="HN253" s="11"/>
      <c r="HO253" s="11"/>
      <c r="HP253" s="12"/>
      <c r="HQ253" s="11"/>
      <c r="HR253" s="11"/>
    </row>
    <row r="254" spans="1:226" s="2" customFormat="1" ht="15" customHeight="1" x14ac:dyDescent="0.2">
      <c r="A254" s="16" t="s">
        <v>252</v>
      </c>
      <c r="B254" s="37">
        <v>47360.6</v>
      </c>
      <c r="C254" s="37">
        <v>58173</v>
      </c>
      <c r="D254" s="4">
        <f t="shared" si="88"/>
        <v>1.2282994725573579</v>
      </c>
      <c r="E254" s="13">
        <v>10</v>
      </c>
      <c r="F254" s="5" t="s">
        <v>373</v>
      </c>
      <c r="G254" s="5" t="s">
        <v>373</v>
      </c>
      <c r="H254" s="5" t="s">
        <v>373</v>
      </c>
      <c r="I254" s="13" t="s">
        <v>370</v>
      </c>
      <c r="J254" s="5" t="s">
        <v>373</v>
      </c>
      <c r="K254" s="5" t="s">
        <v>373</v>
      </c>
      <c r="L254" s="5" t="s">
        <v>373</v>
      </c>
      <c r="M254" s="13" t="s">
        <v>370</v>
      </c>
      <c r="N254" s="37">
        <v>2623.4</v>
      </c>
      <c r="O254" s="37">
        <v>2854.9</v>
      </c>
      <c r="P254" s="4">
        <f t="shared" si="93"/>
        <v>1.0882442631699321</v>
      </c>
      <c r="Q254" s="13">
        <v>20</v>
      </c>
      <c r="R254" s="22">
        <v>1</v>
      </c>
      <c r="S254" s="13">
        <v>15</v>
      </c>
      <c r="T254" s="37">
        <v>208.5</v>
      </c>
      <c r="U254" s="37">
        <v>170.3</v>
      </c>
      <c r="V254" s="4">
        <f t="shared" si="94"/>
        <v>0.81678657074340533</v>
      </c>
      <c r="W254" s="13">
        <v>25</v>
      </c>
      <c r="X254" s="37">
        <v>16.8</v>
      </c>
      <c r="Y254" s="37">
        <v>7.2</v>
      </c>
      <c r="Z254" s="4">
        <f t="shared" si="95"/>
        <v>0.42857142857142855</v>
      </c>
      <c r="AA254" s="13">
        <v>25</v>
      </c>
      <c r="AB254" s="37" t="s">
        <v>370</v>
      </c>
      <c r="AC254" s="37" t="s">
        <v>370</v>
      </c>
      <c r="AD254" s="4" t="s">
        <v>370</v>
      </c>
      <c r="AE254" s="13" t="s">
        <v>370</v>
      </c>
      <c r="AF254" s="5" t="s">
        <v>383</v>
      </c>
      <c r="AG254" s="5" t="s">
        <v>383</v>
      </c>
      <c r="AH254" s="5" t="s">
        <v>383</v>
      </c>
      <c r="AI254" s="13">
        <v>5</v>
      </c>
      <c r="AJ254" s="5" t="s">
        <v>383</v>
      </c>
      <c r="AK254" s="5" t="s">
        <v>383</v>
      </c>
      <c r="AL254" s="5" t="s">
        <v>383</v>
      </c>
      <c r="AM254" s="13">
        <v>15</v>
      </c>
      <c r="AN254" s="37">
        <v>185</v>
      </c>
      <c r="AO254" s="37">
        <v>175</v>
      </c>
      <c r="AP254" s="4">
        <f t="shared" si="98"/>
        <v>0.94594594594594594</v>
      </c>
      <c r="AQ254" s="13">
        <v>20</v>
      </c>
      <c r="AR254" s="20">
        <f t="shared" si="96"/>
        <v>0.86174564252836505</v>
      </c>
      <c r="AS254" s="20">
        <f t="shared" si="99"/>
        <v>0.86174564252836505</v>
      </c>
      <c r="AT254" s="35">
        <v>1819</v>
      </c>
      <c r="AU254" s="21">
        <f t="shared" si="89"/>
        <v>1488.2727272727275</v>
      </c>
      <c r="AV254" s="21">
        <f t="shared" si="90"/>
        <v>1282.5</v>
      </c>
      <c r="AW254" s="80">
        <f t="shared" si="91"/>
        <v>-205.77272727272748</v>
      </c>
      <c r="AX254" s="21">
        <v>384.6</v>
      </c>
      <c r="AY254" s="21">
        <v>188.9</v>
      </c>
      <c r="AZ254" s="21">
        <v>0</v>
      </c>
      <c r="BA254" s="21">
        <v>128.1</v>
      </c>
      <c r="BB254" s="21">
        <v>125.5</v>
      </c>
      <c r="BC254" s="21">
        <v>129.19999999999993</v>
      </c>
      <c r="BD254" s="21">
        <v>145.30000000000007</v>
      </c>
      <c r="BE254" s="21">
        <v>163.79999999999993</v>
      </c>
      <c r="BF254" s="78">
        <f t="shared" si="92"/>
        <v>17.100000000000051</v>
      </c>
      <c r="BG254" s="100"/>
      <c r="BH254" s="81"/>
      <c r="BI254" s="106"/>
      <c r="BJ254" s="37">
        <f t="shared" si="97"/>
        <v>17.100000000000051</v>
      </c>
      <c r="BK254" s="11"/>
      <c r="BL254" s="11"/>
      <c r="BM254" s="11"/>
      <c r="BN254" s="11"/>
      <c r="BO254" s="11"/>
      <c r="BP254" s="11"/>
      <c r="BQ254" s="11"/>
      <c r="BR254" s="11"/>
      <c r="BS254" s="11"/>
      <c r="BT254" s="11"/>
      <c r="BU254" s="11"/>
      <c r="BV254" s="11"/>
      <c r="BW254" s="11"/>
      <c r="BX254" s="11"/>
      <c r="BY254" s="11"/>
      <c r="BZ254" s="11"/>
      <c r="CA254" s="11"/>
      <c r="CB254" s="11"/>
      <c r="CC254" s="11"/>
      <c r="CD254" s="11"/>
      <c r="CE254" s="11"/>
      <c r="CF254" s="12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2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  <c r="DV254" s="11"/>
      <c r="DW254" s="11"/>
      <c r="DX254" s="11"/>
      <c r="DY254" s="11"/>
      <c r="DZ254" s="11"/>
      <c r="EA254" s="11"/>
      <c r="EB254" s="11"/>
      <c r="EC254" s="11"/>
      <c r="ED254" s="11"/>
      <c r="EE254" s="11"/>
      <c r="EF254" s="11"/>
      <c r="EG254" s="11"/>
      <c r="EH254" s="11"/>
      <c r="EI254" s="11"/>
      <c r="EJ254" s="12"/>
      <c r="EK254" s="11"/>
      <c r="EL254" s="11"/>
      <c r="EM254" s="11"/>
      <c r="EN254" s="11"/>
      <c r="EO254" s="11"/>
      <c r="EP254" s="11"/>
      <c r="EQ254" s="11"/>
      <c r="ER254" s="11"/>
      <c r="ES254" s="11"/>
      <c r="ET254" s="11"/>
      <c r="EU254" s="11"/>
      <c r="EV254" s="11"/>
      <c r="EW254" s="11"/>
      <c r="EX254" s="11"/>
      <c r="EY254" s="11"/>
      <c r="EZ254" s="11"/>
      <c r="FA254" s="11"/>
      <c r="FB254" s="11"/>
      <c r="FC254" s="11"/>
      <c r="FD254" s="11"/>
      <c r="FE254" s="11"/>
      <c r="FF254" s="11"/>
      <c r="FG254" s="11"/>
      <c r="FH254" s="11"/>
      <c r="FI254" s="11"/>
      <c r="FJ254" s="11"/>
      <c r="FK254" s="11"/>
      <c r="FL254" s="12"/>
      <c r="FM254" s="11"/>
      <c r="FN254" s="11"/>
      <c r="FO254" s="11"/>
      <c r="FP254" s="11"/>
      <c r="FQ254" s="11"/>
      <c r="FR254" s="11"/>
      <c r="FS254" s="11"/>
      <c r="FT254" s="11"/>
      <c r="FU254" s="11"/>
      <c r="FV254" s="11"/>
      <c r="FW254" s="11"/>
      <c r="FX254" s="11"/>
      <c r="FY254" s="11"/>
      <c r="FZ254" s="11"/>
      <c r="GA254" s="11"/>
      <c r="GB254" s="11"/>
      <c r="GC254" s="11"/>
      <c r="GD254" s="11"/>
      <c r="GE254" s="11"/>
      <c r="GF254" s="11"/>
      <c r="GG254" s="11"/>
      <c r="GH254" s="11"/>
      <c r="GI254" s="11"/>
      <c r="GJ254" s="11"/>
      <c r="GK254" s="11"/>
      <c r="GL254" s="11"/>
      <c r="GM254" s="11"/>
      <c r="GN254" s="12"/>
      <c r="GO254" s="11"/>
      <c r="GP254" s="11"/>
      <c r="GQ254" s="11"/>
      <c r="GR254" s="11"/>
      <c r="GS254" s="11"/>
      <c r="GT254" s="11"/>
      <c r="GU254" s="11"/>
      <c r="GV254" s="11"/>
      <c r="GW254" s="11"/>
      <c r="GX254" s="11"/>
      <c r="GY254" s="11"/>
      <c r="GZ254" s="11"/>
      <c r="HA254" s="11"/>
      <c r="HB254" s="11"/>
      <c r="HC254" s="11"/>
      <c r="HD254" s="11"/>
      <c r="HE254" s="11"/>
      <c r="HF254" s="11"/>
      <c r="HG254" s="11"/>
      <c r="HH254" s="11"/>
      <c r="HI254" s="11"/>
      <c r="HJ254" s="11"/>
      <c r="HK254" s="11"/>
      <c r="HL254" s="11"/>
      <c r="HM254" s="11"/>
      <c r="HN254" s="11"/>
      <c r="HO254" s="11"/>
      <c r="HP254" s="12"/>
      <c r="HQ254" s="11"/>
      <c r="HR254" s="11"/>
    </row>
    <row r="255" spans="1:226" s="2" customFormat="1" ht="15" customHeight="1" x14ac:dyDescent="0.2">
      <c r="A255" s="16" t="s">
        <v>253</v>
      </c>
      <c r="B255" s="37">
        <v>0</v>
      </c>
      <c r="C255" s="37">
        <v>0</v>
      </c>
      <c r="D255" s="4">
        <f t="shared" si="88"/>
        <v>0</v>
      </c>
      <c r="E255" s="13">
        <v>0</v>
      </c>
      <c r="F255" s="5" t="s">
        <v>373</v>
      </c>
      <c r="G255" s="5" t="s">
        <v>373</v>
      </c>
      <c r="H255" s="5" t="s">
        <v>373</v>
      </c>
      <c r="I255" s="13" t="s">
        <v>370</v>
      </c>
      <c r="J255" s="5" t="s">
        <v>373</v>
      </c>
      <c r="K255" s="5" t="s">
        <v>373</v>
      </c>
      <c r="L255" s="5" t="s">
        <v>373</v>
      </c>
      <c r="M255" s="13" t="s">
        <v>370</v>
      </c>
      <c r="N255" s="37">
        <v>906.2</v>
      </c>
      <c r="O255" s="37">
        <v>740.1</v>
      </c>
      <c r="P255" s="4">
        <f t="shared" si="93"/>
        <v>0.81670712866916795</v>
      </c>
      <c r="Q255" s="13">
        <v>20</v>
      </c>
      <c r="R255" s="22">
        <v>1</v>
      </c>
      <c r="S255" s="13">
        <v>15</v>
      </c>
      <c r="T255" s="37">
        <v>74.2</v>
      </c>
      <c r="U255" s="37">
        <v>32</v>
      </c>
      <c r="V255" s="4">
        <f t="shared" si="94"/>
        <v>0.43126684636118595</v>
      </c>
      <c r="W255" s="13">
        <v>20</v>
      </c>
      <c r="X255" s="37">
        <v>14.9</v>
      </c>
      <c r="Y255" s="37">
        <v>2.8</v>
      </c>
      <c r="Z255" s="4">
        <f t="shared" si="95"/>
        <v>0.1879194630872483</v>
      </c>
      <c r="AA255" s="13">
        <v>30</v>
      </c>
      <c r="AB255" s="37" t="s">
        <v>370</v>
      </c>
      <c r="AC255" s="37" t="s">
        <v>370</v>
      </c>
      <c r="AD255" s="4" t="s">
        <v>370</v>
      </c>
      <c r="AE255" s="13" t="s">
        <v>370</v>
      </c>
      <c r="AF255" s="5" t="s">
        <v>383</v>
      </c>
      <c r="AG255" s="5" t="s">
        <v>383</v>
      </c>
      <c r="AH255" s="5" t="s">
        <v>383</v>
      </c>
      <c r="AI255" s="13">
        <v>5</v>
      </c>
      <c r="AJ255" s="5" t="s">
        <v>383</v>
      </c>
      <c r="AK255" s="5" t="s">
        <v>383</v>
      </c>
      <c r="AL255" s="5" t="s">
        <v>383</v>
      </c>
      <c r="AM255" s="13">
        <v>15</v>
      </c>
      <c r="AN255" s="37">
        <v>126</v>
      </c>
      <c r="AO255" s="37">
        <v>136</v>
      </c>
      <c r="AP255" s="4">
        <f t="shared" si="98"/>
        <v>1.0793650793650793</v>
      </c>
      <c r="AQ255" s="13">
        <v>20</v>
      </c>
      <c r="AR255" s="20">
        <f t="shared" si="96"/>
        <v>0.6398510950526296</v>
      </c>
      <c r="AS255" s="20">
        <f t="shared" si="99"/>
        <v>0.6398510950526296</v>
      </c>
      <c r="AT255" s="35">
        <v>1160</v>
      </c>
      <c r="AU255" s="21">
        <f t="shared" si="89"/>
        <v>949.09090909090912</v>
      </c>
      <c r="AV255" s="21">
        <f t="shared" si="90"/>
        <v>607.29999999999995</v>
      </c>
      <c r="AW255" s="80">
        <f t="shared" si="91"/>
        <v>-341.79090909090917</v>
      </c>
      <c r="AX255" s="21">
        <v>128</v>
      </c>
      <c r="AY255" s="21">
        <v>104</v>
      </c>
      <c r="AZ255" s="21">
        <v>5.3000000000000114</v>
      </c>
      <c r="BA255" s="21">
        <v>47.7</v>
      </c>
      <c r="BB255" s="21">
        <v>69.7</v>
      </c>
      <c r="BC255" s="21">
        <v>142.79999999999995</v>
      </c>
      <c r="BD255" s="21">
        <v>58.399999999999977</v>
      </c>
      <c r="BE255" s="21">
        <v>32.90000000000002</v>
      </c>
      <c r="BF255" s="78">
        <f t="shared" si="92"/>
        <v>18.500000000000014</v>
      </c>
      <c r="BG255" s="100"/>
      <c r="BH255" s="81"/>
      <c r="BI255" s="106"/>
      <c r="BJ255" s="37">
        <f t="shared" si="97"/>
        <v>18.500000000000014</v>
      </c>
      <c r="BK255" s="11"/>
      <c r="BL255" s="11"/>
      <c r="BM255" s="11"/>
      <c r="BN255" s="11"/>
      <c r="BO255" s="11"/>
      <c r="BP255" s="11"/>
      <c r="BQ255" s="11"/>
      <c r="BR255" s="11"/>
      <c r="BS255" s="11"/>
      <c r="BT255" s="11"/>
      <c r="BU255" s="11"/>
      <c r="BV255" s="11"/>
      <c r="BW255" s="11"/>
      <c r="BX255" s="11"/>
      <c r="BY255" s="11"/>
      <c r="BZ255" s="11"/>
      <c r="CA255" s="11"/>
      <c r="CB255" s="11"/>
      <c r="CC255" s="11"/>
      <c r="CD255" s="11"/>
      <c r="CE255" s="11"/>
      <c r="CF255" s="12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2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  <c r="DV255" s="11"/>
      <c r="DW255" s="11"/>
      <c r="DX255" s="11"/>
      <c r="DY255" s="11"/>
      <c r="DZ255" s="11"/>
      <c r="EA255" s="11"/>
      <c r="EB255" s="11"/>
      <c r="EC255" s="11"/>
      <c r="ED255" s="11"/>
      <c r="EE255" s="11"/>
      <c r="EF255" s="11"/>
      <c r="EG255" s="11"/>
      <c r="EH255" s="11"/>
      <c r="EI255" s="11"/>
      <c r="EJ255" s="12"/>
      <c r="EK255" s="11"/>
      <c r="EL255" s="11"/>
      <c r="EM255" s="11"/>
      <c r="EN255" s="11"/>
      <c r="EO255" s="11"/>
      <c r="EP255" s="11"/>
      <c r="EQ255" s="11"/>
      <c r="ER255" s="11"/>
      <c r="ES255" s="11"/>
      <c r="ET255" s="11"/>
      <c r="EU255" s="11"/>
      <c r="EV255" s="11"/>
      <c r="EW255" s="11"/>
      <c r="EX255" s="11"/>
      <c r="EY255" s="11"/>
      <c r="EZ255" s="11"/>
      <c r="FA255" s="11"/>
      <c r="FB255" s="11"/>
      <c r="FC255" s="11"/>
      <c r="FD255" s="11"/>
      <c r="FE255" s="11"/>
      <c r="FF255" s="11"/>
      <c r="FG255" s="11"/>
      <c r="FH255" s="11"/>
      <c r="FI255" s="11"/>
      <c r="FJ255" s="11"/>
      <c r="FK255" s="11"/>
      <c r="FL255" s="12"/>
      <c r="FM255" s="11"/>
      <c r="FN255" s="11"/>
      <c r="FO255" s="11"/>
      <c r="FP255" s="11"/>
      <c r="FQ255" s="11"/>
      <c r="FR255" s="11"/>
      <c r="FS255" s="11"/>
      <c r="FT255" s="11"/>
      <c r="FU255" s="11"/>
      <c r="FV255" s="11"/>
      <c r="FW255" s="11"/>
      <c r="FX255" s="11"/>
      <c r="FY255" s="11"/>
      <c r="FZ255" s="11"/>
      <c r="GA255" s="11"/>
      <c r="GB255" s="11"/>
      <c r="GC255" s="11"/>
      <c r="GD255" s="11"/>
      <c r="GE255" s="11"/>
      <c r="GF255" s="11"/>
      <c r="GG255" s="11"/>
      <c r="GH255" s="11"/>
      <c r="GI255" s="11"/>
      <c r="GJ255" s="11"/>
      <c r="GK255" s="11"/>
      <c r="GL255" s="11"/>
      <c r="GM255" s="11"/>
      <c r="GN255" s="12"/>
      <c r="GO255" s="11"/>
      <c r="GP255" s="11"/>
      <c r="GQ255" s="11"/>
      <c r="GR255" s="11"/>
      <c r="GS255" s="11"/>
      <c r="GT255" s="11"/>
      <c r="GU255" s="11"/>
      <c r="GV255" s="11"/>
      <c r="GW255" s="11"/>
      <c r="GX255" s="11"/>
      <c r="GY255" s="11"/>
      <c r="GZ255" s="11"/>
      <c r="HA255" s="11"/>
      <c r="HB255" s="11"/>
      <c r="HC255" s="11"/>
      <c r="HD255" s="11"/>
      <c r="HE255" s="11"/>
      <c r="HF255" s="11"/>
      <c r="HG255" s="11"/>
      <c r="HH255" s="11"/>
      <c r="HI255" s="11"/>
      <c r="HJ255" s="11"/>
      <c r="HK255" s="11"/>
      <c r="HL255" s="11"/>
      <c r="HM255" s="11"/>
      <c r="HN255" s="11"/>
      <c r="HO255" s="11"/>
      <c r="HP255" s="12"/>
      <c r="HQ255" s="11"/>
      <c r="HR255" s="11"/>
    </row>
    <row r="256" spans="1:226" s="2" customFormat="1" ht="15" customHeight="1" x14ac:dyDescent="0.2">
      <c r="A256" s="16" t="s">
        <v>254</v>
      </c>
      <c r="B256" s="37">
        <v>4917</v>
      </c>
      <c r="C256" s="37">
        <v>6350</v>
      </c>
      <c r="D256" s="4">
        <f t="shared" si="88"/>
        <v>1.2914378686190766</v>
      </c>
      <c r="E256" s="13">
        <v>10</v>
      </c>
      <c r="F256" s="5" t="s">
        <v>373</v>
      </c>
      <c r="G256" s="5" t="s">
        <v>373</v>
      </c>
      <c r="H256" s="5" t="s">
        <v>373</v>
      </c>
      <c r="I256" s="13" t="s">
        <v>370</v>
      </c>
      <c r="J256" s="5" t="s">
        <v>373</v>
      </c>
      <c r="K256" s="5" t="s">
        <v>373</v>
      </c>
      <c r="L256" s="5" t="s">
        <v>373</v>
      </c>
      <c r="M256" s="13" t="s">
        <v>370</v>
      </c>
      <c r="N256" s="37">
        <v>3340.8</v>
      </c>
      <c r="O256" s="37">
        <v>5752.1</v>
      </c>
      <c r="P256" s="4">
        <f t="shared" si="93"/>
        <v>1.7217732279693487</v>
      </c>
      <c r="Q256" s="13">
        <v>20</v>
      </c>
      <c r="R256" s="22">
        <v>1</v>
      </c>
      <c r="S256" s="13">
        <v>15</v>
      </c>
      <c r="T256" s="37">
        <v>4158.5</v>
      </c>
      <c r="U256" s="37">
        <v>4242.1000000000004</v>
      </c>
      <c r="V256" s="4">
        <f t="shared" si="94"/>
        <v>1.0201034026692317</v>
      </c>
      <c r="W256" s="13">
        <v>10</v>
      </c>
      <c r="X256" s="37">
        <v>3324.8</v>
      </c>
      <c r="Y256" s="37">
        <v>3587.4</v>
      </c>
      <c r="Z256" s="4">
        <f t="shared" si="95"/>
        <v>1.0789821944177094</v>
      </c>
      <c r="AA256" s="13">
        <v>40</v>
      </c>
      <c r="AB256" s="37" t="s">
        <v>370</v>
      </c>
      <c r="AC256" s="37" t="s">
        <v>370</v>
      </c>
      <c r="AD256" s="4" t="s">
        <v>370</v>
      </c>
      <c r="AE256" s="13" t="s">
        <v>370</v>
      </c>
      <c r="AF256" s="5" t="s">
        <v>383</v>
      </c>
      <c r="AG256" s="5" t="s">
        <v>383</v>
      </c>
      <c r="AH256" s="5" t="s">
        <v>383</v>
      </c>
      <c r="AI256" s="13">
        <v>5</v>
      </c>
      <c r="AJ256" s="5" t="s">
        <v>383</v>
      </c>
      <c r="AK256" s="5" t="s">
        <v>383</v>
      </c>
      <c r="AL256" s="5" t="s">
        <v>383</v>
      </c>
      <c r="AM256" s="13">
        <v>15</v>
      </c>
      <c r="AN256" s="37">
        <v>989</v>
      </c>
      <c r="AO256" s="37">
        <v>987</v>
      </c>
      <c r="AP256" s="4">
        <f t="shared" si="98"/>
        <v>0.99797775530839228</v>
      </c>
      <c r="AQ256" s="13">
        <v>20</v>
      </c>
      <c r="AR256" s="20">
        <f t="shared" si="96"/>
        <v>1.1797366970012719</v>
      </c>
      <c r="AS256" s="20">
        <f t="shared" si="99"/>
        <v>1.1797366970012719</v>
      </c>
      <c r="AT256" s="35">
        <v>1537</v>
      </c>
      <c r="AU256" s="21">
        <f t="shared" si="89"/>
        <v>1257.5454545454545</v>
      </c>
      <c r="AV256" s="21">
        <f t="shared" si="90"/>
        <v>1483.6</v>
      </c>
      <c r="AW256" s="80">
        <f t="shared" si="91"/>
        <v>226.0545454545454</v>
      </c>
      <c r="AX256" s="21">
        <v>349.6</v>
      </c>
      <c r="AY256" s="21">
        <v>270.89999999999998</v>
      </c>
      <c r="AZ256" s="21">
        <v>0</v>
      </c>
      <c r="BA256" s="21">
        <v>176.4</v>
      </c>
      <c r="BB256" s="21">
        <v>181.3</v>
      </c>
      <c r="BC256" s="21">
        <v>29.299999999999955</v>
      </c>
      <c r="BD256" s="21">
        <v>153.39999999999995</v>
      </c>
      <c r="BE256" s="21">
        <v>183.40000000000009</v>
      </c>
      <c r="BF256" s="78">
        <f t="shared" si="92"/>
        <v>139.30000000000007</v>
      </c>
      <c r="BG256" s="100"/>
      <c r="BH256" s="81"/>
      <c r="BI256" s="106"/>
      <c r="BJ256" s="37">
        <f t="shared" si="97"/>
        <v>139.30000000000007</v>
      </c>
      <c r="BK256" s="11"/>
      <c r="BL256" s="11"/>
      <c r="BM256" s="11"/>
      <c r="BN256" s="11"/>
      <c r="BO256" s="11"/>
      <c r="BP256" s="11"/>
      <c r="BQ256" s="11"/>
      <c r="BR256" s="11"/>
      <c r="BS256" s="11"/>
      <c r="BT256" s="11"/>
      <c r="BU256" s="11"/>
      <c r="BV256" s="11"/>
      <c r="BW256" s="11"/>
      <c r="BX256" s="11"/>
      <c r="BY256" s="11"/>
      <c r="BZ256" s="11"/>
      <c r="CA256" s="11"/>
      <c r="CB256" s="11"/>
      <c r="CC256" s="11"/>
      <c r="CD256" s="11"/>
      <c r="CE256" s="11"/>
      <c r="CF256" s="12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2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  <c r="DV256" s="11"/>
      <c r="DW256" s="11"/>
      <c r="DX256" s="11"/>
      <c r="DY256" s="11"/>
      <c r="DZ256" s="11"/>
      <c r="EA256" s="11"/>
      <c r="EB256" s="11"/>
      <c r="EC256" s="11"/>
      <c r="ED256" s="11"/>
      <c r="EE256" s="11"/>
      <c r="EF256" s="11"/>
      <c r="EG256" s="11"/>
      <c r="EH256" s="11"/>
      <c r="EI256" s="11"/>
      <c r="EJ256" s="12"/>
      <c r="EK256" s="11"/>
      <c r="EL256" s="11"/>
      <c r="EM256" s="11"/>
      <c r="EN256" s="11"/>
      <c r="EO256" s="11"/>
      <c r="EP256" s="11"/>
      <c r="EQ256" s="11"/>
      <c r="ER256" s="11"/>
      <c r="ES256" s="11"/>
      <c r="ET256" s="11"/>
      <c r="EU256" s="11"/>
      <c r="EV256" s="11"/>
      <c r="EW256" s="11"/>
      <c r="EX256" s="11"/>
      <c r="EY256" s="11"/>
      <c r="EZ256" s="11"/>
      <c r="FA256" s="11"/>
      <c r="FB256" s="11"/>
      <c r="FC256" s="11"/>
      <c r="FD256" s="11"/>
      <c r="FE256" s="11"/>
      <c r="FF256" s="11"/>
      <c r="FG256" s="11"/>
      <c r="FH256" s="11"/>
      <c r="FI256" s="11"/>
      <c r="FJ256" s="11"/>
      <c r="FK256" s="11"/>
      <c r="FL256" s="12"/>
      <c r="FM256" s="11"/>
      <c r="FN256" s="11"/>
      <c r="FO256" s="11"/>
      <c r="FP256" s="11"/>
      <c r="FQ256" s="11"/>
      <c r="FR256" s="11"/>
      <c r="FS256" s="11"/>
      <c r="FT256" s="11"/>
      <c r="FU256" s="11"/>
      <c r="FV256" s="11"/>
      <c r="FW256" s="11"/>
      <c r="FX256" s="11"/>
      <c r="FY256" s="11"/>
      <c r="FZ256" s="11"/>
      <c r="GA256" s="11"/>
      <c r="GB256" s="11"/>
      <c r="GC256" s="11"/>
      <c r="GD256" s="11"/>
      <c r="GE256" s="11"/>
      <c r="GF256" s="11"/>
      <c r="GG256" s="11"/>
      <c r="GH256" s="11"/>
      <c r="GI256" s="11"/>
      <c r="GJ256" s="11"/>
      <c r="GK256" s="11"/>
      <c r="GL256" s="11"/>
      <c r="GM256" s="11"/>
      <c r="GN256" s="12"/>
      <c r="GO256" s="11"/>
      <c r="GP256" s="11"/>
      <c r="GQ256" s="11"/>
      <c r="GR256" s="11"/>
      <c r="GS256" s="11"/>
      <c r="GT256" s="11"/>
      <c r="GU256" s="11"/>
      <c r="GV256" s="11"/>
      <c r="GW256" s="11"/>
      <c r="GX256" s="11"/>
      <c r="GY256" s="11"/>
      <c r="GZ256" s="11"/>
      <c r="HA256" s="11"/>
      <c r="HB256" s="11"/>
      <c r="HC256" s="11"/>
      <c r="HD256" s="11"/>
      <c r="HE256" s="11"/>
      <c r="HF256" s="11"/>
      <c r="HG256" s="11"/>
      <c r="HH256" s="11"/>
      <c r="HI256" s="11"/>
      <c r="HJ256" s="11"/>
      <c r="HK256" s="11"/>
      <c r="HL256" s="11"/>
      <c r="HM256" s="11"/>
      <c r="HN256" s="11"/>
      <c r="HO256" s="11"/>
      <c r="HP256" s="12"/>
      <c r="HQ256" s="11"/>
      <c r="HR256" s="11"/>
    </row>
    <row r="257" spans="1:226" s="2" customFormat="1" ht="15" customHeight="1" x14ac:dyDescent="0.2">
      <c r="A257" s="16" t="s">
        <v>255</v>
      </c>
      <c r="B257" s="37">
        <v>0</v>
      </c>
      <c r="C257" s="37">
        <v>0</v>
      </c>
      <c r="D257" s="4">
        <f t="shared" si="88"/>
        <v>0</v>
      </c>
      <c r="E257" s="13">
        <v>0</v>
      </c>
      <c r="F257" s="5" t="s">
        <v>373</v>
      </c>
      <c r="G257" s="5" t="s">
        <v>373</v>
      </c>
      <c r="H257" s="5" t="s">
        <v>373</v>
      </c>
      <c r="I257" s="13" t="s">
        <v>370</v>
      </c>
      <c r="J257" s="5" t="s">
        <v>373</v>
      </c>
      <c r="K257" s="5" t="s">
        <v>373</v>
      </c>
      <c r="L257" s="5" t="s">
        <v>373</v>
      </c>
      <c r="M257" s="13" t="s">
        <v>370</v>
      </c>
      <c r="N257" s="37">
        <v>1656.3</v>
      </c>
      <c r="O257" s="37">
        <v>1344.2</v>
      </c>
      <c r="P257" s="4">
        <f t="shared" si="93"/>
        <v>0.81156795266557991</v>
      </c>
      <c r="Q257" s="13">
        <v>20</v>
      </c>
      <c r="R257" s="22">
        <v>1</v>
      </c>
      <c r="S257" s="13">
        <v>15</v>
      </c>
      <c r="T257" s="37">
        <v>880</v>
      </c>
      <c r="U257" s="37">
        <v>809.6</v>
      </c>
      <c r="V257" s="4">
        <f t="shared" si="94"/>
        <v>0.92</v>
      </c>
      <c r="W257" s="13">
        <v>30</v>
      </c>
      <c r="X257" s="37">
        <v>48.2</v>
      </c>
      <c r="Y257" s="37">
        <v>31.4</v>
      </c>
      <c r="Z257" s="4">
        <f t="shared" si="95"/>
        <v>0.65145228215767625</v>
      </c>
      <c r="AA257" s="13">
        <v>20</v>
      </c>
      <c r="AB257" s="37" t="s">
        <v>370</v>
      </c>
      <c r="AC257" s="37" t="s">
        <v>370</v>
      </c>
      <c r="AD257" s="4" t="s">
        <v>370</v>
      </c>
      <c r="AE257" s="13" t="s">
        <v>370</v>
      </c>
      <c r="AF257" s="5" t="s">
        <v>383</v>
      </c>
      <c r="AG257" s="5" t="s">
        <v>383</v>
      </c>
      <c r="AH257" s="5" t="s">
        <v>383</v>
      </c>
      <c r="AI257" s="13">
        <v>5</v>
      </c>
      <c r="AJ257" s="5" t="s">
        <v>383</v>
      </c>
      <c r="AK257" s="5" t="s">
        <v>383</v>
      </c>
      <c r="AL257" s="5" t="s">
        <v>383</v>
      </c>
      <c r="AM257" s="13">
        <v>15</v>
      </c>
      <c r="AN257" s="37">
        <v>600</v>
      </c>
      <c r="AO257" s="37">
        <v>586</v>
      </c>
      <c r="AP257" s="4">
        <f t="shared" si="98"/>
        <v>0.97666666666666668</v>
      </c>
      <c r="AQ257" s="13">
        <v>20</v>
      </c>
      <c r="AR257" s="20">
        <f t="shared" si="96"/>
        <v>0.87041655266474716</v>
      </c>
      <c r="AS257" s="20">
        <f t="shared" si="99"/>
        <v>0.87041655266474716</v>
      </c>
      <c r="AT257" s="35">
        <v>1703</v>
      </c>
      <c r="AU257" s="21">
        <f t="shared" si="89"/>
        <v>1393.3636363636363</v>
      </c>
      <c r="AV257" s="21">
        <f t="shared" si="90"/>
        <v>1212.8</v>
      </c>
      <c r="AW257" s="80">
        <f t="shared" si="91"/>
        <v>-180.56363636363631</v>
      </c>
      <c r="AX257" s="21">
        <v>395.2</v>
      </c>
      <c r="AY257" s="21">
        <v>146.19999999999999</v>
      </c>
      <c r="AZ257" s="21">
        <v>0</v>
      </c>
      <c r="BA257" s="21">
        <v>86</v>
      </c>
      <c r="BB257" s="21">
        <v>121.2</v>
      </c>
      <c r="BC257" s="21">
        <v>44.199999999999932</v>
      </c>
      <c r="BD257" s="21">
        <v>147.70000000000002</v>
      </c>
      <c r="BE257" s="21">
        <v>149.20000000000007</v>
      </c>
      <c r="BF257" s="78">
        <f t="shared" si="92"/>
        <v>123.09999999999988</v>
      </c>
      <c r="BG257" s="100"/>
      <c r="BH257" s="81"/>
      <c r="BI257" s="106"/>
      <c r="BJ257" s="37">
        <f t="shared" si="97"/>
        <v>123.09999999999988</v>
      </c>
      <c r="BK257" s="11"/>
      <c r="BL257" s="11"/>
      <c r="BM257" s="11"/>
      <c r="BN257" s="11"/>
      <c r="BO257" s="11"/>
      <c r="BP257" s="11"/>
      <c r="BQ257" s="11"/>
      <c r="BR257" s="11"/>
      <c r="BS257" s="11"/>
      <c r="BT257" s="11"/>
      <c r="BU257" s="11"/>
      <c r="BV257" s="11"/>
      <c r="BW257" s="11"/>
      <c r="BX257" s="11"/>
      <c r="BY257" s="11"/>
      <c r="BZ257" s="11"/>
      <c r="CA257" s="11"/>
      <c r="CB257" s="11"/>
      <c r="CC257" s="11"/>
      <c r="CD257" s="11"/>
      <c r="CE257" s="11"/>
      <c r="CF257" s="12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2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  <c r="DV257" s="11"/>
      <c r="DW257" s="11"/>
      <c r="DX257" s="11"/>
      <c r="DY257" s="11"/>
      <c r="DZ257" s="11"/>
      <c r="EA257" s="11"/>
      <c r="EB257" s="11"/>
      <c r="EC257" s="11"/>
      <c r="ED257" s="11"/>
      <c r="EE257" s="11"/>
      <c r="EF257" s="11"/>
      <c r="EG257" s="11"/>
      <c r="EH257" s="11"/>
      <c r="EI257" s="11"/>
      <c r="EJ257" s="12"/>
      <c r="EK257" s="11"/>
      <c r="EL257" s="11"/>
      <c r="EM257" s="11"/>
      <c r="EN257" s="11"/>
      <c r="EO257" s="11"/>
      <c r="EP257" s="11"/>
      <c r="EQ257" s="11"/>
      <c r="ER257" s="11"/>
      <c r="ES257" s="11"/>
      <c r="ET257" s="11"/>
      <c r="EU257" s="11"/>
      <c r="EV257" s="11"/>
      <c r="EW257" s="11"/>
      <c r="EX257" s="11"/>
      <c r="EY257" s="11"/>
      <c r="EZ257" s="11"/>
      <c r="FA257" s="11"/>
      <c r="FB257" s="11"/>
      <c r="FC257" s="11"/>
      <c r="FD257" s="11"/>
      <c r="FE257" s="11"/>
      <c r="FF257" s="11"/>
      <c r="FG257" s="11"/>
      <c r="FH257" s="11"/>
      <c r="FI257" s="11"/>
      <c r="FJ257" s="11"/>
      <c r="FK257" s="11"/>
      <c r="FL257" s="12"/>
      <c r="FM257" s="11"/>
      <c r="FN257" s="11"/>
      <c r="FO257" s="11"/>
      <c r="FP257" s="11"/>
      <c r="FQ257" s="11"/>
      <c r="FR257" s="11"/>
      <c r="FS257" s="11"/>
      <c r="FT257" s="11"/>
      <c r="FU257" s="11"/>
      <c r="FV257" s="11"/>
      <c r="FW257" s="11"/>
      <c r="FX257" s="11"/>
      <c r="FY257" s="11"/>
      <c r="FZ257" s="11"/>
      <c r="GA257" s="11"/>
      <c r="GB257" s="11"/>
      <c r="GC257" s="11"/>
      <c r="GD257" s="11"/>
      <c r="GE257" s="11"/>
      <c r="GF257" s="11"/>
      <c r="GG257" s="11"/>
      <c r="GH257" s="11"/>
      <c r="GI257" s="11"/>
      <c r="GJ257" s="11"/>
      <c r="GK257" s="11"/>
      <c r="GL257" s="11"/>
      <c r="GM257" s="11"/>
      <c r="GN257" s="12"/>
      <c r="GO257" s="11"/>
      <c r="GP257" s="11"/>
      <c r="GQ257" s="11"/>
      <c r="GR257" s="11"/>
      <c r="GS257" s="11"/>
      <c r="GT257" s="11"/>
      <c r="GU257" s="11"/>
      <c r="GV257" s="11"/>
      <c r="GW257" s="11"/>
      <c r="GX257" s="11"/>
      <c r="GY257" s="11"/>
      <c r="GZ257" s="11"/>
      <c r="HA257" s="11"/>
      <c r="HB257" s="11"/>
      <c r="HC257" s="11"/>
      <c r="HD257" s="11"/>
      <c r="HE257" s="11"/>
      <c r="HF257" s="11"/>
      <c r="HG257" s="11"/>
      <c r="HH257" s="11"/>
      <c r="HI257" s="11"/>
      <c r="HJ257" s="11"/>
      <c r="HK257" s="11"/>
      <c r="HL257" s="11"/>
      <c r="HM257" s="11"/>
      <c r="HN257" s="11"/>
      <c r="HO257" s="11"/>
      <c r="HP257" s="12"/>
      <c r="HQ257" s="11"/>
      <c r="HR257" s="11"/>
    </row>
    <row r="258" spans="1:226" s="2" customFormat="1" ht="15" customHeight="1" x14ac:dyDescent="0.2">
      <c r="A258" s="16" t="s">
        <v>256</v>
      </c>
      <c r="B258" s="37">
        <v>0</v>
      </c>
      <c r="C258" s="37">
        <v>0</v>
      </c>
      <c r="D258" s="4">
        <f t="shared" si="88"/>
        <v>0</v>
      </c>
      <c r="E258" s="13">
        <v>0</v>
      </c>
      <c r="F258" s="5" t="s">
        <v>373</v>
      </c>
      <c r="G258" s="5" t="s">
        <v>373</v>
      </c>
      <c r="H258" s="5" t="s">
        <v>373</v>
      </c>
      <c r="I258" s="13" t="s">
        <v>370</v>
      </c>
      <c r="J258" s="5" t="s">
        <v>373</v>
      </c>
      <c r="K258" s="5" t="s">
        <v>373</v>
      </c>
      <c r="L258" s="5" t="s">
        <v>373</v>
      </c>
      <c r="M258" s="13" t="s">
        <v>370</v>
      </c>
      <c r="N258" s="37">
        <v>1198.9000000000001</v>
      </c>
      <c r="O258" s="37">
        <v>1263.4000000000001</v>
      </c>
      <c r="P258" s="4">
        <f t="shared" si="93"/>
        <v>1.053799316039703</v>
      </c>
      <c r="Q258" s="13">
        <v>20</v>
      </c>
      <c r="R258" s="22">
        <v>1</v>
      </c>
      <c r="S258" s="13">
        <v>15</v>
      </c>
      <c r="T258" s="37">
        <v>108.4</v>
      </c>
      <c r="U258" s="37">
        <v>50.6</v>
      </c>
      <c r="V258" s="4">
        <f t="shared" si="94"/>
        <v>0.46678966789667897</v>
      </c>
      <c r="W258" s="13">
        <v>20</v>
      </c>
      <c r="X258" s="37">
        <v>16.2</v>
      </c>
      <c r="Y258" s="37">
        <v>0.8</v>
      </c>
      <c r="Z258" s="4">
        <f t="shared" si="95"/>
        <v>4.938271604938272E-2</v>
      </c>
      <c r="AA258" s="13">
        <v>30</v>
      </c>
      <c r="AB258" s="37" t="s">
        <v>370</v>
      </c>
      <c r="AC258" s="37" t="s">
        <v>370</v>
      </c>
      <c r="AD258" s="4" t="s">
        <v>370</v>
      </c>
      <c r="AE258" s="13" t="s">
        <v>370</v>
      </c>
      <c r="AF258" s="5" t="s">
        <v>383</v>
      </c>
      <c r="AG258" s="5" t="s">
        <v>383</v>
      </c>
      <c r="AH258" s="5" t="s">
        <v>383</v>
      </c>
      <c r="AI258" s="13">
        <v>5</v>
      </c>
      <c r="AJ258" s="5" t="s">
        <v>383</v>
      </c>
      <c r="AK258" s="5" t="s">
        <v>383</v>
      </c>
      <c r="AL258" s="5" t="s">
        <v>383</v>
      </c>
      <c r="AM258" s="13">
        <v>15</v>
      </c>
      <c r="AN258" s="37">
        <v>150</v>
      </c>
      <c r="AO258" s="37">
        <v>155</v>
      </c>
      <c r="AP258" s="4">
        <f t="shared" si="98"/>
        <v>1.0333333333333334</v>
      </c>
      <c r="AQ258" s="13">
        <v>20</v>
      </c>
      <c r="AR258" s="20">
        <f t="shared" si="96"/>
        <v>0.64342788406548379</v>
      </c>
      <c r="AS258" s="20">
        <f t="shared" si="99"/>
        <v>0.64342788406548379</v>
      </c>
      <c r="AT258" s="35">
        <v>1055</v>
      </c>
      <c r="AU258" s="21">
        <f t="shared" si="89"/>
        <v>863.18181818181813</v>
      </c>
      <c r="AV258" s="21">
        <f t="shared" si="90"/>
        <v>555.4</v>
      </c>
      <c r="AW258" s="80">
        <f t="shared" si="91"/>
        <v>-307.78181818181815</v>
      </c>
      <c r="AX258" s="21">
        <v>277.39999999999998</v>
      </c>
      <c r="AY258" s="21">
        <v>229.1</v>
      </c>
      <c r="AZ258" s="21">
        <v>0</v>
      </c>
      <c r="BA258" s="21">
        <v>87.6</v>
      </c>
      <c r="BB258" s="21">
        <v>76</v>
      </c>
      <c r="BC258" s="21">
        <v>0</v>
      </c>
      <c r="BD258" s="21">
        <v>43.1</v>
      </c>
      <c r="BE258" s="21">
        <v>23</v>
      </c>
      <c r="BF258" s="78">
        <f t="shared" si="92"/>
        <v>-180.79999999999998</v>
      </c>
      <c r="BG258" s="100"/>
      <c r="BH258" s="81"/>
      <c r="BI258" s="106"/>
      <c r="BJ258" s="37">
        <f t="shared" si="97"/>
        <v>0</v>
      </c>
      <c r="BK258" s="11"/>
      <c r="BL258" s="11"/>
      <c r="BM258" s="11"/>
      <c r="BN258" s="11"/>
      <c r="BO258" s="11"/>
      <c r="BP258" s="11"/>
      <c r="BQ258" s="11"/>
      <c r="BR258" s="11"/>
      <c r="BS258" s="11"/>
      <c r="BT258" s="11"/>
      <c r="BU258" s="11"/>
      <c r="BV258" s="11"/>
      <c r="BW258" s="11"/>
      <c r="BX258" s="11"/>
      <c r="BY258" s="11"/>
      <c r="BZ258" s="11"/>
      <c r="CA258" s="11"/>
      <c r="CB258" s="11"/>
      <c r="CC258" s="11"/>
      <c r="CD258" s="11"/>
      <c r="CE258" s="11"/>
      <c r="CF258" s="12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2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  <c r="DV258" s="11"/>
      <c r="DW258" s="11"/>
      <c r="DX258" s="11"/>
      <c r="DY258" s="11"/>
      <c r="DZ258" s="11"/>
      <c r="EA258" s="11"/>
      <c r="EB258" s="11"/>
      <c r="EC258" s="11"/>
      <c r="ED258" s="11"/>
      <c r="EE258" s="11"/>
      <c r="EF258" s="11"/>
      <c r="EG258" s="11"/>
      <c r="EH258" s="11"/>
      <c r="EI258" s="11"/>
      <c r="EJ258" s="12"/>
      <c r="EK258" s="11"/>
      <c r="EL258" s="11"/>
      <c r="EM258" s="11"/>
      <c r="EN258" s="11"/>
      <c r="EO258" s="11"/>
      <c r="EP258" s="11"/>
      <c r="EQ258" s="11"/>
      <c r="ER258" s="11"/>
      <c r="ES258" s="11"/>
      <c r="ET258" s="11"/>
      <c r="EU258" s="11"/>
      <c r="EV258" s="11"/>
      <c r="EW258" s="11"/>
      <c r="EX258" s="11"/>
      <c r="EY258" s="11"/>
      <c r="EZ258" s="11"/>
      <c r="FA258" s="11"/>
      <c r="FB258" s="11"/>
      <c r="FC258" s="11"/>
      <c r="FD258" s="11"/>
      <c r="FE258" s="11"/>
      <c r="FF258" s="11"/>
      <c r="FG258" s="11"/>
      <c r="FH258" s="11"/>
      <c r="FI258" s="11"/>
      <c r="FJ258" s="11"/>
      <c r="FK258" s="11"/>
      <c r="FL258" s="12"/>
      <c r="FM258" s="11"/>
      <c r="FN258" s="11"/>
      <c r="FO258" s="11"/>
      <c r="FP258" s="11"/>
      <c r="FQ258" s="11"/>
      <c r="FR258" s="11"/>
      <c r="FS258" s="11"/>
      <c r="FT258" s="11"/>
      <c r="FU258" s="11"/>
      <c r="FV258" s="11"/>
      <c r="FW258" s="11"/>
      <c r="FX258" s="11"/>
      <c r="FY258" s="11"/>
      <c r="FZ258" s="11"/>
      <c r="GA258" s="11"/>
      <c r="GB258" s="11"/>
      <c r="GC258" s="11"/>
      <c r="GD258" s="11"/>
      <c r="GE258" s="11"/>
      <c r="GF258" s="11"/>
      <c r="GG258" s="11"/>
      <c r="GH258" s="11"/>
      <c r="GI258" s="11"/>
      <c r="GJ258" s="11"/>
      <c r="GK258" s="11"/>
      <c r="GL258" s="11"/>
      <c r="GM258" s="11"/>
      <c r="GN258" s="12"/>
      <c r="GO258" s="11"/>
      <c r="GP258" s="11"/>
      <c r="GQ258" s="11"/>
      <c r="GR258" s="11"/>
      <c r="GS258" s="11"/>
      <c r="GT258" s="11"/>
      <c r="GU258" s="11"/>
      <c r="GV258" s="11"/>
      <c r="GW258" s="11"/>
      <c r="GX258" s="11"/>
      <c r="GY258" s="11"/>
      <c r="GZ258" s="11"/>
      <c r="HA258" s="11"/>
      <c r="HB258" s="11"/>
      <c r="HC258" s="11"/>
      <c r="HD258" s="11"/>
      <c r="HE258" s="11"/>
      <c r="HF258" s="11"/>
      <c r="HG258" s="11"/>
      <c r="HH258" s="11"/>
      <c r="HI258" s="11"/>
      <c r="HJ258" s="11"/>
      <c r="HK258" s="11"/>
      <c r="HL258" s="11"/>
      <c r="HM258" s="11"/>
      <c r="HN258" s="11"/>
      <c r="HO258" s="11"/>
      <c r="HP258" s="12"/>
      <c r="HQ258" s="11"/>
      <c r="HR258" s="11"/>
    </row>
    <row r="259" spans="1:226" s="2" customFormat="1" ht="15" customHeight="1" x14ac:dyDescent="0.2">
      <c r="A259" s="16" t="s">
        <v>257</v>
      </c>
      <c r="B259" s="37">
        <v>0</v>
      </c>
      <c r="C259" s="37">
        <v>0</v>
      </c>
      <c r="D259" s="4">
        <f t="shared" si="88"/>
        <v>0</v>
      </c>
      <c r="E259" s="13">
        <v>0</v>
      </c>
      <c r="F259" s="5" t="s">
        <v>373</v>
      </c>
      <c r="G259" s="5" t="s">
        <v>373</v>
      </c>
      <c r="H259" s="5" t="s">
        <v>373</v>
      </c>
      <c r="I259" s="13" t="s">
        <v>370</v>
      </c>
      <c r="J259" s="5" t="s">
        <v>373</v>
      </c>
      <c r="K259" s="5" t="s">
        <v>373</v>
      </c>
      <c r="L259" s="5" t="s">
        <v>373</v>
      </c>
      <c r="M259" s="13" t="s">
        <v>370</v>
      </c>
      <c r="N259" s="37">
        <v>608.9</v>
      </c>
      <c r="O259" s="37">
        <v>927</v>
      </c>
      <c r="P259" s="4">
        <f t="shared" si="93"/>
        <v>1.5224174741336838</v>
      </c>
      <c r="Q259" s="13">
        <v>20</v>
      </c>
      <c r="R259" s="22">
        <v>1</v>
      </c>
      <c r="S259" s="13">
        <v>15</v>
      </c>
      <c r="T259" s="37">
        <v>20.5</v>
      </c>
      <c r="U259" s="37">
        <v>13.1</v>
      </c>
      <c r="V259" s="4">
        <f t="shared" si="94"/>
        <v>0.63902439024390245</v>
      </c>
      <c r="W259" s="13">
        <v>25</v>
      </c>
      <c r="X259" s="37">
        <v>4</v>
      </c>
      <c r="Y259" s="37">
        <v>9.8000000000000007</v>
      </c>
      <c r="Z259" s="4">
        <f t="shared" si="95"/>
        <v>2.4500000000000002</v>
      </c>
      <c r="AA259" s="13">
        <v>25</v>
      </c>
      <c r="AB259" s="37" t="s">
        <v>370</v>
      </c>
      <c r="AC259" s="37" t="s">
        <v>370</v>
      </c>
      <c r="AD259" s="4" t="s">
        <v>370</v>
      </c>
      <c r="AE259" s="13" t="s">
        <v>370</v>
      </c>
      <c r="AF259" s="5" t="s">
        <v>383</v>
      </c>
      <c r="AG259" s="5" t="s">
        <v>383</v>
      </c>
      <c r="AH259" s="5" t="s">
        <v>383</v>
      </c>
      <c r="AI259" s="13">
        <v>5</v>
      </c>
      <c r="AJ259" s="5" t="s">
        <v>383</v>
      </c>
      <c r="AK259" s="5" t="s">
        <v>383</v>
      </c>
      <c r="AL259" s="5" t="s">
        <v>383</v>
      </c>
      <c r="AM259" s="13">
        <v>15</v>
      </c>
      <c r="AN259" s="37">
        <v>35</v>
      </c>
      <c r="AO259" s="37">
        <v>37</v>
      </c>
      <c r="AP259" s="4">
        <f t="shared" si="98"/>
        <v>1.0571428571428572</v>
      </c>
      <c r="AQ259" s="13">
        <v>20</v>
      </c>
      <c r="AR259" s="20">
        <f t="shared" si="96"/>
        <v>1.369683965539318</v>
      </c>
      <c r="AS259" s="20">
        <f t="shared" si="99"/>
        <v>1.2169683965539317</v>
      </c>
      <c r="AT259" s="35">
        <v>1253</v>
      </c>
      <c r="AU259" s="21">
        <f t="shared" si="89"/>
        <v>1025.1818181818182</v>
      </c>
      <c r="AV259" s="21">
        <f t="shared" si="90"/>
        <v>1247.5999999999999</v>
      </c>
      <c r="AW259" s="80">
        <f t="shared" si="91"/>
        <v>222.41818181818167</v>
      </c>
      <c r="AX259" s="21">
        <v>213.7</v>
      </c>
      <c r="AY259" s="21">
        <v>77.3</v>
      </c>
      <c r="AZ259" s="21">
        <v>98.500000000000014</v>
      </c>
      <c r="BA259" s="21">
        <v>109.6</v>
      </c>
      <c r="BB259" s="21">
        <v>148.1</v>
      </c>
      <c r="BC259" s="21">
        <v>194.09999999999991</v>
      </c>
      <c r="BD259" s="21">
        <v>141.2000000000001</v>
      </c>
      <c r="BE259" s="21">
        <v>136.6</v>
      </c>
      <c r="BF259" s="78">
        <f t="shared" si="92"/>
        <v>128.49999999999986</v>
      </c>
      <c r="BG259" s="100"/>
      <c r="BH259" s="81"/>
      <c r="BI259" s="106"/>
      <c r="BJ259" s="37">
        <f t="shared" si="97"/>
        <v>128.49999999999986</v>
      </c>
      <c r="BK259" s="11"/>
      <c r="BL259" s="11"/>
      <c r="BM259" s="11"/>
      <c r="BN259" s="11"/>
      <c r="BO259" s="11"/>
      <c r="BP259" s="11"/>
      <c r="BQ259" s="11"/>
      <c r="BR259" s="11"/>
      <c r="BS259" s="11"/>
      <c r="BT259" s="11"/>
      <c r="BU259" s="11"/>
      <c r="BV259" s="11"/>
      <c r="BW259" s="11"/>
      <c r="BX259" s="11"/>
      <c r="BY259" s="11"/>
      <c r="BZ259" s="11"/>
      <c r="CA259" s="11"/>
      <c r="CB259" s="11"/>
      <c r="CC259" s="11"/>
      <c r="CD259" s="11"/>
      <c r="CE259" s="11"/>
      <c r="CF259" s="12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2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  <c r="DV259" s="11"/>
      <c r="DW259" s="11"/>
      <c r="DX259" s="11"/>
      <c r="DY259" s="11"/>
      <c r="DZ259" s="11"/>
      <c r="EA259" s="11"/>
      <c r="EB259" s="11"/>
      <c r="EC259" s="11"/>
      <c r="ED259" s="11"/>
      <c r="EE259" s="11"/>
      <c r="EF259" s="11"/>
      <c r="EG259" s="11"/>
      <c r="EH259" s="11"/>
      <c r="EI259" s="11"/>
      <c r="EJ259" s="12"/>
      <c r="EK259" s="11"/>
      <c r="EL259" s="11"/>
      <c r="EM259" s="11"/>
      <c r="EN259" s="11"/>
      <c r="EO259" s="11"/>
      <c r="EP259" s="11"/>
      <c r="EQ259" s="11"/>
      <c r="ER259" s="11"/>
      <c r="ES259" s="11"/>
      <c r="ET259" s="11"/>
      <c r="EU259" s="11"/>
      <c r="EV259" s="11"/>
      <c r="EW259" s="11"/>
      <c r="EX259" s="11"/>
      <c r="EY259" s="11"/>
      <c r="EZ259" s="11"/>
      <c r="FA259" s="11"/>
      <c r="FB259" s="11"/>
      <c r="FC259" s="11"/>
      <c r="FD259" s="11"/>
      <c r="FE259" s="11"/>
      <c r="FF259" s="11"/>
      <c r="FG259" s="11"/>
      <c r="FH259" s="11"/>
      <c r="FI259" s="11"/>
      <c r="FJ259" s="11"/>
      <c r="FK259" s="11"/>
      <c r="FL259" s="12"/>
      <c r="FM259" s="11"/>
      <c r="FN259" s="11"/>
      <c r="FO259" s="11"/>
      <c r="FP259" s="11"/>
      <c r="FQ259" s="11"/>
      <c r="FR259" s="11"/>
      <c r="FS259" s="11"/>
      <c r="FT259" s="11"/>
      <c r="FU259" s="11"/>
      <c r="FV259" s="11"/>
      <c r="FW259" s="11"/>
      <c r="FX259" s="11"/>
      <c r="FY259" s="11"/>
      <c r="FZ259" s="11"/>
      <c r="GA259" s="11"/>
      <c r="GB259" s="11"/>
      <c r="GC259" s="11"/>
      <c r="GD259" s="11"/>
      <c r="GE259" s="11"/>
      <c r="GF259" s="11"/>
      <c r="GG259" s="11"/>
      <c r="GH259" s="11"/>
      <c r="GI259" s="11"/>
      <c r="GJ259" s="11"/>
      <c r="GK259" s="11"/>
      <c r="GL259" s="11"/>
      <c r="GM259" s="11"/>
      <c r="GN259" s="12"/>
      <c r="GO259" s="11"/>
      <c r="GP259" s="11"/>
      <c r="GQ259" s="11"/>
      <c r="GR259" s="11"/>
      <c r="GS259" s="11"/>
      <c r="GT259" s="11"/>
      <c r="GU259" s="11"/>
      <c r="GV259" s="11"/>
      <c r="GW259" s="11"/>
      <c r="GX259" s="11"/>
      <c r="GY259" s="11"/>
      <c r="GZ259" s="11"/>
      <c r="HA259" s="11"/>
      <c r="HB259" s="11"/>
      <c r="HC259" s="11"/>
      <c r="HD259" s="11"/>
      <c r="HE259" s="11"/>
      <c r="HF259" s="11"/>
      <c r="HG259" s="11"/>
      <c r="HH259" s="11"/>
      <c r="HI259" s="11"/>
      <c r="HJ259" s="11"/>
      <c r="HK259" s="11"/>
      <c r="HL259" s="11"/>
      <c r="HM259" s="11"/>
      <c r="HN259" s="11"/>
      <c r="HO259" s="11"/>
      <c r="HP259" s="12"/>
      <c r="HQ259" s="11"/>
      <c r="HR259" s="11"/>
    </row>
    <row r="260" spans="1:226" s="2" customFormat="1" ht="15" customHeight="1" x14ac:dyDescent="0.2">
      <c r="A260" s="16" t="s">
        <v>258</v>
      </c>
      <c r="B260" s="37">
        <v>13198</v>
      </c>
      <c r="C260" s="37">
        <v>11392.6</v>
      </c>
      <c r="D260" s="4">
        <f t="shared" si="88"/>
        <v>0.86320654644643136</v>
      </c>
      <c r="E260" s="13">
        <v>10</v>
      </c>
      <c r="F260" s="5" t="s">
        <v>373</v>
      </c>
      <c r="G260" s="5" t="s">
        <v>373</v>
      </c>
      <c r="H260" s="5" t="s">
        <v>373</v>
      </c>
      <c r="I260" s="13" t="s">
        <v>370</v>
      </c>
      <c r="J260" s="5" t="s">
        <v>373</v>
      </c>
      <c r="K260" s="5" t="s">
        <v>373</v>
      </c>
      <c r="L260" s="5" t="s">
        <v>373</v>
      </c>
      <c r="M260" s="13" t="s">
        <v>370</v>
      </c>
      <c r="N260" s="37">
        <v>1381.9</v>
      </c>
      <c r="O260" s="37">
        <v>1312.2</v>
      </c>
      <c r="P260" s="4">
        <f t="shared" si="93"/>
        <v>0.94956219697517907</v>
      </c>
      <c r="Q260" s="13">
        <v>20</v>
      </c>
      <c r="R260" s="22">
        <v>1</v>
      </c>
      <c r="S260" s="13">
        <v>15</v>
      </c>
      <c r="T260" s="37">
        <v>908.6</v>
      </c>
      <c r="U260" s="37">
        <v>1287.0999999999999</v>
      </c>
      <c r="V260" s="4">
        <f t="shared" si="94"/>
        <v>1.4165749504732554</v>
      </c>
      <c r="W260" s="13">
        <v>30</v>
      </c>
      <c r="X260" s="37">
        <v>117.9</v>
      </c>
      <c r="Y260" s="37">
        <v>148.9</v>
      </c>
      <c r="Z260" s="4">
        <f t="shared" si="95"/>
        <v>1.2629346904156065</v>
      </c>
      <c r="AA260" s="13">
        <v>20</v>
      </c>
      <c r="AB260" s="37" t="s">
        <v>370</v>
      </c>
      <c r="AC260" s="37" t="s">
        <v>370</v>
      </c>
      <c r="AD260" s="4" t="s">
        <v>370</v>
      </c>
      <c r="AE260" s="13" t="s">
        <v>370</v>
      </c>
      <c r="AF260" s="5" t="s">
        <v>383</v>
      </c>
      <c r="AG260" s="5" t="s">
        <v>383</v>
      </c>
      <c r="AH260" s="5" t="s">
        <v>383</v>
      </c>
      <c r="AI260" s="13">
        <v>5</v>
      </c>
      <c r="AJ260" s="5" t="s">
        <v>383</v>
      </c>
      <c r="AK260" s="5" t="s">
        <v>383</v>
      </c>
      <c r="AL260" s="5" t="s">
        <v>383</v>
      </c>
      <c r="AM260" s="13">
        <v>15</v>
      </c>
      <c r="AN260" s="37">
        <v>550</v>
      </c>
      <c r="AO260" s="37">
        <v>592</v>
      </c>
      <c r="AP260" s="4">
        <f t="shared" si="98"/>
        <v>1.0763636363636364</v>
      </c>
      <c r="AQ260" s="13">
        <v>20</v>
      </c>
      <c r="AR260" s="20">
        <f t="shared" si="96"/>
        <v>1.1470132561195689</v>
      </c>
      <c r="AS260" s="20">
        <f t="shared" si="99"/>
        <v>1.1470132561195689</v>
      </c>
      <c r="AT260" s="35">
        <v>1495</v>
      </c>
      <c r="AU260" s="21">
        <f t="shared" si="89"/>
        <v>1223.1818181818182</v>
      </c>
      <c r="AV260" s="21">
        <f t="shared" si="90"/>
        <v>1403</v>
      </c>
      <c r="AW260" s="80">
        <f t="shared" si="91"/>
        <v>179.81818181818176</v>
      </c>
      <c r="AX260" s="21">
        <v>278.39999999999998</v>
      </c>
      <c r="AY260" s="21">
        <v>131.80000000000001</v>
      </c>
      <c r="AZ260" s="21">
        <v>119.80000000000001</v>
      </c>
      <c r="BA260" s="21">
        <v>176.7</v>
      </c>
      <c r="BB260" s="21">
        <v>119.2</v>
      </c>
      <c r="BC260" s="21">
        <v>29.300000000000068</v>
      </c>
      <c r="BD260" s="21">
        <v>154.59999999999991</v>
      </c>
      <c r="BE260" s="21">
        <v>110.80000000000007</v>
      </c>
      <c r="BF260" s="78">
        <f t="shared" si="92"/>
        <v>282.39999999999986</v>
      </c>
      <c r="BG260" s="100"/>
      <c r="BH260" s="81"/>
      <c r="BI260" s="106"/>
      <c r="BJ260" s="37">
        <f t="shared" si="97"/>
        <v>282.39999999999986</v>
      </c>
      <c r="BK260" s="11"/>
      <c r="BL260" s="11"/>
      <c r="BM260" s="11"/>
      <c r="BN260" s="11"/>
      <c r="BO260" s="11"/>
      <c r="BP260" s="11"/>
      <c r="BQ260" s="11"/>
      <c r="BR260" s="11"/>
      <c r="BS260" s="11"/>
      <c r="BT260" s="11"/>
      <c r="BU260" s="11"/>
      <c r="BV260" s="11"/>
      <c r="BW260" s="11"/>
      <c r="BX260" s="11"/>
      <c r="BY260" s="11"/>
      <c r="BZ260" s="11"/>
      <c r="CA260" s="11"/>
      <c r="CB260" s="11"/>
      <c r="CC260" s="11"/>
      <c r="CD260" s="11"/>
      <c r="CE260" s="11"/>
      <c r="CF260" s="12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2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  <c r="DV260" s="11"/>
      <c r="DW260" s="11"/>
      <c r="DX260" s="11"/>
      <c r="DY260" s="11"/>
      <c r="DZ260" s="11"/>
      <c r="EA260" s="11"/>
      <c r="EB260" s="11"/>
      <c r="EC260" s="11"/>
      <c r="ED260" s="11"/>
      <c r="EE260" s="11"/>
      <c r="EF260" s="11"/>
      <c r="EG260" s="11"/>
      <c r="EH260" s="11"/>
      <c r="EI260" s="11"/>
      <c r="EJ260" s="12"/>
      <c r="EK260" s="11"/>
      <c r="EL260" s="11"/>
      <c r="EM260" s="11"/>
      <c r="EN260" s="11"/>
      <c r="EO260" s="11"/>
      <c r="EP260" s="11"/>
      <c r="EQ260" s="11"/>
      <c r="ER260" s="11"/>
      <c r="ES260" s="11"/>
      <c r="ET260" s="11"/>
      <c r="EU260" s="11"/>
      <c r="EV260" s="11"/>
      <c r="EW260" s="11"/>
      <c r="EX260" s="11"/>
      <c r="EY260" s="11"/>
      <c r="EZ260" s="11"/>
      <c r="FA260" s="11"/>
      <c r="FB260" s="11"/>
      <c r="FC260" s="11"/>
      <c r="FD260" s="11"/>
      <c r="FE260" s="11"/>
      <c r="FF260" s="11"/>
      <c r="FG260" s="11"/>
      <c r="FH260" s="11"/>
      <c r="FI260" s="11"/>
      <c r="FJ260" s="11"/>
      <c r="FK260" s="11"/>
      <c r="FL260" s="12"/>
      <c r="FM260" s="11"/>
      <c r="FN260" s="11"/>
      <c r="FO260" s="11"/>
      <c r="FP260" s="11"/>
      <c r="FQ260" s="11"/>
      <c r="FR260" s="11"/>
      <c r="FS260" s="11"/>
      <c r="FT260" s="11"/>
      <c r="FU260" s="11"/>
      <c r="FV260" s="11"/>
      <c r="FW260" s="11"/>
      <c r="FX260" s="11"/>
      <c r="FY260" s="11"/>
      <c r="FZ260" s="11"/>
      <c r="GA260" s="11"/>
      <c r="GB260" s="11"/>
      <c r="GC260" s="11"/>
      <c r="GD260" s="11"/>
      <c r="GE260" s="11"/>
      <c r="GF260" s="11"/>
      <c r="GG260" s="11"/>
      <c r="GH260" s="11"/>
      <c r="GI260" s="11"/>
      <c r="GJ260" s="11"/>
      <c r="GK260" s="11"/>
      <c r="GL260" s="11"/>
      <c r="GM260" s="11"/>
      <c r="GN260" s="12"/>
      <c r="GO260" s="11"/>
      <c r="GP260" s="11"/>
      <c r="GQ260" s="11"/>
      <c r="GR260" s="11"/>
      <c r="GS260" s="11"/>
      <c r="GT260" s="11"/>
      <c r="GU260" s="11"/>
      <c r="GV260" s="11"/>
      <c r="GW260" s="11"/>
      <c r="GX260" s="11"/>
      <c r="GY260" s="11"/>
      <c r="GZ260" s="11"/>
      <c r="HA260" s="11"/>
      <c r="HB260" s="11"/>
      <c r="HC260" s="11"/>
      <c r="HD260" s="11"/>
      <c r="HE260" s="11"/>
      <c r="HF260" s="11"/>
      <c r="HG260" s="11"/>
      <c r="HH260" s="11"/>
      <c r="HI260" s="11"/>
      <c r="HJ260" s="11"/>
      <c r="HK260" s="11"/>
      <c r="HL260" s="11"/>
      <c r="HM260" s="11"/>
      <c r="HN260" s="11"/>
      <c r="HO260" s="11"/>
      <c r="HP260" s="12"/>
      <c r="HQ260" s="11"/>
      <c r="HR260" s="11"/>
    </row>
    <row r="261" spans="1:226" s="2" customFormat="1" ht="15" customHeight="1" x14ac:dyDescent="0.2">
      <c r="A261" s="36" t="s">
        <v>259</v>
      </c>
      <c r="B261" s="37"/>
      <c r="C261" s="37"/>
      <c r="D261" s="4"/>
      <c r="E261" s="13"/>
      <c r="F261" s="5"/>
      <c r="G261" s="5"/>
      <c r="H261" s="5"/>
      <c r="I261" s="13"/>
      <c r="J261" s="5"/>
      <c r="K261" s="5"/>
      <c r="L261" s="5"/>
      <c r="M261" s="13"/>
      <c r="N261" s="37"/>
      <c r="O261" s="37"/>
      <c r="P261" s="4"/>
      <c r="Q261" s="13"/>
      <c r="R261" s="22"/>
      <c r="S261" s="13"/>
      <c r="T261" s="37"/>
      <c r="U261" s="37"/>
      <c r="V261" s="4"/>
      <c r="W261" s="13"/>
      <c r="X261" s="37"/>
      <c r="Y261" s="37"/>
      <c r="Z261" s="4"/>
      <c r="AA261" s="13"/>
      <c r="AB261" s="37"/>
      <c r="AC261" s="37"/>
      <c r="AD261" s="4"/>
      <c r="AE261" s="13"/>
      <c r="AF261" s="5"/>
      <c r="AG261" s="5"/>
      <c r="AH261" s="5"/>
      <c r="AI261" s="13"/>
      <c r="AJ261" s="5"/>
      <c r="AK261" s="5"/>
      <c r="AL261" s="5"/>
      <c r="AM261" s="13"/>
      <c r="AN261" s="37"/>
      <c r="AO261" s="37"/>
      <c r="AP261" s="4"/>
      <c r="AQ261" s="13"/>
      <c r="AR261" s="20"/>
      <c r="AS261" s="20"/>
      <c r="AT261" s="35"/>
      <c r="AU261" s="21"/>
      <c r="AV261" s="21"/>
      <c r="AW261" s="80"/>
      <c r="AX261" s="21"/>
      <c r="AY261" s="21"/>
      <c r="AZ261" s="21"/>
      <c r="BA261" s="21"/>
      <c r="BB261" s="21"/>
      <c r="BC261" s="21"/>
      <c r="BD261" s="21"/>
      <c r="BE261" s="21"/>
      <c r="BF261" s="78"/>
      <c r="BG261" s="100"/>
      <c r="BH261" s="81"/>
      <c r="BI261" s="106"/>
      <c r="BJ261" s="37"/>
      <c r="BK261" s="11"/>
      <c r="BL261" s="11"/>
      <c r="BM261" s="11"/>
      <c r="BN261" s="11"/>
      <c r="BO261" s="11"/>
      <c r="BP261" s="11"/>
      <c r="BQ261" s="11"/>
      <c r="BR261" s="11"/>
      <c r="BS261" s="11"/>
      <c r="BT261" s="11"/>
      <c r="BU261" s="11"/>
      <c r="BV261" s="11"/>
      <c r="BW261" s="11"/>
      <c r="BX261" s="11"/>
      <c r="BY261" s="11"/>
      <c r="BZ261" s="11"/>
      <c r="CA261" s="11"/>
      <c r="CB261" s="11"/>
      <c r="CC261" s="11"/>
      <c r="CD261" s="11"/>
      <c r="CE261" s="11"/>
      <c r="CF261" s="12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2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  <c r="DV261" s="11"/>
      <c r="DW261" s="11"/>
      <c r="DX261" s="11"/>
      <c r="DY261" s="11"/>
      <c r="DZ261" s="11"/>
      <c r="EA261" s="11"/>
      <c r="EB261" s="11"/>
      <c r="EC261" s="11"/>
      <c r="ED261" s="11"/>
      <c r="EE261" s="11"/>
      <c r="EF261" s="11"/>
      <c r="EG261" s="11"/>
      <c r="EH261" s="11"/>
      <c r="EI261" s="11"/>
      <c r="EJ261" s="12"/>
      <c r="EK261" s="11"/>
      <c r="EL261" s="11"/>
      <c r="EM261" s="11"/>
      <c r="EN261" s="11"/>
      <c r="EO261" s="11"/>
      <c r="EP261" s="11"/>
      <c r="EQ261" s="11"/>
      <c r="ER261" s="11"/>
      <c r="ES261" s="11"/>
      <c r="ET261" s="11"/>
      <c r="EU261" s="11"/>
      <c r="EV261" s="11"/>
      <c r="EW261" s="11"/>
      <c r="EX261" s="11"/>
      <c r="EY261" s="11"/>
      <c r="EZ261" s="11"/>
      <c r="FA261" s="11"/>
      <c r="FB261" s="11"/>
      <c r="FC261" s="11"/>
      <c r="FD261" s="11"/>
      <c r="FE261" s="11"/>
      <c r="FF261" s="11"/>
      <c r="FG261" s="11"/>
      <c r="FH261" s="11"/>
      <c r="FI261" s="11"/>
      <c r="FJ261" s="11"/>
      <c r="FK261" s="11"/>
      <c r="FL261" s="12"/>
      <c r="FM261" s="11"/>
      <c r="FN261" s="11"/>
      <c r="FO261" s="11"/>
      <c r="FP261" s="11"/>
      <c r="FQ261" s="11"/>
      <c r="FR261" s="11"/>
      <c r="FS261" s="11"/>
      <c r="FT261" s="11"/>
      <c r="FU261" s="11"/>
      <c r="FV261" s="11"/>
      <c r="FW261" s="11"/>
      <c r="FX261" s="11"/>
      <c r="FY261" s="11"/>
      <c r="FZ261" s="11"/>
      <c r="GA261" s="11"/>
      <c r="GB261" s="11"/>
      <c r="GC261" s="11"/>
      <c r="GD261" s="11"/>
      <c r="GE261" s="11"/>
      <c r="GF261" s="11"/>
      <c r="GG261" s="11"/>
      <c r="GH261" s="11"/>
      <c r="GI261" s="11"/>
      <c r="GJ261" s="11"/>
      <c r="GK261" s="11"/>
      <c r="GL261" s="11"/>
      <c r="GM261" s="11"/>
      <c r="GN261" s="12"/>
      <c r="GO261" s="11"/>
      <c r="GP261" s="11"/>
      <c r="GQ261" s="11"/>
      <c r="GR261" s="11"/>
      <c r="GS261" s="11"/>
      <c r="GT261" s="11"/>
      <c r="GU261" s="11"/>
      <c r="GV261" s="11"/>
      <c r="GW261" s="11"/>
      <c r="GX261" s="11"/>
      <c r="GY261" s="11"/>
      <c r="GZ261" s="11"/>
      <c r="HA261" s="11"/>
      <c r="HB261" s="11"/>
      <c r="HC261" s="11"/>
      <c r="HD261" s="11"/>
      <c r="HE261" s="11"/>
      <c r="HF261" s="11"/>
      <c r="HG261" s="11"/>
      <c r="HH261" s="11"/>
      <c r="HI261" s="11"/>
      <c r="HJ261" s="11"/>
      <c r="HK261" s="11"/>
      <c r="HL261" s="11"/>
      <c r="HM261" s="11"/>
      <c r="HN261" s="11"/>
      <c r="HO261" s="11"/>
      <c r="HP261" s="12"/>
      <c r="HQ261" s="11"/>
      <c r="HR261" s="11"/>
    </row>
    <row r="262" spans="1:226" s="2" customFormat="1" ht="15" customHeight="1" x14ac:dyDescent="0.2">
      <c r="A262" s="16" t="s">
        <v>260</v>
      </c>
      <c r="B262" s="37">
        <v>0</v>
      </c>
      <c r="C262" s="37">
        <v>0</v>
      </c>
      <c r="D262" s="4">
        <f t="shared" si="88"/>
        <v>0</v>
      </c>
      <c r="E262" s="13">
        <v>0</v>
      </c>
      <c r="F262" s="5" t="s">
        <v>373</v>
      </c>
      <c r="G262" s="5" t="s">
        <v>373</v>
      </c>
      <c r="H262" s="5" t="s">
        <v>373</v>
      </c>
      <c r="I262" s="13" t="s">
        <v>370</v>
      </c>
      <c r="J262" s="5" t="s">
        <v>373</v>
      </c>
      <c r="K262" s="5" t="s">
        <v>373</v>
      </c>
      <c r="L262" s="5" t="s">
        <v>373</v>
      </c>
      <c r="M262" s="13" t="s">
        <v>370</v>
      </c>
      <c r="N262" s="37">
        <v>575.79999999999995</v>
      </c>
      <c r="O262" s="37">
        <v>612.79999999999995</v>
      </c>
      <c r="P262" s="4">
        <f t="shared" si="93"/>
        <v>1.0642584230635637</v>
      </c>
      <c r="Q262" s="13">
        <v>20</v>
      </c>
      <c r="R262" s="22">
        <v>1</v>
      </c>
      <c r="S262" s="13">
        <v>15</v>
      </c>
      <c r="T262" s="37">
        <v>154</v>
      </c>
      <c r="U262" s="37">
        <v>77</v>
      </c>
      <c r="V262" s="4">
        <f t="shared" si="94"/>
        <v>0.5</v>
      </c>
      <c r="W262" s="13">
        <v>25</v>
      </c>
      <c r="X262" s="37">
        <v>12.8</v>
      </c>
      <c r="Y262" s="37">
        <v>14.1</v>
      </c>
      <c r="Z262" s="4">
        <f t="shared" si="95"/>
        <v>1.1015625</v>
      </c>
      <c r="AA262" s="13">
        <v>25</v>
      </c>
      <c r="AB262" s="37" t="s">
        <v>370</v>
      </c>
      <c r="AC262" s="37" t="s">
        <v>370</v>
      </c>
      <c r="AD262" s="4" t="s">
        <v>370</v>
      </c>
      <c r="AE262" s="13" t="s">
        <v>370</v>
      </c>
      <c r="AF262" s="5" t="s">
        <v>383</v>
      </c>
      <c r="AG262" s="5" t="s">
        <v>383</v>
      </c>
      <c r="AH262" s="5" t="s">
        <v>383</v>
      </c>
      <c r="AI262" s="13">
        <v>5</v>
      </c>
      <c r="AJ262" s="5" t="s">
        <v>383</v>
      </c>
      <c r="AK262" s="5" t="s">
        <v>383</v>
      </c>
      <c r="AL262" s="5" t="s">
        <v>383</v>
      </c>
      <c r="AM262" s="13">
        <v>15</v>
      </c>
      <c r="AN262" s="37">
        <v>397</v>
      </c>
      <c r="AO262" s="37">
        <v>398</v>
      </c>
      <c r="AP262" s="4">
        <f t="shared" ref="AP262:AP268" si="100">IF((AQ262=0),0,IF(AN262=0,1,IF(AO262&lt;0,0,AO262/AN262)))</f>
        <v>1.0025188916876575</v>
      </c>
      <c r="AQ262" s="13">
        <v>20</v>
      </c>
      <c r="AR262" s="20">
        <f t="shared" si="96"/>
        <v>0.91785341709547064</v>
      </c>
      <c r="AS262" s="20">
        <f t="shared" ref="AS262:AS268" si="101">IF(AR262&gt;1.2,IF((AR262-1.2)*0.1+1.2&gt;1.3,1.3,(AR262-1.2)*0.1+1.2),AR262)</f>
        <v>0.91785341709547064</v>
      </c>
      <c r="AT262" s="35">
        <v>1333</v>
      </c>
      <c r="AU262" s="21">
        <f t="shared" si="89"/>
        <v>1090.6363636363637</v>
      </c>
      <c r="AV262" s="21">
        <f t="shared" si="90"/>
        <v>1001</v>
      </c>
      <c r="AW262" s="80">
        <f t="shared" si="91"/>
        <v>-89.63636363636374</v>
      </c>
      <c r="AX262" s="21">
        <v>176.6</v>
      </c>
      <c r="AY262" s="21">
        <v>85.6</v>
      </c>
      <c r="AZ262" s="21">
        <v>51.199999999999989</v>
      </c>
      <c r="BA262" s="21">
        <v>110.6</v>
      </c>
      <c r="BB262" s="21">
        <v>125.3</v>
      </c>
      <c r="BC262" s="21">
        <v>114.99999999999989</v>
      </c>
      <c r="BD262" s="21">
        <v>147.7000000000001</v>
      </c>
      <c r="BE262" s="21">
        <v>75.59999999999998</v>
      </c>
      <c r="BF262" s="78">
        <f t="shared" si="92"/>
        <v>113.39999999999991</v>
      </c>
      <c r="BG262" s="100"/>
      <c r="BH262" s="81"/>
      <c r="BI262" s="106"/>
      <c r="BJ262" s="37">
        <f t="shared" si="97"/>
        <v>113.39999999999991</v>
      </c>
      <c r="BK262" s="11"/>
      <c r="BL262" s="11"/>
      <c r="BM262" s="11"/>
      <c r="BN262" s="11"/>
      <c r="BO262" s="11"/>
      <c r="BP262" s="11"/>
      <c r="BQ262" s="11"/>
      <c r="BR262" s="11"/>
      <c r="BS262" s="11"/>
      <c r="BT262" s="11"/>
      <c r="BU262" s="11"/>
      <c r="BV262" s="11"/>
      <c r="BW262" s="11"/>
      <c r="BX262" s="11"/>
      <c r="BY262" s="11"/>
      <c r="BZ262" s="11"/>
      <c r="CA262" s="11"/>
      <c r="CB262" s="11"/>
      <c r="CC262" s="11"/>
      <c r="CD262" s="11"/>
      <c r="CE262" s="11"/>
      <c r="CF262" s="12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2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  <c r="DV262" s="11"/>
      <c r="DW262" s="11"/>
      <c r="DX262" s="11"/>
      <c r="DY262" s="11"/>
      <c r="DZ262" s="11"/>
      <c r="EA262" s="11"/>
      <c r="EB262" s="11"/>
      <c r="EC262" s="11"/>
      <c r="ED262" s="11"/>
      <c r="EE262" s="11"/>
      <c r="EF262" s="11"/>
      <c r="EG262" s="11"/>
      <c r="EH262" s="11"/>
      <c r="EI262" s="11"/>
      <c r="EJ262" s="12"/>
      <c r="EK262" s="11"/>
      <c r="EL262" s="11"/>
      <c r="EM262" s="11"/>
      <c r="EN262" s="11"/>
      <c r="EO262" s="11"/>
      <c r="EP262" s="11"/>
      <c r="EQ262" s="11"/>
      <c r="ER262" s="11"/>
      <c r="ES262" s="11"/>
      <c r="ET262" s="11"/>
      <c r="EU262" s="11"/>
      <c r="EV262" s="11"/>
      <c r="EW262" s="11"/>
      <c r="EX262" s="11"/>
      <c r="EY262" s="11"/>
      <c r="EZ262" s="11"/>
      <c r="FA262" s="11"/>
      <c r="FB262" s="11"/>
      <c r="FC262" s="11"/>
      <c r="FD262" s="11"/>
      <c r="FE262" s="11"/>
      <c r="FF262" s="11"/>
      <c r="FG262" s="11"/>
      <c r="FH262" s="11"/>
      <c r="FI262" s="11"/>
      <c r="FJ262" s="11"/>
      <c r="FK262" s="11"/>
      <c r="FL262" s="12"/>
      <c r="FM262" s="11"/>
      <c r="FN262" s="11"/>
      <c r="FO262" s="11"/>
      <c r="FP262" s="11"/>
      <c r="FQ262" s="11"/>
      <c r="FR262" s="11"/>
      <c r="FS262" s="11"/>
      <c r="FT262" s="11"/>
      <c r="FU262" s="11"/>
      <c r="FV262" s="11"/>
      <c r="FW262" s="11"/>
      <c r="FX262" s="11"/>
      <c r="FY262" s="11"/>
      <c r="FZ262" s="11"/>
      <c r="GA262" s="11"/>
      <c r="GB262" s="11"/>
      <c r="GC262" s="11"/>
      <c r="GD262" s="11"/>
      <c r="GE262" s="11"/>
      <c r="GF262" s="11"/>
      <c r="GG262" s="11"/>
      <c r="GH262" s="11"/>
      <c r="GI262" s="11"/>
      <c r="GJ262" s="11"/>
      <c r="GK262" s="11"/>
      <c r="GL262" s="11"/>
      <c r="GM262" s="11"/>
      <c r="GN262" s="12"/>
      <c r="GO262" s="11"/>
      <c r="GP262" s="11"/>
      <c r="GQ262" s="11"/>
      <c r="GR262" s="11"/>
      <c r="GS262" s="11"/>
      <c r="GT262" s="11"/>
      <c r="GU262" s="11"/>
      <c r="GV262" s="11"/>
      <c r="GW262" s="11"/>
      <c r="GX262" s="11"/>
      <c r="GY262" s="11"/>
      <c r="GZ262" s="11"/>
      <c r="HA262" s="11"/>
      <c r="HB262" s="11"/>
      <c r="HC262" s="11"/>
      <c r="HD262" s="11"/>
      <c r="HE262" s="11"/>
      <c r="HF262" s="11"/>
      <c r="HG262" s="11"/>
      <c r="HH262" s="11"/>
      <c r="HI262" s="11"/>
      <c r="HJ262" s="11"/>
      <c r="HK262" s="11"/>
      <c r="HL262" s="11"/>
      <c r="HM262" s="11"/>
      <c r="HN262" s="11"/>
      <c r="HO262" s="11"/>
      <c r="HP262" s="12"/>
      <c r="HQ262" s="11"/>
      <c r="HR262" s="11"/>
    </row>
    <row r="263" spans="1:226" s="2" customFormat="1" ht="15" customHeight="1" x14ac:dyDescent="0.2">
      <c r="A263" s="16" t="s">
        <v>261</v>
      </c>
      <c r="B263" s="37">
        <v>0</v>
      </c>
      <c r="C263" s="37">
        <v>0</v>
      </c>
      <c r="D263" s="4">
        <f t="shared" si="88"/>
        <v>0</v>
      </c>
      <c r="E263" s="13">
        <v>0</v>
      </c>
      <c r="F263" s="5" t="s">
        <v>373</v>
      </c>
      <c r="G263" s="5" t="s">
        <v>373</v>
      </c>
      <c r="H263" s="5" t="s">
        <v>373</v>
      </c>
      <c r="I263" s="13" t="s">
        <v>370</v>
      </c>
      <c r="J263" s="5" t="s">
        <v>373</v>
      </c>
      <c r="K263" s="5" t="s">
        <v>373</v>
      </c>
      <c r="L263" s="5" t="s">
        <v>373</v>
      </c>
      <c r="M263" s="13" t="s">
        <v>370</v>
      </c>
      <c r="N263" s="37">
        <v>437.3</v>
      </c>
      <c r="O263" s="37">
        <v>366.2</v>
      </c>
      <c r="P263" s="4">
        <f t="shared" si="93"/>
        <v>0.83741138806311455</v>
      </c>
      <c r="Q263" s="13">
        <v>20</v>
      </c>
      <c r="R263" s="22">
        <v>1</v>
      </c>
      <c r="S263" s="13">
        <v>15</v>
      </c>
      <c r="T263" s="37">
        <v>23</v>
      </c>
      <c r="U263" s="37">
        <v>25.1</v>
      </c>
      <c r="V263" s="4">
        <f t="shared" si="94"/>
        <v>1.0913043478260871</v>
      </c>
      <c r="W263" s="13">
        <v>15</v>
      </c>
      <c r="X263" s="37">
        <v>3.5</v>
      </c>
      <c r="Y263" s="37">
        <v>6.7</v>
      </c>
      <c r="Z263" s="4">
        <f t="shared" si="95"/>
        <v>1.9142857142857144</v>
      </c>
      <c r="AA263" s="13">
        <v>35</v>
      </c>
      <c r="AB263" s="37" t="s">
        <v>370</v>
      </c>
      <c r="AC263" s="37" t="s">
        <v>370</v>
      </c>
      <c r="AD263" s="4" t="s">
        <v>370</v>
      </c>
      <c r="AE263" s="13" t="s">
        <v>370</v>
      </c>
      <c r="AF263" s="5" t="s">
        <v>383</v>
      </c>
      <c r="AG263" s="5" t="s">
        <v>383</v>
      </c>
      <c r="AH263" s="5" t="s">
        <v>383</v>
      </c>
      <c r="AI263" s="13">
        <v>5</v>
      </c>
      <c r="AJ263" s="5" t="s">
        <v>383</v>
      </c>
      <c r="AK263" s="5" t="s">
        <v>383</v>
      </c>
      <c r="AL263" s="5" t="s">
        <v>383</v>
      </c>
      <c r="AM263" s="13">
        <v>15</v>
      </c>
      <c r="AN263" s="37">
        <v>40</v>
      </c>
      <c r="AO263" s="37">
        <v>40</v>
      </c>
      <c r="AP263" s="4">
        <f t="shared" si="100"/>
        <v>1</v>
      </c>
      <c r="AQ263" s="13">
        <v>20</v>
      </c>
      <c r="AR263" s="20">
        <f t="shared" si="96"/>
        <v>1.2868361236062247</v>
      </c>
      <c r="AS263" s="20">
        <f t="shared" si="101"/>
        <v>1.2086836123606224</v>
      </c>
      <c r="AT263" s="35">
        <v>501</v>
      </c>
      <c r="AU263" s="21">
        <f t="shared" si="89"/>
        <v>409.90909090909093</v>
      </c>
      <c r="AV263" s="21">
        <f t="shared" si="90"/>
        <v>495.5</v>
      </c>
      <c r="AW263" s="80">
        <f t="shared" si="91"/>
        <v>85.590909090909065</v>
      </c>
      <c r="AX263" s="21">
        <v>84.8</v>
      </c>
      <c r="AY263" s="21">
        <v>56.5</v>
      </c>
      <c r="AZ263" s="21">
        <v>0</v>
      </c>
      <c r="BA263" s="21">
        <v>42.1</v>
      </c>
      <c r="BB263" s="21">
        <v>46.2</v>
      </c>
      <c r="BC263" s="21">
        <v>69.899999999999977</v>
      </c>
      <c r="BD263" s="21">
        <v>29.899999999999977</v>
      </c>
      <c r="BE263" s="21">
        <v>52.200000000000024</v>
      </c>
      <c r="BF263" s="78">
        <f t="shared" si="92"/>
        <v>113.9</v>
      </c>
      <c r="BG263" s="100"/>
      <c r="BH263" s="81"/>
      <c r="BI263" s="106"/>
      <c r="BJ263" s="37">
        <f t="shared" si="97"/>
        <v>113.9</v>
      </c>
      <c r="BK263" s="11"/>
      <c r="BL263" s="11"/>
      <c r="BM263" s="11"/>
      <c r="BN263" s="11"/>
      <c r="BO263" s="11"/>
      <c r="BP263" s="11"/>
      <c r="BQ263" s="11"/>
      <c r="BR263" s="11"/>
      <c r="BS263" s="11"/>
      <c r="BT263" s="11"/>
      <c r="BU263" s="11"/>
      <c r="BV263" s="11"/>
      <c r="BW263" s="11"/>
      <c r="BX263" s="11"/>
      <c r="BY263" s="11"/>
      <c r="BZ263" s="11"/>
      <c r="CA263" s="11"/>
      <c r="CB263" s="11"/>
      <c r="CC263" s="11"/>
      <c r="CD263" s="11"/>
      <c r="CE263" s="11"/>
      <c r="CF263" s="12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2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  <c r="DV263" s="11"/>
      <c r="DW263" s="11"/>
      <c r="DX263" s="11"/>
      <c r="DY263" s="11"/>
      <c r="DZ263" s="11"/>
      <c r="EA263" s="11"/>
      <c r="EB263" s="11"/>
      <c r="EC263" s="11"/>
      <c r="ED263" s="11"/>
      <c r="EE263" s="11"/>
      <c r="EF263" s="11"/>
      <c r="EG263" s="11"/>
      <c r="EH263" s="11"/>
      <c r="EI263" s="11"/>
      <c r="EJ263" s="12"/>
      <c r="EK263" s="11"/>
      <c r="EL263" s="11"/>
      <c r="EM263" s="11"/>
      <c r="EN263" s="11"/>
      <c r="EO263" s="11"/>
      <c r="EP263" s="11"/>
      <c r="EQ263" s="11"/>
      <c r="ER263" s="11"/>
      <c r="ES263" s="11"/>
      <c r="ET263" s="11"/>
      <c r="EU263" s="11"/>
      <c r="EV263" s="11"/>
      <c r="EW263" s="11"/>
      <c r="EX263" s="11"/>
      <c r="EY263" s="11"/>
      <c r="EZ263" s="11"/>
      <c r="FA263" s="11"/>
      <c r="FB263" s="11"/>
      <c r="FC263" s="11"/>
      <c r="FD263" s="11"/>
      <c r="FE263" s="11"/>
      <c r="FF263" s="11"/>
      <c r="FG263" s="11"/>
      <c r="FH263" s="11"/>
      <c r="FI263" s="11"/>
      <c r="FJ263" s="11"/>
      <c r="FK263" s="11"/>
      <c r="FL263" s="12"/>
      <c r="FM263" s="11"/>
      <c r="FN263" s="11"/>
      <c r="FO263" s="11"/>
      <c r="FP263" s="11"/>
      <c r="FQ263" s="11"/>
      <c r="FR263" s="11"/>
      <c r="FS263" s="11"/>
      <c r="FT263" s="11"/>
      <c r="FU263" s="11"/>
      <c r="FV263" s="11"/>
      <c r="FW263" s="11"/>
      <c r="FX263" s="11"/>
      <c r="FY263" s="11"/>
      <c r="FZ263" s="11"/>
      <c r="GA263" s="11"/>
      <c r="GB263" s="11"/>
      <c r="GC263" s="11"/>
      <c r="GD263" s="11"/>
      <c r="GE263" s="11"/>
      <c r="GF263" s="11"/>
      <c r="GG263" s="11"/>
      <c r="GH263" s="11"/>
      <c r="GI263" s="11"/>
      <c r="GJ263" s="11"/>
      <c r="GK263" s="11"/>
      <c r="GL263" s="11"/>
      <c r="GM263" s="11"/>
      <c r="GN263" s="12"/>
      <c r="GO263" s="11"/>
      <c r="GP263" s="11"/>
      <c r="GQ263" s="11"/>
      <c r="GR263" s="11"/>
      <c r="GS263" s="11"/>
      <c r="GT263" s="11"/>
      <c r="GU263" s="11"/>
      <c r="GV263" s="11"/>
      <c r="GW263" s="11"/>
      <c r="GX263" s="11"/>
      <c r="GY263" s="11"/>
      <c r="GZ263" s="11"/>
      <c r="HA263" s="11"/>
      <c r="HB263" s="11"/>
      <c r="HC263" s="11"/>
      <c r="HD263" s="11"/>
      <c r="HE263" s="11"/>
      <c r="HF263" s="11"/>
      <c r="HG263" s="11"/>
      <c r="HH263" s="11"/>
      <c r="HI263" s="11"/>
      <c r="HJ263" s="11"/>
      <c r="HK263" s="11"/>
      <c r="HL263" s="11"/>
      <c r="HM263" s="11"/>
      <c r="HN263" s="11"/>
      <c r="HO263" s="11"/>
      <c r="HP263" s="12"/>
      <c r="HQ263" s="11"/>
      <c r="HR263" s="11"/>
    </row>
    <row r="264" spans="1:226" s="2" customFormat="1" ht="15" customHeight="1" x14ac:dyDescent="0.2">
      <c r="A264" s="16" t="s">
        <v>262</v>
      </c>
      <c r="B264" s="37">
        <v>0</v>
      </c>
      <c r="C264" s="37">
        <v>0</v>
      </c>
      <c r="D264" s="4">
        <f t="shared" si="88"/>
        <v>0</v>
      </c>
      <c r="E264" s="13">
        <v>0</v>
      </c>
      <c r="F264" s="5" t="s">
        <v>373</v>
      </c>
      <c r="G264" s="5" t="s">
        <v>373</v>
      </c>
      <c r="H264" s="5" t="s">
        <v>373</v>
      </c>
      <c r="I264" s="13" t="s">
        <v>370</v>
      </c>
      <c r="J264" s="5" t="s">
        <v>373</v>
      </c>
      <c r="K264" s="5" t="s">
        <v>373</v>
      </c>
      <c r="L264" s="5" t="s">
        <v>373</v>
      </c>
      <c r="M264" s="13" t="s">
        <v>370</v>
      </c>
      <c r="N264" s="37">
        <v>1150.7</v>
      </c>
      <c r="O264" s="37">
        <v>918.2</v>
      </c>
      <c r="P264" s="4">
        <f t="shared" si="93"/>
        <v>0.79794907447640573</v>
      </c>
      <c r="Q264" s="13">
        <v>20</v>
      </c>
      <c r="R264" s="22">
        <v>1</v>
      </c>
      <c r="S264" s="13">
        <v>15</v>
      </c>
      <c r="T264" s="37">
        <v>133</v>
      </c>
      <c r="U264" s="37">
        <v>135.5</v>
      </c>
      <c r="V264" s="4">
        <f t="shared" si="94"/>
        <v>1.018796992481203</v>
      </c>
      <c r="W264" s="13">
        <v>25</v>
      </c>
      <c r="X264" s="37">
        <v>26.1</v>
      </c>
      <c r="Y264" s="37">
        <v>34.1</v>
      </c>
      <c r="Z264" s="4">
        <f t="shared" si="95"/>
        <v>1.3065134099616857</v>
      </c>
      <c r="AA264" s="13">
        <v>25</v>
      </c>
      <c r="AB264" s="37" t="s">
        <v>370</v>
      </c>
      <c r="AC264" s="37" t="s">
        <v>370</v>
      </c>
      <c r="AD264" s="4" t="s">
        <v>370</v>
      </c>
      <c r="AE264" s="13" t="s">
        <v>370</v>
      </c>
      <c r="AF264" s="5" t="s">
        <v>383</v>
      </c>
      <c r="AG264" s="5" t="s">
        <v>383</v>
      </c>
      <c r="AH264" s="5" t="s">
        <v>383</v>
      </c>
      <c r="AI264" s="13">
        <v>5</v>
      </c>
      <c r="AJ264" s="5" t="s">
        <v>383</v>
      </c>
      <c r="AK264" s="5" t="s">
        <v>383</v>
      </c>
      <c r="AL264" s="5" t="s">
        <v>383</v>
      </c>
      <c r="AM264" s="13">
        <v>15</v>
      </c>
      <c r="AN264" s="37">
        <v>293</v>
      </c>
      <c r="AO264" s="37">
        <v>433</v>
      </c>
      <c r="AP264" s="4">
        <f t="shared" si="100"/>
        <v>1.4778156996587031</v>
      </c>
      <c r="AQ264" s="13">
        <v>20</v>
      </c>
      <c r="AR264" s="20">
        <f t="shared" si="96"/>
        <v>1.1299814813692799</v>
      </c>
      <c r="AS264" s="20">
        <f t="shared" si="101"/>
        <v>1.1299814813692799</v>
      </c>
      <c r="AT264" s="35">
        <v>1703</v>
      </c>
      <c r="AU264" s="21">
        <f t="shared" si="89"/>
        <v>1393.3636363636363</v>
      </c>
      <c r="AV264" s="21">
        <f t="shared" si="90"/>
        <v>1574.5</v>
      </c>
      <c r="AW264" s="80">
        <f t="shared" si="91"/>
        <v>181.13636363636374</v>
      </c>
      <c r="AX264" s="21">
        <v>260</v>
      </c>
      <c r="AY264" s="21">
        <v>204.2</v>
      </c>
      <c r="AZ264" s="21">
        <v>139.59999999999997</v>
      </c>
      <c r="BA264" s="21">
        <v>196.8</v>
      </c>
      <c r="BB264" s="21">
        <v>160.80000000000001</v>
      </c>
      <c r="BC264" s="21">
        <v>87.299999999999955</v>
      </c>
      <c r="BD264" s="21">
        <v>149.4</v>
      </c>
      <c r="BE264" s="21">
        <v>135.99999999999994</v>
      </c>
      <c r="BF264" s="78">
        <f t="shared" si="92"/>
        <v>240.40000000000026</v>
      </c>
      <c r="BG264" s="100"/>
      <c r="BH264" s="81"/>
      <c r="BI264" s="106"/>
      <c r="BJ264" s="37">
        <f t="shared" si="97"/>
        <v>240.40000000000026</v>
      </c>
      <c r="BK264" s="11"/>
      <c r="BL264" s="11"/>
      <c r="BM264" s="11"/>
      <c r="BN264" s="11"/>
      <c r="BO264" s="11"/>
      <c r="BP264" s="11"/>
      <c r="BQ264" s="11"/>
      <c r="BR264" s="11"/>
      <c r="BS264" s="11"/>
      <c r="BT264" s="11"/>
      <c r="BU264" s="11"/>
      <c r="BV264" s="11"/>
      <c r="BW264" s="11"/>
      <c r="BX264" s="11"/>
      <c r="BY264" s="11"/>
      <c r="BZ264" s="11"/>
      <c r="CA264" s="11"/>
      <c r="CB264" s="11"/>
      <c r="CC264" s="11"/>
      <c r="CD264" s="11"/>
      <c r="CE264" s="11"/>
      <c r="CF264" s="12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2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  <c r="DV264" s="11"/>
      <c r="DW264" s="11"/>
      <c r="DX264" s="11"/>
      <c r="DY264" s="11"/>
      <c r="DZ264" s="11"/>
      <c r="EA264" s="11"/>
      <c r="EB264" s="11"/>
      <c r="EC264" s="11"/>
      <c r="ED264" s="11"/>
      <c r="EE264" s="11"/>
      <c r="EF264" s="11"/>
      <c r="EG264" s="11"/>
      <c r="EH264" s="11"/>
      <c r="EI264" s="11"/>
      <c r="EJ264" s="12"/>
      <c r="EK264" s="11"/>
      <c r="EL264" s="11"/>
      <c r="EM264" s="11"/>
      <c r="EN264" s="11"/>
      <c r="EO264" s="11"/>
      <c r="EP264" s="11"/>
      <c r="EQ264" s="11"/>
      <c r="ER264" s="11"/>
      <c r="ES264" s="11"/>
      <c r="ET264" s="11"/>
      <c r="EU264" s="11"/>
      <c r="EV264" s="11"/>
      <c r="EW264" s="11"/>
      <c r="EX264" s="11"/>
      <c r="EY264" s="11"/>
      <c r="EZ264" s="11"/>
      <c r="FA264" s="11"/>
      <c r="FB264" s="11"/>
      <c r="FC264" s="11"/>
      <c r="FD264" s="11"/>
      <c r="FE264" s="11"/>
      <c r="FF264" s="11"/>
      <c r="FG264" s="11"/>
      <c r="FH264" s="11"/>
      <c r="FI264" s="11"/>
      <c r="FJ264" s="11"/>
      <c r="FK264" s="11"/>
      <c r="FL264" s="12"/>
      <c r="FM264" s="11"/>
      <c r="FN264" s="11"/>
      <c r="FO264" s="11"/>
      <c r="FP264" s="11"/>
      <c r="FQ264" s="11"/>
      <c r="FR264" s="11"/>
      <c r="FS264" s="11"/>
      <c r="FT264" s="11"/>
      <c r="FU264" s="11"/>
      <c r="FV264" s="11"/>
      <c r="FW264" s="11"/>
      <c r="FX264" s="11"/>
      <c r="FY264" s="11"/>
      <c r="FZ264" s="11"/>
      <c r="GA264" s="11"/>
      <c r="GB264" s="11"/>
      <c r="GC264" s="11"/>
      <c r="GD264" s="11"/>
      <c r="GE264" s="11"/>
      <c r="GF264" s="11"/>
      <c r="GG264" s="11"/>
      <c r="GH264" s="11"/>
      <c r="GI264" s="11"/>
      <c r="GJ264" s="11"/>
      <c r="GK264" s="11"/>
      <c r="GL264" s="11"/>
      <c r="GM264" s="11"/>
      <c r="GN264" s="12"/>
      <c r="GO264" s="11"/>
      <c r="GP264" s="11"/>
      <c r="GQ264" s="11"/>
      <c r="GR264" s="11"/>
      <c r="GS264" s="11"/>
      <c r="GT264" s="11"/>
      <c r="GU264" s="11"/>
      <c r="GV264" s="11"/>
      <c r="GW264" s="11"/>
      <c r="GX264" s="11"/>
      <c r="GY264" s="11"/>
      <c r="GZ264" s="11"/>
      <c r="HA264" s="11"/>
      <c r="HB264" s="11"/>
      <c r="HC264" s="11"/>
      <c r="HD264" s="11"/>
      <c r="HE264" s="11"/>
      <c r="HF264" s="11"/>
      <c r="HG264" s="11"/>
      <c r="HH264" s="11"/>
      <c r="HI264" s="11"/>
      <c r="HJ264" s="11"/>
      <c r="HK264" s="11"/>
      <c r="HL264" s="11"/>
      <c r="HM264" s="11"/>
      <c r="HN264" s="11"/>
      <c r="HO264" s="11"/>
      <c r="HP264" s="12"/>
      <c r="HQ264" s="11"/>
      <c r="HR264" s="11"/>
    </row>
    <row r="265" spans="1:226" s="2" customFormat="1" ht="15" customHeight="1" x14ac:dyDescent="0.2">
      <c r="A265" s="16" t="s">
        <v>263</v>
      </c>
      <c r="B265" s="37">
        <v>23905</v>
      </c>
      <c r="C265" s="37">
        <v>27965.599999999999</v>
      </c>
      <c r="D265" s="4">
        <f t="shared" si="88"/>
        <v>1.1698640451788329</v>
      </c>
      <c r="E265" s="13">
        <v>10</v>
      </c>
      <c r="F265" s="5" t="s">
        <v>373</v>
      </c>
      <c r="G265" s="5" t="s">
        <v>373</v>
      </c>
      <c r="H265" s="5" t="s">
        <v>373</v>
      </c>
      <c r="I265" s="13" t="s">
        <v>370</v>
      </c>
      <c r="J265" s="5" t="s">
        <v>373</v>
      </c>
      <c r="K265" s="5" t="s">
        <v>373</v>
      </c>
      <c r="L265" s="5" t="s">
        <v>373</v>
      </c>
      <c r="M265" s="13" t="s">
        <v>370</v>
      </c>
      <c r="N265" s="37">
        <v>2280.1</v>
      </c>
      <c r="O265" s="37">
        <v>1558.9</v>
      </c>
      <c r="P265" s="4">
        <f t="shared" si="93"/>
        <v>0.68369808341739402</v>
      </c>
      <c r="Q265" s="13">
        <v>20</v>
      </c>
      <c r="R265" s="22">
        <v>1</v>
      </c>
      <c r="S265" s="13">
        <v>15</v>
      </c>
      <c r="T265" s="37">
        <v>1392.8</v>
      </c>
      <c r="U265" s="37">
        <v>1289.0999999999999</v>
      </c>
      <c r="V265" s="4">
        <f t="shared" si="94"/>
        <v>0.9255456634118322</v>
      </c>
      <c r="W265" s="13">
        <v>10</v>
      </c>
      <c r="X265" s="37">
        <v>106.7</v>
      </c>
      <c r="Y265" s="37">
        <v>112.4</v>
      </c>
      <c r="Z265" s="4">
        <f t="shared" si="95"/>
        <v>1.0534208059981256</v>
      </c>
      <c r="AA265" s="13">
        <v>40</v>
      </c>
      <c r="AB265" s="37" t="s">
        <v>370</v>
      </c>
      <c r="AC265" s="37" t="s">
        <v>370</v>
      </c>
      <c r="AD265" s="4" t="s">
        <v>370</v>
      </c>
      <c r="AE265" s="13" t="s">
        <v>370</v>
      </c>
      <c r="AF265" s="5" t="s">
        <v>383</v>
      </c>
      <c r="AG265" s="5" t="s">
        <v>383</v>
      </c>
      <c r="AH265" s="5" t="s">
        <v>383</v>
      </c>
      <c r="AI265" s="13">
        <v>5</v>
      </c>
      <c r="AJ265" s="5" t="s">
        <v>383</v>
      </c>
      <c r="AK265" s="5" t="s">
        <v>383</v>
      </c>
      <c r="AL265" s="5" t="s">
        <v>383</v>
      </c>
      <c r="AM265" s="13">
        <v>15</v>
      </c>
      <c r="AN265" s="37">
        <v>1000</v>
      </c>
      <c r="AO265" s="37">
        <v>1093</v>
      </c>
      <c r="AP265" s="4">
        <f t="shared" si="100"/>
        <v>1.093</v>
      </c>
      <c r="AQ265" s="13">
        <v>20</v>
      </c>
      <c r="AR265" s="20">
        <f t="shared" si="96"/>
        <v>0.98804253038417</v>
      </c>
      <c r="AS265" s="20">
        <f t="shared" si="101"/>
        <v>0.98804253038417</v>
      </c>
      <c r="AT265" s="35">
        <v>3378</v>
      </c>
      <c r="AU265" s="21">
        <f t="shared" si="89"/>
        <v>2763.8181818181815</v>
      </c>
      <c r="AV265" s="21">
        <f t="shared" si="90"/>
        <v>2730.8</v>
      </c>
      <c r="AW265" s="80">
        <f t="shared" si="91"/>
        <v>-33.018181818181347</v>
      </c>
      <c r="AX265" s="21">
        <v>353.9</v>
      </c>
      <c r="AY265" s="21">
        <v>195.8</v>
      </c>
      <c r="AZ265" s="21">
        <v>175.59999999999997</v>
      </c>
      <c r="BA265" s="21">
        <v>246.7</v>
      </c>
      <c r="BB265" s="21">
        <v>279.60000000000002</v>
      </c>
      <c r="BC265" s="21">
        <v>532.70000000000027</v>
      </c>
      <c r="BD265" s="21">
        <v>146.9</v>
      </c>
      <c r="BE265" s="21">
        <v>350.29999999999973</v>
      </c>
      <c r="BF265" s="78">
        <f t="shared" si="92"/>
        <v>449.29999999999984</v>
      </c>
      <c r="BG265" s="100"/>
      <c r="BH265" s="81"/>
      <c r="BI265" s="106"/>
      <c r="BJ265" s="37">
        <f t="shared" si="97"/>
        <v>449.29999999999984</v>
      </c>
      <c r="BK265" s="11"/>
      <c r="BL265" s="11"/>
      <c r="BM265" s="11"/>
      <c r="BN265" s="11"/>
      <c r="BO265" s="11"/>
      <c r="BP265" s="11"/>
      <c r="BQ265" s="11"/>
      <c r="BR265" s="11"/>
      <c r="BS265" s="11"/>
      <c r="BT265" s="11"/>
      <c r="BU265" s="11"/>
      <c r="BV265" s="11"/>
      <c r="BW265" s="11"/>
      <c r="BX265" s="11"/>
      <c r="BY265" s="11"/>
      <c r="BZ265" s="11"/>
      <c r="CA265" s="11"/>
      <c r="CB265" s="11"/>
      <c r="CC265" s="11"/>
      <c r="CD265" s="11"/>
      <c r="CE265" s="11"/>
      <c r="CF265" s="12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2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  <c r="DV265" s="11"/>
      <c r="DW265" s="11"/>
      <c r="DX265" s="11"/>
      <c r="DY265" s="11"/>
      <c r="DZ265" s="11"/>
      <c r="EA265" s="11"/>
      <c r="EB265" s="11"/>
      <c r="EC265" s="11"/>
      <c r="ED265" s="11"/>
      <c r="EE265" s="11"/>
      <c r="EF265" s="11"/>
      <c r="EG265" s="11"/>
      <c r="EH265" s="11"/>
      <c r="EI265" s="11"/>
      <c r="EJ265" s="12"/>
      <c r="EK265" s="11"/>
      <c r="EL265" s="11"/>
      <c r="EM265" s="11"/>
      <c r="EN265" s="11"/>
      <c r="EO265" s="11"/>
      <c r="EP265" s="11"/>
      <c r="EQ265" s="11"/>
      <c r="ER265" s="11"/>
      <c r="ES265" s="11"/>
      <c r="ET265" s="11"/>
      <c r="EU265" s="11"/>
      <c r="EV265" s="11"/>
      <c r="EW265" s="11"/>
      <c r="EX265" s="11"/>
      <c r="EY265" s="11"/>
      <c r="EZ265" s="11"/>
      <c r="FA265" s="11"/>
      <c r="FB265" s="11"/>
      <c r="FC265" s="11"/>
      <c r="FD265" s="11"/>
      <c r="FE265" s="11"/>
      <c r="FF265" s="11"/>
      <c r="FG265" s="11"/>
      <c r="FH265" s="11"/>
      <c r="FI265" s="11"/>
      <c r="FJ265" s="11"/>
      <c r="FK265" s="11"/>
      <c r="FL265" s="12"/>
      <c r="FM265" s="11"/>
      <c r="FN265" s="11"/>
      <c r="FO265" s="11"/>
      <c r="FP265" s="11"/>
      <c r="FQ265" s="11"/>
      <c r="FR265" s="11"/>
      <c r="FS265" s="11"/>
      <c r="FT265" s="11"/>
      <c r="FU265" s="11"/>
      <c r="FV265" s="11"/>
      <c r="FW265" s="11"/>
      <c r="FX265" s="11"/>
      <c r="FY265" s="11"/>
      <c r="FZ265" s="11"/>
      <c r="GA265" s="11"/>
      <c r="GB265" s="11"/>
      <c r="GC265" s="11"/>
      <c r="GD265" s="11"/>
      <c r="GE265" s="11"/>
      <c r="GF265" s="11"/>
      <c r="GG265" s="11"/>
      <c r="GH265" s="11"/>
      <c r="GI265" s="11"/>
      <c r="GJ265" s="11"/>
      <c r="GK265" s="11"/>
      <c r="GL265" s="11"/>
      <c r="GM265" s="11"/>
      <c r="GN265" s="12"/>
      <c r="GO265" s="11"/>
      <c r="GP265" s="11"/>
      <c r="GQ265" s="11"/>
      <c r="GR265" s="11"/>
      <c r="GS265" s="11"/>
      <c r="GT265" s="11"/>
      <c r="GU265" s="11"/>
      <c r="GV265" s="11"/>
      <c r="GW265" s="11"/>
      <c r="GX265" s="11"/>
      <c r="GY265" s="11"/>
      <c r="GZ265" s="11"/>
      <c r="HA265" s="11"/>
      <c r="HB265" s="11"/>
      <c r="HC265" s="11"/>
      <c r="HD265" s="11"/>
      <c r="HE265" s="11"/>
      <c r="HF265" s="11"/>
      <c r="HG265" s="11"/>
      <c r="HH265" s="11"/>
      <c r="HI265" s="11"/>
      <c r="HJ265" s="11"/>
      <c r="HK265" s="11"/>
      <c r="HL265" s="11"/>
      <c r="HM265" s="11"/>
      <c r="HN265" s="11"/>
      <c r="HO265" s="11"/>
      <c r="HP265" s="12"/>
      <c r="HQ265" s="11"/>
      <c r="HR265" s="11"/>
    </row>
    <row r="266" spans="1:226" s="2" customFormat="1" ht="15" customHeight="1" x14ac:dyDescent="0.2">
      <c r="A266" s="16" t="s">
        <v>264</v>
      </c>
      <c r="B266" s="37">
        <v>709258</v>
      </c>
      <c r="C266" s="37">
        <v>801223.6</v>
      </c>
      <c r="D266" s="4">
        <f t="shared" si="88"/>
        <v>1.1296645226419724</v>
      </c>
      <c r="E266" s="13">
        <v>10</v>
      </c>
      <c r="F266" s="5" t="s">
        <v>373</v>
      </c>
      <c r="G266" s="5" t="s">
        <v>373</v>
      </c>
      <c r="H266" s="5" t="s">
        <v>373</v>
      </c>
      <c r="I266" s="13" t="s">
        <v>370</v>
      </c>
      <c r="J266" s="5" t="s">
        <v>373</v>
      </c>
      <c r="K266" s="5" t="s">
        <v>373</v>
      </c>
      <c r="L266" s="5" t="s">
        <v>373</v>
      </c>
      <c r="M266" s="13" t="s">
        <v>370</v>
      </c>
      <c r="N266" s="37">
        <v>2547.3000000000002</v>
      </c>
      <c r="O266" s="37">
        <v>4384.8</v>
      </c>
      <c r="P266" s="4">
        <f t="shared" si="93"/>
        <v>1.7213520197856553</v>
      </c>
      <c r="Q266" s="13">
        <v>20</v>
      </c>
      <c r="R266" s="22">
        <v>1</v>
      </c>
      <c r="S266" s="13">
        <v>15</v>
      </c>
      <c r="T266" s="37">
        <v>153</v>
      </c>
      <c r="U266" s="37">
        <v>168.6</v>
      </c>
      <c r="V266" s="4">
        <f t="shared" si="94"/>
        <v>1.1019607843137254</v>
      </c>
      <c r="W266" s="13">
        <v>10</v>
      </c>
      <c r="X266" s="37">
        <v>9681.2000000000007</v>
      </c>
      <c r="Y266" s="37">
        <v>10002.5</v>
      </c>
      <c r="Z266" s="4">
        <f t="shared" si="95"/>
        <v>1.0331880345411726</v>
      </c>
      <c r="AA266" s="13">
        <v>40</v>
      </c>
      <c r="AB266" s="37" t="s">
        <v>370</v>
      </c>
      <c r="AC266" s="37" t="s">
        <v>370</v>
      </c>
      <c r="AD266" s="4" t="s">
        <v>370</v>
      </c>
      <c r="AE266" s="13" t="s">
        <v>370</v>
      </c>
      <c r="AF266" s="5" t="s">
        <v>383</v>
      </c>
      <c r="AG266" s="5" t="s">
        <v>383</v>
      </c>
      <c r="AH266" s="5" t="s">
        <v>383</v>
      </c>
      <c r="AI266" s="13">
        <v>5</v>
      </c>
      <c r="AJ266" s="5" t="s">
        <v>383</v>
      </c>
      <c r="AK266" s="5" t="s">
        <v>383</v>
      </c>
      <c r="AL266" s="5" t="s">
        <v>383</v>
      </c>
      <c r="AM266" s="13">
        <v>15</v>
      </c>
      <c r="AN266" s="37">
        <v>303</v>
      </c>
      <c r="AO266" s="37">
        <v>416</v>
      </c>
      <c r="AP266" s="4">
        <f t="shared" si="100"/>
        <v>1.3729372937293729</v>
      </c>
      <c r="AQ266" s="13">
        <v>20</v>
      </c>
      <c r="AR266" s="20">
        <f t="shared" si="96"/>
        <v>1.2219961801869952</v>
      </c>
      <c r="AS266" s="20">
        <f t="shared" si="101"/>
        <v>1.2021996180186996</v>
      </c>
      <c r="AT266" s="35">
        <v>3087</v>
      </c>
      <c r="AU266" s="21">
        <f t="shared" si="89"/>
        <v>2525.7272727272725</v>
      </c>
      <c r="AV266" s="21">
        <f t="shared" si="90"/>
        <v>3036.4</v>
      </c>
      <c r="AW266" s="80">
        <f t="shared" si="91"/>
        <v>510.67272727272757</v>
      </c>
      <c r="AX266" s="21">
        <v>451.5</v>
      </c>
      <c r="AY266" s="21">
        <v>306.10000000000002</v>
      </c>
      <c r="AZ266" s="21">
        <v>170.29999999999995</v>
      </c>
      <c r="BA266" s="21">
        <v>334.9</v>
      </c>
      <c r="BB266" s="21">
        <v>331.7</v>
      </c>
      <c r="BC266" s="21">
        <v>427.40000000000032</v>
      </c>
      <c r="BD266" s="21">
        <v>224.49999999999966</v>
      </c>
      <c r="BE266" s="21">
        <v>244.8</v>
      </c>
      <c r="BF266" s="78">
        <f t="shared" si="92"/>
        <v>545.19999999999982</v>
      </c>
      <c r="BG266" s="100"/>
      <c r="BH266" s="81"/>
      <c r="BI266" s="106"/>
      <c r="BJ266" s="37">
        <f t="shared" si="97"/>
        <v>545.19999999999982</v>
      </c>
      <c r="BK266" s="11"/>
      <c r="BL266" s="11"/>
      <c r="BM266" s="11"/>
      <c r="BN266" s="11"/>
      <c r="BO266" s="11"/>
      <c r="BP266" s="11"/>
      <c r="BQ266" s="11"/>
      <c r="BR266" s="11"/>
      <c r="BS266" s="11"/>
      <c r="BT266" s="11"/>
      <c r="BU266" s="11"/>
      <c r="BV266" s="11"/>
      <c r="BW266" s="11"/>
      <c r="BX266" s="11"/>
      <c r="BY266" s="11"/>
      <c r="BZ266" s="11"/>
      <c r="CA266" s="11"/>
      <c r="CB266" s="11"/>
      <c r="CC266" s="11"/>
      <c r="CD266" s="11"/>
      <c r="CE266" s="11"/>
      <c r="CF266" s="12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2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  <c r="DV266" s="11"/>
      <c r="DW266" s="11"/>
      <c r="DX266" s="11"/>
      <c r="DY266" s="11"/>
      <c r="DZ266" s="11"/>
      <c r="EA266" s="11"/>
      <c r="EB266" s="11"/>
      <c r="EC266" s="11"/>
      <c r="ED266" s="11"/>
      <c r="EE266" s="11"/>
      <c r="EF266" s="11"/>
      <c r="EG266" s="11"/>
      <c r="EH266" s="11"/>
      <c r="EI266" s="11"/>
      <c r="EJ266" s="12"/>
      <c r="EK266" s="11"/>
      <c r="EL266" s="11"/>
      <c r="EM266" s="11"/>
      <c r="EN266" s="11"/>
      <c r="EO266" s="11"/>
      <c r="EP266" s="11"/>
      <c r="EQ266" s="11"/>
      <c r="ER266" s="11"/>
      <c r="ES266" s="11"/>
      <c r="ET266" s="11"/>
      <c r="EU266" s="11"/>
      <c r="EV266" s="11"/>
      <c r="EW266" s="11"/>
      <c r="EX266" s="11"/>
      <c r="EY266" s="11"/>
      <c r="EZ266" s="11"/>
      <c r="FA266" s="11"/>
      <c r="FB266" s="11"/>
      <c r="FC266" s="11"/>
      <c r="FD266" s="11"/>
      <c r="FE266" s="11"/>
      <c r="FF266" s="11"/>
      <c r="FG266" s="11"/>
      <c r="FH266" s="11"/>
      <c r="FI266" s="11"/>
      <c r="FJ266" s="11"/>
      <c r="FK266" s="11"/>
      <c r="FL266" s="12"/>
      <c r="FM266" s="11"/>
      <c r="FN266" s="11"/>
      <c r="FO266" s="11"/>
      <c r="FP266" s="11"/>
      <c r="FQ266" s="11"/>
      <c r="FR266" s="11"/>
      <c r="FS266" s="11"/>
      <c r="FT266" s="11"/>
      <c r="FU266" s="11"/>
      <c r="FV266" s="11"/>
      <c r="FW266" s="11"/>
      <c r="FX266" s="11"/>
      <c r="FY266" s="11"/>
      <c r="FZ266" s="11"/>
      <c r="GA266" s="11"/>
      <c r="GB266" s="11"/>
      <c r="GC266" s="11"/>
      <c r="GD266" s="11"/>
      <c r="GE266" s="11"/>
      <c r="GF266" s="11"/>
      <c r="GG266" s="11"/>
      <c r="GH266" s="11"/>
      <c r="GI266" s="11"/>
      <c r="GJ266" s="11"/>
      <c r="GK266" s="11"/>
      <c r="GL266" s="11"/>
      <c r="GM266" s="11"/>
      <c r="GN266" s="12"/>
      <c r="GO266" s="11"/>
      <c r="GP266" s="11"/>
      <c r="GQ266" s="11"/>
      <c r="GR266" s="11"/>
      <c r="GS266" s="11"/>
      <c r="GT266" s="11"/>
      <c r="GU266" s="11"/>
      <c r="GV266" s="11"/>
      <c r="GW266" s="11"/>
      <c r="GX266" s="11"/>
      <c r="GY266" s="11"/>
      <c r="GZ266" s="11"/>
      <c r="HA266" s="11"/>
      <c r="HB266" s="11"/>
      <c r="HC266" s="11"/>
      <c r="HD266" s="11"/>
      <c r="HE266" s="11"/>
      <c r="HF266" s="11"/>
      <c r="HG266" s="11"/>
      <c r="HH266" s="11"/>
      <c r="HI266" s="11"/>
      <c r="HJ266" s="11"/>
      <c r="HK266" s="11"/>
      <c r="HL266" s="11"/>
      <c r="HM266" s="11"/>
      <c r="HN266" s="11"/>
      <c r="HO266" s="11"/>
      <c r="HP266" s="12"/>
      <c r="HQ266" s="11"/>
      <c r="HR266" s="11"/>
    </row>
    <row r="267" spans="1:226" s="2" customFormat="1" ht="15" customHeight="1" x14ac:dyDescent="0.2">
      <c r="A267" s="16" t="s">
        <v>265</v>
      </c>
      <c r="B267" s="37">
        <v>18355</v>
      </c>
      <c r="C267" s="37">
        <v>26218.2</v>
      </c>
      <c r="D267" s="4">
        <f t="shared" si="88"/>
        <v>1.428395532552438</v>
      </c>
      <c r="E267" s="13">
        <v>10</v>
      </c>
      <c r="F267" s="5" t="s">
        <v>373</v>
      </c>
      <c r="G267" s="5" t="s">
        <v>373</v>
      </c>
      <c r="H267" s="5" t="s">
        <v>373</v>
      </c>
      <c r="I267" s="13" t="s">
        <v>370</v>
      </c>
      <c r="J267" s="5" t="s">
        <v>373</v>
      </c>
      <c r="K267" s="5" t="s">
        <v>373</v>
      </c>
      <c r="L267" s="5" t="s">
        <v>373</v>
      </c>
      <c r="M267" s="13" t="s">
        <v>370</v>
      </c>
      <c r="N267" s="37">
        <v>5215.2</v>
      </c>
      <c r="O267" s="37">
        <v>5213.2</v>
      </c>
      <c r="P267" s="4">
        <f t="shared" si="93"/>
        <v>0.99961650559901827</v>
      </c>
      <c r="Q267" s="13">
        <v>20</v>
      </c>
      <c r="R267" s="22">
        <v>1</v>
      </c>
      <c r="S267" s="13">
        <v>15</v>
      </c>
      <c r="T267" s="37">
        <v>172</v>
      </c>
      <c r="U267" s="37">
        <v>41.7</v>
      </c>
      <c r="V267" s="4">
        <f t="shared" si="94"/>
        <v>0.24244186046511629</v>
      </c>
      <c r="W267" s="13">
        <v>25</v>
      </c>
      <c r="X267" s="37">
        <v>103.4</v>
      </c>
      <c r="Y267" s="37">
        <v>155.5</v>
      </c>
      <c r="Z267" s="4">
        <f t="shared" si="95"/>
        <v>1.5038684719535782</v>
      </c>
      <c r="AA267" s="13">
        <v>25</v>
      </c>
      <c r="AB267" s="37" t="s">
        <v>370</v>
      </c>
      <c r="AC267" s="37" t="s">
        <v>370</v>
      </c>
      <c r="AD267" s="4" t="s">
        <v>370</v>
      </c>
      <c r="AE267" s="13" t="s">
        <v>370</v>
      </c>
      <c r="AF267" s="5" t="s">
        <v>383</v>
      </c>
      <c r="AG267" s="5" t="s">
        <v>383</v>
      </c>
      <c r="AH267" s="5" t="s">
        <v>383</v>
      </c>
      <c r="AI267" s="13">
        <v>5</v>
      </c>
      <c r="AJ267" s="5" t="s">
        <v>383</v>
      </c>
      <c r="AK267" s="5" t="s">
        <v>383</v>
      </c>
      <c r="AL267" s="5" t="s">
        <v>383</v>
      </c>
      <c r="AM267" s="13">
        <v>15</v>
      </c>
      <c r="AN267" s="37">
        <v>642</v>
      </c>
      <c r="AO267" s="37">
        <v>643</v>
      </c>
      <c r="AP267" s="4">
        <f t="shared" si="100"/>
        <v>1.0015576323987538</v>
      </c>
      <c r="AQ267" s="13">
        <v>20</v>
      </c>
      <c r="AR267" s="20">
        <f t="shared" si="96"/>
        <v>0.98230605561693207</v>
      </c>
      <c r="AS267" s="20">
        <f t="shared" si="101"/>
        <v>0.98230605561693207</v>
      </c>
      <c r="AT267" s="35">
        <v>3286</v>
      </c>
      <c r="AU267" s="21">
        <f t="shared" si="89"/>
        <v>2688.545454545455</v>
      </c>
      <c r="AV267" s="21">
        <f t="shared" si="90"/>
        <v>2641</v>
      </c>
      <c r="AW267" s="80">
        <f t="shared" si="91"/>
        <v>-47.545454545454959</v>
      </c>
      <c r="AX267" s="21">
        <v>382.3</v>
      </c>
      <c r="AY267" s="21">
        <v>406.1</v>
      </c>
      <c r="AZ267" s="21">
        <v>285.69999999999993</v>
      </c>
      <c r="BA267" s="21">
        <v>240.1</v>
      </c>
      <c r="BB267" s="21">
        <v>375.4</v>
      </c>
      <c r="BC267" s="21">
        <v>128</v>
      </c>
      <c r="BD267" s="21">
        <v>216.40000000000026</v>
      </c>
      <c r="BE267" s="21">
        <v>333.39999999999986</v>
      </c>
      <c r="BF267" s="78">
        <f t="shared" si="92"/>
        <v>273.60000000000014</v>
      </c>
      <c r="BG267" s="100"/>
      <c r="BH267" s="81"/>
      <c r="BI267" s="106"/>
      <c r="BJ267" s="37">
        <f t="shared" si="97"/>
        <v>273.60000000000014</v>
      </c>
      <c r="BK267" s="11"/>
      <c r="BL267" s="11"/>
      <c r="BM267" s="11"/>
      <c r="BN267" s="11"/>
      <c r="BO267" s="11"/>
      <c r="BP267" s="11"/>
      <c r="BQ267" s="11"/>
      <c r="BR267" s="11"/>
      <c r="BS267" s="11"/>
      <c r="BT267" s="11"/>
      <c r="BU267" s="11"/>
      <c r="BV267" s="11"/>
      <c r="BW267" s="11"/>
      <c r="BX267" s="11"/>
      <c r="BY267" s="11"/>
      <c r="BZ267" s="11"/>
      <c r="CA267" s="11"/>
      <c r="CB267" s="11"/>
      <c r="CC267" s="11"/>
      <c r="CD267" s="11"/>
      <c r="CE267" s="11"/>
      <c r="CF267" s="12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2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  <c r="DV267" s="11"/>
      <c r="DW267" s="11"/>
      <c r="DX267" s="11"/>
      <c r="DY267" s="11"/>
      <c r="DZ267" s="11"/>
      <c r="EA267" s="11"/>
      <c r="EB267" s="11"/>
      <c r="EC267" s="11"/>
      <c r="ED267" s="11"/>
      <c r="EE267" s="11"/>
      <c r="EF267" s="11"/>
      <c r="EG267" s="11"/>
      <c r="EH267" s="11"/>
      <c r="EI267" s="11"/>
      <c r="EJ267" s="12"/>
      <c r="EK267" s="11"/>
      <c r="EL267" s="11"/>
      <c r="EM267" s="11"/>
      <c r="EN267" s="11"/>
      <c r="EO267" s="11"/>
      <c r="EP267" s="11"/>
      <c r="EQ267" s="11"/>
      <c r="ER267" s="11"/>
      <c r="ES267" s="11"/>
      <c r="ET267" s="11"/>
      <c r="EU267" s="11"/>
      <c r="EV267" s="11"/>
      <c r="EW267" s="11"/>
      <c r="EX267" s="11"/>
      <c r="EY267" s="11"/>
      <c r="EZ267" s="11"/>
      <c r="FA267" s="11"/>
      <c r="FB267" s="11"/>
      <c r="FC267" s="11"/>
      <c r="FD267" s="11"/>
      <c r="FE267" s="11"/>
      <c r="FF267" s="11"/>
      <c r="FG267" s="11"/>
      <c r="FH267" s="11"/>
      <c r="FI267" s="11"/>
      <c r="FJ267" s="11"/>
      <c r="FK267" s="11"/>
      <c r="FL267" s="12"/>
      <c r="FM267" s="11"/>
      <c r="FN267" s="11"/>
      <c r="FO267" s="11"/>
      <c r="FP267" s="11"/>
      <c r="FQ267" s="11"/>
      <c r="FR267" s="11"/>
      <c r="FS267" s="11"/>
      <c r="FT267" s="11"/>
      <c r="FU267" s="11"/>
      <c r="FV267" s="11"/>
      <c r="FW267" s="11"/>
      <c r="FX267" s="11"/>
      <c r="FY267" s="11"/>
      <c r="FZ267" s="11"/>
      <c r="GA267" s="11"/>
      <c r="GB267" s="11"/>
      <c r="GC267" s="11"/>
      <c r="GD267" s="11"/>
      <c r="GE267" s="11"/>
      <c r="GF267" s="11"/>
      <c r="GG267" s="11"/>
      <c r="GH267" s="11"/>
      <c r="GI267" s="11"/>
      <c r="GJ267" s="11"/>
      <c r="GK267" s="11"/>
      <c r="GL267" s="11"/>
      <c r="GM267" s="11"/>
      <c r="GN267" s="12"/>
      <c r="GO267" s="11"/>
      <c r="GP267" s="11"/>
      <c r="GQ267" s="11"/>
      <c r="GR267" s="11"/>
      <c r="GS267" s="11"/>
      <c r="GT267" s="11"/>
      <c r="GU267" s="11"/>
      <c r="GV267" s="11"/>
      <c r="GW267" s="11"/>
      <c r="GX267" s="11"/>
      <c r="GY267" s="11"/>
      <c r="GZ267" s="11"/>
      <c r="HA267" s="11"/>
      <c r="HB267" s="11"/>
      <c r="HC267" s="11"/>
      <c r="HD267" s="11"/>
      <c r="HE267" s="11"/>
      <c r="HF267" s="11"/>
      <c r="HG267" s="11"/>
      <c r="HH267" s="11"/>
      <c r="HI267" s="11"/>
      <c r="HJ267" s="11"/>
      <c r="HK267" s="11"/>
      <c r="HL267" s="11"/>
      <c r="HM267" s="11"/>
      <c r="HN267" s="11"/>
      <c r="HO267" s="11"/>
      <c r="HP267" s="12"/>
      <c r="HQ267" s="11"/>
      <c r="HR267" s="11"/>
    </row>
    <row r="268" spans="1:226" s="2" customFormat="1" ht="15" customHeight="1" x14ac:dyDescent="0.2">
      <c r="A268" s="16" t="s">
        <v>266</v>
      </c>
      <c r="B268" s="37">
        <v>47185</v>
      </c>
      <c r="C268" s="37">
        <v>48995</v>
      </c>
      <c r="D268" s="4">
        <f t="shared" si="88"/>
        <v>1.0383596481932817</v>
      </c>
      <c r="E268" s="13">
        <v>10</v>
      </c>
      <c r="F268" s="5" t="s">
        <v>373</v>
      </c>
      <c r="G268" s="5" t="s">
        <v>373</v>
      </c>
      <c r="H268" s="5" t="s">
        <v>373</v>
      </c>
      <c r="I268" s="13" t="s">
        <v>370</v>
      </c>
      <c r="J268" s="5" t="s">
        <v>373</v>
      </c>
      <c r="K268" s="5" t="s">
        <v>373</v>
      </c>
      <c r="L268" s="5" t="s">
        <v>373</v>
      </c>
      <c r="M268" s="13" t="s">
        <v>370</v>
      </c>
      <c r="N268" s="37">
        <v>3734.4</v>
      </c>
      <c r="O268" s="37">
        <v>3146</v>
      </c>
      <c r="P268" s="4">
        <f t="shared" si="93"/>
        <v>0.84243787489288768</v>
      </c>
      <c r="Q268" s="13">
        <v>20</v>
      </c>
      <c r="R268" s="22">
        <v>1</v>
      </c>
      <c r="S268" s="13">
        <v>15</v>
      </c>
      <c r="T268" s="37">
        <v>57</v>
      </c>
      <c r="U268" s="37">
        <v>64.900000000000006</v>
      </c>
      <c r="V268" s="4">
        <f t="shared" si="94"/>
        <v>1.1385964912280704</v>
      </c>
      <c r="W268" s="13">
        <v>15</v>
      </c>
      <c r="X268" s="37">
        <v>34.299999999999997</v>
      </c>
      <c r="Y268" s="37">
        <v>45.2</v>
      </c>
      <c r="Z268" s="4">
        <f t="shared" si="95"/>
        <v>1.3177842565597671</v>
      </c>
      <c r="AA268" s="13">
        <v>35</v>
      </c>
      <c r="AB268" s="37" t="s">
        <v>370</v>
      </c>
      <c r="AC268" s="37" t="s">
        <v>370</v>
      </c>
      <c r="AD268" s="4" t="s">
        <v>370</v>
      </c>
      <c r="AE268" s="13" t="s">
        <v>370</v>
      </c>
      <c r="AF268" s="5" t="s">
        <v>383</v>
      </c>
      <c r="AG268" s="5" t="s">
        <v>383</v>
      </c>
      <c r="AH268" s="5" t="s">
        <v>383</v>
      </c>
      <c r="AI268" s="13">
        <v>5</v>
      </c>
      <c r="AJ268" s="5" t="s">
        <v>383</v>
      </c>
      <c r="AK268" s="5" t="s">
        <v>383</v>
      </c>
      <c r="AL268" s="5" t="s">
        <v>383</v>
      </c>
      <c r="AM268" s="13">
        <v>15</v>
      </c>
      <c r="AN268" s="37">
        <v>131</v>
      </c>
      <c r="AO268" s="37">
        <v>133</v>
      </c>
      <c r="AP268" s="4">
        <f t="shared" si="100"/>
        <v>1.0152671755725191</v>
      </c>
      <c r="AQ268" s="13">
        <v>20</v>
      </c>
      <c r="AR268" s="20">
        <f t="shared" si="96"/>
        <v>1.0933834246891641</v>
      </c>
      <c r="AS268" s="20">
        <f t="shared" si="101"/>
        <v>1.0933834246891641</v>
      </c>
      <c r="AT268" s="35">
        <v>463</v>
      </c>
      <c r="AU268" s="21">
        <f t="shared" si="89"/>
        <v>378.81818181818187</v>
      </c>
      <c r="AV268" s="21">
        <f t="shared" si="90"/>
        <v>414.2</v>
      </c>
      <c r="AW268" s="80">
        <f t="shared" si="91"/>
        <v>35.381818181818119</v>
      </c>
      <c r="AX268" s="21">
        <v>122.9</v>
      </c>
      <c r="AY268" s="21">
        <v>81.400000000000006</v>
      </c>
      <c r="AZ268" s="21">
        <v>0</v>
      </c>
      <c r="BA268" s="21">
        <v>53.3</v>
      </c>
      <c r="BB268" s="21">
        <v>41</v>
      </c>
      <c r="BC268" s="21">
        <v>0</v>
      </c>
      <c r="BD268" s="21">
        <v>51.6</v>
      </c>
      <c r="BE268" s="21">
        <v>51.6</v>
      </c>
      <c r="BF268" s="78">
        <f t="shared" si="92"/>
        <v>12.399999999999963</v>
      </c>
      <c r="BG268" s="100"/>
      <c r="BH268" s="81"/>
      <c r="BI268" s="106"/>
      <c r="BJ268" s="37">
        <f t="shared" si="97"/>
        <v>12.399999999999963</v>
      </c>
      <c r="BK268" s="11"/>
      <c r="BL268" s="11"/>
      <c r="BM268" s="11"/>
      <c r="BN268" s="11"/>
      <c r="BO268" s="11"/>
      <c r="BP268" s="11"/>
      <c r="BQ268" s="11"/>
      <c r="BR268" s="11"/>
      <c r="BS268" s="11"/>
      <c r="BT268" s="11"/>
      <c r="BU268" s="11"/>
      <c r="BV268" s="11"/>
      <c r="BW268" s="11"/>
      <c r="BX268" s="11"/>
      <c r="BY268" s="11"/>
      <c r="BZ268" s="11"/>
      <c r="CA268" s="11"/>
      <c r="CB268" s="11"/>
      <c r="CC268" s="11"/>
      <c r="CD268" s="11"/>
      <c r="CE268" s="11"/>
      <c r="CF268" s="12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2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  <c r="DV268" s="11"/>
      <c r="DW268" s="11"/>
      <c r="DX268" s="11"/>
      <c r="DY268" s="11"/>
      <c r="DZ268" s="11"/>
      <c r="EA268" s="11"/>
      <c r="EB268" s="11"/>
      <c r="EC268" s="11"/>
      <c r="ED268" s="11"/>
      <c r="EE268" s="11"/>
      <c r="EF268" s="11"/>
      <c r="EG268" s="11"/>
      <c r="EH268" s="11"/>
      <c r="EI268" s="11"/>
      <c r="EJ268" s="12"/>
      <c r="EK268" s="11"/>
      <c r="EL268" s="11"/>
      <c r="EM268" s="11"/>
      <c r="EN268" s="11"/>
      <c r="EO268" s="11"/>
      <c r="EP268" s="11"/>
      <c r="EQ268" s="11"/>
      <c r="ER268" s="11"/>
      <c r="ES268" s="11"/>
      <c r="ET268" s="11"/>
      <c r="EU268" s="11"/>
      <c r="EV268" s="11"/>
      <c r="EW268" s="11"/>
      <c r="EX268" s="11"/>
      <c r="EY268" s="11"/>
      <c r="EZ268" s="11"/>
      <c r="FA268" s="11"/>
      <c r="FB268" s="11"/>
      <c r="FC268" s="11"/>
      <c r="FD268" s="11"/>
      <c r="FE268" s="11"/>
      <c r="FF268" s="11"/>
      <c r="FG268" s="11"/>
      <c r="FH268" s="11"/>
      <c r="FI268" s="11"/>
      <c r="FJ268" s="11"/>
      <c r="FK268" s="11"/>
      <c r="FL268" s="12"/>
      <c r="FM268" s="11"/>
      <c r="FN268" s="11"/>
      <c r="FO268" s="11"/>
      <c r="FP268" s="11"/>
      <c r="FQ268" s="11"/>
      <c r="FR268" s="11"/>
      <c r="FS268" s="11"/>
      <c r="FT268" s="11"/>
      <c r="FU268" s="11"/>
      <c r="FV268" s="11"/>
      <c r="FW268" s="11"/>
      <c r="FX268" s="11"/>
      <c r="FY268" s="11"/>
      <c r="FZ268" s="11"/>
      <c r="GA268" s="11"/>
      <c r="GB268" s="11"/>
      <c r="GC268" s="11"/>
      <c r="GD268" s="11"/>
      <c r="GE268" s="11"/>
      <c r="GF268" s="11"/>
      <c r="GG268" s="11"/>
      <c r="GH268" s="11"/>
      <c r="GI268" s="11"/>
      <c r="GJ268" s="11"/>
      <c r="GK268" s="11"/>
      <c r="GL268" s="11"/>
      <c r="GM268" s="11"/>
      <c r="GN268" s="12"/>
      <c r="GO268" s="11"/>
      <c r="GP268" s="11"/>
      <c r="GQ268" s="11"/>
      <c r="GR268" s="11"/>
      <c r="GS268" s="11"/>
      <c r="GT268" s="11"/>
      <c r="GU268" s="11"/>
      <c r="GV268" s="11"/>
      <c r="GW268" s="11"/>
      <c r="GX268" s="11"/>
      <c r="GY268" s="11"/>
      <c r="GZ268" s="11"/>
      <c r="HA268" s="11"/>
      <c r="HB268" s="11"/>
      <c r="HC268" s="11"/>
      <c r="HD268" s="11"/>
      <c r="HE268" s="11"/>
      <c r="HF268" s="11"/>
      <c r="HG268" s="11"/>
      <c r="HH268" s="11"/>
      <c r="HI268" s="11"/>
      <c r="HJ268" s="11"/>
      <c r="HK268" s="11"/>
      <c r="HL268" s="11"/>
      <c r="HM268" s="11"/>
      <c r="HN268" s="11"/>
      <c r="HO268" s="11"/>
      <c r="HP268" s="12"/>
      <c r="HQ268" s="11"/>
      <c r="HR268" s="11"/>
    </row>
    <row r="269" spans="1:226" s="2" customFormat="1" ht="15" customHeight="1" x14ac:dyDescent="0.2">
      <c r="A269" s="36" t="s">
        <v>267</v>
      </c>
      <c r="B269" s="37"/>
      <c r="C269" s="37"/>
      <c r="D269" s="4"/>
      <c r="E269" s="13"/>
      <c r="F269" s="5"/>
      <c r="G269" s="5"/>
      <c r="H269" s="5"/>
      <c r="I269" s="13"/>
      <c r="J269" s="5"/>
      <c r="K269" s="5"/>
      <c r="L269" s="5"/>
      <c r="M269" s="13"/>
      <c r="N269" s="37"/>
      <c r="O269" s="37"/>
      <c r="P269" s="4"/>
      <c r="Q269" s="13"/>
      <c r="R269" s="22"/>
      <c r="S269" s="13"/>
      <c r="T269" s="37"/>
      <c r="U269" s="37"/>
      <c r="V269" s="4"/>
      <c r="W269" s="13"/>
      <c r="X269" s="37"/>
      <c r="Y269" s="37"/>
      <c r="Z269" s="4"/>
      <c r="AA269" s="13"/>
      <c r="AB269" s="37"/>
      <c r="AC269" s="37"/>
      <c r="AD269" s="4"/>
      <c r="AE269" s="13"/>
      <c r="AF269" s="5"/>
      <c r="AG269" s="5"/>
      <c r="AH269" s="5"/>
      <c r="AI269" s="13"/>
      <c r="AJ269" s="5"/>
      <c r="AK269" s="5"/>
      <c r="AL269" s="5"/>
      <c r="AM269" s="13"/>
      <c r="AN269" s="37"/>
      <c r="AO269" s="37"/>
      <c r="AP269" s="4"/>
      <c r="AQ269" s="13"/>
      <c r="AR269" s="20"/>
      <c r="AS269" s="20"/>
      <c r="AT269" s="35"/>
      <c r="AU269" s="21"/>
      <c r="AV269" s="21"/>
      <c r="AW269" s="80"/>
      <c r="AX269" s="21"/>
      <c r="AY269" s="21"/>
      <c r="AZ269" s="21"/>
      <c r="BA269" s="21"/>
      <c r="BB269" s="21"/>
      <c r="BC269" s="21"/>
      <c r="BD269" s="21"/>
      <c r="BE269" s="21"/>
      <c r="BF269" s="78"/>
      <c r="BG269" s="100"/>
      <c r="BH269" s="81"/>
      <c r="BI269" s="106"/>
      <c r="BJ269" s="37"/>
      <c r="BK269" s="11"/>
      <c r="BL269" s="11"/>
      <c r="BM269" s="11"/>
      <c r="BN269" s="11"/>
      <c r="BO269" s="11"/>
      <c r="BP269" s="11"/>
      <c r="BQ269" s="11"/>
      <c r="BR269" s="11"/>
      <c r="BS269" s="11"/>
      <c r="BT269" s="11"/>
      <c r="BU269" s="11"/>
      <c r="BV269" s="11"/>
      <c r="BW269" s="11"/>
      <c r="BX269" s="11"/>
      <c r="BY269" s="11"/>
      <c r="BZ269" s="11"/>
      <c r="CA269" s="11"/>
      <c r="CB269" s="11"/>
      <c r="CC269" s="11"/>
      <c r="CD269" s="11"/>
      <c r="CE269" s="11"/>
      <c r="CF269" s="12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2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  <c r="DV269" s="11"/>
      <c r="DW269" s="11"/>
      <c r="DX269" s="11"/>
      <c r="DY269" s="11"/>
      <c r="DZ269" s="11"/>
      <c r="EA269" s="11"/>
      <c r="EB269" s="11"/>
      <c r="EC269" s="11"/>
      <c r="ED269" s="11"/>
      <c r="EE269" s="11"/>
      <c r="EF269" s="11"/>
      <c r="EG269" s="11"/>
      <c r="EH269" s="11"/>
      <c r="EI269" s="11"/>
      <c r="EJ269" s="12"/>
      <c r="EK269" s="11"/>
      <c r="EL269" s="11"/>
      <c r="EM269" s="11"/>
      <c r="EN269" s="11"/>
      <c r="EO269" s="11"/>
      <c r="EP269" s="11"/>
      <c r="EQ269" s="11"/>
      <c r="ER269" s="11"/>
      <c r="ES269" s="11"/>
      <c r="ET269" s="11"/>
      <c r="EU269" s="11"/>
      <c r="EV269" s="11"/>
      <c r="EW269" s="11"/>
      <c r="EX269" s="11"/>
      <c r="EY269" s="11"/>
      <c r="EZ269" s="11"/>
      <c r="FA269" s="11"/>
      <c r="FB269" s="11"/>
      <c r="FC269" s="11"/>
      <c r="FD269" s="11"/>
      <c r="FE269" s="11"/>
      <c r="FF269" s="11"/>
      <c r="FG269" s="11"/>
      <c r="FH269" s="11"/>
      <c r="FI269" s="11"/>
      <c r="FJ269" s="11"/>
      <c r="FK269" s="11"/>
      <c r="FL269" s="12"/>
      <c r="FM269" s="11"/>
      <c r="FN269" s="11"/>
      <c r="FO269" s="11"/>
      <c r="FP269" s="11"/>
      <c r="FQ269" s="11"/>
      <c r="FR269" s="11"/>
      <c r="FS269" s="11"/>
      <c r="FT269" s="11"/>
      <c r="FU269" s="11"/>
      <c r="FV269" s="11"/>
      <c r="FW269" s="11"/>
      <c r="FX269" s="11"/>
      <c r="FY269" s="11"/>
      <c r="FZ269" s="11"/>
      <c r="GA269" s="11"/>
      <c r="GB269" s="11"/>
      <c r="GC269" s="11"/>
      <c r="GD269" s="11"/>
      <c r="GE269" s="11"/>
      <c r="GF269" s="11"/>
      <c r="GG269" s="11"/>
      <c r="GH269" s="11"/>
      <c r="GI269" s="11"/>
      <c r="GJ269" s="11"/>
      <c r="GK269" s="11"/>
      <c r="GL269" s="11"/>
      <c r="GM269" s="11"/>
      <c r="GN269" s="12"/>
      <c r="GO269" s="11"/>
      <c r="GP269" s="11"/>
      <c r="GQ269" s="11"/>
      <c r="GR269" s="11"/>
      <c r="GS269" s="11"/>
      <c r="GT269" s="11"/>
      <c r="GU269" s="11"/>
      <c r="GV269" s="11"/>
      <c r="GW269" s="11"/>
      <c r="GX269" s="11"/>
      <c r="GY269" s="11"/>
      <c r="GZ269" s="11"/>
      <c r="HA269" s="11"/>
      <c r="HB269" s="11"/>
      <c r="HC269" s="11"/>
      <c r="HD269" s="11"/>
      <c r="HE269" s="11"/>
      <c r="HF269" s="11"/>
      <c r="HG269" s="11"/>
      <c r="HH269" s="11"/>
      <c r="HI269" s="11"/>
      <c r="HJ269" s="11"/>
      <c r="HK269" s="11"/>
      <c r="HL269" s="11"/>
      <c r="HM269" s="11"/>
      <c r="HN269" s="11"/>
      <c r="HO269" s="11"/>
      <c r="HP269" s="12"/>
      <c r="HQ269" s="11"/>
      <c r="HR269" s="11"/>
    </row>
    <row r="270" spans="1:226" s="2" customFormat="1" ht="15" customHeight="1" x14ac:dyDescent="0.2">
      <c r="A270" s="16" t="s">
        <v>268</v>
      </c>
      <c r="B270" s="37">
        <v>0</v>
      </c>
      <c r="C270" s="37">
        <v>0</v>
      </c>
      <c r="D270" s="4">
        <f t="shared" si="88"/>
        <v>0</v>
      </c>
      <c r="E270" s="13">
        <v>0</v>
      </c>
      <c r="F270" s="5" t="s">
        <v>373</v>
      </c>
      <c r="G270" s="5" t="s">
        <v>373</v>
      </c>
      <c r="H270" s="5" t="s">
        <v>373</v>
      </c>
      <c r="I270" s="13" t="s">
        <v>370</v>
      </c>
      <c r="J270" s="5" t="s">
        <v>373</v>
      </c>
      <c r="K270" s="5" t="s">
        <v>373</v>
      </c>
      <c r="L270" s="5" t="s">
        <v>373</v>
      </c>
      <c r="M270" s="13" t="s">
        <v>370</v>
      </c>
      <c r="N270" s="37">
        <v>432.9</v>
      </c>
      <c r="O270" s="37">
        <v>426</v>
      </c>
      <c r="P270" s="4">
        <f t="shared" si="93"/>
        <v>0.98406098406098408</v>
      </c>
      <c r="Q270" s="13">
        <v>20</v>
      </c>
      <c r="R270" s="22">
        <v>1</v>
      </c>
      <c r="S270" s="13">
        <v>15</v>
      </c>
      <c r="T270" s="37">
        <v>2.2999999999999998</v>
      </c>
      <c r="U270" s="37">
        <v>0</v>
      </c>
      <c r="V270" s="4">
        <f t="shared" si="94"/>
        <v>0</v>
      </c>
      <c r="W270" s="13">
        <v>10</v>
      </c>
      <c r="X270" s="37">
        <v>0.73</v>
      </c>
      <c r="Y270" s="37">
        <v>0.6</v>
      </c>
      <c r="Z270" s="4">
        <f t="shared" si="95"/>
        <v>0.82191780821917804</v>
      </c>
      <c r="AA270" s="13">
        <v>40</v>
      </c>
      <c r="AB270" s="37" t="s">
        <v>370</v>
      </c>
      <c r="AC270" s="37" t="s">
        <v>370</v>
      </c>
      <c r="AD270" s="4" t="s">
        <v>370</v>
      </c>
      <c r="AE270" s="13" t="s">
        <v>370</v>
      </c>
      <c r="AF270" s="5" t="s">
        <v>383</v>
      </c>
      <c r="AG270" s="5" t="s">
        <v>383</v>
      </c>
      <c r="AH270" s="5" t="s">
        <v>383</v>
      </c>
      <c r="AI270" s="13">
        <v>5</v>
      </c>
      <c r="AJ270" s="5" t="s">
        <v>383</v>
      </c>
      <c r="AK270" s="5" t="s">
        <v>383</v>
      </c>
      <c r="AL270" s="5" t="s">
        <v>383</v>
      </c>
      <c r="AM270" s="13">
        <v>15</v>
      </c>
      <c r="AN270" s="37">
        <v>5</v>
      </c>
      <c r="AO270" s="37">
        <v>5</v>
      </c>
      <c r="AP270" s="4">
        <f t="shared" ref="AP270:AP286" si="102">IF((AQ270=0),0,IF(AN270=0,1,IF(AO270&lt;0,0,AO270/AN270)))</f>
        <v>1</v>
      </c>
      <c r="AQ270" s="13">
        <v>20</v>
      </c>
      <c r="AR270" s="20">
        <f t="shared" si="96"/>
        <v>0.83388506676177909</v>
      </c>
      <c r="AS270" s="20">
        <f t="shared" ref="AS270:AS286" si="103">IF(AR270&gt;1.2,IF((AR270-1.2)*0.1+1.2&gt;1.3,1.3,(AR270-1.2)*0.1+1.2),AR270)</f>
        <v>0.83388506676177909</v>
      </c>
      <c r="AT270" s="35">
        <v>374</v>
      </c>
      <c r="AU270" s="21">
        <f t="shared" si="89"/>
        <v>306</v>
      </c>
      <c r="AV270" s="21">
        <f t="shared" si="90"/>
        <v>255.2</v>
      </c>
      <c r="AW270" s="80">
        <f t="shared" si="91"/>
        <v>-50.800000000000011</v>
      </c>
      <c r="AX270" s="21">
        <v>48.4</v>
      </c>
      <c r="AY270" s="21">
        <v>76.400000000000006</v>
      </c>
      <c r="AZ270" s="21">
        <v>0</v>
      </c>
      <c r="BA270" s="21">
        <v>35.1</v>
      </c>
      <c r="BB270" s="21">
        <v>23.2</v>
      </c>
      <c r="BC270" s="21">
        <v>0</v>
      </c>
      <c r="BD270" s="21">
        <v>11.9</v>
      </c>
      <c r="BE270" s="21">
        <v>42.2</v>
      </c>
      <c r="BF270" s="78">
        <f t="shared" si="92"/>
        <v>17.999999999999979</v>
      </c>
      <c r="BG270" s="100"/>
      <c r="BH270" s="81"/>
      <c r="BI270" s="106"/>
      <c r="BJ270" s="37">
        <f t="shared" si="97"/>
        <v>17.999999999999979</v>
      </c>
      <c r="BK270" s="11"/>
      <c r="BL270" s="11"/>
      <c r="BM270" s="11"/>
      <c r="BN270" s="11"/>
      <c r="BO270" s="11"/>
      <c r="BP270" s="11"/>
      <c r="BQ270" s="11"/>
      <c r="BR270" s="11"/>
      <c r="BS270" s="11"/>
      <c r="BT270" s="11"/>
      <c r="BU270" s="11"/>
      <c r="BV270" s="11"/>
      <c r="BW270" s="11"/>
      <c r="BX270" s="11"/>
      <c r="BY270" s="11"/>
      <c r="BZ270" s="11"/>
      <c r="CA270" s="11"/>
      <c r="CB270" s="11"/>
      <c r="CC270" s="11"/>
      <c r="CD270" s="11"/>
      <c r="CE270" s="11"/>
      <c r="CF270" s="12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2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  <c r="DV270" s="11"/>
      <c r="DW270" s="11"/>
      <c r="DX270" s="11"/>
      <c r="DY270" s="11"/>
      <c r="DZ270" s="11"/>
      <c r="EA270" s="11"/>
      <c r="EB270" s="11"/>
      <c r="EC270" s="11"/>
      <c r="ED270" s="11"/>
      <c r="EE270" s="11"/>
      <c r="EF270" s="11"/>
      <c r="EG270" s="11"/>
      <c r="EH270" s="11"/>
      <c r="EI270" s="11"/>
      <c r="EJ270" s="12"/>
      <c r="EK270" s="11"/>
      <c r="EL270" s="11"/>
      <c r="EM270" s="11"/>
      <c r="EN270" s="11"/>
      <c r="EO270" s="11"/>
      <c r="EP270" s="11"/>
      <c r="EQ270" s="11"/>
      <c r="ER270" s="11"/>
      <c r="ES270" s="11"/>
      <c r="ET270" s="11"/>
      <c r="EU270" s="11"/>
      <c r="EV270" s="11"/>
      <c r="EW270" s="11"/>
      <c r="EX270" s="11"/>
      <c r="EY270" s="11"/>
      <c r="EZ270" s="11"/>
      <c r="FA270" s="11"/>
      <c r="FB270" s="11"/>
      <c r="FC270" s="11"/>
      <c r="FD270" s="11"/>
      <c r="FE270" s="11"/>
      <c r="FF270" s="11"/>
      <c r="FG270" s="11"/>
      <c r="FH270" s="11"/>
      <c r="FI270" s="11"/>
      <c r="FJ270" s="11"/>
      <c r="FK270" s="11"/>
      <c r="FL270" s="12"/>
      <c r="FM270" s="11"/>
      <c r="FN270" s="11"/>
      <c r="FO270" s="11"/>
      <c r="FP270" s="11"/>
      <c r="FQ270" s="11"/>
      <c r="FR270" s="11"/>
      <c r="FS270" s="11"/>
      <c r="FT270" s="11"/>
      <c r="FU270" s="11"/>
      <c r="FV270" s="11"/>
      <c r="FW270" s="11"/>
      <c r="FX270" s="11"/>
      <c r="FY270" s="11"/>
      <c r="FZ270" s="11"/>
      <c r="GA270" s="11"/>
      <c r="GB270" s="11"/>
      <c r="GC270" s="11"/>
      <c r="GD270" s="11"/>
      <c r="GE270" s="11"/>
      <c r="GF270" s="11"/>
      <c r="GG270" s="11"/>
      <c r="GH270" s="11"/>
      <c r="GI270" s="11"/>
      <c r="GJ270" s="11"/>
      <c r="GK270" s="11"/>
      <c r="GL270" s="11"/>
      <c r="GM270" s="11"/>
      <c r="GN270" s="12"/>
      <c r="GO270" s="11"/>
      <c r="GP270" s="11"/>
      <c r="GQ270" s="11"/>
      <c r="GR270" s="11"/>
      <c r="GS270" s="11"/>
      <c r="GT270" s="11"/>
      <c r="GU270" s="11"/>
      <c r="GV270" s="11"/>
      <c r="GW270" s="11"/>
      <c r="GX270" s="11"/>
      <c r="GY270" s="11"/>
      <c r="GZ270" s="11"/>
      <c r="HA270" s="11"/>
      <c r="HB270" s="11"/>
      <c r="HC270" s="11"/>
      <c r="HD270" s="11"/>
      <c r="HE270" s="11"/>
      <c r="HF270" s="11"/>
      <c r="HG270" s="11"/>
      <c r="HH270" s="11"/>
      <c r="HI270" s="11"/>
      <c r="HJ270" s="11"/>
      <c r="HK270" s="11"/>
      <c r="HL270" s="11"/>
      <c r="HM270" s="11"/>
      <c r="HN270" s="11"/>
      <c r="HO270" s="11"/>
      <c r="HP270" s="12"/>
      <c r="HQ270" s="11"/>
      <c r="HR270" s="11"/>
    </row>
    <row r="271" spans="1:226" s="2" customFormat="1" ht="15" customHeight="1" x14ac:dyDescent="0.2">
      <c r="A271" s="16" t="s">
        <v>269</v>
      </c>
      <c r="B271" s="37">
        <v>0</v>
      </c>
      <c r="C271" s="37">
        <v>0</v>
      </c>
      <c r="D271" s="4">
        <f t="shared" si="88"/>
        <v>0</v>
      </c>
      <c r="E271" s="13">
        <v>0</v>
      </c>
      <c r="F271" s="5" t="s">
        <v>373</v>
      </c>
      <c r="G271" s="5" t="s">
        <v>373</v>
      </c>
      <c r="H271" s="5" t="s">
        <v>373</v>
      </c>
      <c r="I271" s="13" t="s">
        <v>370</v>
      </c>
      <c r="J271" s="5" t="s">
        <v>373</v>
      </c>
      <c r="K271" s="5" t="s">
        <v>373</v>
      </c>
      <c r="L271" s="5" t="s">
        <v>373</v>
      </c>
      <c r="M271" s="13" t="s">
        <v>370</v>
      </c>
      <c r="N271" s="37">
        <v>1508</v>
      </c>
      <c r="O271" s="37">
        <v>1778.2</v>
      </c>
      <c r="P271" s="4">
        <f t="shared" si="93"/>
        <v>1.1791777188328914</v>
      </c>
      <c r="Q271" s="13">
        <v>20</v>
      </c>
      <c r="R271" s="22">
        <v>1</v>
      </c>
      <c r="S271" s="13">
        <v>15</v>
      </c>
      <c r="T271" s="37">
        <v>26.9</v>
      </c>
      <c r="U271" s="37">
        <v>0</v>
      </c>
      <c r="V271" s="4">
        <f t="shared" si="94"/>
        <v>0</v>
      </c>
      <c r="W271" s="13">
        <v>20</v>
      </c>
      <c r="X271" s="37">
        <v>5.12</v>
      </c>
      <c r="Y271" s="37">
        <v>4.4000000000000004</v>
      </c>
      <c r="Z271" s="4">
        <f t="shared" si="95"/>
        <v>0.859375</v>
      </c>
      <c r="AA271" s="13">
        <v>30</v>
      </c>
      <c r="AB271" s="37" t="s">
        <v>370</v>
      </c>
      <c r="AC271" s="37" t="s">
        <v>370</v>
      </c>
      <c r="AD271" s="4" t="s">
        <v>370</v>
      </c>
      <c r="AE271" s="13" t="s">
        <v>370</v>
      </c>
      <c r="AF271" s="5" t="s">
        <v>383</v>
      </c>
      <c r="AG271" s="5" t="s">
        <v>383</v>
      </c>
      <c r="AH271" s="5" t="s">
        <v>383</v>
      </c>
      <c r="AI271" s="13">
        <v>5</v>
      </c>
      <c r="AJ271" s="5" t="s">
        <v>383</v>
      </c>
      <c r="AK271" s="5" t="s">
        <v>383</v>
      </c>
      <c r="AL271" s="5" t="s">
        <v>383</v>
      </c>
      <c r="AM271" s="13">
        <v>15</v>
      </c>
      <c r="AN271" s="37">
        <v>59</v>
      </c>
      <c r="AO271" s="37">
        <v>63</v>
      </c>
      <c r="AP271" s="4">
        <f t="shared" si="102"/>
        <v>1.0677966101694916</v>
      </c>
      <c r="AQ271" s="13">
        <v>20</v>
      </c>
      <c r="AR271" s="20">
        <f t="shared" si="96"/>
        <v>0.81638796742902531</v>
      </c>
      <c r="AS271" s="20">
        <f t="shared" si="103"/>
        <v>0.81638796742902531</v>
      </c>
      <c r="AT271" s="35">
        <v>321</v>
      </c>
      <c r="AU271" s="21">
        <f t="shared" si="89"/>
        <v>262.63636363636363</v>
      </c>
      <c r="AV271" s="21">
        <f t="shared" si="90"/>
        <v>214.4</v>
      </c>
      <c r="AW271" s="80">
        <f t="shared" si="91"/>
        <v>-48.23636363636362</v>
      </c>
      <c r="AX271" s="21">
        <v>33.200000000000003</v>
      </c>
      <c r="AY271" s="21">
        <v>32.200000000000003</v>
      </c>
      <c r="AZ271" s="21">
        <v>46.199999999999989</v>
      </c>
      <c r="BA271" s="21">
        <v>20.6</v>
      </c>
      <c r="BB271" s="21">
        <v>23.1</v>
      </c>
      <c r="BC271" s="21">
        <v>0</v>
      </c>
      <c r="BD271" s="21">
        <v>23.6</v>
      </c>
      <c r="BE271" s="21">
        <v>32.9</v>
      </c>
      <c r="BF271" s="78">
        <f t="shared" si="92"/>
        <v>2.6000000000000156</v>
      </c>
      <c r="BG271" s="100"/>
      <c r="BH271" s="81"/>
      <c r="BI271" s="106"/>
      <c r="BJ271" s="37">
        <f t="shared" si="97"/>
        <v>2.6000000000000156</v>
      </c>
      <c r="BK271" s="11"/>
      <c r="BL271" s="11"/>
      <c r="BM271" s="11"/>
      <c r="BN271" s="11"/>
      <c r="BO271" s="11"/>
      <c r="BP271" s="11"/>
      <c r="BQ271" s="11"/>
      <c r="BR271" s="11"/>
      <c r="BS271" s="11"/>
      <c r="BT271" s="11"/>
      <c r="BU271" s="11"/>
      <c r="BV271" s="11"/>
      <c r="BW271" s="11"/>
      <c r="BX271" s="11"/>
      <c r="BY271" s="11"/>
      <c r="BZ271" s="11"/>
      <c r="CA271" s="11"/>
      <c r="CB271" s="11"/>
      <c r="CC271" s="11"/>
      <c r="CD271" s="11"/>
      <c r="CE271" s="11"/>
      <c r="CF271" s="12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2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  <c r="DV271" s="11"/>
      <c r="DW271" s="11"/>
      <c r="DX271" s="11"/>
      <c r="DY271" s="11"/>
      <c r="DZ271" s="11"/>
      <c r="EA271" s="11"/>
      <c r="EB271" s="11"/>
      <c r="EC271" s="11"/>
      <c r="ED271" s="11"/>
      <c r="EE271" s="11"/>
      <c r="EF271" s="11"/>
      <c r="EG271" s="11"/>
      <c r="EH271" s="11"/>
      <c r="EI271" s="11"/>
      <c r="EJ271" s="12"/>
      <c r="EK271" s="11"/>
      <c r="EL271" s="11"/>
      <c r="EM271" s="11"/>
      <c r="EN271" s="11"/>
      <c r="EO271" s="11"/>
      <c r="EP271" s="11"/>
      <c r="EQ271" s="11"/>
      <c r="ER271" s="11"/>
      <c r="ES271" s="11"/>
      <c r="ET271" s="11"/>
      <c r="EU271" s="11"/>
      <c r="EV271" s="11"/>
      <c r="EW271" s="11"/>
      <c r="EX271" s="11"/>
      <c r="EY271" s="11"/>
      <c r="EZ271" s="11"/>
      <c r="FA271" s="11"/>
      <c r="FB271" s="11"/>
      <c r="FC271" s="11"/>
      <c r="FD271" s="11"/>
      <c r="FE271" s="11"/>
      <c r="FF271" s="11"/>
      <c r="FG271" s="11"/>
      <c r="FH271" s="11"/>
      <c r="FI271" s="11"/>
      <c r="FJ271" s="11"/>
      <c r="FK271" s="11"/>
      <c r="FL271" s="12"/>
      <c r="FM271" s="11"/>
      <c r="FN271" s="11"/>
      <c r="FO271" s="11"/>
      <c r="FP271" s="11"/>
      <c r="FQ271" s="11"/>
      <c r="FR271" s="11"/>
      <c r="FS271" s="11"/>
      <c r="FT271" s="11"/>
      <c r="FU271" s="11"/>
      <c r="FV271" s="11"/>
      <c r="FW271" s="11"/>
      <c r="FX271" s="11"/>
      <c r="FY271" s="11"/>
      <c r="FZ271" s="11"/>
      <c r="GA271" s="11"/>
      <c r="GB271" s="11"/>
      <c r="GC271" s="11"/>
      <c r="GD271" s="11"/>
      <c r="GE271" s="11"/>
      <c r="GF271" s="11"/>
      <c r="GG271" s="11"/>
      <c r="GH271" s="11"/>
      <c r="GI271" s="11"/>
      <c r="GJ271" s="11"/>
      <c r="GK271" s="11"/>
      <c r="GL271" s="11"/>
      <c r="GM271" s="11"/>
      <c r="GN271" s="12"/>
      <c r="GO271" s="11"/>
      <c r="GP271" s="11"/>
      <c r="GQ271" s="11"/>
      <c r="GR271" s="11"/>
      <c r="GS271" s="11"/>
      <c r="GT271" s="11"/>
      <c r="GU271" s="11"/>
      <c r="GV271" s="11"/>
      <c r="GW271" s="11"/>
      <c r="GX271" s="11"/>
      <c r="GY271" s="11"/>
      <c r="GZ271" s="11"/>
      <c r="HA271" s="11"/>
      <c r="HB271" s="11"/>
      <c r="HC271" s="11"/>
      <c r="HD271" s="11"/>
      <c r="HE271" s="11"/>
      <c r="HF271" s="11"/>
      <c r="HG271" s="11"/>
      <c r="HH271" s="11"/>
      <c r="HI271" s="11"/>
      <c r="HJ271" s="11"/>
      <c r="HK271" s="11"/>
      <c r="HL271" s="11"/>
      <c r="HM271" s="11"/>
      <c r="HN271" s="11"/>
      <c r="HO271" s="11"/>
      <c r="HP271" s="12"/>
      <c r="HQ271" s="11"/>
      <c r="HR271" s="11"/>
    </row>
    <row r="272" spans="1:226" s="2" customFormat="1" ht="15" customHeight="1" x14ac:dyDescent="0.2">
      <c r="A272" s="16" t="s">
        <v>270</v>
      </c>
      <c r="B272" s="37">
        <v>0</v>
      </c>
      <c r="C272" s="37">
        <v>0</v>
      </c>
      <c r="D272" s="4">
        <f t="shared" si="88"/>
        <v>0</v>
      </c>
      <c r="E272" s="13">
        <v>0</v>
      </c>
      <c r="F272" s="5" t="s">
        <v>373</v>
      </c>
      <c r="G272" s="5" t="s">
        <v>373</v>
      </c>
      <c r="H272" s="5" t="s">
        <v>373</v>
      </c>
      <c r="I272" s="13" t="s">
        <v>370</v>
      </c>
      <c r="J272" s="5" t="s">
        <v>373</v>
      </c>
      <c r="K272" s="5" t="s">
        <v>373</v>
      </c>
      <c r="L272" s="5" t="s">
        <v>373</v>
      </c>
      <c r="M272" s="13" t="s">
        <v>370</v>
      </c>
      <c r="N272" s="37">
        <v>2218.8000000000002</v>
      </c>
      <c r="O272" s="37">
        <v>2308.8000000000002</v>
      </c>
      <c r="P272" s="4">
        <f t="shared" si="93"/>
        <v>1.0405624661979449</v>
      </c>
      <c r="Q272" s="13">
        <v>20</v>
      </c>
      <c r="R272" s="22">
        <v>1</v>
      </c>
      <c r="S272" s="13">
        <v>15</v>
      </c>
      <c r="T272" s="37">
        <v>61.9</v>
      </c>
      <c r="U272" s="37">
        <v>0</v>
      </c>
      <c r="V272" s="4">
        <f t="shared" si="94"/>
        <v>0</v>
      </c>
      <c r="W272" s="13">
        <v>10</v>
      </c>
      <c r="X272" s="37">
        <v>11.24</v>
      </c>
      <c r="Y272" s="37">
        <v>13.4</v>
      </c>
      <c r="Z272" s="4">
        <f t="shared" si="95"/>
        <v>1.1921708185053381</v>
      </c>
      <c r="AA272" s="13">
        <v>40</v>
      </c>
      <c r="AB272" s="37" t="s">
        <v>370</v>
      </c>
      <c r="AC272" s="37" t="s">
        <v>370</v>
      </c>
      <c r="AD272" s="4" t="s">
        <v>370</v>
      </c>
      <c r="AE272" s="13" t="s">
        <v>370</v>
      </c>
      <c r="AF272" s="5" t="s">
        <v>383</v>
      </c>
      <c r="AG272" s="5" t="s">
        <v>383</v>
      </c>
      <c r="AH272" s="5" t="s">
        <v>383</v>
      </c>
      <c r="AI272" s="13">
        <v>5</v>
      </c>
      <c r="AJ272" s="5" t="s">
        <v>383</v>
      </c>
      <c r="AK272" s="5" t="s">
        <v>383</v>
      </c>
      <c r="AL272" s="5" t="s">
        <v>383</v>
      </c>
      <c r="AM272" s="13">
        <v>15</v>
      </c>
      <c r="AN272" s="37">
        <v>135</v>
      </c>
      <c r="AO272" s="37">
        <v>147</v>
      </c>
      <c r="AP272" s="4">
        <f t="shared" si="102"/>
        <v>1.0888888888888888</v>
      </c>
      <c r="AQ272" s="13">
        <v>20</v>
      </c>
      <c r="AR272" s="20">
        <f t="shared" si="96"/>
        <v>1.0026272365900017</v>
      </c>
      <c r="AS272" s="20">
        <f t="shared" si="103"/>
        <v>1.0026272365900017</v>
      </c>
      <c r="AT272" s="35">
        <v>355</v>
      </c>
      <c r="AU272" s="21">
        <f t="shared" si="89"/>
        <v>290.45454545454544</v>
      </c>
      <c r="AV272" s="21">
        <f t="shared" si="90"/>
        <v>291.2</v>
      </c>
      <c r="AW272" s="80">
        <f t="shared" si="91"/>
        <v>0.74545454545454959</v>
      </c>
      <c r="AX272" s="21">
        <v>71.400000000000006</v>
      </c>
      <c r="AY272" s="21">
        <v>63.2</v>
      </c>
      <c r="AZ272" s="21">
        <v>0</v>
      </c>
      <c r="BA272" s="21">
        <v>32.1</v>
      </c>
      <c r="BB272" s="21">
        <v>36.299999999999997</v>
      </c>
      <c r="BC272" s="21">
        <v>0</v>
      </c>
      <c r="BD272" s="21">
        <v>39.1</v>
      </c>
      <c r="BE272" s="21">
        <v>35.299999999999997</v>
      </c>
      <c r="BF272" s="78">
        <f t="shared" si="92"/>
        <v>13.799999999999976</v>
      </c>
      <c r="BG272" s="100"/>
      <c r="BH272" s="81"/>
      <c r="BI272" s="106"/>
      <c r="BJ272" s="37">
        <f t="shared" si="97"/>
        <v>13.799999999999976</v>
      </c>
      <c r="BK272" s="11"/>
      <c r="BL272" s="11"/>
      <c r="BM272" s="11"/>
      <c r="BN272" s="11"/>
      <c r="BO272" s="11"/>
      <c r="BP272" s="11"/>
      <c r="BQ272" s="11"/>
      <c r="BR272" s="11"/>
      <c r="BS272" s="11"/>
      <c r="BT272" s="11"/>
      <c r="BU272" s="11"/>
      <c r="BV272" s="11"/>
      <c r="BW272" s="11"/>
      <c r="BX272" s="11"/>
      <c r="BY272" s="11"/>
      <c r="BZ272" s="11"/>
      <c r="CA272" s="11"/>
      <c r="CB272" s="11"/>
      <c r="CC272" s="11"/>
      <c r="CD272" s="11"/>
      <c r="CE272" s="11"/>
      <c r="CF272" s="12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2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  <c r="DV272" s="11"/>
      <c r="DW272" s="11"/>
      <c r="DX272" s="11"/>
      <c r="DY272" s="11"/>
      <c r="DZ272" s="11"/>
      <c r="EA272" s="11"/>
      <c r="EB272" s="11"/>
      <c r="EC272" s="11"/>
      <c r="ED272" s="11"/>
      <c r="EE272" s="11"/>
      <c r="EF272" s="11"/>
      <c r="EG272" s="11"/>
      <c r="EH272" s="11"/>
      <c r="EI272" s="11"/>
      <c r="EJ272" s="12"/>
      <c r="EK272" s="11"/>
      <c r="EL272" s="11"/>
      <c r="EM272" s="11"/>
      <c r="EN272" s="11"/>
      <c r="EO272" s="11"/>
      <c r="EP272" s="11"/>
      <c r="EQ272" s="11"/>
      <c r="ER272" s="11"/>
      <c r="ES272" s="11"/>
      <c r="ET272" s="11"/>
      <c r="EU272" s="11"/>
      <c r="EV272" s="11"/>
      <c r="EW272" s="11"/>
      <c r="EX272" s="11"/>
      <c r="EY272" s="11"/>
      <c r="EZ272" s="11"/>
      <c r="FA272" s="11"/>
      <c r="FB272" s="11"/>
      <c r="FC272" s="11"/>
      <c r="FD272" s="11"/>
      <c r="FE272" s="11"/>
      <c r="FF272" s="11"/>
      <c r="FG272" s="11"/>
      <c r="FH272" s="11"/>
      <c r="FI272" s="11"/>
      <c r="FJ272" s="11"/>
      <c r="FK272" s="11"/>
      <c r="FL272" s="12"/>
      <c r="FM272" s="11"/>
      <c r="FN272" s="11"/>
      <c r="FO272" s="11"/>
      <c r="FP272" s="11"/>
      <c r="FQ272" s="11"/>
      <c r="FR272" s="11"/>
      <c r="FS272" s="11"/>
      <c r="FT272" s="11"/>
      <c r="FU272" s="11"/>
      <c r="FV272" s="11"/>
      <c r="FW272" s="11"/>
      <c r="FX272" s="11"/>
      <c r="FY272" s="11"/>
      <c r="FZ272" s="11"/>
      <c r="GA272" s="11"/>
      <c r="GB272" s="11"/>
      <c r="GC272" s="11"/>
      <c r="GD272" s="11"/>
      <c r="GE272" s="11"/>
      <c r="GF272" s="11"/>
      <c r="GG272" s="11"/>
      <c r="GH272" s="11"/>
      <c r="GI272" s="11"/>
      <c r="GJ272" s="11"/>
      <c r="GK272" s="11"/>
      <c r="GL272" s="11"/>
      <c r="GM272" s="11"/>
      <c r="GN272" s="12"/>
      <c r="GO272" s="11"/>
      <c r="GP272" s="11"/>
      <c r="GQ272" s="11"/>
      <c r="GR272" s="11"/>
      <c r="GS272" s="11"/>
      <c r="GT272" s="11"/>
      <c r="GU272" s="11"/>
      <c r="GV272" s="11"/>
      <c r="GW272" s="11"/>
      <c r="GX272" s="11"/>
      <c r="GY272" s="11"/>
      <c r="GZ272" s="11"/>
      <c r="HA272" s="11"/>
      <c r="HB272" s="11"/>
      <c r="HC272" s="11"/>
      <c r="HD272" s="11"/>
      <c r="HE272" s="11"/>
      <c r="HF272" s="11"/>
      <c r="HG272" s="11"/>
      <c r="HH272" s="11"/>
      <c r="HI272" s="11"/>
      <c r="HJ272" s="11"/>
      <c r="HK272" s="11"/>
      <c r="HL272" s="11"/>
      <c r="HM272" s="11"/>
      <c r="HN272" s="11"/>
      <c r="HO272" s="11"/>
      <c r="HP272" s="12"/>
      <c r="HQ272" s="11"/>
      <c r="HR272" s="11"/>
    </row>
    <row r="273" spans="1:226" s="2" customFormat="1" ht="15" customHeight="1" x14ac:dyDescent="0.2">
      <c r="A273" s="16" t="s">
        <v>271</v>
      </c>
      <c r="B273" s="37">
        <v>0</v>
      </c>
      <c r="C273" s="37">
        <v>0</v>
      </c>
      <c r="D273" s="4">
        <f t="shared" si="88"/>
        <v>0</v>
      </c>
      <c r="E273" s="13">
        <v>0</v>
      </c>
      <c r="F273" s="5" t="s">
        <v>373</v>
      </c>
      <c r="G273" s="5" t="s">
        <v>373</v>
      </c>
      <c r="H273" s="5" t="s">
        <v>373</v>
      </c>
      <c r="I273" s="13" t="s">
        <v>370</v>
      </c>
      <c r="J273" s="5" t="s">
        <v>373</v>
      </c>
      <c r="K273" s="5" t="s">
        <v>373</v>
      </c>
      <c r="L273" s="5" t="s">
        <v>373</v>
      </c>
      <c r="M273" s="13" t="s">
        <v>370</v>
      </c>
      <c r="N273" s="37">
        <v>940.4</v>
      </c>
      <c r="O273" s="37">
        <v>890.1</v>
      </c>
      <c r="P273" s="4">
        <f t="shared" si="93"/>
        <v>0.94651212250106342</v>
      </c>
      <c r="Q273" s="13">
        <v>20</v>
      </c>
      <c r="R273" s="22">
        <v>1</v>
      </c>
      <c r="S273" s="13">
        <v>15</v>
      </c>
      <c r="T273" s="37">
        <v>87</v>
      </c>
      <c r="U273" s="37">
        <v>27.1</v>
      </c>
      <c r="V273" s="4">
        <f t="shared" si="94"/>
        <v>0.31149425287356325</v>
      </c>
      <c r="W273" s="13">
        <v>20</v>
      </c>
      <c r="X273" s="37">
        <v>12.35</v>
      </c>
      <c r="Y273" s="37">
        <v>8.1999999999999993</v>
      </c>
      <c r="Z273" s="4">
        <f t="shared" si="95"/>
        <v>0.66396761133603233</v>
      </c>
      <c r="AA273" s="13">
        <v>30</v>
      </c>
      <c r="AB273" s="37" t="s">
        <v>370</v>
      </c>
      <c r="AC273" s="37" t="s">
        <v>370</v>
      </c>
      <c r="AD273" s="4" t="s">
        <v>370</v>
      </c>
      <c r="AE273" s="13" t="s">
        <v>370</v>
      </c>
      <c r="AF273" s="5" t="s">
        <v>383</v>
      </c>
      <c r="AG273" s="5" t="s">
        <v>383</v>
      </c>
      <c r="AH273" s="5" t="s">
        <v>383</v>
      </c>
      <c r="AI273" s="13">
        <v>5</v>
      </c>
      <c r="AJ273" s="5" t="s">
        <v>383</v>
      </c>
      <c r="AK273" s="5" t="s">
        <v>383</v>
      </c>
      <c r="AL273" s="5" t="s">
        <v>383</v>
      </c>
      <c r="AM273" s="13">
        <v>15</v>
      </c>
      <c r="AN273" s="37">
        <v>164</v>
      </c>
      <c r="AO273" s="37">
        <v>189</v>
      </c>
      <c r="AP273" s="4">
        <f t="shared" si="102"/>
        <v>1.1524390243902438</v>
      </c>
      <c r="AQ273" s="13">
        <v>20</v>
      </c>
      <c r="AR273" s="20">
        <f t="shared" si="96"/>
        <v>0.79169463176550836</v>
      </c>
      <c r="AS273" s="20">
        <f t="shared" si="103"/>
        <v>0.79169463176550836</v>
      </c>
      <c r="AT273" s="35">
        <v>1330</v>
      </c>
      <c r="AU273" s="21">
        <f t="shared" si="89"/>
        <v>1088.1818181818182</v>
      </c>
      <c r="AV273" s="21">
        <f t="shared" si="90"/>
        <v>861.5</v>
      </c>
      <c r="AW273" s="80">
        <f t="shared" si="91"/>
        <v>-226.68181818181824</v>
      </c>
      <c r="AX273" s="21">
        <v>190.6</v>
      </c>
      <c r="AY273" s="21">
        <v>274.60000000000002</v>
      </c>
      <c r="AZ273" s="21">
        <v>0</v>
      </c>
      <c r="BA273" s="21">
        <v>50.8</v>
      </c>
      <c r="BB273" s="21">
        <v>59.6</v>
      </c>
      <c r="BC273" s="21">
        <v>0</v>
      </c>
      <c r="BD273" s="21">
        <v>84.4</v>
      </c>
      <c r="BE273" s="21">
        <v>72.8</v>
      </c>
      <c r="BF273" s="78">
        <f t="shared" si="92"/>
        <v>128.69999999999993</v>
      </c>
      <c r="BG273" s="100"/>
      <c r="BH273" s="81"/>
      <c r="BI273" s="106"/>
      <c r="BJ273" s="37">
        <f t="shared" si="97"/>
        <v>128.69999999999993</v>
      </c>
      <c r="BK273" s="11"/>
      <c r="BL273" s="11"/>
      <c r="BM273" s="11"/>
      <c r="BN273" s="11"/>
      <c r="BO273" s="11"/>
      <c r="BP273" s="11"/>
      <c r="BQ273" s="11"/>
      <c r="BR273" s="11"/>
      <c r="BS273" s="11"/>
      <c r="BT273" s="11"/>
      <c r="BU273" s="11"/>
      <c r="BV273" s="11"/>
      <c r="BW273" s="11"/>
      <c r="BX273" s="11"/>
      <c r="BY273" s="11"/>
      <c r="BZ273" s="11"/>
      <c r="CA273" s="11"/>
      <c r="CB273" s="11"/>
      <c r="CC273" s="11"/>
      <c r="CD273" s="11"/>
      <c r="CE273" s="11"/>
      <c r="CF273" s="12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2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  <c r="DV273" s="11"/>
      <c r="DW273" s="11"/>
      <c r="DX273" s="11"/>
      <c r="DY273" s="11"/>
      <c r="DZ273" s="11"/>
      <c r="EA273" s="11"/>
      <c r="EB273" s="11"/>
      <c r="EC273" s="11"/>
      <c r="ED273" s="11"/>
      <c r="EE273" s="11"/>
      <c r="EF273" s="11"/>
      <c r="EG273" s="11"/>
      <c r="EH273" s="11"/>
      <c r="EI273" s="11"/>
      <c r="EJ273" s="12"/>
      <c r="EK273" s="11"/>
      <c r="EL273" s="11"/>
      <c r="EM273" s="11"/>
      <c r="EN273" s="11"/>
      <c r="EO273" s="11"/>
      <c r="EP273" s="11"/>
      <c r="EQ273" s="11"/>
      <c r="ER273" s="11"/>
      <c r="ES273" s="11"/>
      <c r="ET273" s="11"/>
      <c r="EU273" s="11"/>
      <c r="EV273" s="11"/>
      <c r="EW273" s="11"/>
      <c r="EX273" s="11"/>
      <c r="EY273" s="11"/>
      <c r="EZ273" s="11"/>
      <c r="FA273" s="11"/>
      <c r="FB273" s="11"/>
      <c r="FC273" s="11"/>
      <c r="FD273" s="11"/>
      <c r="FE273" s="11"/>
      <c r="FF273" s="11"/>
      <c r="FG273" s="11"/>
      <c r="FH273" s="11"/>
      <c r="FI273" s="11"/>
      <c r="FJ273" s="11"/>
      <c r="FK273" s="11"/>
      <c r="FL273" s="12"/>
      <c r="FM273" s="11"/>
      <c r="FN273" s="11"/>
      <c r="FO273" s="11"/>
      <c r="FP273" s="11"/>
      <c r="FQ273" s="11"/>
      <c r="FR273" s="11"/>
      <c r="FS273" s="11"/>
      <c r="FT273" s="11"/>
      <c r="FU273" s="11"/>
      <c r="FV273" s="11"/>
      <c r="FW273" s="11"/>
      <c r="FX273" s="11"/>
      <c r="FY273" s="11"/>
      <c r="FZ273" s="11"/>
      <c r="GA273" s="11"/>
      <c r="GB273" s="11"/>
      <c r="GC273" s="11"/>
      <c r="GD273" s="11"/>
      <c r="GE273" s="11"/>
      <c r="GF273" s="11"/>
      <c r="GG273" s="11"/>
      <c r="GH273" s="11"/>
      <c r="GI273" s="11"/>
      <c r="GJ273" s="11"/>
      <c r="GK273" s="11"/>
      <c r="GL273" s="11"/>
      <c r="GM273" s="11"/>
      <c r="GN273" s="12"/>
      <c r="GO273" s="11"/>
      <c r="GP273" s="11"/>
      <c r="GQ273" s="11"/>
      <c r="GR273" s="11"/>
      <c r="GS273" s="11"/>
      <c r="GT273" s="11"/>
      <c r="GU273" s="11"/>
      <c r="GV273" s="11"/>
      <c r="GW273" s="11"/>
      <c r="GX273" s="11"/>
      <c r="GY273" s="11"/>
      <c r="GZ273" s="11"/>
      <c r="HA273" s="11"/>
      <c r="HB273" s="11"/>
      <c r="HC273" s="11"/>
      <c r="HD273" s="11"/>
      <c r="HE273" s="11"/>
      <c r="HF273" s="11"/>
      <c r="HG273" s="11"/>
      <c r="HH273" s="11"/>
      <c r="HI273" s="11"/>
      <c r="HJ273" s="11"/>
      <c r="HK273" s="11"/>
      <c r="HL273" s="11"/>
      <c r="HM273" s="11"/>
      <c r="HN273" s="11"/>
      <c r="HO273" s="11"/>
      <c r="HP273" s="12"/>
      <c r="HQ273" s="11"/>
      <c r="HR273" s="11"/>
    </row>
    <row r="274" spans="1:226" s="2" customFormat="1" ht="15" customHeight="1" x14ac:dyDescent="0.2">
      <c r="A274" s="16" t="s">
        <v>272</v>
      </c>
      <c r="B274" s="37">
        <v>1317</v>
      </c>
      <c r="C274" s="37">
        <v>1468</v>
      </c>
      <c r="D274" s="4">
        <f t="shared" si="88"/>
        <v>1.1146545178435838</v>
      </c>
      <c r="E274" s="13">
        <v>10</v>
      </c>
      <c r="F274" s="5" t="s">
        <v>373</v>
      </c>
      <c r="G274" s="5" t="s">
        <v>373</v>
      </c>
      <c r="H274" s="5" t="s">
        <v>373</v>
      </c>
      <c r="I274" s="13" t="s">
        <v>370</v>
      </c>
      <c r="J274" s="5" t="s">
        <v>373</v>
      </c>
      <c r="K274" s="5" t="s">
        <v>373</v>
      </c>
      <c r="L274" s="5" t="s">
        <v>373</v>
      </c>
      <c r="M274" s="13" t="s">
        <v>370</v>
      </c>
      <c r="N274" s="37">
        <v>3031.9</v>
      </c>
      <c r="O274" s="37">
        <v>2691.2</v>
      </c>
      <c r="P274" s="4">
        <f t="shared" si="93"/>
        <v>0.88762821992809782</v>
      </c>
      <c r="Q274" s="13">
        <v>20</v>
      </c>
      <c r="R274" s="22">
        <v>1</v>
      </c>
      <c r="S274" s="13">
        <v>15</v>
      </c>
      <c r="T274" s="37">
        <v>35.200000000000003</v>
      </c>
      <c r="U274" s="37">
        <v>0</v>
      </c>
      <c r="V274" s="4">
        <f t="shared" si="94"/>
        <v>0</v>
      </c>
      <c r="W274" s="13">
        <v>20</v>
      </c>
      <c r="X274" s="37">
        <v>6.26</v>
      </c>
      <c r="Y274" s="37">
        <v>8</v>
      </c>
      <c r="Z274" s="4">
        <f t="shared" si="95"/>
        <v>1.2779552715654952</v>
      </c>
      <c r="AA274" s="13">
        <v>30</v>
      </c>
      <c r="AB274" s="37" t="s">
        <v>370</v>
      </c>
      <c r="AC274" s="37" t="s">
        <v>370</v>
      </c>
      <c r="AD274" s="4" t="s">
        <v>370</v>
      </c>
      <c r="AE274" s="13" t="s">
        <v>370</v>
      </c>
      <c r="AF274" s="5" t="s">
        <v>383</v>
      </c>
      <c r="AG274" s="5" t="s">
        <v>383</v>
      </c>
      <c r="AH274" s="5" t="s">
        <v>383</v>
      </c>
      <c r="AI274" s="13">
        <v>5</v>
      </c>
      <c r="AJ274" s="5" t="s">
        <v>383</v>
      </c>
      <c r="AK274" s="5" t="s">
        <v>383</v>
      </c>
      <c r="AL274" s="5" t="s">
        <v>383</v>
      </c>
      <c r="AM274" s="13">
        <v>15</v>
      </c>
      <c r="AN274" s="37">
        <v>77</v>
      </c>
      <c r="AO274" s="37">
        <v>78</v>
      </c>
      <c r="AP274" s="4">
        <f t="shared" si="102"/>
        <v>1.0129870129870129</v>
      </c>
      <c r="AQ274" s="13">
        <v>20</v>
      </c>
      <c r="AR274" s="20">
        <f t="shared" si="96"/>
        <v>0.89128267811915562</v>
      </c>
      <c r="AS274" s="20">
        <f t="shared" si="103"/>
        <v>0.89128267811915562</v>
      </c>
      <c r="AT274" s="35">
        <v>300</v>
      </c>
      <c r="AU274" s="21">
        <f t="shared" si="89"/>
        <v>245.45454545454547</v>
      </c>
      <c r="AV274" s="21">
        <f t="shared" si="90"/>
        <v>218.8</v>
      </c>
      <c r="AW274" s="80">
        <f t="shared" si="91"/>
        <v>-26.654545454545456</v>
      </c>
      <c r="AX274" s="21">
        <v>65.599999999999994</v>
      </c>
      <c r="AY274" s="21">
        <v>35.299999999999997</v>
      </c>
      <c r="AZ274" s="21">
        <v>0</v>
      </c>
      <c r="BA274" s="21">
        <v>22</v>
      </c>
      <c r="BB274" s="21">
        <v>32.700000000000003</v>
      </c>
      <c r="BC274" s="21">
        <v>0</v>
      </c>
      <c r="BD274" s="21">
        <v>19.100000000000001</v>
      </c>
      <c r="BE274" s="21">
        <v>31.8</v>
      </c>
      <c r="BF274" s="78">
        <f t="shared" si="92"/>
        <v>12.300000000000015</v>
      </c>
      <c r="BG274" s="100"/>
      <c r="BH274" s="81"/>
      <c r="BI274" s="106"/>
      <c r="BJ274" s="37">
        <f t="shared" si="97"/>
        <v>12.300000000000015</v>
      </c>
      <c r="BK274" s="11"/>
      <c r="BL274" s="11"/>
      <c r="BM274" s="11"/>
      <c r="BN274" s="11"/>
      <c r="BO274" s="11"/>
      <c r="BP274" s="11"/>
      <c r="BQ274" s="11"/>
      <c r="BR274" s="11"/>
      <c r="BS274" s="11"/>
      <c r="BT274" s="11"/>
      <c r="BU274" s="11"/>
      <c r="BV274" s="11"/>
      <c r="BW274" s="11"/>
      <c r="BX274" s="11"/>
      <c r="BY274" s="11"/>
      <c r="BZ274" s="11"/>
      <c r="CA274" s="11"/>
      <c r="CB274" s="11"/>
      <c r="CC274" s="11"/>
      <c r="CD274" s="11"/>
      <c r="CE274" s="11"/>
      <c r="CF274" s="12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2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  <c r="DV274" s="11"/>
      <c r="DW274" s="11"/>
      <c r="DX274" s="11"/>
      <c r="DY274" s="11"/>
      <c r="DZ274" s="11"/>
      <c r="EA274" s="11"/>
      <c r="EB274" s="11"/>
      <c r="EC274" s="11"/>
      <c r="ED274" s="11"/>
      <c r="EE274" s="11"/>
      <c r="EF274" s="11"/>
      <c r="EG274" s="11"/>
      <c r="EH274" s="11"/>
      <c r="EI274" s="11"/>
      <c r="EJ274" s="12"/>
      <c r="EK274" s="11"/>
      <c r="EL274" s="11"/>
      <c r="EM274" s="11"/>
      <c r="EN274" s="11"/>
      <c r="EO274" s="11"/>
      <c r="EP274" s="11"/>
      <c r="EQ274" s="11"/>
      <c r="ER274" s="11"/>
      <c r="ES274" s="11"/>
      <c r="ET274" s="11"/>
      <c r="EU274" s="11"/>
      <c r="EV274" s="11"/>
      <c r="EW274" s="11"/>
      <c r="EX274" s="11"/>
      <c r="EY274" s="11"/>
      <c r="EZ274" s="11"/>
      <c r="FA274" s="11"/>
      <c r="FB274" s="11"/>
      <c r="FC274" s="11"/>
      <c r="FD274" s="11"/>
      <c r="FE274" s="11"/>
      <c r="FF274" s="11"/>
      <c r="FG274" s="11"/>
      <c r="FH274" s="11"/>
      <c r="FI274" s="11"/>
      <c r="FJ274" s="11"/>
      <c r="FK274" s="11"/>
      <c r="FL274" s="12"/>
      <c r="FM274" s="11"/>
      <c r="FN274" s="11"/>
      <c r="FO274" s="11"/>
      <c r="FP274" s="11"/>
      <c r="FQ274" s="11"/>
      <c r="FR274" s="11"/>
      <c r="FS274" s="11"/>
      <c r="FT274" s="11"/>
      <c r="FU274" s="11"/>
      <c r="FV274" s="11"/>
      <c r="FW274" s="11"/>
      <c r="FX274" s="11"/>
      <c r="FY274" s="11"/>
      <c r="FZ274" s="11"/>
      <c r="GA274" s="11"/>
      <c r="GB274" s="11"/>
      <c r="GC274" s="11"/>
      <c r="GD274" s="11"/>
      <c r="GE274" s="11"/>
      <c r="GF274" s="11"/>
      <c r="GG274" s="11"/>
      <c r="GH274" s="11"/>
      <c r="GI274" s="11"/>
      <c r="GJ274" s="11"/>
      <c r="GK274" s="11"/>
      <c r="GL274" s="11"/>
      <c r="GM274" s="11"/>
      <c r="GN274" s="12"/>
      <c r="GO274" s="11"/>
      <c r="GP274" s="11"/>
      <c r="GQ274" s="11"/>
      <c r="GR274" s="11"/>
      <c r="GS274" s="11"/>
      <c r="GT274" s="11"/>
      <c r="GU274" s="11"/>
      <c r="GV274" s="11"/>
      <c r="GW274" s="11"/>
      <c r="GX274" s="11"/>
      <c r="GY274" s="11"/>
      <c r="GZ274" s="11"/>
      <c r="HA274" s="11"/>
      <c r="HB274" s="11"/>
      <c r="HC274" s="11"/>
      <c r="HD274" s="11"/>
      <c r="HE274" s="11"/>
      <c r="HF274" s="11"/>
      <c r="HG274" s="11"/>
      <c r="HH274" s="11"/>
      <c r="HI274" s="11"/>
      <c r="HJ274" s="11"/>
      <c r="HK274" s="11"/>
      <c r="HL274" s="11"/>
      <c r="HM274" s="11"/>
      <c r="HN274" s="11"/>
      <c r="HO274" s="11"/>
      <c r="HP274" s="12"/>
      <c r="HQ274" s="11"/>
      <c r="HR274" s="11"/>
    </row>
    <row r="275" spans="1:226" s="2" customFormat="1" ht="15" customHeight="1" x14ac:dyDescent="0.2">
      <c r="A275" s="16" t="s">
        <v>273</v>
      </c>
      <c r="B275" s="37">
        <v>0</v>
      </c>
      <c r="C275" s="37">
        <v>0</v>
      </c>
      <c r="D275" s="4">
        <f t="shared" si="88"/>
        <v>0</v>
      </c>
      <c r="E275" s="13">
        <v>0</v>
      </c>
      <c r="F275" s="5" t="s">
        <v>373</v>
      </c>
      <c r="G275" s="5" t="s">
        <v>373</v>
      </c>
      <c r="H275" s="5" t="s">
        <v>373</v>
      </c>
      <c r="I275" s="13" t="s">
        <v>370</v>
      </c>
      <c r="J275" s="5" t="s">
        <v>373</v>
      </c>
      <c r="K275" s="5" t="s">
        <v>373</v>
      </c>
      <c r="L275" s="5" t="s">
        <v>373</v>
      </c>
      <c r="M275" s="13" t="s">
        <v>370</v>
      </c>
      <c r="N275" s="37">
        <v>1682.8</v>
      </c>
      <c r="O275" s="37">
        <v>1724.3</v>
      </c>
      <c r="P275" s="4">
        <f t="shared" si="93"/>
        <v>1.0246612788210125</v>
      </c>
      <c r="Q275" s="13">
        <v>20</v>
      </c>
      <c r="R275" s="22">
        <v>1</v>
      </c>
      <c r="S275" s="13">
        <v>15</v>
      </c>
      <c r="T275" s="37">
        <v>44.9</v>
      </c>
      <c r="U275" s="37">
        <v>4.8</v>
      </c>
      <c r="V275" s="4">
        <f t="shared" si="94"/>
        <v>0.10690423162583519</v>
      </c>
      <c r="W275" s="13">
        <v>15</v>
      </c>
      <c r="X275" s="37">
        <v>9.2200000000000006</v>
      </c>
      <c r="Y275" s="37">
        <v>10.6</v>
      </c>
      <c r="Z275" s="4">
        <f t="shared" si="95"/>
        <v>1.1496746203904553</v>
      </c>
      <c r="AA275" s="13">
        <v>35</v>
      </c>
      <c r="AB275" s="37" t="s">
        <v>370</v>
      </c>
      <c r="AC275" s="37" t="s">
        <v>370</v>
      </c>
      <c r="AD275" s="4" t="s">
        <v>370</v>
      </c>
      <c r="AE275" s="13" t="s">
        <v>370</v>
      </c>
      <c r="AF275" s="5" t="s">
        <v>383</v>
      </c>
      <c r="AG275" s="5" t="s">
        <v>383</v>
      </c>
      <c r="AH275" s="5" t="s">
        <v>383</v>
      </c>
      <c r="AI275" s="13">
        <v>5</v>
      </c>
      <c r="AJ275" s="5" t="s">
        <v>383</v>
      </c>
      <c r="AK275" s="5" t="s">
        <v>383</v>
      </c>
      <c r="AL275" s="5" t="s">
        <v>383</v>
      </c>
      <c r="AM275" s="13">
        <v>15</v>
      </c>
      <c r="AN275" s="37">
        <v>98</v>
      </c>
      <c r="AO275" s="37">
        <v>108</v>
      </c>
      <c r="AP275" s="4">
        <f t="shared" si="102"/>
        <v>1.1020408163265305</v>
      </c>
      <c r="AQ275" s="13">
        <v>20</v>
      </c>
      <c r="AR275" s="20">
        <f t="shared" si="96"/>
        <v>0.9464401627714697</v>
      </c>
      <c r="AS275" s="20">
        <f t="shared" si="103"/>
        <v>0.9464401627714697</v>
      </c>
      <c r="AT275" s="35">
        <v>801</v>
      </c>
      <c r="AU275" s="21">
        <f t="shared" si="89"/>
        <v>655.36363636363626</v>
      </c>
      <c r="AV275" s="21">
        <f t="shared" si="90"/>
        <v>620.29999999999995</v>
      </c>
      <c r="AW275" s="80">
        <f t="shared" si="91"/>
        <v>-35.063636363636306</v>
      </c>
      <c r="AX275" s="21">
        <v>145.1</v>
      </c>
      <c r="AY275" s="21">
        <v>144.69999999999999</v>
      </c>
      <c r="AZ275" s="21">
        <v>0</v>
      </c>
      <c r="BA275" s="21">
        <v>69.900000000000006</v>
      </c>
      <c r="BB275" s="21">
        <v>70.8</v>
      </c>
      <c r="BC275" s="21">
        <v>0</v>
      </c>
      <c r="BD275" s="21">
        <v>67.2</v>
      </c>
      <c r="BE275" s="21">
        <v>61.4</v>
      </c>
      <c r="BF275" s="78">
        <f t="shared" si="92"/>
        <v>61.199999999999896</v>
      </c>
      <c r="BG275" s="100"/>
      <c r="BH275" s="81"/>
      <c r="BI275" s="106"/>
      <c r="BJ275" s="37">
        <f t="shared" si="97"/>
        <v>61.199999999999896</v>
      </c>
      <c r="BK275" s="11"/>
      <c r="BL275" s="11"/>
      <c r="BM275" s="11"/>
      <c r="BN275" s="11"/>
      <c r="BO275" s="11"/>
      <c r="BP275" s="11"/>
      <c r="BQ275" s="11"/>
      <c r="BR275" s="11"/>
      <c r="BS275" s="11"/>
      <c r="BT275" s="11"/>
      <c r="BU275" s="11"/>
      <c r="BV275" s="11"/>
      <c r="BW275" s="11"/>
      <c r="BX275" s="11"/>
      <c r="BY275" s="11"/>
      <c r="BZ275" s="11"/>
      <c r="CA275" s="11"/>
      <c r="CB275" s="11"/>
      <c r="CC275" s="11"/>
      <c r="CD275" s="11"/>
      <c r="CE275" s="11"/>
      <c r="CF275" s="12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2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  <c r="DV275" s="11"/>
      <c r="DW275" s="11"/>
      <c r="DX275" s="11"/>
      <c r="DY275" s="11"/>
      <c r="DZ275" s="11"/>
      <c r="EA275" s="11"/>
      <c r="EB275" s="11"/>
      <c r="EC275" s="11"/>
      <c r="ED275" s="11"/>
      <c r="EE275" s="11"/>
      <c r="EF275" s="11"/>
      <c r="EG275" s="11"/>
      <c r="EH275" s="11"/>
      <c r="EI275" s="11"/>
      <c r="EJ275" s="12"/>
      <c r="EK275" s="11"/>
      <c r="EL275" s="11"/>
      <c r="EM275" s="11"/>
      <c r="EN275" s="11"/>
      <c r="EO275" s="11"/>
      <c r="EP275" s="11"/>
      <c r="EQ275" s="11"/>
      <c r="ER275" s="11"/>
      <c r="ES275" s="11"/>
      <c r="ET275" s="11"/>
      <c r="EU275" s="11"/>
      <c r="EV275" s="11"/>
      <c r="EW275" s="11"/>
      <c r="EX275" s="11"/>
      <c r="EY275" s="11"/>
      <c r="EZ275" s="11"/>
      <c r="FA275" s="11"/>
      <c r="FB275" s="11"/>
      <c r="FC275" s="11"/>
      <c r="FD275" s="11"/>
      <c r="FE275" s="11"/>
      <c r="FF275" s="11"/>
      <c r="FG275" s="11"/>
      <c r="FH275" s="11"/>
      <c r="FI275" s="11"/>
      <c r="FJ275" s="11"/>
      <c r="FK275" s="11"/>
      <c r="FL275" s="12"/>
      <c r="FM275" s="11"/>
      <c r="FN275" s="11"/>
      <c r="FO275" s="11"/>
      <c r="FP275" s="11"/>
      <c r="FQ275" s="11"/>
      <c r="FR275" s="11"/>
      <c r="FS275" s="11"/>
      <c r="FT275" s="11"/>
      <c r="FU275" s="11"/>
      <c r="FV275" s="11"/>
      <c r="FW275" s="11"/>
      <c r="FX275" s="11"/>
      <c r="FY275" s="11"/>
      <c r="FZ275" s="11"/>
      <c r="GA275" s="11"/>
      <c r="GB275" s="11"/>
      <c r="GC275" s="11"/>
      <c r="GD275" s="11"/>
      <c r="GE275" s="11"/>
      <c r="GF275" s="11"/>
      <c r="GG275" s="11"/>
      <c r="GH275" s="11"/>
      <c r="GI275" s="11"/>
      <c r="GJ275" s="11"/>
      <c r="GK275" s="11"/>
      <c r="GL275" s="11"/>
      <c r="GM275" s="11"/>
      <c r="GN275" s="12"/>
      <c r="GO275" s="11"/>
      <c r="GP275" s="11"/>
      <c r="GQ275" s="11"/>
      <c r="GR275" s="11"/>
      <c r="GS275" s="11"/>
      <c r="GT275" s="11"/>
      <c r="GU275" s="11"/>
      <c r="GV275" s="11"/>
      <c r="GW275" s="11"/>
      <c r="GX275" s="11"/>
      <c r="GY275" s="11"/>
      <c r="GZ275" s="11"/>
      <c r="HA275" s="11"/>
      <c r="HB275" s="11"/>
      <c r="HC275" s="11"/>
      <c r="HD275" s="11"/>
      <c r="HE275" s="11"/>
      <c r="HF275" s="11"/>
      <c r="HG275" s="11"/>
      <c r="HH275" s="11"/>
      <c r="HI275" s="11"/>
      <c r="HJ275" s="11"/>
      <c r="HK275" s="11"/>
      <c r="HL275" s="11"/>
      <c r="HM275" s="11"/>
      <c r="HN275" s="11"/>
      <c r="HO275" s="11"/>
      <c r="HP275" s="12"/>
      <c r="HQ275" s="11"/>
      <c r="HR275" s="11"/>
    </row>
    <row r="276" spans="1:226" s="2" customFormat="1" ht="15" customHeight="1" x14ac:dyDescent="0.2">
      <c r="A276" s="16" t="s">
        <v>274</v>
      </c>
      <c r="B276" s="37">
        <v>0</v>
      </c>
      <c r="C276" s="37">
        <v>0</v>
      </c>
      <c r="D276" s="4">
        <f t="shared" si="88"/>
        <v>0</v>
      </c>
      <c r="E276" s="13">
        <v>0</v>
      </c>
      <c r="F276" s="5" t="s">
        <v>373</v>
      </c>
      <c r="G276" s="5" t="s">
        <v>373</v>
      </c>
      <c r="H276" s="5" t="s">
        <v>373</v>
      </c>
      <c r="I276" s="13" t="s">
        <v>370</v>
      </c>
      <c r="J276" s="5" t="s">
        <v>373</v>
      </c>
      <c r="K276" s="5" t="s">
        <v>373</v>
      </c>
      <c r="L276" s="5" t="s">
        <v>373</v>
      </c>
      <c r="M276" s="13" t="s">
        <v>370</v>
      </c>
      <c r="N276" s="37">
        <v>517.79999999999995</v>
      </c>
      <c r="O276" s="37">
        <v>526.9</v>
      </c>
      <c r="P276" s="4">
        <f t="shared" si="93"/>
        <v>1.0175743530320587</v>
      </c>
      <c r="Q276" s="13">
        <v>20</v>
      </c>
      <c r="R276" s="22">
        <v>1</v>
      </c>
      <c r="S276" s="13">
        <v>15</v>
      </c>
      <c r="T276" s="37">
        <v>75</v>
      </c>
      <c r="U276" s="37">
        <v>16.3</v>
      </c>
      <c r="V276" s="4">
        <f t="shared" si="94"/>
        <v>0.21733333333333335</v>
      </c>
      <c r="W276" s="13">
        <v>20</v>
      </c>
      <c r="X276" s="37">
        <v>11.75</v>
      </c>
      <c r="Y276" s="37">
        <v>10.9</v>
      </c>
      <c r="Z276" s="4">
        <f t="shared" si="95"/>
        <v>0.92765957446808511</v>
      </c>
      <c r="AA276" s="13">
        <v>30</v>
      </c>
      <c r="AB276" s="37" t="s">
        <v>370</v>
      </c>
      <c r="AC276" s="37" t="s">
        <v>370</v>
      </c>
      <c r="AD276" s="4" t="s">
        <v>370</v>
      </c>
      <c r="AE276" s="13" t="s">
        <v>370</v>
      </c>
      <c r="AF276" s="5" t="s">
        <v>383</v>
      </c>
      <c r="AG276" s="5" t="s">
        <v>383</v>
      </c>
      <c r="AH276" s="5" t="s">
        <v>383</v>
      </c>
      <c r="AI276" s="13">
        <v>5</v>
      </c>
      <c r="AJ276" s="5" t="s">
        <v>383</v>
      </c>
      <c r="AK276" s="5" t="s">
        <v>383</v>
      </c>
      <c r="AL276" s="5" t="s">
        <v>383</v>
      </c>
      <c r="AM276" s="13">
        <v>15</v>
      </c>
      <c r="AN276" s="37">
        <v>164</v>
      </c>
      <c r="AO276" s="37">
        <v>159</v>
      </c>
      <c r="AP276" s="4">
        <f t="shared" si="102"/>
        <v>0.96951219512195119</v>
      </c>
      <c r="AQ276" s="13">
        <v>20</v>
      </c>
      <c r="AR276" s="20">
        <f t="shared" si="96"/>
        <v>0.82779223679799452</v>
      </c>
      <c r="AS276" s="20">
        <f t="shared" si="103"/>
        <v>0.82779223679799452</v>
      </c>
      <c r="AT276" s="35">
        <v>1087</v>
      </c>
      <c r="AU276" s="21">
        <f t="shared" si="89"/>
        <v>889.36363636363626</v>
      </c>
      <c r="AV276" s="21">
        <f t="shared" si="90"/>
        <v>736.2</v>
      </c>
      <c r="AW276" s="80">
        <f t="shared" si="91"/>
        <v>-153.16363636363621</v>
      </c>
      <c r="AX276" s="21">
        <v>212.9</v>
      </c>
      <c r="AY276" s="21">
        <v>135.69999999999999</v>
      </c>
      <c r="AZ276" s="21">
        <v>0</v>
      </c>
      <c r="BA276" s="21">
        <v>69.3</v>
      </c>
      <c r="BB276" s="21">
        <v>63.1</v>
      </c>
      <c r="BC276" s="21">
        <v>0</v>
      </c>
      <c r="BD276" s="21">
        <v>68.7</v>
      </c>
      <c r="BE276" s="21">
        <v>90.1</v>
      </c>
      <c r="BF276" s="78">
        <f t="shared" si="92"/>
        <v>96.400000000000063</v>
      </c>
      <c r="BG276" s="100"/>
      <c r="BH276" s="81"/>
      <c r="BI276" s="106"/>
      <c r="BJ276" s="37">
        <f t="shared" si="97"/>
        <v>96.400000000000063</v>
      </c>
      <c r="BK276" s="11"/>
      <c r="BL276" s="11"/>
      <c r="BM276" s="11"/>
      <c r="BN276" s="11"/>
      <c r="BO276" s="11"/>
      <c r="BP276" s="11"/>
      <c r="BQ276" s="11"/>
      <c r="BR276" s="11"/>
      <c r="BS276" s="11"/>
      <c r="BT276" s="11"/>
      <c r="BU276" s="11"/>
      <c r="BV276" s="11"/>
      <c r="BW276" s="11"/>
      <c r="BX276" s="11"/>
      <c r="BY276" s="11"/>
      <c r="BZ276" s="11"/>
      <c r="CA276" s="11"/>
      <c r="CB276" s="11"/>
      <c r="CC276" s="11"/>
      <c r="CD276" s="11"/>
      <c r="CE276" s="11"/>
      <c r="CF276" s="12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2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  <c r="DV276" s="11"/>
      <c r="DW276" s="11"/>
      <c r="DX276" s="11"/>
      <c r="DY276" s="11"/>
      <c r="DZ276" s="11"/>
      <c r="EA276" s="11"/>
      <c r="EB276" s="11"/>
      <c r="EC276" s="11"/>
      <c r="ED276" s="11"/>
      <c r="EE276" s="11"/>
      <c r="EF276" s="11"/>
      <c r="EG276" s="11"/>
      <c r="EH276" s="11"/>
      <c r="EI276" s="11"/>
      <c r="EJ276" s="12"/>
      <c r="EK276" s="11"/>
      <c r="EL276" s="11"/>
      <c r="EM276" s="11"/>
      <c r="EN276" s="11"/>
      <c r="EO276" s="11"/>
      <c r="EP276" s="11"/>
      <c r="EQ276" s="11"/>
      <c r="ER276" s="11"/>
      <c r="ES276" s="11"/>
      <c r="ET276" s="11"/>
      <c r="EU276" s="11"/>
      <c r="EV276" s="11"/>
      <c r="EW276" s="11"/>
      <c r="EX276" s="11"/>
      <c r="EY276" s="11"/>
      <c r="EZ276" s="11"/>
      <c r="FA276" s="11"/>
      <c r="FB276" s="11"/>
      <c r="FC276" s="11"/>
      <c r="FD276" s="11"/>
      <c r="FE276" s="11"/>
      <c r="FF276" s="11"/>
      <c r="FG276" s="11"/>
      <c r="FH276" s="11"/>
      <c r="FI276" s="11"/>
      <c r="FJ276" s="11"/>
      <c r="FK276" s="11"/>
      <c r="FL276" s="12"/>
      <c r="FM276" s="11"/>
      <c r="FN276" s="11"/>
      <c r="FO276" s="11"/>
      <c r="FP276" s="11"/>
      <c r="FQ276" s="11"/>
      <c r="FR276" s="11"/>
      <c r="FS276" s="11"/>
      <c r="FT276" s="11"/>
      <c r="FU276" s="11"/>
      <c r="FV276" s="11"/>
      <c r="FW276" s="11"/>
      <c r="FX276" s="11"/>
      <c r="FY276" s="11"/>
      <c r="FZ276" s="11"/>
      <c r="GA276" s="11"/>
      <c r="GB276" s="11"/>
      <c r="GC276" s="11"/>
      <c r="GD276" s="11"/>
      <c r="GE276" s="11"/>
      <c r="GF276" s="11"/>
      <c r="GG276" s="11"/>
      <c r="GH276" s="11"/>
      <c r="GI276" s="11"/>
      <c r="GJ276" s="11"/>
      <c r="GK276" s="11"/>
      <c r="GL276" s="11"/>
      <c r="GM276" s="11"/>
      <c r="GN276" s="12"/>
      <c r="GO276" s="11"/>
      <c r="GP276" s="11"/>
      <c r="GQ276" s="11"/>
      <c r="GR276" s="11"/>
      <c r="GS276" s="11"/>
      <c r="GT276" s="11"/>
      <c r="GU276" s="11"/>
      <c r="GV276" s="11"/>
      <c r="GW276" s="11"/>
      <c r="GX276" s="11"/>
      <c r="GY276" s="11"/>
      <c r="GZ276" s="11"/>
      <c r="HA276" s="11"/>
      <c r="HB276" s="11"/>
      <c r="HC276" s="11"/>
      <c r="HD276" s="11"/>
      <c r="HE276" s="11"/>
      <c r="HF276" s="11"/>
      <c r="HG276" s="11"/>
      <c r="HH276" s="11"/>
      <c r="HI276" s="11"/>
      <c r="HJ276" s="11"/>
      <c r="HK276" s="11"/>
      <c r="HL276" s="11"/>
      <c r="HM276" s="11"/>
      <c r="HN276" s="11"/>
      <c r="HO276" s="11"/>
      <c r="HP276" s="12"/>
      <c r="HQ276" s="11"/>
      <c r="HR276" s="11"/>
    </row>
    <row r="277" spans="1:226" s="2" customFormat="1" ht="15" customHeight="1" x14ac:dyDescent="0.2">
      <c r="A277" s="16" t="s">
        <v>275</v>
      </c>
      <c r="B277" s="37">
        <v>0</v>
      </c>
      <c r="C277" s="37">
        <v>0</v>
      </c>
      <c r="D277" s="4">
        <f t="shared" si="88"/>
        <v>0</v>
      </c>
      <c r="E277" s="13">
        <v>0</v>
      </c>
      <c r="F277" s="5" t="s">
        <v>373</v>
      </c>
      <c r="G277" s="5" t="s">
        <v>373</v>
      </c>
      <c r="H277" s="5" t="s">
        <v>373</v>
      </c>
      <c r="I277" s="13" t="s">
        <v>370</v>
      </c>
      <c r="J277" s="5" t="s">
        <v>373</v>
      </c>
      <c r="K277" s="5" t="s">
        <v>373</v>
      </c>
      <c r="L277" s="5" t="s">
        <v>373</v>
      </c>
      <c r="M277" s="13" t="s">
        <v>370</v>
      </c>
      <c r="N277" s="37">
        <v>694</v>
      </c>
      <c r="O277" s="37">
        <v>390.3</v>
      </c>
      <c r="P277" s="4">
        <f t="shared" si="93"/>
        <v>0.56239193083573491</v>
      </c>
      <c r="Q277" s="13">
        <v>20</v>
      </c>
      <c r="R277" s="22">
        <v>1</v>
      </c>
      <c r="S277" s="13">
        <v>15</v>
      </c>
      <c r="T277" s="37">
        <v>68.7</v>
      </c>
      <c r="U277" s="37">
        <v>0</v>
      </c>
      <c r="V277" s="4">
        <f t="shared" si="94"/>
        <v>0</v>
      </c>
      <c r="W277" s="13">
        <v>30</v>
      </c>
      <c r="X277" s="37">
        <v>9.91</v>
      </c>
      <c r="Y277" s="37">
        <v>10.4</v>
      </c>
      <c r="Z277" s="4">
        <f t="shared" si="95"/>
        <v>1.0494450050454087</v>
      </c>
      <c r="AA277" s="13">
        <v>20</v>
      </c>
      <c r="AB277" s="37" t="s">
        <v>370</v>
      </c>
      <c r="AC277" s="37" t="s">
        <v>370</v>
      </c>
      <c r="AD277" s="4" t="s">
        <v>370</v>
      </c>
      <c r="AE277" s="13" t="s">
        <v>370</v>
      </c>
      <c r="AF277" s="5" t="s">
        <v>383</v>
      </c>
      <c r="AG277" s="5" t="s">
        <v>383</v>
      </c>
      <c r="AH277" s="5" t="s">
        <v>383</v>
      </c>
      <c r="AI277" s="13">
        <v>5</v>
      </c>
      <c r="AJ277" s="5" t="s">
        <v>383</v>
      </c>
      <c r="AK277" s="5" t="s">
        <v>383</v>
      </c>
      <c r="AL277" s="5" t="s">
        <v>383</v>
      </c>
      <c r="AM277" s="13">
        <v>15</v>
      </c>
      <c r="AN277" s="37">
        <v>150</v>
      </c>
      <c r="AO277" s="37">
        <v>247</v>
      </c>
      <c r="AP277" s="4">
        <f t="shared" si="102"/>
        <v>1.6466666666666667</v>
      </c>
      <c r="AQ277" s="13">
        <v>20</v>
      </c>
      <c r="AR277" s="20">
        <f t="shared" si="96"/>
        <v>0.76352449572339243</v>
      </c>
      <c r="AS277" s="20">
        <f t="shared" si="103"/>
        <v>0.76352449572339243</v>
      </c>
      <c r="AT277" s="35">
        <v>1027</v>
      </c>
      <c r="AU277" s="21">
        <f t="shared" si="89"/>
        <v>840.27272727272725</v>
      </c>
      <c r="AV277" s="21">
        <f t="shared" si="90"/>
        <v>641.6</v>
      </c>
      <c r="AW277" s="80">
        <f t="shared" si="91"/>
        <v>-198.67272727272723</v>
      </c>
      <c r="AX277" s="21">
        <v>83.3</v>
      </c>
      <c r="AY277" s="21">
        <v>114.6</v>
      </c>
      <c r="AZ277" s="21">
        <v>53.799999999999983</v>
      </c>
      <c r="BA277" s="21">
        <v>93.3</v>
      </c>
      <c r="BB277" s="21">
        <v>55.9</v>
      </c>
      <c r="BC277" s="21">
        <v>40.299999999999955</v>
      </c>
      <c r="BD277" s="21">
        <v>88.900000000000034</v>
      </c>
      <c r="BE277" s="21">
        <v>37.500000000000043</v>
      </c>
      <c r="BF277" s="78">
        <f t="shared" si="92"/>
        <v>74.000000000000043</v>
      </c>
      <c r="BG277" s="100"/>
      <c r="BH277" s="81"/>
      <c r="BI277" s="106"/>
      <c r="BJ277" s="37">
        <f t="shared" si="97"/>
        <v>74.000000000000043</v>
      </c>
      <c r="BK277" s="11"/>
      <c r="BL277" s="11"/>
      <c r="BM277" s="11"/>
      <c r="BN277" s="11"/>
      <c r="BO277" s="11"/>
      <c r="BP277" s="11"/>
      <c r="BQ277" s="11"/>
      <c r="BR277" s="11"/>
      <c r="BS277" s="11"/>
      <c r="BT277" s="11"/>
      <c r="BU277" s="11"/>
      <c r="BV277" s="11"/>
      <c r="BW277" s="11"/>
      <c r="BX277" s="11"/>
      <c r="BY277" s="11"/>
      <c r="BZ277" s="11"/>
      <c r="CA277" s="11"/>
      <c r="CB277" s="11"/>
      <c r="CC277" s="11"/>
      <c r="CD277" s="11"/>
      <c r="CE277" s="11"/>
      <c r="CF277" s="12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2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  <c r="DV277" s="11"/>
      <c r="DW277" s="11"/>
      <c r="DX277" s="11"/>
      <c r="DY277" s="11"/>
      <c r="DZ277" s="11"/>
      <c r="EA277" s="11"/>
      <c r="EB277" s="11"/>
      <c r="EC277" s="11"/>
      <c r="ED277" s="11"/>
      <c r="EE277" s="11"/>
      <c r="EF277" s="11"/>
      <c r="EG277" s="11"/>
      <c r="EH277" s="11"/>
      <c r="EI277" s="11"/>
      <c r="EJ277" s="12"/>
      <c r="EK277" s="11"/>
      <c r="EL277" s="11"/>
      <c r="EM277" s="11"/>
      <c r="EN277" s="11"/>
      <c r="EO277" s="11"/>
      <c r="EP277" s="11"/>
      <c r="EQ277" s="11"/>
      <c r="ER277" s="11"/>
      <c r="ES277" s="11"/>
      <c r="ET277" s="11"/>
      <c r="EU277" s="11"/>
      <c r="EV277" s="11"/>
      <c r="EW277" s="11"/>
      <c r="EX277" s="11"/>
      <c r="EY277" s="11"/>
      <c r="EZ277" s="11"/>
      <c r="FA277" s="11"/>
      <c r="FB277" s="11"/>
      <c r="FC277" s="11"/>
      <c r="FD277" s="11"/>
      <c r="FE277" s="11"/>
      <c r="FF277" s="11"/>
      <c r="FG277" s="11"/>
      <c r="FH277" s="11"/>
      <c r="FI277" s="11"/>
      <c r="FJ277" s="11"/>
      <c r="FK277" s="11"/>
      <c r="FL277" s="12"/>
      <c r="FM277" s="11"/>
      <c r="FN277" s="11"/>
      <c r="FO277" s="11"/>
      <c r="FP277" s="11"/>
      <c r="FQ277" s="11"/>
      <c r="FR277" s="11"/>
      <c r="FS277" s="11"/>
      <c r="FT277" s="11"/>
      <c r="FU277" s="11"/>
      <c r="FV277" s="11"/>
      <c r="FW277" s="11"/>
      <c r="FX277" s="11"/>
      <c r="FY277" s="11"/>
      <c r="FZ277" s="11"/>
      <c r="GA277" s="11"/>
      <c r="GB277" s="11"/>
      <c r="GC277" s="11"/>
      <c r="GD277" s="11"/>
      <c r="GE277" s="11"/>
      <c r="GF277" s="11"/>
      <c r="GG277" s="11"/>
      <c r="GH277" s="11"/>
      <c r="GI277" s="11"/>
      <c r="GJ277" s="11"/>
      <c r="GK277" s="11"/>
      <c r="GL277" s="11"/>
      <c r="GM277" s="11"/>
      <c r="GN277" s="12"/>
      <c r="GO277" s="11"/>
      <c r="GP277" s="11"/>
      <c r="GQ277" s="11"/>
      <c r="GR277" s="11"/>
      <c r="GS277" s="11"/>
      <c r="GT277" s="11"/>
      <c r="GU277" s="11"/>
      <c r="GV277" s="11"/>
      <c r="GW277" s="11"/>
      <c r="GX277" s="11"/>
      <c r="GY277" s="11"/>
      <c r="GZ277" s="11"/>
      <c r="HA277" s="11"/>
      <c r="HB277" s="11"/>
      <c r="HC277" s="11"/>
      <c r="HD277" s="11"/>
      <c r="HE277" s="11"/>
      <c r="HF277" s="11"/>
      <c r="HG277" s="11"/>
      <c r="HH277" s="11"/>
      <c r="HI277" s="11"/>
      <c r="HJ277" s="11"/>
      <c r="HK277" s="11"/>
      <c r="HL277" s="11"/>
      <c r="HM277" s="11"/>
      <c r="HN277" s="11"/>
      <c r="HO277" s="11"/>
      <c r="HP277" s="12"/>
      <c r="HQ277" s="11"/>
      <c r="HR277" s="11"/>
    </row>
    <row r="278" spans="1:226" s="2" customFormat="1" ht="15" customHeight="1" x14ac:dyDescent="0.2">
      <c r="A278" s="16" t="s">
        <v>276</v>
      </c>
      <c r="B278" s="37">
        <v>0</v>
      </c>
      <c r="C278" s="37">
        <v>0</v>
      </c>
      <c r="D278" s="4">
        <f t="shared" si="88"/>
        <v>0</v>
      </c>
      <c r="E278" s="13">
        <v>0</v>
      </c>
      <c r="F278" s="5" t="s">
        <v>373</v>
      </c>
      <c r="G278" s="5" t="s">
        <v>373</v>
      </c>
      <c r="H278" s="5" t="s">
        <v>373</v>
      </c>
      <c r="I278" s="13" t="s">
        <v>370</v>
      </c>
      <c r="J278" s="5" t="s">
        <v>373</v>
      </c>
      <c r="K278" s="5" t="s">
        <v>373</v>
      </c>
      <c r="L278" s="5" t="s">
        <v>373</v>
      </c>
      <c r="M278" s="13" t="s">
        <v>370</v>
      </c>
      <c r="N278" s="37">
        <v>367.2</v>
      </c>
      <c r="O278" s="37">
        <v>562.20000000000005</v>
      </c>
      <c r="P278" s="4">
        <f t="shared" si="93"/>
        <v>1.531045751633987</v>
      </c>
      <c r="Q278" s="13">
        <v>20</v>
      </c>
      <c r="R278" s="22">
        <v>1</v>
      </c>
      <c r="S278" s="13">
        <v>15</v>
      </c>
      <c r="T278" s="37">
        <v>43.1</v>
      </c>
      <c r="U278" s="37">
        <v>14</v>
      </c>
      <c r="V278" s="4">
        <f t="shared" si="94"/>
        <v>0.3248259860788863</v>
      </c>
      <c r="W278" s="13">
        <v>20</v>
      </c>
      <c r="X278" s="37">
        <v>8.32</v>
      </c>
      <c r="Y278" s="37">
        <v>8.5</v>
      </c>
      <c r="Z278" s="4">
        <f t="shared" si="95"/>
        <v>1.0216346153846154</v>
      </c>
      <c r="AA278" s="13">
        <v>30</v>
      </c>
      <c r="AB278" s="37" t="s">
        <v>370</v>
      </c>
      <c r="AC278" s="37" t="s">
        <v>370</v>
      </c>
      <c r="AD278" s="4" t="s">
        <v>370</v>
      </c>
      <c r="AE278" s="13" t="s">
        <v>370</v>
      </c>
      <c r="AF278" s="5" t="s">
        <v>383</v>
      </c>
      <c r="AG278" s="5" t="s">
        <v>383</v>
      </c>
      <c r="AH278" s="5" t="s">
        <v>383</v>
      </c>
      <c r="AI278" s="13">
        <v>5</v>
      </c>
      <c r="AJ278" s="5" t="s">
        <v>383</v>
      </c>
      <c r="AK278" s="5" t="s">
        <v>383</v>
      </c>
      <c r="AL278" s="5" t="s">
        <v>383</v>
      </c>
      <c r="AM278" s="13">
        <v>15</v>
      </c>
      <c r="AN278" s="37">
        <v>94</v>
      </c>
      <c r="AO278" s="37">
        <v>94</v>
      </c>
      <c r="AP278" s="4">
        <f t="shared" si="102"/>
        <v>1</v>
      </c>
      <c r="AQ278" s="13">
        <v>20</v>
      </c>
      <c r="AR278" s="20">
        <f t="shared" si="96"/>
        <v>0.97872831634091362</v>
      </c>
      <c r="AS278" s="20">
        <f t="shared" si="103"/>
        <v>0.97872831634091362</v>
      </c>
      <c r="AT278" s="35">
        <v>766</v>
      </c>
      <c r="AU278" s="21">
        <f t="shared" si="89"/>
        <v>626.72727272727275</v>
      </c>
      <c r="AV278" s="21">
        <f t="shared" si="90"/>
        <v>613.4</v>
      </c>
      <c r="AW278" s="80">
        <f t="shared" si="91"/>
        <v>-13.327272727272771</v>
      </c>
      <c r="AX278" s="21">
        <v>76.400000000000006</v>
      </c>
      <c r="AY278" s="21">
        <v>130.4</v>
      </c>
      <c r="AZ278" s="21">
        <v>11</v>
      </c>
      <c r="BA278" s="21">
        <v>25.1</v>
      </c>
      <c r="BB278" s="21">
        <v>59</v>
      </c>
      <c r="BC278" s="21">
        <v>70.399999999999977</v>
      </c>
      <c r="BD278" s="21">
        <v>106.70000000000007</v>
      </c>
      <c r="BE278" s="21">
        <v>55.699999999999903</v>
      </c>
      <c r="BF278" s="78">
        <f t="shared" si="92"/>
        <v>78.700000000000045</v>
      </c>
      <c r="BG278" s="100"/>
      <c r="BH278" s="81"/>
      <c r="BI278" s="106"/>
      <c r="BJ278" s="37">
        <f t="shared" si="97"/>
        <v>78.700000000000045</v>
      </c>
      <c r="BK278" s="11"/>
      <c r="BL278" s="11"/>
      <c r="BM278" s="11"/>
      <c r="BN278" s="11"/>
      <c r="BO278" s="11"/>
      <c r="BP278" s="11"/>
      <c r="BQ278" s="11"/>
      <c r="BR278" s="11"/>
      <c r="BS278" s="11"/>
      <c r="BT278" s="11"/>
      <c r="BU278" s="11"/>
      <c r="BV278" s="11"/>
      <c r="BW278" s="11"/>
      <c r="BX278" s="11"/>
      <c r="BY278" s="11"/>
      <c r="BZ278" s="11"/>
      <c r="CA278" s="11"/>
      <c r="CB278" s="11"/>
      <c r="CC278" s="11"/>
      <c r="CD278" s="11"/>
      <c r="CE278" s="11"/>
      <c r="CF278" s="12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2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  <c r="DV278" s="11"/>
      <c r="DW278" s="11"/>
      <c r="DX278" s="11"/>
      <c r="DY278" s="11"/>
      <c r="DZ278" s="11"/>
      <c r="EA278" s="11"/>
      <c r="EB278" s="11"/>
      <c r="EC278" s="11"/>
      <c r="ED278" s="11"/>
      <c r="EE278" s="11"/>
      <c r="EF278" s="11"/>
      <c r="EG278" s="11"/>
      <c r="EH278" s="11"/>
      <c r="EI278" s="11"/>
      <c r="EJ278" s="12"/>
      <c r="EK278" s="11"/>
      <c r="EL278" s="11"/>
      <c r="EM278" s="11"/>
      <c r="EN278" s="11"/>
      <c r="EO278" s="11"/>
      <c r="EP278" s="11"/>
      <c r="EQ278" s="11"/>
      <c r="ER278" s="11"/>
      <c r="ES278" s="11"/>
      <c r="ET278" s="11"/>
      <c r="EU278" s="11"/>
      <c r="EV278" s="11"/>
      <c r="EW278" s="11"/>
      <c r="EX278" s="11"/>
      <c r="EY278" s="11"/>
      <c r="EZ278" s="11"/>
      <c r="FA278" s="11"/>
      <c r="FB278" s="11"/>
      <c r="FC278" s="11"/>
      <c r="FD278" s="11"/>
      <c r="FE278" s="11"/>
      <c r="FF278" s="11"/>
      <c r="FG278" s="11"/>
      <c r="FH278" s="11"/>
      <c r="FI278" s="11"/>
      <c r="FJ278" s="11"/>
      <c r="FK278" s="11"/>
      <c r="FL278" s="12"/>
      <c r="FM278" s="11"/>
      <c r="FN278" s="11"/>
      <c r="FO278" s="11"/>
      <c r="FP278" s="11"/>
      <c r="FQ278" s="11"/>
      <c r="FR278" s="11"/>
      <c r="FS278" s="11"/>
      <c r="FT278" s="11"/>
      <c r="FU278" s="11"/>
      <c r="FV278" s="11"/>
      <c r="FW278" s="11"/>
      <c r="FX278" s="11"/>
      <c r="FY278" s="11"/>
      <c r="FZ278" s="11"/>
      <c r="GA278" s="11"/>
      <c r="GB278" s="11"/>
      <c r="GC278" s="11"/>
      <c r="GD278" s="11"/>
      <c r="GE278" s="11"/>
      <c r="GF278" s="11"/>
      <c r="GG278" s="11"/>
      <c r="GH278" s="11"/>
      <c r="GI278" s="11"/>
      <c r="GJ278" s="11"/>
      <c r="GK278" s="11"/>
      <c r="GL278" s="11"/>
      <c r="GM278" s="11"/>
      <c r="GN278" s="12"/>
      <c r="GO278" s="11"/>
      <c r="GP278" s="11"/>
      <c r="GQ278" s="11"/>
      <c r="GR278" s="11"/>
      <c r="GS278" s="11"/>
      <c r="GT278" s="11"/>
      <c r="GU278" s="11"/>
      <c r="GV278" s="11"/>
      <c r="GW278" s="11"/>
      <c r="GX278" s="11"/>
      <c r="GY278" s="11"/>
      <c r="GZ278" s="11"/>
      <c r="HA278" s="11"/>
      <c r="HB278" s="11"/>
      <c r="HC278" s="11"/>
      <c r="HD278" s="11"/>
      <c r="HE278" s="11"/>
      <c r="HF278" s="11"/>
      <c r="HG278" s="11"/>
      <c r="HH278" s="11"/>
      <c r="HI278" s="11"/>
      <c r="HJ278" s="11"/>
      <c r="HK278" s="11"/>
      <c r="HL278" s="11"/>
      <c r="HM278" s="11"/>
      <c r="HN278" s="11"/>
      <c r="HO278" s="11"/>
      <c r="HP278" s="12"/>
      <c r="HQ278" s="11"/>
      <c r="HR278" s="11"/>
    </row>
    <row r="279" spans="1:226" s="2" customFormat="1" ht="15" customHeight="1" x14ac:dyDescent="0.2">
      <c r="A279" s="16" t="s">
        <v>277</v>
      </c>
      <c r="B279" s="37">
        <v>0</v>
      </c>
      <c r="C279" s="37">
        <v>0</v>
      </c>
      <c r="D279" s="4">
        <f t="shared" si="88"/>
        <v>0</v>
      </c>
      <c r="E279" s="13">
        <v>0</v>
      </c>
      <c r="F279" s="5" t="s">
        <v>373</v>
      </c>
      <c r="G279" s="5" t="s">
        <v>373</v>
      </c>
      <c r="H279" s="5" t="s">
        <v>373</v>
      </c>
      <c r="I279" s="13" t="s">
        <v>370</v>
      </c>
      <c r="J279" s="5" t="s">
        <v>373</v>
      </c>
      <c r="K279" s="5" t="s">
        <v>373</v>
      </c>
      <c r="L279" s="5" t="s">
        <v>373</v>
      </c>
      <c r="M279" s="13" t="s">
        <v>370</v>
      </c>
      <c r="N279" s="37">
        <v>2381.3000000000002</v>
      </c>
      <c r="O279" s="37">
        <v>2785.2</v>
      </c>
      <c r="P279" s="4">
        <f t="shared" si="93"/>
        <v>1.1696132364674756</v>
      </c>
      <c r="Q279" s="13">
        <v>20</v>
      </c>
      <c r="R279" s="22">
        <v>1</v>
      </c>
      <c r="S279" s="13">
        <v>15</v>
      </c>
      <c r="T279" s="37">
        <v>34.799999999999997</v>
      </c>
      <c r="U279" s="37">
        <v>17.399999999999999</v>
      </c>
      <c r="V279" s="4">
        <f t="shared" si="94"/>
        <v>0.5</v>
      </c>
      <c r="W279" s="13">
        <v>15</v>
      </c>
      <c r="X279" s="37">
        <v>8.01</v>
      </c>
      <c r="Y279" s="37">
        <v>11.1</v>
      </c>
      <c r="Z279" s="4">
        <f t="shared" si="95"/>
        <v>1.3857677902621723</v>
      </c>
      <c r="AA279" s="13">
        <v>35</v>
      </c>
      <c r="AB279" s="37" t="s">
        <v>370</v>
      </c>
      <c r="AC279" s="37" t="s">
        <v>370</v>
      </c>
      <c r="AD279" s="4" t="s">
        <v>370</v>
      </c>
      <c r="AE279" s="13" t="s">
        <v>370</v>
      </c>
      <c r="AF279" s="5" t="s">
        <v>383</v>
      </c>
      <c r="AG279" s="5" t="s">
        <v>383</v>
      </c>
      <c r="AH279" s="5" t="s">
        <v>383</v>
      </c>
      <c r="AI279" s="13">
        <v>5</v>
      </c>
      <c r="AJ279" s="5" t="s">
        <v>383</v>
      </c>
      <c r="AK279" s="5" t="s">
        <v>383</v>
      </c>
      <c r="AL279" s="5" t="s">
        <v>383</v>
      </c>
      <c r="AM279" s="13">
        <v>15</v>
      </c>
      <c r="AN279" s="37">
        <v>76</v>
      </c>
      <c r="AO279" s="37">
        <v>92</v>
      </c>
      <c r="AP279" s="4">
        <f t="shared" si="102"/>
        <v>1.2105263157894737</v>
      </c>
      <c r="AQ279" s="13">
        <v>20</v>
      </c>
      <c r="AR279" s="20">
        <f t="shared" si="96"/>
        <v>1.1295682257553812</v>
      </c>
      <c r="AS279" s="20">
        <f t="shared" si="103"/>
        <v>1.1295682257553812</v>
      </c>
      <c r="AT279" s="35">
        <v>552</v>
      </c>
      <c r="AU279" s="21">
        <f t="shared" si="89"/>
        <v>451.63636363636363</v>
      </c>
      <c r="AV279" s="21">
        <f t="shared" si="90"/>
        <v>510.2</v>
      </c>
      <c r="AW279" s="80">
        <f t="shared" si="91"/>
        <v>58.563636363636363</v>
      </c>
      <c r="AX279" s="21">
        <v>95.3</v>
      </c>
      <c r="AY279" s="21">
        <v>86.2</v>
      </c>
      <c r="AZ279" s="21">
        <v>0</v>
      </c>
      <c r="BA279" s="21">
        <v>17.100000000000001</v>
      </c>
      <c r="BB279" s="21">
        <v>18.8</v>
      </c>
      <c r="BC279" s="21">
        <v>95.900000000000034</v>
      </c>
      <c r="BD279" s="21">
        <v>33.799999999999947</v>
      </c>
      <c r="BE279" s="21">
        <v>46.600000000000037</v>
      </c>
      <c r="BF279" s="78">
        <f t="shared" si="92"/>
        <v>116.49999999999993</v>
      </c>
      <c r="BG279" s="100"/>
      <c r="BH279" s="81"/>
      <c r="BI279" s="106"/>
      <c r="BJ279" s="37">
        <f t="shared" si="97"/>
        <v>116.49999999999993</v>
      </c>
      <c r="BK279" s="11"/>
      <c r="BL279" s="11"/>
      <c r="BM279" s="11"/>
      <c r="BN279" s="11"/>
      <c r="BO279" s="11"/>
      <c r="BP279" s="11"/>
      <c r="BQ279" s="11"/>
      <c r="BR279" s="11"/>
      <c r="BS279" s="11"/>
      <c r="BT279" s="11"/>
      <c r="BU279" s="11"/>
      <c r="BV279" s="11"/>
      <c r="BW279" s="11"/>
      <c r="BX279" s="11"/>
      <c r="BY279" s="11"/>
      <c r="BZ279" s="11"/>
      <c r="CA279" s="11"/>
      <c r="CB279" s="11"/>
      <c r="CC279" s="11"/>
      <c r="CD279" s="11"/>
      <c r="CE279" s="11"/>
      <c r="CF279" s="12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2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  <c r="DV279" s="11"/>
      <c r="DW279" s="11"/>
      <c r="DX279" s="11"/>
      <c r="DY279" s="11"/>
      <c r="DZ279" s="11"/>
      <c r="EA279" s="11"/>
      <c r="EB279" s="11"/>
      <c r="EC279" s="11"/>
      <c r="ED279" s="11"/>
      <c r="EE279" s="11"/>
      <c r="EF279" s="11"/>
      <c r="EG279" s="11"/>
      <c r="EH279" s="11"/>
      <c r="EI279" s="11"/>
      <c r="EJ279" s="12"/>
      <c r="EK279" s="11"/>
      <c r="EL279" s="11"/>
      <c r="EM279" s="11"/>
      <c r="EN279" s="11"/>
      <c r="EO279" s="11"/>
      <c r="EP279" s="11"/>
      <c r="EQ279" s="11"/>
      <c r="ER279" s="11"/>
      <c r="ES279" s="11"/>
      <c r="ET279" s="11"/>
      <c r="EU279" s="11"/>
      <c r="EV279" s="11"/>
      <c r="EW279" s="11"/>
      <c r="EX279" s="11"/>
      <c r="EY279" s="11"/>
      <c r="EZ279" s="11"/>
      <c r="FA279" s="11"/>
      <c r="FB279" s="11"/>
      <c r="FC279" s="11"/>
      <c r="FD279" s="11"/>
      <c r="FE279" s="11"/>
      <c r="FF279" s="11"/>
      <c r="FG279" s="11"/>
      <c r="FH279" s="11"/>
      <c r="FI279" s="11"/>
      <c r="FJ279" s="11"/>
      <c r="FK279" s="11"/>
      <c r="FL279" s="12"/>
      <c r="FM279" s="11"/>
      <c r="FN279" s="11"/>
      <c r="FO279" s="11"/>
      <c r="FP279" s="11"/>
      <c r="FQ279" s="11"/>
      <c r="FR279" s="11"/>
      <c r="FS279" s="11"/>
      <c r="FT279" s="11"/>
      <c r="FU279" s="11"/>
      <c r="FV279" s="11"/>
      <c r="FW279" s="11"/>
      <c r="FX279" s="11"/>
      <c r="FY279" s="11"/>
      <c r="FZ279" s="11"/>
      <c r="GA279" s="11"/>
      <c r="GB279" s="11"/>
      <c r="GC279" s="11"/>
      <c r="GD279" s="11"/>
      <c r="GE279" s="11"/>
      <c r="GF279" s="11"/>
      <c r="GG279" s="11"/>
      <c r="GH279" s="11"/>
      <c r="GI279" s="11"/>
      <c r="GJ279" s="11"/>
      <c r="GK279" s="11"/>
      <c r="GL279" s="11"/>
      <c r="GM279" s="11"/>
      <c r="GN279" s="12"/>
      <c r="GO279" s="11"/>
      <c r="GP279" s="11"/>
      <c r="GQ279" s="11"/>
      <c r="GR279" s="11"/>
      <c r="GS279" s="11"/>
      <c r="GT279" s="11"/>
      <c r="GU279" s="11"/>
      <c r="GV279" s="11"/>
      <c r="GW279" s="11"/>
      <c r="GX279" s="11"/>
      <c r="GY279" s="11"/>
      <c r="GZ279" s="11"/>
      <c r="HA279" s="11"/>
      <c r="HB279" s="11"/>
      <c r="HC279" s="11"/>
      <c r="HD279" s="11"/>
      <c r="HE279" s="11"/>
      <c r="HF279" s="11"/>
      <c r="HG279" s="11"/>
      <c r="HH279" s="11"/>
      <c r="HI279" s="11"/>
      <c r="HJ279" s="11"/>
      <c r="HK279" s="11"/>
      <c r="HL279" s="11"/>
      <c r="HM279" s="11"/>
      <c r="HN279" s="11"/>
      <c r="HO279" s="11"/>
      <c r="HP279" s="12"/>
      <c r="HQ279" s="11"/>
      <c r="HR279" s="11"/>
    </row>
    <row r="280" spans="1:226" s="2" customFormat="1" ht="15" customHeight="1" x14ac:dyDescent="0.2">
      <c r="A280" s="16" t="s">
        <v>278</v>
      </c>
      <c r="B280" s="37">
        <v>0</v>
      </c>
      <c r="C280" s="37">
        <v>0</v>
      </c>
      <c r="D280" s="4">
        <f t="shared" si="88"/>
        <v>0</v>
      </c>
      <c r="E280" s="13">
        <v>0</v>
      </c>
      <c r="F280" s="5" t="s">
        <v>373</v>
      </c>
      <c r="G280" s="5" t="s">
        <v>373</v>
      </c>
      <c r="H280" s="5" t="s">
        <v>373</v>
      </c>
      <c r="I280" s="13" t="s">
        <v>370</v>
      </c>
      <c r="J280" s="5" t="s">
        <v>373</v>
      </c>
      <c r="K280" s="5" t="s">
        <v>373</v>
      </c>
      <c r="L280" s="5" t="s">
        <v>373</v>
      </c>
      <c r="M280" s="13" t="s">
        <v>370</v>
      </c>
      <c r="N280" s="37">
        <v>699.9</v>
      </c>
      <c r="O280" s="37">
        <v>289.7</v>
      </c>
      <c r="P280" s="4">
        <f t="shared" si="93"/>
        <v>0.41391627375339335</v>
      </c>
      <c r="Q280" s="13">
        <v>20</v>
      </c>
      <c r="R280" s="22">
        <v>1</v>
      </c>
      <c r="S280" s="13">
        <v>15</v>
      </c>
      <c r="T280" s="37">
        <v>144.1</v>
      </c>
      <c r="U280" s="37">
        <v>237.2</v>
      </c>
      <c r="V280" s="4">
        <f t="shared" si="94"/>
        <v>1.6460791117279667</v>
      </c>
      <c r="W280" s="13">
        <v>25</v>
      </c>
      <c r="X280" s="37">
        <v>15.18</v>
      </c>
      <c r="Y280" s="37">
        <v>9.6</v>
      </c>
      <c r="Z280" s="4">
        <f t="shared" si="95"/>
        <v>0.6324110671936759</v>
      </c>
      <c r="AA280" s="13">
        <v>25</v>
      </c>
      <c r="AB280" s="37" t="s">
        <v>370</v>
      </c>
      <c r="AC280" s="37" t="s">
        <v>370</v>
      </c>
      <c r="AD280" s="4" t="s">
        <v>370</v>
      </c>
      <c r="AE280" s="13" t="s">
        <v>370</v>
      </c>
      <c r="AF280" s="5" t="s">
        <v>383</v>
      </c>
      <c r="AG280" s="5" t="s">
        <v>383</v>
      </c>
      <c r="AH280" s="5" t="s">
        <v>383</v>
      </c>
      <c r="AI280" s="13">
        <v>5</v>
      </c>
      <c r="AJ280" s="5" t="s">
        <v>383</v>
      </c>
      <c r="AK280" s="5" t="s">
        <v>383</v>
      </c>
      <c r="AL280" s="5" t="s">
        <v>383</v>
      </c>
      <c r="AM280" s="13">
        <v>15</v>
      </c>
      <c r="AN280" s="37">
        <v>238</v>
      </c>
      <c r="AO280" s="37">
        <v>240</v>
      </c>
      <c r="AP280" s="4">
        <f t="shared" si="102"/>
        <v>1.0084033613445378</v>
      </c>
      <c r="AQ280" s="13">
        <v>20</v>
      </c>
      <c r="AR280" s="20">
        <f t="shared" si="96"/>
        <v>0.9562728302380924</v>
      </c>
      <c r="AS280" s="20">
        <f t="shared" si="103"/>
        <v>0.9562728302380924</v>
      </c>
      <c r="AT280" s="35">
        <v>584</v>
      </c>
      <c r="AU280" s="21">
        <f t="shared" si="89"/>
        <v>477.81818181818187</v>
      </c>
      <c r="AV280" s="21">
        <f t="shared" si="90"/>
        <v>456.9</v>
      </c>
      <c r="AW280" s="80">
        <f t="shared" si="91"/>
        <v>-20.918181818181893</v>
      </c>
      <c r="AX280" s="21">
        <v>128.1</v>
      </c>
      <c r="AY280" s="21">
        <v>93.8</v>
      </c>
      <c r="AZ280" s="21">
        <v>0</v>
      </c>
      <c r="BA280" s="21">
        <v>33</v>
      </c>
      <c r="BB280" s="21">
        <v>51.6</v>
      </c>
      <c r="BC280" s="21">
        <v>0</v>
      </c>
      <c r="BD280" s="21">
        <v>59.4</v>
      </c>
      <c r="BE280" s="21">
        <v>61.4</v>
      </c>
      <c r="BF280" s="78">
        <f t="shared" si="92"/>
        <v>29.599999999999945</v>
      </c>
      <c r="BG280" s="100"/>
      <c r="BH280" s="81"/>
      <c r="BI280" s="106"/>
      <c r="BJ280" s="37">
        <f t="shared" si="97"/>
        <v>29.599999999999945</v>
      </c>
      <c r="BK280" s="11"/>
      <c r="BL280" s="11"/>
      <c r="BM280" s="11"/>
      <c r="BN280" s="11"/>
      <c r="BO280" s="11"/>
      <c r="BP280" s="11"/>
      <c r="BQ280" s="11"/>
      <c r="BR280" s="11"/>
      <c r="BS280" s="11"/>
      <c r="BT280" s="11"/>
      <c r="BU280" s="11"/>
      <c r="BV280" s="11"/>
      <c r="BW280" s="11"/>
      <c r="BX280" s="11"/>
      <c r="BY280" s="11"/>
      <c r="BZ280" s="11"/>
      <c r="CA280" s="11"/>
      <c r="CB280" s="11"/>
      <c r="CC280" s="11"/>
      <c r="CD280" s="11"/>
      <c r="CE280" s="11"/>
      <c r="CF280" s="12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2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  <c r="DV280" s="11"/>
      <c r="DW280" s="11"/>
      <c r="DX280" s="11"/>
      <c r="DY280" s="11"/>
      <c r="DZ280" s="11"/>
      <c r="EA280" s="11"/>
      <c r="EB280" s="11"/>
      <c r="EC280" s="11"/>
      <c r="ED280" s="11"/>
      <c r="EE280" s="11"/>
      <c r="EF280" s="11"/>
      <c r="EG280" s="11"/>
      <c r="EH280" s="11"/>
      <c r="EI280" s="11"/>
      <c r="EJ280" s="12"/>
      <c r="EK280" s="11"/>
      <c r="EL280" s="11"/>
      <c r="EM280" s="11"/>
      <c r="EN280" s="11"/>
      <c r="EO280" s="11"/>
      <c r="EP280" s="11"/>
      <c r="EQ280" s="11"/>
      <c r="ER280" s="11"/>
      <c r="ES280" s="11"/>
      <c r="ET280" s="11"/>
      <c r="EU280" s="11"/>
      <c r="EV280" s="11"/>
      <c r="EW280" s="11"/>
      <c r="EX280" s="11"/>
      <c r="EY280" s="11"/>
      <c r="EZ280" s="11"/>
      <c r="FA280" s="11"/>
      <c r="FB280" s="11"/>
      <c r="FC280" s="11"/>
      <c r="FD280" s="11"/>
      <c r="FE280" s="11"/>
      <c r="FF280" s="11"/>
      <c r="FG280" s="11"/>
      <c r="FH280" s="11"/>
      <c r="FI280" s="11"/>
      <c r="FJ280" s="11"/>
      <c r="FK280" s="11"/>
      <c r="FL280" s="12"/>
      <c r="FM280" s="11"/>
      <c r="FN280" s="11"/>
      <c r="FO280" s="11"/>
      <c r="FP280" s="11"/>
      <c r="FQ280" s="11"/>
      <c r="FR280" s="11"/>
      <c r="FS280" s="11"/>
      <c r="FT280" s="11"/>
      <c r="FU280" s="11"/>
      <c r="FV280" s="11"/>
      <c r="FW280" s="11"/>
      <c r="FX280" s="11"/>
      <c r="FY280" s="11"/>
      <c r="FZ280" s="11"/>
      <c r="GA280" s="11"/>
      <c r="GB280" s="11"/>
      <c r="GC280" s="11"/>
      <c r="GD280" s="11"/>
      <c r="GE280" s="11"/>
      <c r="GF280" s="11"/>
      <c r="GG280" s="11"/>
      <c r="GH280" s="11"/>
      <c r="GI280" s="11"/>
      <c r="GJ280" s="11"/>
      <c r="GK280" s="11"/>
      <c r="GL280" s="11"/>
      <c r="GM280" s="11"/>
      <c r="GN280" s="12"/>
      <c r="GO280" s="11"/>
      <c r="GP280" s="11"/>
      <c r="GQ280" s="11"/>
      <c r="GR280" s="11"/>
      <c r="GS280" s="11"/>
      <c r="GT280" s="11"/>
      <c r="GU280" s="11"/>
      <c r="GV280" s="11"/>
      <c r="GW280" s="11"/>
      <c r="GX280" s="11"/>
      <c r="GY280" s="11"/>
      <c r="GZ280" s="11"/>
      <c r="HA280" s="11"/>
      <c r="HB280" s="11"/>
      <c r="HC280" s="11"/>
      <c r="HD280" s="11"/>
      <c r="HE280" s="11"/>
      <c r="HF280" s="11"/>
      <c r="HG280" s="11"/>
      <c r="HH280" s="11"/>
      <c r="HI280" s="11"/>
      <c r="HJ280" s="11"/>
      <c r="HK280" s="11"/>
      <c r="HL280" s="11"/>
      <c r="HM280" s="11"/>
      <c r="HN280" s="11"/>
      <c r="HO280" s="11"/>
      <c r="HP280" s="12"/>
      <c r="HQ280" s="11"/>
      <c r="HR280" s="11"/>
    </row>
    <row r="281" spans="1:226" s="2" customFormat="1" ht="15" customHeight="1" x14ac:dyDescent="0.2">
      <c r="A281" s="16" t="s">
        <v>279</v>
      </c>
      <c r="B281" s="37">
        <v>0</v>
      </c>
      <c r="C281" s="37">
        <v>0</v>
      </c>
      <c r="D281" s="4">
        <f t="shared" si="88"/>
        <v>0</v>
      </c>
      <c r="E281" s="13">
        <v>0</v>
      </c>
      <c r="F281" s="5" t="s">
        <v>373</v>
      </c>
      <c r="G281" s="5" t="s">
        <v>373</v>
      </c>
      <c r="H281" s="5" t="s">
        <v>373</v>
      </c>
      <c r="I281" s="13" t="s">
        <v>370</v>
      </c>
      <c r="J281" s="5" t="s">
        <v>373</v>
      </c>
      <c r="K281" s="5" t="s">
        <v>373</v>
      </c>
      <c r="L281" s="5" t="s">
        <v>373</v>
      </c>
      <c r="M281" s="13" t="s">
        <v>370</v>
      </c>
      <c r="N281" s="37">
        <v>1246.5</v>
      </c>
      <c r="O281" s="37">
        <v>896.5</v>
      </c>
      <c r="P281" s="4">
        <f t="shared" si="93"/>
        <v>0.71921379863618129</v>
      </c>
      <c r="Q281" s="13">
        <v>20</v>
      </c>
      <c r="R281" s="22">
        <v>1</v>
      </c>
      <c r="S281" s="13">
        <v>15</v>
      </c>
      <c r="T281" s="37">
        <v>43.1</v>
      </c>
      <c r="U281" s="37">
        <v>25.6</v>
      </c>
      <c r="V281" s="4">
        <f t="shared" si="94"/>
        <v>0.59396751740139209</v>
      </c>
      <c r="W281" s="13">
        <v>20</v>
      </c>
      <c r="X281" s="37">
        <v>6.52</v>
      </c>
      <c r="Y281" s="37">
        <v>8.4</v>
      </c>
      <c r="Z281" s="4">
        <f t="shared" si="95"/>
        <v>1.2883435582822087</v>
      </c>
      <c r="AA281" s="13">
        <v>30</v>
      </c>
      <c r="AB281" s="37" t="s">
        <v>370</v>
      </c>
      <c r="AC281" s="37" t="s">
        <v>370</v>
      </c>
      <c r="AD281" s="4" t="s">
        <v>370</v>
      </c>
      <c r="AE281" s="13" t="s">
        <v>370</v>
      </c>
      <c r="AF281" s="5" t="s">
        <v>383</v>
      </c>
      <c r="AG281" s="5" t="s">
        <v>383</v>
      </c>
      <c r="AH281" s="5" t="s">
        <v>383</v>
      </c>
      <c r="AI281" s="13">
        <v>5</v>
      </c>
      <c r="AJ281" s="5" t="s">
        <v>383</v>
      </c>
      <c r="AK281" s="5" t="s">
        <v>383</v>
      </c>
      <c r="AL281" s="5" t="s">
        <v>383</v>
      </c>
      <c r="AM281" s="13">
        <v>15</v>
      </c>
      <c r="AN281" s="37">
        <v>94</v>
      </c>
      <c r="AO281" s="37">
        <v>95</v>
      </c>
      <c r="AP281" s="4">
        <f t="shared" si="102"/>
        <v>1.0106382978723405</v>
      </c>
      <c r="AQ281" s="13">
        <v>20</v>
      </c>
      <c r="AR281" s="20">
        <f t="shared" si="96"/>
        <v>0.95358760977775747</v>
      </c>
      <c r="AS281" s="20">
        <f t="shared" si="103"/>
        <v>0.95358760977775747</v>
      </c>
      <c r="AT281" s="35">
        <v>1064</v>
      </c>
      <c r="AU281" s="21">
        <f t="shared" si="89"/>
        <v>870.54545454545462</v>
      </c>
      <c r="AV281" s="21">
        <f t="shared" si="90"/>
        <v>830.1</v>
      </c>
      <c r="AW281" s="80">
        <f t="shared" si="91"/>
        <v>-40.445454545454595</v>
      </c>
      <c r="AX281" s="21">
        <v>83.9</v>
      </c>
      <c r="AY281" s="21">
        <v>107.2</v>
      </c>
      <c r="AZ281" s="21">
        <v>48.3</v>
      </c>
      <c r="BA281" s="21">
        <v>87.8</v>
      </c>
      <c r="BB281" s="21">
        <v>103.6</v>
      </c>
      <c r="BC281" s="21">
        <v>5.7000000000000455</v>
      </c>
      <c r="BD281" s="21">
        <v>129.49999999999997</v>
      </c>
      <c r="BE281" s="21">
        <v>73.90000000000002</v>
      </c>
      <c r="BF281" s="78">
        <f t="shared" si="92"/>
        <v>190.2</v>
      </c>
      <c r="BG281" s="100"/>
      <c r="BH281" s="81"/>
      <c r="BI281" s="106"/>
      <c r="BJ281" s="37">
        <f t="shared" si="97"/>
        <v>190.2</v>
      </c>
      <c r="BK281" s="11"/>
      <c r="BL281" s="11"/>
      <c r="BM281" s="11"/>
      <c r="BN281" s="11"/>
      <c r="BO281" s="11"/>
      <c r="BP281" s="11"/>
      <c r="BQ281" s="11"/>
      <c r="BR281" s="11"/>
      <c r="BS281" s="11"/>
      <c r="BT281" s="11"/>
      <c r="BU281" s="11"/>
      <c r="BV281" s="11"/>
      <c r="BW281" s="11"/>
      <c r="BX281" s="11"/>
      <c r="BY281" s="11"/>
      <c r="BZ281" s="11"/>
      <c r="CA281" s="11"/>
      <c r="CB281" s="11"/>
      <c r="CC281" s="11"/>
      <c r="CD281" s="11"/>
      <c r="CE281" s="11"/>
      <c r="CF281" s="12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2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  <c r="DV281" s="11"/>
      <c r="DW281" s="11"/>
      <c r="DX281" s="11"/>
      <c r="DY281" s="11"/>
      <c r="DZ281" s="11"/>
      <c r="EA281" s="11"/>
      <c r="EB281" s="11"/>
      <c r="EC281" s="11"/>
      <c r="ED281" s="11"/>
      <c r="EE281" s="11"/>
      <c r="EF281" s="11"/>
      <c r="EG281" s="11"/>
      <c r="EH281" s="11"/>
      <c r="EI281" s="11"/>
      <c r="EJ281" s="12"/>
      <c r="EK281" s="11"/>
      <c r="EL281" s="11"/>
      <c r="EM281" s="11"/>
      <c r="EN281" s="11"/>
      <c r="EO281" s="11"/>
      <c r="EP281" s="11"/>
      <c r="EQ281" s="11"/>
      <c r="ER281" s="11"/>
      <c r="ES281" s="11"/>
      <c r="ET281" s="11"/>
      <c r="EU281" s="11"/>
      <c r="EV281" s="11"/>
      <c r="EW281" s="11"/>
      <c r="EX281" s="11"/>
      <c r="EY281" s="11"/>
      <c r="EZ281" s="11"/>
      <c r="FA281" s="11"/>
      <c r="FB281" s="11"/>
      <c r="FC281" s="11"/>
      <c r="FD281" s="11"/>
      <c r="FE281" s="11"/>
      <c r="FF281" s="11"/>
      <c r="FG281" s="11"/>
      <c r="FH281" s="11"/>
      <c r="FI281" s="11"/>
      <c r="FJ281" s="11"/>
      <c r="FK281" s="11"/>
      <c r="FL281" s="12"/>
      <c r="FM281" s="11"/>
      <c r="FN281" s="11"/>
      <c r="FO281" s="11"/>
      <c r="FP281" s="11"/>
      <c r="FQ281" s="11"/>
      <c r="FR281" s="11"/>
      <c r="FS281" s="11"/>
      <c r="FT281" s="11"/>
      <c r="FU281" s="11"/>
      <c r="FV281" s="11"/>
      <c r="FW281" s="11"/>
      <c r="FX281" s="11"/>
      <c r="FY281" s="11"/>
      <c r="FZ281" s="11"/>
      <c r="GA281" s="11"/>
      <c r="GB281" s="11"/>
      <c r="GC281" s="11"/>
      <c r="GD281" s="11"/>
      <c r="GE281" s="11"/>
      <c r="GF281" s="11"/>
      <c r="GG281" s="11"/>
      <c r="GH281" s="11"/>
      <c r="GI281" s="11"/>
      <c r="GJ281" s="11"/>
      <c r="GK281" s="11"/>
      <c r="GL281" s="11"/>
      <c r="GM281" s="11"/>
      <c r="GN281" s="12"/>
      <c r="GO281" s="11"/>
      <c r="GP281" s="11"/>
      <c r="GQ281" s="11"/>
      <c r="GR281" s="11"/>
      <c r="GS281" s="11"/>
      <c r="GT281" s="11"/>
      <c r="GU281" s="11"/>
      <c r="GV281" s="11"/>
      <c r="GW281" s="11"/>
      <c r="GX281" s="11"/>
      <c r="GY281" s="11"/>
      <c r="GZ281" s="11"/>
      <c r="HA281" s="11"/>
      <c r="HB281" s="11"/>
      <c r="HC281" s="11"/>
      <c r="HD281" s="11"/>
      <c r="HE281" s="11"/>
      <c r="HF281" s="11"/>
      <c r="HG281" s="11"/>
      <c r="HH281" s="11"/>
      <c r="HI281" s="11"/>
      <c r="HJ281" s="11"/>
      <c r="HK281" s="11"/>
      <c r="HL281" s="11"/>
      <c r="HM281" s="11"/>
      <c r="HN281" s="11"/>
      <c r="HO281" s="11"/>
      <c r="HP281" s="12"/>
      <c r="HQ281" s="11"/>
      <c r="HR281" s="11"/>
    </row>
    <row r="282" spans="1:226" s="2" customFormat="1" ht="15" customHeight="1" x14ac:dyDescent="0.2">
      <c r="A282" s="16" t="s">
        <v>280</v>
      </c>
      <c r="B282" s="37">
        <v>42883.5</v>
      </c>
      <c r="C282" s="37">
        <v>46293.3</v>
      </c>
      <c r="D282" s="4">
        <f t="shared" si="88"/>
        <v>1.079513099443842</v>
      </c>
      <c r="E282" s="13">
        <v>10</v>
      </c>
      <c r="F282" s="5" t="s">
        <v>373</v>
      </c>
      <c r="G282" s="5" t="s">
        <v>373</v>
      </c>
      <c r="H282" s="5" t="s">
        <v>373</v>
      </c>
      <c r="I282" s="13" t="s">
        <v>370</v>
      </c>
      <c r="J282" s="5" t="s">
        <v>373</v>
      </c>
      <c r="K282" s="5" t="s">
        <v>373</v>
      </c>
      <c r="L282" s="5" t="s">
        <v>373</v>
      </c>
      <c r="M282" s="13" t="s">
        <v>370</v>
      </c>
      <c r="N282" s="37">
        <v>13915.2</v>
      </c>
      <c r="O282" s="37">
        <v>11398</v>
      </c>
      <c r="P282" s="4">
        <f t="shared" si="93"/>
        <v>0.81910428883523045</v>
      </c>
      <c r="Q282" s="13">
        <v>20</v>
      </c>
      <c r="R282" s="22">
        <v>1</v>
      </c>
      <c r="S282" s="13">
        <v>15</v>
      </c>
      <c r="T282" s="37">
        <v>145.9</v>
      </c>
      <c r="U282" s="37">
        <v>0</v>
      </c>
      <c r="V282" s="4">
        <f t="shared" si="94"/>
        <v>0</v>
      </c>
      <c r="W282" s="13">
        <v>15</v>
      </c>
      <c r="X282" s="37">
        <v>18.920000000000002</v>
      </c>
      <c r="Y282" s="37">
        <v>15.4</v>
      </c>
      <c r="Z282" s="4">
        <f t="shared" si="95"/>
        <v>0.81395348837209291</v>
      </c>
      <c r="AA282" s="13">
        <v>35</v>
      </c>
      <c r="AB282" s="37" t="s">
        <v>370</v>
      </c>
      <c r="AC282" s="37" t="s">
        <v>370</v>
      </c>
      <c r="AD282" s="4" t="s">
        <v>370</v>
      </c>
      <c r="AE282" s="13" t="s">
        <v>370</v>
      </c>
      <c r="AF282" s="5" t="s">
        <v>383</v>
      </c>
      <c r="AG282" s="5" t="s">
        <v>383</v>
      </c>
      <c r="AH282" s="5" t="s">
        <v>383</v>
      </c>
      <c r="AI282" s="13">
        <v>5</v>
      </c>
      <c r="AJ282" s="5" t="s">
        <v>383</v>
      </c>
      <c r="AK282" s="5" t="s">
        <v>383</v>
      </c>
      <c r="AL282" s="5" t="s">
        <v>383</v>
      </c>
      <c r="AM282" s="13">
        <v>15</v>
      </c>
      <c r="AN282" s="37">
        <v>319</v>
      </c>
      <c r="AO282" s="37">
        <v>134</v>
      </c>
      <c r="AP282" s="4">
        <f t="shared" si="102"/>
        <v>0.42006269592476492</v>
      </c>
      <c r="AQ282" s="13">
        <v>20</v>
      </c>
      <c r="AR282" s="20">
        <f t="shared" si="96"/>
        <v>0.68753776332749206</v>
      </c>
      <c r="AS282" s="20">
        <f t="shared" si="103"/>
        <v>0.68753776332749206</v>
      </c>
      <c r="AT282" s="35">
        <v>1017</v>
      </c>
      <c r="AU282" s="21">
        <f t="shared" si="89"/>
        <v>832.09090909090912</v>
      </c>
      <c r="AV282" s="21">
        <f t="shared" si="90"/>
        <v>572.1</v>
      </c>
      <c r="AW282" s="80">
        <f t="shared" si="91"/>
        <v>-259.9909090909091</v>
      </c>
      <c r="AX282" s="21">
        <v>425.6</v>
      </c>
      <c r="AY282" s="21">
        <v>394.2</v>
      </c>
      <c r="AZ282" s="21">
        <v>0</v>
      </c>
      <c r="BA282" s="21">
        <v>111.2</v>
      </c>
      <c r="BB282" s="21">
        <v>47</v>
      </c>
      <c r="BC282" s="21">
        <v>0</v>
      </c>
      <c r="BD282" s="21">
        <v>72.3</v>
      </c>
      <c r="BE282" s="21">
        <v>60.5</v>
      </c>
      <c r="BF282" s="78">
        <f t="shared" si="92"/>
        <v>-538.70000000000005</v>
      </c>
      <c r="BG282" s="100"/>
      <c r="BH282" s="81"/>
      <c r="BI282" s="106"/>
      <c r="BJ282" s="37">
        <f t="shared" si="97"/>
        <v>0</v>
      </c>
      <c r="BK282" s="11"/>
      <c r="BL282" s="11"/>
      <c r="BM282" s="11"/>
      <c r="BN282" s="11"/>
      <c r="BO282" s="11"/>
      <c r="BP282" s="11"/>
      <c r="BQ282" s="11"/>
      <c r="BR282" s="11"/>
      <c r="BS282" s="11"/>
      <c r="BT282" s="11"/>
      <c r="BU282" s="11"/>
      <c r="BV282" s="11"/>
      <c r="BW282" s="11"/>
      <c r="BX282" s="11"/>
      <c r="BY282" s="11"/>
      <c r="BZ282" s="11"/>
      <c r="CA282" s="11"/>
      <c r="CB282" s="11"/>
      <c r="CC282" s="11"/>
      <c r="CD282" s="11"/>
      <c r="CE282" s="11"/>
      <c r="CF282" s="12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2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  <c r="DV282" s="11"/>
      <c r="DW282" s="11"/>
      <c r="DX282" s="11"/>
      <c r="DY282" s="11"/>
      <c r="DZ282" s="11"/>
      <c r="EA282" s="11"/>
      <c r="EB282" s="11"/>
      <c r="EC282" s="11"/>
      <c r="ED282" s="11"/>
      <c r="EE282" s="11"/>
      <c r="EF282" s="11"/>
      <c r="EG282" s="11"/>
      <c r="EH282" s="11"/>
      <c r="EI282" s="11"/>
      <c r="EJ282" s="12"/>
      <c r="EK282" s="11"/>
      <c r="EL282" s="11"/>
      <c r="EM282" s="11"/>
      <c r="EN282" s="11"/>
      <c r="EO282" s="11"/>
      <c r="EP282" s="11"/>
      <c r="EQ282" s="11"/>
      <c r="ER282" s="11"/>
      <c r="ES282" s="11"/>
      <c r="ET282" s="11"/>
      <c r="EU282" s="11"/>
      <c r="EV282" s="11"/>
      <c r="EW282" s="11"/>
      <c r="EX282" s="11"/>
      <c r="EY282" s="11"/>
      <c r="EZ282" s="11"/>
      <c r="FA282" s="11"/>
      <c r="FB282" s="11"/>
      <c r="FC282" s="11"/>
      <c r="FD282" s="11"/>
      <c r="FE282" s="11"/>
      <c r="FF282" s="11"/>
      <c r="FG282" s="11"/>
      <c r="FH282" s="11"/>
      <c r="FI282" s="11"/>
      <c r="FJ282" s="11"/>
      <c r="FK282" s="11"/>
      <c r="FL282" s="12"/>
      <c r="FM282" s="11"/>
      <c r="FN282" s="11"/>
      <c r="FO282" s="11"/>
      <c r="FP282" s="11"/>
      <c r="FQ282" s="11"/>
      <c r="FR282" s="11"/>
      <c r="FS282" s="11"/>
      <c r="FT282" s="11"/>
      <c r="FU282" s="11"/>
      <c r="FV282" s="11"/>
      <c r="FW282" s="11"/>
      <c r="FX282" s="11"/>
      <c r="FY282" s="11"/>
      <c r="FZ282" s="11"/>
      <c r="GA282" s="11"/>
      <c r="GB282" s="11"/>
      <c r="GC282" s="11"/>
      <c r="GD282" s="11"/>
      <c r="GE282" s="11"/>
      <c r="GF282" s="11"/>
      <c r="GG282" s="11"/>
      <c r="GH282" s="11"/>
      <c r="GI282" s="11"/>
      <c r="GJ282" s="11"/>
      <c r="GK282" s="11"/>
      <c r="GL282" s="11"/>
      <c r="GM282" s="11"/>
      <c r="GN282" s="12"/>
      <c r="GO282" s="11"/>
      <c r="GP282" s="11"/>
      <c r="GQ282" s="11"/>
      <c r="GR282" s="11"/>
      <c r="GS282" s="11"/>
      <c r="GT282" s="11"/>
      <c r="GU282" s="11"/>
      <c r="GV282" s="11"/>
      <c r="GW282" s="11"/>
      <c r="GX282" s="11"/>
      <c r="GY282" s="11"/>
      <c r="GZ282" s="11"/>
      <c r="HA282" s="11"/>
      <c r="HB282" s="11"/>
      <c r="HC282" s="11"/>
      <c r="HD282" s="11"/>
      <c r="HE282" s="11"/>
      <c r="HF282" s="11"/>
      <c r="HG282" s="11"/>
      <c r="HH282" s="11"/>
      <c r="HI282" s="11"/>
      <c r="HJ282" s="11"/>
      <c r="HK282" s="11"/>
      <c r="HL282" s="11"/>
      <c r="HM282" s="11"/>
      <c r="HN282" s="11"/>
      <c r="HO282" s="11"/>
      <c r="HP282" s="12"/>
      <c r="HQ282" s="11"/>
      <c r="HR282" s="11"/>
    </row>
    <row r="283" spans="1:226" s="2" customFormat="1" ht="15" customHeight="1" x14ac:dyDescent="0.2">
      <c r="A283" s="16" t="s">
        <v>281</v>
      </c>
      <c r="B283" s="37">
        <v>6191</v>
      </c>
      <c r="C283" s="37">
        <v>6998</v>
      </c>
      <c r="D283" s="4">
        <f t="shared" si="88"/>
        <v>1.1303505088031012</v>
      </c>
      <c r="E283" s="13">
        <v>10</v>
      </c>
      <c r="F283" s="5" t="s">
        <v>373</v>
      </c>
      <c r="G283" s="5" t="s">
        <v>373</v>
      </c>
      <c r="H283" s="5" t="s">
        <v>373</v>
      </c>
      <c r="I283" s="13" t="s">
        <v>370</v>
      </c>
      <c r="J283" s="5" t="s">
        <v>373</v>
      </c>
      <c r="K283" s="5" t="s">
        <v>373</v>
      </c>
      <c r="L283" s="5" t="s">
        <v>373</v>
      </c>
      <c r="M283" s="13" t="s">
        <v>370</v>
      </c>
      <c r="N283" s="37">
        <v>2859.3</v>
      </c>
      <c r="O283" s="37">
        <v>3563.8</v>
      </c>
      <c r="P283" s="4">
        <f t="shared" si="93"/>
        <v>1.2463889763228762</v>
      </c>
      <c r="Q283" s="13">
        <v>20</v>
      </c>
      <c r="R283" s="22">
        <v>1</v>
      </c>
      <c r="S283" s="13">
        <v>15</v>
      </c>
      <c r="T283" s="37">
        <v>20.6</v>
      </c>
      <c r="U283" s="37">
        <v>0</v>
      </c>
      <c r="V283" s="4">
        <f t="shared" si="94"/>
        <v>0</v>
      </c>
      <c r="W283" s="13">
        <v>25</v>
      </c>
      <c r="X283" s="37">
        <v>3.1</v>
      </c>
      <c r="Y283" s="37">
        <v>3.3</v>
      </c>
      <c r="Z283" s="4">
        <f t="shared" si="95"/>
        <v>1.064516129032258</v>
      </c>
      <c r="AA283" s="13">
        <v>25</v>
      </c>
      <c r="AB283" s="37" t="s">
        <v>370</v>
      </c>
      <c r="AC283" s="37" t="s">
        <v>370</v>
      </c>
      <c r="AD283" s="4" t="s">
        <v>370</v>
      </c>
      <c r="AE283" s="13" t="s">
        <v>370</v>
      </c>
      <c r="AF283" s="5" t="s">
        <v>383</v>
      </c>
      <c r="AG283" s="5" t="s">
        <v>383</v>
      </c>
      <c r="AH283" s="5" t="s">
        <v>383</v>
      </c>
      <c r="AI283" s="13">
        <v>5</v>
      </c>
      <c r="AJ283" s="5" t="s">
        <v>383</v>
      </c>
      <c r="AK283" s="5" t="s">
        <v>383</v>
      </c>
      <c r="AL283" s="5" t="s">
        <v>383</v>
      </c>
      <c r="AM283" s="13">
        <v>15</v>
      </c>
      <c r="AN283" s="37">
        <v>45</v>
      </c>
      <c r="AO283" s="37">
        <v>45</v>
      </c>
      <c r="AP283" s="4">
        <f t="shared" si="102"/>
        <v>1</v>
      </c>
      <c r="AQ283" s="13">
        <v>20</v>
      </c>
      <c r="AR283" s="20">
        <f t="shared" si="96"/>
        <v>0.85081902469821724</v>
      </c>
      <c r="AS283" s="20">
        <f t="shared" si="103"/>
        <v>0.85081902469821724</v>
      </c>
      <c r="AT283" s="35">
        <v>1463</v>
      </c>
      <c r="AU283" s="21">
        <f t="shared" si="89"/>
        <v>1197</v>
      </c>
      <c r="AV283" s="21">
        <f t="shared" si="90"/>
        <v>1018.4</v>
      </c>
      <c r="AW283" s="80">
        <f t="shared" si="91"/>
        <v>-178.60000000000002</v>
      </c>
      <c r="AX283" s="21">
        <v>301.5</v>
      </c>
      <c r="AY283" s="21">
        <v>280.2</v>
      </c>
      <c r="AZ283" s="21">
        <v>0</v>
      </c>
      <c r="BA283" s="21">
        <v>114.1</v>
      </c>
      <c r="BB283" s="21">
        <v>98.5</v>
      </c>
      <c r="BC283" s="21">
        <v>0</v>
      </c>
      <c r="BD283" s="21">
        <v>116.5</v>
      </c>
      <c r="BE283" s="21">
        <v>88.7</v>
      </c>
      <c r="BF283" s="78">
        <f t="shared" si="92"/>
        <v>18.90000000000002</v>
      </c>
      <c r="BG283" s="100"/>
      <c r="BH283" s="81"/>
      <c r="BI283" s="106"/>
      <c r="BJ283" s="37">
        <f t="shared" si="97"/>
        <v>18.90000000000002</v>
      </c>
      <c r="BK283" s="11"/>
      <c r="BL283" s="11"/>
      <c r="BM283" s="11"/>
      <c r="BN283" s="11"/>
      <c r="BO283" s="11"/>
      <c r="BP283" s="11"/>
      <c r="BQ283" s="11"/>
      <c r="BR283" s="11"/>
      <c r="BS283" s="11"/>
      <c r="BT283" s="11"/>
      <c r="BU283" s="11"/>
      <c r="BV283" s="11"/>
      <c r="BW283" s="11"/>
      <c r="BX283" s="11"/>
      <c r="BY283" s="11"/>
      <c r="BZ283" s="11"/>
      <c r="CA283" s="11"/>
      <c r="CB283" s="11"/>
      <c r="CC283" s="11"/>
      <c r="CD283" s="11"/>
      <c r="CE283" s="11"/>
      <c r="CF283" s="12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2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  <c r="DV283" s="11"/>
      <c r="DW283" s="11"/>
      <c r="DX283" s="11"/>
      <c r="DY283" s="11"/>
      <c r="DZ283" s="11"/>
      <c r="EA283" s="11"/>
      <c r="EB283" s="11"/>
      <c r="EC283" s="11"/>
      <c r="ED283" s="11"/>
      <c r="EE283" s="11"/>
      <c r="EF283" s="11"/>
      <c r="EG283" s="11"/>
      <c r="EH283" s="11"/>
      <c r="EI283" s="11"/>
      <c r="EJ283" s="12"/>
      <c r="EK283" s="11"/>
      <c r="EL283" s="11"/>
      <c r="EM283" s="11"/>
      <c r="EN283" s="11"/>
      <c r="EO283" s="11"/>
      <c r="EP283" s="11"/>
      <c r="EQ283" s="11"/>
      <c r="ER283" s="11"/>
      <c r="ES283" s="11"/>
      <c r="ET283" s="11"/>
      <c r="EU283" s="11"/>
      <c r="EV283" s="11"/>
      <c r="EW283" s="11"/>
      <c r="EX283" s="11"/>
      <c r="EY283" s="11"/>
      <c r="EZ283" s="11"/>
      <c r="FA283" s="11"/>
      <c r="FB283" s="11"/>
      <c r="FC283" s="11"/>
      <c r="FD283" s="11"/>
      <c r="FE283" s="11"/>
      <c r="FF283" s="11"/>
      <c r="FG283" s="11"/>
      <c r="FH283" s="11"/>
      <c r="FI283" s="11"/>
      <c r="FJ283" s="11"/>
      <c r="FK283" s="11"/>
      <c r="FL283" s="12"/>
      <c r="FM283" s="11"/>
      <c r="FN283" s="11"/>
      <c r="FO283" s="11"/>
      <c r="FP283" s="11"/>
      <c r="FQ283" s="11"/>
      <c r="FR283" s="11"/>
      <c r="FS283" s="11"/>
      <c r="FT283" s="11"/>
      <c r="FU283" s="11"/>
      <c r="FV283" s="11"/>
      <c r="FW283" s="11"/>
      <c r="FX283" s="11"/>
      <c r="FY283" s="11"/>
      <c r="FZ283" s="11"/>
      <c r="GA283" s="11"/>
      <c r="GB283" s="11"/>
      <c r="GC283" s="11"/>
      <c r="GD283" s="11"/>
      <c r="GE283" s="11"/>
      <c r="GF283" s="11"/>
      <c r="GG283" s="11"/>
      <c r="GH283" s="11"/>
      <c r="GI283" s="11"/>
      <c r="GJ283" s="11"/>
      <c r="GK283" s="11"/>
      <c r="GL283" s="11"/>
      <c r="GM283" s="11"/>
      <c r="GN283" s="12"/>
      <c r="GO283" s="11"/>
      <c r="GP283" s="11"/>
      <c r="GQ283" s="11"/>
      <c r="GR283" s="11"/>
      <c r="GS283" s="11"/>
      <c r="GT283" s="11"/>
      <c r="GU283" s="11"/>
      <c r="GV283" s="11"/>
      <c r="GW283" s="11"/>
      <c r="GX283" s="11"/>
      <c r="GY283" s="11"/>
      <c r="GZ283" s="11"/>
      <c r="HA283" s="11"/>
      <c r="HB283" s="11"/>
      <c r="HC283" s="11"/>
      <c r="HD283" s="11"/>
      <c r="HE283" s="11"/>
      <c r="HF283" s="11"/>
      <c r="HG283" s="11"/>
      <c r="HH283" s="11"/>
      <c r="HI283" s="11"/>
      <c r="HJ283" s="11"/>
      <c r="HK283" s="11"/>
      <c r="HL283" s="11"/>
      <c r="HM283" s="11"/>
      <c r="HN283" s="11"/>
      <c r="HO283" s="11"/>
      <c r="HP283" s="12"/>
      <c r="HQ283" s="11"/>
      <c r="HR283" s="11"/>
    </row>
    <row r="284" spans="1:226" s="2" customFormat="1" ht="15" customHeight="1" x14ac:dyDescent="0.2">
      <c r="A284" s="16" t="s">
        <v>282</v>
      </c>
      <c r="B284" s="37">
        <v>639337</v>
      </c>
      <c r="C284" s="37">
        <v>686721</v>
      </c>
      <c r="D284" s="4">
        <f t="shared" si="88"/>
        <v>1.0741142777596167</v>
      </c>
      <c r="E284" s="13">
        <v>10</v>
      </c>
      <c r="F284" s="5" t="s">
        <v>373</v>
      </c>
      <c r="G284" s="5" t="s">
        <v>373</v>
      </c>
      <c r="H284" s="5" t="s">
        <v>373</v>
      </c>
      <c r="I284" s="13" t="s">
        <v>370</v>
      </c>
      <c r="J284" s="5" t="s">
        <v>373</v>
      </c>
      <c r="K284" s="5" t="s">
        <v>373</v>
      </c>
      <c r="L284" s="5" t="s">
        <v>373</v>
      </c>
      <c r="M284" s="13" t="s">
        <v>370</v>
      </c>
      <c r="N284" s="37">
        <v>3691.4</v>
      </c>
      <c r="O284" s="37">
        <v>5046.8</v>
      </c>
      <c r="P284" s="4">
        <f t="shared" si="93"/>
        <v>1.3671777645337813</v>
      </c>
      <c r="Q284" s="13">
        <v>20</v>
      </c>
      <c r="R284" s="22">
        <v>1</v>
      </c>
      <c r="S284" s="13">
        <v>15</v>
      </c>
      <c r="T284" s="37">
        <v>12.4</v>
      </c>
      <c r="U284" s="37">
        <v>10.5</v>
      </c>
      <c r="V284" s="4">
        <f t="shared" si="94"/>
        <v>0.84677419354838712</v>
      </c>
      <c r="W284" s="13">
        <v>5</v>
      </c>
      <c r="X284" s="37">
        <v>5.35</v>
      </c>
      <c r="Y284" s="37">
        <v>7.4</v>
      </c>
      <c r="Z284" s="4">
        <f t="shared" si="95"/>
        <v>1.3831775700934581</v>
      </c>
      <c r="AA284" s="13">
        <v>45</v>
      </c>
      <c r="AB284" s="37" t="s">
        <v>370</v>
      </c>
      <c r="AC284" s="37" t="s">
        <v>370</v>
      </c>
      <c r="AD284" s="4" t="s">
        <v>370</v>
      </c>
      <c r="AE284" s="13" t="s">
        <v>370</v>
      </c>
      <c r="AF284" s="5" t="s">
        <v>383</v>
      </c>
      <c r="AG284" s="5" t="s">
        <v>383</v>
      </c>
      <c r="AH284" s="5" t="s">
        <v>383</v>
      </c>
      <c r="AI284" s="13">
        <v>5</v>
      </c>
      <c r="AJ284" s="5" t="s">
        <v>383</v>
      </c>
      <c r="AK284" s="5" t="s">
        <v>383</v>
      </c>
      <c r="AL284" s="5" t="s">
        <v>383</v>
      </c>
      <c r="AM284" s="13">
        <v>15</v>
      </c>
      <c r="AN284" s="37">
        <v>27</v>
      </c>
      <c r="AO284" s="37">
        <v>165</v>
      </c>
      <c r="AP284" s="4">
        <f t="shared" si="102"/>
        <v>6.1111111111111107</v>
      </c>
      <c r="AQ284" s="13">
        <v>20</v>
      </c>
      <c r="AR284" s="20">
        <f t="shared" si="96"/>
        <v>2.1024676688038397</v>
      </c>
      <c r="AS284" s="20">
        <f t="shared" si="103"/>
        <v>1.2902467668803839</v>
      </c>
      <c r="AT284" s="35">
        <v>1807</v>
      </c>
      <c r="AU284" s="21">
        <f t="shared" si="89"/>
        <v>1478.4545454545455</v>
      </c>
      <c r="AV284" s="21">
        <f t="shared" si="90"/>
        <v>1907.6</v>
      </c>
      <c r="AW284" s="80">
        <f t="shared" si="91"/>
        <v>429.14545454545441</v>
      </c>
      <c r="AX284" s="21">
        <v>300.8</v>
      </c>
      <c r="AY284" s="21">
        <v>296.3</v>
      </c>
      <c r="AZ284" s="21">
        <v>9.7999999999999545</v>
      </c>
      <c r="BA284" s="21">
        <v>132.6</v>
      </c>
      <c r="BB284" s="21">
        <v>213.6</v>
      </c>
      <c r="BC284" s="21">
        <v>282.60000000000014</v>
      </c>
      <c r="BD284" s="21">
        <v>213.80000000000004</v>
      </c>
      <c r="BE284" s="21">
        <v>206.79999999999981</v>
      </c>
      <c r="BF284" s="78">
        <f t="shared" si="92"/>
        <v>251.3000000000001</v>
      </c>
      <c r="BG284" s="100"/>
      <c r="BH284" s="81"/>
      <c r="BI284" s="106"/>
      <c r="BJ284" s="37">
        <f t="shared" si="97"/>
        <v>251.3000000000001</v>
      </c>
      <c r="BK284" s="11"/>
      <c r="BL284" s="11"/>
      <c r="BM284" s="11"/>
      <c r="BN284" s="11"/>
      <c r="BO284" s="11"/>
      <c r="BP284" s="11"/>
      <c r="BQ284" s="11"/>
      <c r="BR284" s="11"/>
      <c r="BS284" s="11"/>
      <c r="BT284" s="11"/>
      <c r="BU284" s="11"/>
      <c r="BV284" s="11"/>
      <c r="BW284" s="11"/>
      <c r="BX284" s="11"/>
      <c r="BY284" s="11"/>
      <c r="BZ284" s="11"/>
      <c r="CA284" s="11"/>
      <c r="CB284" s="11"/>
      <c r="CC284" s="11"/>
      <c r="CD284" s="11"/>
      <c r="CE284" s="11"/>
      <c r="CF284" s="12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2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  <c r="DV284" s="11"/>
      <c r="DW284" s="11"/>
      <c r="DX284" s="11"/>
      <c r="DY284" s="11"/>
      <c r="DZ284" s="11"/>
      <c r="EA284" s="11"/>
      <c r="EB284" s="11"/>
      <c r="EC284" s="11"/>
      <c r="ED284" s="11"/>
      <c r="EE284" s="11"/>
      <c r="EF284" s="11"/>
      <c r="EG284" s="11"/>
      <c r="EH284" s="11"/>
      <c r="EI284" s="11"/>
      <c r="EJ284" s="12"/>
      <c r="EK284" s="11"/>
      <c r="EL284" s="11"/>
      <c r="EM284" s="11"/>
      <c r="EN284" s="11"/>
      <c r="EO284" s="11"/>
      <c r="EP284" s="11"/>
      <c r="EQ284" s="11"/>
      <c r="ER284" s="11"/>
      <c r="ES284" s="11"/>
      <c r="ET284" s="11"/>
      <c r="EU284" s="11"/>
      <c r="EV284" s="11"/>
      <c r="EW284" s="11"/>
      <c r="EX284" s="11"/>
      <c r="EY284" s="11"/>
      <c r="EZ284" s="11"/>
      <c r="FA284" s="11"/>
      <c r="FB284" s="11"/>
      <c r="FC284" s="11"/>
      <c r="FD284" s="11"/>
      <c r="FE284" s="11"/>
      <c r="FF284" s="11"/>
      <c r="FG284" s="11"/>
      <c r="FH284" s="11"/>
      <c r="FI284" s="11"/>
      <c r="FJ284" s="11"/>
      <c r="FK284" s="11"/>
      <c r="FL284" s="12"/>
      <c r="FM284" s="11"/>
      <c r="FN284" s="11"/>
      <c r="FO284" s="11"/>
      <c r="FP284" s="11"/>
      <c r="FQ284" s="11"/>
      <c r="FR284" s="11"/>
      <c r="FS284" s="11"/>
      <c r="FT284" s="11"/>
      <c r="FU284" s="11"/>
      <c r="FV284" s="11"/>
      <c r="FW284" s="11"/>
      <c r="FX284" s="11"/>
      <c r="FY284" s="11"/>
      <c r="FZ284" s="11"/>
      <c r="GA284" s="11"/>
      <c r="GB284" s="11"/>
      <c r="GC284" s="11"/>
      <c r="GD284" s="11"/>
      <c r="GE284" s="11"/>
      <c r="GF284" s="11"/>
      <c r="GG284" s="11"/>
      <c r="GH284" s="11"/>
      <c r="GI284" s="11"/>
      <c r="GJ284" s="11"/>
      <c r="GK284" s="11"/>
      <c r="GL284" s="11"/>
      <c r="GM284" s="11"/>
      <c r="GN284" s="12"/>
      <c r="GO284" s="11"/>
      <c r="GP284" s="11"/>
      <c r="GQ284" s="11"/>
      <c r="GR284" s="11"/>
      <c r="GS284" s="11"/>
      <c r="GT284" s="11"/>
      <c r="GU284" s="11"/>
      <c r="GV284" s="11"/>
      <c r="GW284" s="11"/>
      <c r="GX284" s="11"/>
      <c r="GY284" s="11"/>
      <c r="GZ284" s="11"/>
      <c r="HA284" s="11"/>
      <c r="HB284" s="11"/>
      <c r="HC284" s="11"/>
      <c r="HD284" s="11"/>
      <c r="HE284" s="11"/>
      <c r="HF284" s="11"/>
      <c r="HG284" s="11"/>
      <c r="HH284" s="11"/>
      <c r="HI284" s="11"/>
      <c r="HJ284" s="11"/>
      <c r="HK284" s="11"/>
      <c r="HL284" s="11"/>
      <c r="HM284" s="11"/>
      <c r="HN284" s="11"/>
      <c r="HO284" s="11"/>
      <c r="HP284" s="12"/>
      <c r="HQ284" s="11"/>
      <c r="HR284" s="11"/>
    </row>
    <row r="285" spans="1:226" s="2" customFormat="1" ht="15" customHeight="1" x14ac:dyDescent="0.2">
      <c r="A285" s="16" t="s">
        <v>283</v>
      </c>
      <c r="B285" s="37">
        <v>872476</v>
      </c>
      <c r="C285" s="37">
        <v>905133</v>
      </c>
      <c r="D285" s="4">
        <f t="shared" si="88"/>
        <v>1.0374302559611954</v>
      </c>
      <c r="E285" s="13">
        <v>10</v>
      </c>
      <c r="F285" s="5" t="s">
        <v>373</v>
      </c>
      <c r="G285" s="5" t="s">
        <v>373</v>
      </c>
      <c r="H285" s="5" t="s">
        <v>373</v>
      </c>
      <c r="I285" s="13" t="s">
        <v>370</v>
      </c>
      <c r="J285" s="5" t="s">
        <v>373</v>
      </c>
      <c r="K285" s="5" t="s">
        <v>373</v>
      </c>
      <c r="L285" s="5" t="s">
        <v>373</v>
      </c>
      <c r="M285" s="13" t="s">
        <v>370</v>
      </c>
      <c r="N285" s="37">
        <v>22100.7</v>
      </c>
      <c r="O285" s="37">
        <v>20232</v>
      </c>
      <c r="P285" s="4">
        <f t="shared" si="93"/>
        <v>0.91544611709131385</v>
      </c>
      <c r="Q285" s="13">
        <v>20</v>
      </c>
      <c r="R285" s="22">
        <v>1</v>
      </c>
      <c r="S285" s="13">
        <v>15</v>
      </c>
      <c r="T285" s="37">
        <v>9.1</v>
      </c>
      <c r="U285" s="37">
        <v>0</v>
      </c>
      <c r="V285" s="4">
        <f t="shared" si="94"/>
        <v>0</v>
      </c>
      <c r="W285" s="13">
        <v>10</v>
      </c>
      <c r="X285" s="37">
        <v>3.71</v>
      </c>
      <c r="Y285" s="37">
        <v>9.1999999999999993</v>
      </c>
      <c r="Z285" s="4">
        <f t="shared" si="95"/>
        <v>2.4797843665768191</v>
      </c>
      <c r="AA285" s="13">
        <v>40</v>
      </c>
      <c r="AB285" s="37" t="s">
        <v>370</v>
      </c>
      <c r="AC285" s="37" t="s">
        <v>370</v>
      </c>
      <c r="AD285" s="4" t="s">
        <v>370</v>
      </c>
      <c r="AE285" s="13" t="s">
        <v>370</v>
      </c>
      <c r="AF285" s="5" t="s">
        <v>383</v>
      </c>
      <c r="AG285" s="5" t="s">
        <v>383</v>
      </c>
      <c r="AH285" s="5" t="s">
        <v>383</v>
      </c>
      <c r="AI285" s="13">
        <v>5</v>
      </c>
      <c r="AJ285" s="5" t="s">
        <v>383</v>
      </c>
      <c r="AK285" s="5" t="s">
        <v>383</v>
      </c>
      <c r="AL285" s="5" t="s">
        <v>383</v>
      </c>
      <c r="AM285" s="13">
        <v>15</v>
      </c>
      <c r="AN285" s="37">
        <v>20</v>
      </c>
      <c r="AO285" s="37">
        <v>25</v>
      </c>
      <c r="AP285" s="4">
        <f t="shared" si="102"/>
        <v>1.25</v>
      </c>
      <c r="AQ285" s="13">
        <v>20</v>
      </c>
      <c r="AR285" s="20">
        <f t="shared" si="96"/>
        <v>1.4597791266479219</v>
      </c>
      <c r="AS285" s="20">
        <f t="shared" si="103"/>
        <v>1.2259779126647921</v>
      </c>
      <c r="AT285" s="35">
        <v>716</v>
      </c>
      <c r="AU285" s="21">
        <f t="shared" si="89"/>
        <v>585.81818181818187</v>
      </c>
      <c r="AV285" s="21">
        <f t="shared" si="90"/>
        <v>718.2</v>
      </c>
      <c r="AW285" s="80">
        <f t="shared" si="91"/>
        <v>132.38181818181818</v>
      </c>
      <c r="AX285" s="21">
        <v>147.80000000000001</v>
      </c>
      <c r="AY285" s="21">
        <v>138.6</v>
      </c>
      <c r="AZ285" s="21">
        <v>0</v>
      </c>
      <c r="BA285" s="21">
        <v>72.900000000000006</v>
      </c>
      <c r="BB285" s="21">
        <v>84.6</v>
      </c>
      <c r="BC285" s="21">
        <v>47.799999999999983</v>
      </c>
      <c r="BD285" s="21">
        <v>56.800000000000026</v>
      </c>
      <c r="BE285" s="21">
        <v>83.69999999999996</v>
      </c>
      <c r="BF285" s="78">
        <f t="shared" si="92"/>
        <v>86.000000000000085</v>
      </c>
      <c r="BG285" s="100"/>
      <c r="BH285" s="81"/>
      <c r="BI285" s="106"/>
      <c r="BJ285" s="37">
        <f t="shared" si="97"/>
        <v>86.000000000000085</v>
      </c>
      <c r="BK285" s="11"/>
      <c r="BL285" s="11"/>
      <c r="BM285" s="11"/>
      <c r="BN285" s="11"/>
      <c r="BO285" s="11"/>
      <c r="BP285" s="11"/>
      <c r="BQ285" s="11"/>
      <c r="BR285" s="11"/>
      <c r="BS285" s="11"/>
      <c r="BT285" s="11"/>
      <c r="BU285" s="11"/>
      <c r="BV285" s="11"/>
      <c r="BW285" s="11"/>
      <c r="BX285" s="11"/>
      <c r="BY285" s="11"/>
      <c r="BZ285" s="11"/>
      <c r="CA285" s="11"/>
      <c r="CB285" s="11"/>
      <c r="CC285" s="11"/>
      <c r="CD285" s="11"/>
      <c r="CE285" s="11"/>
      <c r="CF285" s="12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2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  <c r="DV285" s="11"/>
      <c r="DW285" s="11"/>
      <c r="DX285" s="11"/>
      <c r="DY285" s="11"/>
      <c r="DZ285" s="11"/>
      <c r="EA285" s="11"/>
      <c r="EB285" s="11"/>
      <c r="EC285" s="11"/>
      <c r="ED285" s="11"/>
      <c r="EE285" s="11"/>
      <c r="EF285" s="11"/>
      <c r="EG285" s="11"/>
      <c r="EH285" s="11"/>
      <c r="EI285" s="11"/>
      <c r="EJ285" s="12"/>
      <c r="EK285" s="11"/>
      <c r="EL285" s="11"/>
      <c r="EM285" s="11"/>
      <c r="EN285" s="11"/>
      <c r="EO285" s="11"/>
      <c r="EP285" s="11"/>
      <c r="EQ285" s="11"/>
      <c r="ER285" s="11"/>
      <c r="ES285" s="11"/>
      <c r="ET285" s="11"/>
      <c r="EU285" s="11"/>
      <c r="EV285" s="11"/>
      <c r="EW285" s="11"/>
      <c r="EX285" s="11"/>
      <c r="EY285" s="11"/>
      <c r="EZ285" s="11"/>
      <c r="FA285" s="11"/>
      <c r="FB285" s="11"/>
      <c r="FC285" s="11"/>
      <c r="FD285" s="11"/>
      <c r="FE285" s="11"/>
      <c r="FF285" s="11"/>
      <c r="FG285" s="11"/>
      <c r="FH285" s="11"/>
      <c r="FI285" s="11"/>
      <c r="FJ285" s="11"/>
      <c r="FK285" s="11"/>
      <c r="FL285" s="12"/>
      <c r="FM285" s="11"/>
      <c r="FN285" s="11"/>
      <c r="FO285" s="11"/>
      <c r="FP285" s="11"/>
      <c r="FQ285" s="11"/>
      <c r="FR285" s="11"/>
      <c r="FS285" s="11"/>
      <c r="FT285" s="11"/>
      <c r="FU285" s="11"/>
      <c r="FV285" s="11"/>
      <c r="FW285" s="11"/>
      <c r="FX285" s="11"/>
      <c r="FY285" s="11"/>
      <c r="FZ285" s="11"/>
      <c r="GA285" s="11"/>
      <c r="GB285" s="11"/>
      <c r="GC285" s="11"/>
      <c r="GD285" s="11"/>
      <c r="GE285" s="11"/>
      <c r="GF285" s="11"/>
      <c r="GG285" s="11"/>
      <c r="GH285" s="11"/>
      <c r="GI285" s="11"/>
      <c r="GJ285" s="11"/>
      <c r="GK285" s="11"/>
      <c r="GL285" s="11"/>
      <c r="GM285" s="11"/>
      <c r="GN285" s="12"/>
      <c r="GO285" s="11"/>
      <c r="GP285" s="11"/>
      <c r="GQ285" s="11"/>
      <c r="GR285" s="11"/>
      <c r="GS285" s="11"/>
      <c r="GT285" s="11"/>
      <c r="GU285" s="11"/>
      <c r="GV285" s="11"/>
      <c r="GW285" s="11"/>
      <c r="GX285" s="11"/>
      <c r="GY285" s="11"/>
      <c r="GZ285" s="11"/>
      <c r="HA285" s="11"/>
      <c r="HB285" s="11"/>
      <c r="HC285" s="11"/>
      <c r="HD285" s="11"/>
      <c r="HE285" s="11"/>
      <c r="HF285" s="11"/>
      <c r="HG285" s="11"/>
      <c r="HH285" s="11"/>
      <c r="HI285" s="11"/>
      <c r="HJ285" s="11"/>
      <c r="HK285" s="11"/>
      <c r="HL285" s="11"/>
      <c r="HM285" s="11"/>
      <c r="HN285" s="11"/>
      <c r="HO285" s="11"/>
      <c r="HP285" s="12"/>
      <c r="HQ285" s="11"/>
      <c r="HR285" s="11"/>
    </row>
    <row r="286" spans="1:226" s="2" customFormat="1" ht="15" customHeight="1" x14ac:dyDescent="0.2">
      <c r="A286" s="16" t="s">
        <v>171</v>
      </c>
      <c r="B286" s="37">
        <v>0</v>
      </c>
      <c r="C286" s="37">
        <v>0</v>
      </c>
      <c r="D286" s="4">
        <f t="shared" si="88"/>
        <v>0</v>
      </c>
      <c r="E286" s="13">
        <v>0</v>
      </c>
      <c r="F286" s="5" t="s">
        <v>373</v>
      </c>
      <c r="G286" s="5" t="s">
        <v>373</v>
      </c>
      <c r="H286" s="5" t="s">
        <v>373</v>
      </c>
      <c r="I286" s="13" t="s">
        <v>370</v>
      </c>
      <c r="J286" s="5" t="s">
        <v>373</v>
      </c>
      <c r="K286" s="5" t="s">
        <v>373</v>
      </c>
      <c r="L286" s="5" t="s">
        <v>373</v>
      </c>
      <c r="M286" s="13" t="s">
        <v>370</v>
      </c>
      <c r="N286" s="37">
        <v>3066.3</v>
      </c>
      <c r="O286" s="37">
        <v>1737.8</v>
      </c>
      <c r="P286" s="4">
        <f t="shared" si="93"/>
        <v>0.56674167563513023</v>
      </c>
      <c r="Q286" s="13">
        <v>20</v>
      </c>
      <c r="R286" s="22">
        <v>1</v>
      </c>
      <c r="S286" s="13">
        <v>15</v>
      </c>
      <c r="T286" s="37">
        <v>393.9</v>
      </c>
      <c r="U286" s="37">
        <v>605.1</v>
      </c>
      <c r="V286" s="4">
        <f t="shared" si="94"/>
        <v>1.5361766945925364</v>
      </c>
      <c r="W286" s="13">
        <v>25</v>
      </c>
      <c r="X286" s="37">
        <v>25.61</v>
      </c>
      <c r="Y286" s="37">
        <v>26.6</v>
      </c>
      <c r="Z286" s="4">
        <f t="shared" si="95"/>
        <v>1.0386567746973838</v>
      </c>
      <c r="AA286" s="13">
        <v>25</v>
      </c>
      <c r="AB286" s="37" t="s">
        <v>370</v>
      </c>
      <c r="AC286" s="37" t="s">
        <v>370</v>
      </c>
      <c r="AD286" s="4" t="s">
        <v>370</v>
      </c>
      <c r="AE286" s="13" t="s">
        <v>370</v>
      </c>
      <c r="AF286" s="5" t="s">
        <v>383</v>
      </c>
      <c r="AG286" s="5" t="s">
        <v>383</v>
      </c>
      <c r="AH286" s="5" t="s">
        <v>383</v>
      </c>
      <c r="AI286" s="13">
        <v>5</v>
      </c>
      <c r="AJ286" s="5" t="s">
        <v>383</v>
      </c>
      <c r="AK286" s="5" t="s">
        <v>383</v>
      </c>
      <c r="AL286" s="5" t="s">
        <v>383</v>
      </c>
      <c r="AM286" s="13">
        <v>15</v>
      </c>
      <c r="AN286" s="37">
        <v>436</v>
      </c>
      <c r="AO286" s="37">
        <v>478</v>
      </c>
      <c r="AP286" s="4">
        <f t="shared" si="102"/>
        <v>1.0963302752293578</v>
      </c>
      <c r="AQ286" s="13">
        <v>20</v>
      </c>
      <c r="AR286" s="20">
        <f t="shared" si="96"/>
        <v>1.0726883404717882</v>
      </c>
      <c r="AS286" s="20">
        <f t="shared" si="103"/>
        <v>1.0726883404717882</v>
      </c>
      <c r="AT286" s="35">
        <v>292</v>
      </c>
      <c r="AU286" s="21">
        <f t="shared" si="89"/>
        <v>238.90909090909093</v>
      </c>
      <c r="AV286" s="21">
        <f t="shared" si="90"/>
        <v>256.3</v>
      </c>
      <c r="AW286" s="80">
        <f t="shared" si="91"/>
        <v>17.390909090909076</v>
      </c>
      <c r="AX286" s="21">
        <v>117.9</v>
      </c>
      <c r="AY286" s="21">
        <v>51.3</v>
      </c>
      <c r="AZ286" s="21">
        <v>0</v>
      </c>
      <c r="BA286" s="21">
        <v>31.4</v>
      </c>
      <c r="BB286" s="21">
        <v>32.799999999999997</v>
      </c>
      <c r="BC286" s="21">
        <v>0</v>
      </c>
      <c r="BD286" s="21">
        <v>29.8</v>
      </c>
      <c r="BE286" s="21">
        <v>31.3</v>
      </c>
      <c r="BF286" s="78">
        <f t="shared" si="92"/>
        <v>-38.199999999999989</v>
      </c>
      <c r="BG286" s="100"/>
      <c r="BH286" s="81"/>
      <c r="BI286" s="106"/>
      <c r="BJ286" s="37">
        <f t="shared" si="97"/>
        <v>0</v>
      </c>
      <c r="BK286" s="11"/>
      <c r="BL286" s="11"/>
      <c r="BM286" s="11"/>
      <c r="BN286" s="11"/>
      <c r="BO286" s="11"/>
      <c r="BP286" s="11"/>
      <c r="BQ286" s="11"/>
      <c r="BR286" s="11"/>
      <c r="BS286" s="11"/>
      <c r="BT286" s="11"/>
      <c r="BU286" s="11"/>
      <c r="BV286" s="11"/>
      <c r="BW286" s="11"/>
      <c r="BX286" s="11"/>
      <c r="BY286" s="11"/>
      <c r="BZ286" s="11"/>
      <c r="CA286" s="11"/>
      <c r="CB286" s="11"/>
      <c r="CC286" s="11"/>
      <c r="CD286" s="11"/>
      <c r="CE286" s="11"/>
      <c r="CF286" s="12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2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  <c r="DV286" s="11"/>
      <c r="DW286" s="11"/>
      <c r="DX286" s="11"/>
      <c r="DY286" s="11"/>
      <c r="DZ286" s="11"/>
      <c r="EA286" s="11"/>
      <c r="EB286" s="11"/>
      <c r="EC286" s="11"/>
      <c r="ED286" s="11"/>
      <c r="EE286" s="11"/>
      <c r="EF286" s="11"/>
      <c r="EG286" s="11"/>
      <c r="EH286" s="11"/>
      <c r="EI286" s="11"/>
      <c r="EJ286" s="12"/>
      <c r="EK286" s="11"/>
      <c r="EL286" s="11"/>
      <c r="EM286" s="11"/>
      <c r="EN286" s="11"/>
      <c r="EO286" s="11"/>
      <c r="EP286" s="11"/>
      <c r="EQ286" s="11"/>
      <c r="ER286" s="11"/>
      <c r="ES286" s="11"/>
      <c r="ET286" s="11"/>
      <c r="EU286" s="11"/>
      <c r="EV286" s="11"/>
      <c r="EW286" s="11"/>
      <c r="EX286" s="11"/>
      <c r="EY286" s="11"/>
      <c r="EZ286" s="11"/>
      <c r="FA286" s="11"/>
      <c r="FB286" s="11"/>
      <c r="FC286" s="11"/>
      <c r="FD286" s="11"/>
      <c r="FE286" s="11"/>
      <c r="FF286" s="11"/>
      <c r="FG286" s="11"/>
      <c r="FH286" s="11"/>
      <c r="FI286" s="11"/>
      <c r="FJ286" s="11"/>
      <c r="FK286" s="11"/>
      <c r="FL286" s="12"/>
      <c r="FM286" s="11"/>
      <c r="FN286" s="11"/>
      <c r="FO286" s="11"/>
      <c r="FP286" s="11"/>
      <c r="FQ286" s="11"/>
      <c r="FR286" s="11"/>
      <c r="FS286" s="11"/>
      <c r="FT286" s="11"/>
      <c r="FU286" s="11"/>
      <c r="FV286" s="11"/>
      <c r="FW286" s="11"/>
      <c r="FX286" s="11"/>
      <c r="FY286" s="11"/>
      <c r="FZ286" s="11"/>
      <c r="GA286" s="11"/>
      <c r="GB286" s="11"/>
      <c r="GC286" s="11"/>
      <c r="GD286" s="11"/>
      <c r="GE286" s="11"/>
      <c r="GF286" s="11"/>
      <c r="GG286" s="11"/>
      <c r="GH286" s="11"/>
      <c r="GI286" s="11"/>
      <c r="GJ286" s="11"/>
      <c r="GK286" s="11"/>
      <c r="GL286" s="11"/>
      <c r="GM286" s="11"/>
      <c r="GN286" s="12"/>
      <c r="GO286" s="11"/>
      <c r="GP286" s="11"/>
      <c r="GQ286" s="11"/>
      <c r="GR286" s="11"/>
      <c r="GS286" s="11"/>
      <c r="GT286" s="11"/>
      <c r="GU286" s="11"/>
      <c r="GV286" s="11"/>
      <c r="GW286" s="11"/>
      <c r="GX286" s="11"/>
      <c r="GY286" s="11"/>
      <c r="GZ286" s="11"/>
      <c r="HA286" s="11"/>
      <c r="HB286" s="11"/>
      <c r="HC286" s="11"/>
      <c r="HD286" s="11"/>
      <c r="HE286" s="11"/>
      <c r="HF286" s="11"/>
      <c r="HG286" s="11"/>
      <c r="HH286" s="11"/>
      <c r="HI286" s="11"/>
      <c r="HJ286" s="11"/>
      <c r="HK286" s="11"/>
      <c r="HL286" s="11"/>
      <c r="HM286" s="11"/>
      <c r="HN286" s="11"/>
      <c r="HO286" s="11"/>
      <c r="HP286" s="12"/>
      <c r="HQ286" s="11"/>
      <c r="HR286" s="11"/>
    </row>
    <row r="287" spans="1:226" s="2" customFormat="1" ht="15" customHeight="1" x14ac:dyDescent="0.2">
      <c r="A287" s="36" t="s">
        <v>284</v>
      </c>
      <c r="B287" s="37"/>
      <c r="C287" s="37"/>
      <c r="D287" s="4"/>
      <c r="E287" s="13"/>
      <c r="F287" s="5"/>
      <c r="G287" s="5"/>
      <c r="H287" s="5"/>
      <c r="I287" s="13"/>
      <c r="J287" s="5"/>
      <c r="K287" s="5"/>
      <c r="L287" s="5"/>
      <c r="M287" s="13"/>
      <c r="N287" s="37"/>
      <c r="O287" s="37"/>
      <c r="P287" s="4"/>
      <c r="Q287" s="13"/>
      <c r="R287" s="22"/>
      <c r="S287" s="13"/>
      <c r="T287" s="37"/>
      <c r="U287" s="37"/>
      <c r="V287" s="4"/>
      <c r="W287" s="13"/>
      <c r="X287" s="37"/>
      <c r="Y287" s="37"/>
      <c r="Z287" s="4"/>
      <c r="AA287" s="13"/>
      <c r="AB287" s="37"/>
      <c r="AC287" s="37"/>
      <c r="AD287" s="4"/>
      <c r="AE287" s="13"/>
      <c r="AF287" s="5"/>
      <c r="AG287" s="5"/>
      <c r="AH287" s="5"/>
      <c r="AI287" s="13"/>
      <c r="AJ287" s="5"/>
      <c r="AK287" s="5"/>
      <c r="AL287" s="5"/>
      <c r="AM287" s="13"/>
      <c r="AN287" s="37"/>
      <c r="AO287" s="37"/>
      <c r="AP287" s="4"/>
      <c r="AQ287" s="13"/>
      <c r="AR287" s="20"/>
      <c r="AS287" s="20"/>
      <c r="AT287" s="35"/>
      <c r="AU287" s="21"/>
      <c r="AV287" s="21"/>
      <c r="AW287" s="80"/>
      <c r="AX287" s="21"/>
      <c r="AY287" s="21"/>
      <c r="AZ287" s="21"/>
      <c r="BA287" s="21"/>
      <c r="BB287" s="21"/>
      <c r="BC287" s="21"/>
      <c r="BD287" s="21"/>
      <c r="BE287" s="21"/>
      <c r="BF287" s="78"/>
      <c r="BG287" s="100"/>
      <c r="BH287" s="81"/>
      <c r="BI287" s="106"/>
      <c r="BJ287" s="37"/>
      <c r="BK287" s="11"/>
      <c r="BL287" s="11"/>
      <c r="BM287" s="11"/>
      <c r="BN287" s="11"/>
      <c r="BO287" s="11"/>
      <c r="BP287" s="11"/>
      <c r="BQ287" s="11"/>
      <c r="BR287" s="11"/>
      <c r="BS287" s="11"/>
      <c r="BT287" s="11"/>
      <c r="BU287" s="11"/>
      <c r="BV287" s="11"/>
      <c r="BW287" s="11"/>
      <c r="BX287" s="11"/>
      <c r="BY287" s="11"/>
      <c r="BZ287" s="11"/>
      <c r="CA287" s="11"/>
      <c r="CB287" s="11"/>
      <c r="CC287" s="11"/>
      <c r="CD287" s="11"/>
      <c r="CE287" s="11"/>
      <c r="CF287" s="12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2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  <c r="DV287" s="11"/>
      <c r="DW287" s="11"/>
      <c r="DX287" s="11"/>
      <c r="DY287" s="11"/>
      <c r="DZ287" s="11"/>
      <c r="EA287" s="11"/>
      <c r="EB287" s="11"/>
      <c r="EC287" s="11"/>
      <c r="ED287" s="11"/>
      <c r="EE287" s="11"/>
      <c r="EF287" s="11"/>
      <c r="EG287" s="11"/>
      <c r="EH287" s="11"/>
      <c r="EI287" s="11"/>
      <c r="EJ287" s="12"/>
      <c r="EK287" s="11"/>
      <c r="EL287" s="11"/>
      <c r="EM287" s="11"/>
      <c r="EN287" s="11"/>
      <c r="EO287" s="11"/>
      <c r="EP287" s="11"/>
      <c r="EQ287" s="11"/>
      <c r="ER287" s="11"/>
      <c r="ES287" s="11"/>
      <c r="ET287" s="11"/>
      <c r="EU287" s="11"/>
      <c r="EV287" s="11"/>
      <c r="EW287" s="11"/>
      <c r="EX287" s="11"/>
      <c r="EY287" s="11"/>
      <c r="EZ287" s="11"/>
      <c r="FA287" s="11"/>
      <c r="FB287" s="11"/>
      <c r="FC287" s="11"/>
      <c r="FD287" s="11"/>
      <c r="FE287" s="11"/>
      <c r="FF287" s="11"/>
      <c r="FG287" s="11"/>
      <c r="FH287" s="11"/>
      <c r="FI287" s="11"/>
      <c r="FJ287" s="11"/>
      <c r="FK287" s="11"/>
      <c r="FL287" s="12"/>
      <c r="FM287" s="11"/>
      <c r="FN287" s="11"/>
      <c r="FO287" s="11"/>
      <c r="FP287" s="11"/>
      <c r="FQ287" s="11"/>
      <c r="FR287" s="11"/>
      <c r="FS287" s="11"/>
      <c r="FT287" s="11"/>
      <c r="FU287" s="11"/>
      <c r="FV287" s="11"/>
      <c r="FW287" s="11"/>
      <c r="FX287" s="11"/>
      <c r="FY287" s="11"/>
      <c r="FZ287" s="11"/>
      <c r="GA287" s="11"/>
      <c r="GB287" s="11"/>
      <c r="GC287" s="11"/>
      <c r="GD287" s="11"/>
      <c r="GE287" s="11"/>
      <c r="GF287" s="11"/>
      <c r="GG287" s="11"/>
      <c r="GH287" s="11"/>
      <c r="GI287" s="11"/>
      <c r="GJ287" s="11"/>
      <c r="GK287" s="11"/>
      <c r="GL287" s="11"/>
      <c r="GM287" s="11"/>
      <c r="GN287" s="12"/>
      <c r="GO287" s="11"/>
      <c r="GP287" s="11"/>
      <c r="GQ287" s="11"/>
      <c r="GR287" s="11"/>
      <c r="GS287" s="11"/>
      <c r="GT287" s="11"/>
      <c r="GU287" s="11"/>
      <c r="GV287" s="11"/>
      <c r="GW287" s="11"/>
      <c r="GX287" s="11"/>
      <c r="GY287" s="11"/>
      <c r="GZ287" s="11"/>
      <c r="HA287" s="11"/>
      <c r="HB287" s="11"/>
      <c r="HC287" s="11"/>
      <c r="HD287" s="11"/>
      <c r="HE287" s="11"/>
      <c r="HF287" s="11"/>
      <c r="HG287" s="11"/>
      <c r="HH287" s="11"/>
      <c r="HI287" s="11"/>
      <c r="HJ287" s="11"/>
      <c r="HK287" s="11"/>
      <c r="HL287" s="11"/>
      <c r="HM287" s="11"/>
      <c r="HN287" s="11"/>
      <c r="HO287" s="11"/>
      <c r="HP287" s="12"/>
      <c r="HQ287" s="11"/>
      <c r="HR287" s="11"/>
    </row>
    <row r="288" spans="1:226" s="2" customFormat="1" ht="15" customHeight="1" x14ac:dyDescent="0.2">
      <c r="A288" s="16" t="s">
        <v>74</v>
      </c>
      <c r="B288" s="37">
        <v>490222</v>
      </c>
      <c r="C288" s="37">
        <v>564239</v>
      </c>
      <c r="D288" s="4">
        <f t="shared" si="88"/>
        <v>1.1509866958235249</v>
      </c>
      <c r="E288" s="13">
        <v>10</v>
      </c>
      <c r="F288" s="5" t="s">
        <v>373</v>
      </c>
      <c r="G288" s="5" t="s">
        <v>373</v>
      </c>
      <c r="H288" s="5" t="s">
        <v>373</v>
      </c>
      <c r="I288" s="13" t="s">
        <v>370</v>
      </c>
      <c r="J288" s="5" t="s">
        <v>373</v>
      </c>
      <c r="K288" s="5" t="s">
        <v>373</v>
      </c>
      <c r="L288" s="5" t="s">
        <v>373</v>
      </c>
      <c r="M288" s="13" t="s">
        <v>370</v>
      </c>
      <c r="N288" s="37">
        <v>4958.8999999999996</v>
      </c>
      <c r="O288" s="37">
        <v>2252.4</v>
      </c>
      <c r="P288" s="4">
        <f t="shared" si="93"/>
        <v>0.45421363608864873</v>
      </c>
      <c r="Q288" s="13">
        <v>20</v>
      </c>
      <c r="R288" s="22">
        <v>1</v>
      </c>
      <c r="S288" s="13">
        <v>15</v>
      </c>
      <c r="T288" s="37">
        <v>0</v>
      </c>
      <c r="U288" s="37">
        <v>0</v>
      </c>
      <c r="V288" s="4">
        <f t="shared" si="94"/>
        <v>1</v>
      </c>
      <c r="W288" s="13">
        <v>5</v>
      </c>
      <c r="X288" s="37">
        <v>8892.2000000000007</v>
      </c>
      <c r="Y288" s="37">
        <v>9183.2999999999993</v>
      </c>
      <c r="Z288" s="4">
        <f t="shared" si="95"/>
        <v>1.0327365556330266</v>
      </c>
      <c r="AA288" s="13">
        <v>45</v>
      </c>
      <c r="AB288" s="37" t="s">
        <v>370</v>
      </c>
      <c r="AC288" s="37" t="s">
        <v>370</v>
      </c>
      <c r="AD288" s="4" t="s">
        <v>370</v>
      </c>
      <c r="AE288" s="13" t="s">
        <v>370</v>
      </c>
      <c r="AF288" s="5" t="s">
        <v>383</v>
      </c>
      <c r="AG288" s="5" t="s">
        <v>383</v>
      </c>
      <c r="AH288" s="5" t="s">
        <v>383</v>
      </c>
      <c r="AI288" s="13">
        <v>10</v>
      </c>
      <c r="AJ288" s="5" t="s">
        <v>383</v>
      </c>
      <c r="AK288" s="5" t="s">
        <v>383</v>
      </c>
      <c r="AL288" s="5" t="s">
        <v>383</v>
      </c>
      <c r="AM288" s="13">
        <v>15</v>
      </c>
      <c r="AN288" s="37">
        <v>28</v>
      </c>
      <c r="AO288" s="37">
        <v>26</v>
      </c>
      <c r="AP288" s="4">
        <f t="shared" ref="AP288:AP311" si="104">IF((AQ288=0),0,IF(AN288=0,1,IF(AO288&lt;0,0,AO288/AN288)))</f>
        <v>0.9285714285714286</v>
      </c>
      <c r="AQ288" s="13">
        <v>20</v>
      </c>
      <c r="AR288" s="20">
        <f t="shared" si="96"/>
        <v>0.91859750656454775</v>
      </c>
      <c r="AS288" s="20">
        <f t="shared" ref="AS288:AS311" si="105">IF(AR288&gt;1.2,IF((AR288-1.2)*0.1+1.2&gt;1.3,1.3,(AR288-1.2)*0.1+1.2),AR288)</f>
        <v>0.91859750656454775</v>
      </c>
      <c r="AT288" s="35">
        <v>379</v>
      </c>
      <c r="AU288" s="21">
        <f t="shared" si="89"/>
        <v>310.09090909090907</v>
      </c>
      <c r="AV288" s="21">
        <f t="shared" si="90"/>
        <v>284.8</v>
      </c>
      <c r="AW288" s="80">
        <f t="shared" si="91"/>
        <v>-25.290909090909054</v>
      </c>
      <c r="AX288" s="21">
        <v>70.7</v>
      </c>
      <c r="AY288" s="21">
        <v>92</v>
      </c>
      <c r="AZ288" s="21">
        <v>0</v>
      </c>
      <c r="BA288" s="21">
        <v>33.200000000000003</v>
      </c>
      <c r="BB288" s="21">
        <v>35.4</v>
      </c>
      <c r="BC288" s="21">
        <v>0</v>
      </c>
      <c r="BD288" s="21">
        <v>31.9</v>
      </c>
      <c r="BE288" s="21">
        <v>34.5</v>
      </c>
      <c r="BF288" s="78">
        <f t="shared" si="92"/>
        <v>-12.899999999999977</v>
      </c>
      <c r="BG288" s="100"/>
      <c r="BH288" s="81"/>
      <c r="BI288" s="106"/>
      <c r="BJ288" s="37">
        <f t="shared" si="97"/>
        <v>0</v>
      </c>
      <c r="BK288" s="11"/>
      <c r="BL288" s="11"/>
      <c r="BM288" s="11"/>
      <c r="BN288" s="11"/>
      <c r="BO288" s="11"/>
      <c r="BP288" s="11"/>
      <c r="BQ288" s="11"/>
      <c r="BR288" s="11"/>
      <c r="BS288" s="11"/>
      <c r="BT288" s="11"/>
      <c r="BU288" s="11"/>
      <c r="BV288" s="11"/>
      <c r="BW288" s="11"/>
      <c r="BX288" s="11"/>
      <c r="BY288" s="11"/>
      <c r="BZ288" s="11"/>
      <c r="CA288" s="11"/>
      <c r="CB288" s="11"/>
      <c r="CC288" s="11"/>
      <c r="CD288" s="11"/>
      <c r="CE288" s="11"/>
      <c r="CF288" s="12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2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  <c r="DV288" s="11"/>
      <c r="DW288" s="11"/>
      <c r="DX288" s="11"/>
      <c r="DY288" s="11"/>
      <c r="DZ288" s="11"/>
      <c r="EA288" s="11"/>
      <c r="EB288" s="11"/>
      <c r="EC288" s="11"/>
      <c r="ED288" s="11"/>
      <c r="EE288" s="11"/>
      <c r="EF288" s="11"/>
      <c r="EG288" s="11"/>
      <c r="EH288" s="11"/>
      <c r="EI288" s="11"/>
      <c r="EJ288" s="12"/>
      <c r="EK288" s="11"/>
      <c r="EL288" s="11"/>
      <c r="EM288" s="11"/>
      <c r="EN288" s="11"/>
      <c r="EO288" s="11"/>
      <c r="EP288" s="11"/>
      <c r="EQ288" s="11"/>
      <c r="ER288" s="11"/>
      <c r="ES288" s="11"/>
      <c r="ET288" s="11"/>
      <c r="EU288" s="11"/>
      <c r="EV288" s="11"/>
      <c r="EW288" s="11"/>
      <c r="EX288" s="11"/>
      <c r="EY288" s="11"/>
      <c r="EZ288" s="11"/>
      <c r="FA288" s="11"/>
      <c r="FB288" s="11"/>
      <c r="FC288" s="11"/>
      <c r="FD288" s="11"/>
      <c r="FE288" s="11"/>
      <c r="FF288" s="11"/>
      <c r="FG288" s="11"/>
      <c r="FH288" s="11"/>
      <c r="FI288" s="11"/>
      <c r="FJ288" s="11"/>
      <c r="FK288" s="11"/>
      <c r="FL288" s="12"/>
      <c r="FM288" s="11"/>
      <c r="FN288" s="11"/>
      <c r="FO288" s="11"/>
      <c r="FP288" s="11"/>
      <c r="FQ288" s="11"/>
      <c r="FR288" s="11"/>
      <c r="FS288" s="11"/>
      <c r="FT288" s="11"/>
      <c r="FU288" s="11"/>
      <c r="FV288" s="11"/>
      <c r="FW288" s="11"/>
      <c r="FX288" s="11"/>
      <c r="FY288" s="11"/>
      <c r="FZ288" s="11"/>
      <c r="GA288" s="11"/>
      <c r="GB288" s="11"/>
      <c r="GC288" s="11"/>
      <c r="GD288" s="11"/>
      <c r="GE288" s="11"/>
      <c r="GF288" s="11"/>
      <c r="GG288" s="11"/>
      <c r="GH288" s="11"/>
      <c r="GI288" s="11"/>
      <c r="GJ288" s="11"/>
      <c r="GK288" s="11"/>
      <c r="GL288" s="11"/>
      <c r="GM288" s="11"/>
      <c r="GN288" s="12"/>
      <c r="GO288" s="11"/>
      <c r="GP288" s="11"/>
      <c r="GQ288" s="11"/>
      <c r="GR288" s="11"/>
      <c r="GS288" s="11"/>
      <c r="GT288" s="11"/>
      <c r="GU288" s="11"/>
      <c r="GV288" s="11"/>
      <c r="GW288" s="11"/>
      <c r="GX288" s="11"/>
      <c r="GY288" s="11"/>
      <c r="GZ288" s="11"/>
      <c r="HA288" s="11"/>
      <c r="HB288" s="11"/>
      <c r="HC288" s="11"/>
      <c r="HD288" s="11"/>
      <c r="HE288" s="11"/>
      <c r="HF288" s="11"/>
      <c r="HG288" s="11"/>
      <c r="HH288" s="11"/>
      <c r="HI288" s="11"/>
      <c r="HJ288" s="11"/>
      <c r="HK288" s="11"/>
      <c r="HL288" s="11"/>
      <c r="HM288" s="11"/>
      <c r="HN288" s="11"/>
      <c r="HO288" s="11"/>
      <c r="HP288" s="12"/>
      <c r="HQ288" s="11"/>
      <c r="HR288" s="11"/>
    </row>
    <row r="289" spans="1:226" s="2" customFormat="1" ht="15" customHeight="1" x14ac:dyDescent="0.2">
      <c r="A289" s="16" t="s">
        <v>285</v>
      </c>
      <c r="B289" s="37">
        <v>727</v>
      </c>
      <c r="C289" s="37">
        <v>580.1</v>
      </c>
      <c r="D289" s="4">
        <f t="shared" si="88"/>
        <v>0.79793672627235213</v>
      </c>
      <c r="E289" s="13">
        <v>10</v>
      </c>
      <c r="F289" s="5" t="s">
        <v>373</v>
      </c>
      <c r="G289" s="5" t="s">
        <v>373</v>
      </c>
      <c r="H289" s="5" t="s">
        <v>373</v>
      </c>
      <c r="I289" s="13" t="s">
        <v>370</v>
      </c>
      <c r="J289" s="5" t="s">
        <v>373</v>
      </c>
      <c r="K289" s="5" t="s">
        <v>373</v>
      </c>
      <c r="L289" s="5" t="s">
        <v>373</v>
      </c>
      <c r="M289" s="13" t="s">
        <v>370</v>
      </c>
      <c r="N289" s="37">
        <v>1056.3</v>
      </c>
      <c r="O289" s="37">
        <v>551.6</v>
      </c>
      <c r="P289" s="4">
        <f t="shared" si="93"/>
        <v>0.52220013253810471</v>
      </c>
      <c r="Q289" s="13">
        <v>20</v>
      </c>
      <c r="R289" s="22">
        <v>1</v>
      </c>
      <c r="S289" s="13">
        <v>15</v>
      </c>
      <c r="T289" s="37">
        <v>0</v>
      </c>
      <c r="U289" s="37">
        <v>0</v>
      </c>
      <c r="V289" s="4">
        <f t="shared" si="94"/>
        <v>1</v>
      </c>
      <c r="W289" s="13">
        <v>20</v>
      </c>
      <c r="X289" s="37">
        <v>0</v>
      </c>
      <c r="Y289" s="37">
        <v>0</v>
      </c>
      <c r="Z289" s="4">
        <f t="shared" si="95"/>
        <v>1</v>
      </c>
      <c r="AA289" s="13">
        <v>30</v>
      </c>
      <c r="AB289" s="37" t="s">
        <v>370</v>
      </c>
      <c r="AC289" s="37" t="s">
        <v>370</v>
      </c>
      <c r="AD289" s="4" t="s">
        <v>370</v>
      </c>
      <c r="AE289" s="13" t="s">
        <v>370</v>
      </c>
      <c r="AF289" s="5" t="s">
        <v>383</v>
      </c>
      <c r="AG289" s="5" t="s">
        <v>383</v>
      </c>
      <c r="AH289" s="5" t="s">
        <v>383</v>
      </c>
      <c r="AI289" s="13">
        <v>10</v>
      </c>
      <c r="AJ289" s="5" t="s">
        <v>383</v>
      </c>
      <c r="AK289" s="5" t="s">
        <v>383</v>
      </c>
      <c r="AL289" s="5" t="s">
        <v>383</v>
      </c>
      <c r="AM289" s="13">
        <v>15</v>
      </c>
      <c r="AN289" s="37">
        <v>55</v>
      </c>
      <c r="AO289" s="37">
        <v>48</v>
      </c>
      <c r="AP289" s="4">
        <f t="shared" si="104"/>
        <v>0.87272727272727268</v>
      </c>
      <c r="AQ289" s="13">
        <v>20</v>
      </c>
      <c r="AR289" s="20">
        <f t="shared" si="96"/>
        <v>0.87719926406983539</v>
      </c>
      <c r="AS289" s="20">
        <f t="shared" si="105"/>
        <v>0.87719926406983539</v>
      </c>
      <c r="AT289" s="35">
        <v>482</v>
      </c>
      <c r="AU289" s="21">
        <f t="shared" si="89"/>
        <v>394.36363636363637</v>
      </c>
      <c r="AV289" s="21">
        <f t="shared" si="90"/>
        <v>345.9</v>
      </c>
      <c r="AW289" s="80">
        <f t="shared" si="91"/>
        <v>-48.463636363636397</v>
      </c>
      <c r="AX289" s="21">
        <v>127.2</v>
      </c>
      <c r="AY289" s="21">
        <v>51.8</v>
      </c>
      <c r="AZ289" s="21">
        <v>0</v>
      </c>
      <c r="BA289" s="21">
        <v>28.2</v>
      </c>
      <c r="BB289" s="21">
        <v>37.799999999999997</v>
      </c>
      <c r="BC289" s="21">
        <v>0</v>
      </c>
      <c r="BD289" s="21">
        <v>39.799999999999997</v>
      </c>
      <c r="BE289" s="21">
        <v>41</v>
      </c>
      <c r="BF289" s="78">
        <f t="shared" si="92"/>
        <v>20.099999999999994</v>
      </c>
      <c r="BG289" s="100"/>
      <c r="BH289" s="81"/>
      <c r="BI289" s="106"/>
      <c r="BJ289" s="37">
        <f t="shared" si="97"/>
        <v>20.099999999999994</v>
      </c>
      <c r="BK289" s="11"/>
      <c r="BL289" s="11"/>
      <c r="BM289" s="11"/>
      <c r="BN289" s="11"/>
      <c r="BO289" s="11"/>
      <c r="BP289" s="11"/>
      <c r="BQ289" s="11"/>
      <c r="BR289" s="11"/>
      <c r="BS289" s="11"/>
      <c r="BT289" s="11"/>
      <c r="BU289" s="11"/>
      <c r="BV289" s="11"/>
      <c r="BW289" s="11"/>
      <c r="BX289" s="11"/>
      <c r="BY289" s="11"/>
      <c r="BZ289" s="11"/>
      <c r="CA289" s="11"/>
      <c r="CB289" s="11"/>
      <c r="CC289" s="11"/>
      <c r="CD289" s="11"/>
      <c r="CE289" s="11"/>
      <c r="CF289" s="12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2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  <c r="DV289" s="11"/>
      <c r="DW289" s="11"/>
      <c r="DX289" s="11"/>
      <c r="DY289" s="11"/>
      <c r="DZ289" s="11"/>
      <c r="EA289" s="11"/>
      <c r="EB289" s="11"/>
      <c r="EC289" s="11"/>
      <c r="ED289" s="11"/>
      <c r="EE289" s="11"/>
      <c r="EF289" s="11"/>
      <c r="EG289" s="11"/>
      <c r="EH289" s="11"/>
      <c r="EI289" s="11"/>
      <c r="EJ289" s="12"/>
      <c r="EK289" s="11"/>
      <c r="EL289" s="11"/>
      <c r="EM289" s="11"/>
      <c r="EN289" s="11"/>
      <c r="EO289" s="11"/>
      <c r="EP289" s="11"/>
      <c r="EQ289" s="11"/>
      <c r="ER289" s="11"/>
      <c r="ES289" s="11"/>
      <c r="ET289" s="11"/>
      <c r="EU289" s="11"/>
      <c r="EV289" s="11"/>
      <c r="EW289" s="11"/>
      <c r="EX289" s="11"/>
      <c r="EY289" s="11"/>
      <c r="EZ289" s="11"/>
      <c r="FA289" s="11"/>
      <c r="FB289" s="11"/>
      <c r="FC289" s="11"/>
      <c r="FD289" s="11"/>
      <c r="FE289" s="11"/>
      <c r="FF289" s="11"/>
      <c r="FG289" s="11"/>
      <c r="FH289" s="11"/>
      <c r="FI289" s="11"/>
      <c r="FJ289" s="11"/>
      <c r="FK289" s="11"/>
      <c r="FL289" s="12"/>
      <c r="FM289" s="11"/>
      <c r="FN289" s="11"/>
      <c r="FO289" s="11"/>
      <c r="FP289" s="11"/>
      <c r="FQ289" s="11"/>
      <c r="FR289" s="11"/>
      <c r="FS289" s="11"/>
      <c r="FT289" s="11"/>
      <c r="FU289" s="11"/>
      <c r="FV289" s="11"/>
      <c r="FW289" s="11"/>
      <c r="FX289" s="11"/>
      <c r="FY289" s="11"/>
      <c r="FZ289" s="11"/>
      <c r="GA289" s="11"/>
      <c r="GB289" s="11"/>
      <c r="GC289" s="11"/>
      <c r="GD289" s="11"/>
      <c r="GE289" s="11"/>
      <c r="GF289" s="11"/>
      <c r="GG289" s="11"/>
      <c r="GH289" s="11"/>
      <c r="GI289" s="11"/>
      <c r="GJ289" s="11"/>
      <c r="GK289" s="11"/>
      <c r="GL289" s="11"/>
      <c r="GM289" s="11"/>
      <c r="GN289" s="12"/>
      <c r="GO289" s="11"/>
      <c r="GP289" s="11"/>
      <c r="GQ289" s="11"/>
      <c r="GR289" s="11"/>
      <c r="GS289" s="11"/>
      <c r="GT289" s="11"/>
      <c r="GU289" s="11"/>
      <c r="GV289" s="11"/>
      <c r="GW289" s="11"/>
      <c r="GX289" s="11"/>
      <c r="GY289" s="11"/>
      <c r="GZ289" s="11"/>
      <c r="HA289" s="11"/>
      <c r="HB289" s="11"/>
      <c r="HC289" s="11"/>
      <c r="HD289" s="11"/>
      <c r="HE289" s="11"/>
      <c r="HF289" s="11"/>
      <c r="HG289" s="11"/>
      <c r="HH289" s="11"/>
      <c r="HI289" s="11"/>
      <c r="HJ289" s="11"/>
      <c r="HK289" s="11"/>
      <c r="HL289" s="11"/>
      <c r="HM289" s="11"/>
      <c r="HN289" s="11"/>
      <c r="HO289" s="11"/>
      <c r="HP289" s="12"/>
      <c r="HQ289" s="11"/>
      <c r="HR289" s="11"/>
    </row>
    <row r="290" spans="1:226" s="2" customFormat="1" ht="15" customHeight="1" x14ac:dyDescent="0.2">
      <c r="A290" s="16" t="s">
        <v>286</v>
      </c>
      <c r="B290" s="37">
        <v>28331</v>
      </c>
      <c r="C290" s="37">
        <v>26222.2</v>
      </c>
      <c r="D290" s="4">
        <f t="shared" si="88"/>
        <v>0</v>
      </c>
      <c r="E290" s="13">
        <v>0</v>
      </c>
      <c r="F290" s="5" t="s">
        <v>373</v>
      </c>
      <c r="G290" s="5" t="s">
        <v>373</v>
      </c>
      <c r="H290" s="5" t="s">
        <v>373</v>
      </c>
      <c r="I290" s="13" t="s">
        <v>370</v>
      </c>
      <c r="J290" s="5" t="s">
        <v>373</v>
      </c>
      <c r="K290" s="5" t="s">
        <v>373</v>
      </c>
      <c r="L290" s="5" t="s">
        <v>373</v>
      </c>
      <c r="M290" s="13" t="s">
        <v>370</v>
      </c>
      <c r="N290" s="37">
        <v>2452.8000000000002</v>
      </c>
      <c r="O290" s="37">
        <v>1205.9000000000001</v>
      </c>
      <c r="P290" s="4">
        <f t="shared" si="93"/>
        <v>0.49164220482713633</v>
      </c>
      <c r="Q290" s="13">
        <v>20</v>
      </c>
      <c r="R290" s="22">
        <v>1</v>
      </c>
      <c r="S290" s="13">
        <v>15</v>
      </c>
      <c r="T290" s="37">
        <v>0</v>
      </c>
      <c r="U290" s="37">
        <v>0</v>
      </c>
      <c r="V290" s="4">
        <f t="shared" si="94"/>
        <v>1</v>
      </c>
      <c r="W290" s="13">
        <v>25</v>
      </c>
      <c r="X290" s="37">
        <v>0</v>
      </c>
      <c r="Y290" s="37">
        <v>0</v>
      </c>
      <c r="Z290" s="4">
        <f t="shared" si="95"/>
        <v>1</v>
      </c>
      <c r="AA290" s="13">
        <v>25</v>
      </c>
      <c r="AB290" s="37" t="s">
        <v>370</v>
      </c>
      <c r="AC290" s="37" t="s">
        <v>370</v>
      </c>
      <c r="AD290" s="4" t="s">
        <v>370</v>
      </c>
      <c r="AE290" s="13" t="s">
        <v>370</v>
      </c>
      <c r="AF290" s="5" t="s">
        <v>383</v>
      </c>
      <c r="AG290" s="5" t="s">
        <v>383</v>
      </c>
      <c r="AH290" s="5" t="s">
        <v>383</v>
      </c>
      <c r="AI290" s="13">
        <v>10</v>
      </c>
      <c r="AJ290" s="5" t="s">
        <v>383</v>
      </c>
      <c r="AK290" s="5" t="s">
        <v>383</v>
      </c>
      <c r="AL290" s="5" t="s">
        <v>383</v>
      </c>
      <c r="AM290" s="13">
        <v>15</v>
      </c>
      <c r="AN290" s="37">
        <v>287</v>
      </c>
      <c r="AO290" s="37">
        <v>133</v>
      </c>
      <c r="AP290" s="4">
        <f t="shared" si="104"/>
        <v>0.46341463414634149</v>
      </c>
      <c r="AQ290" s="13">
        <v>20</v>
      </c>
      <c r="AR290" s="20">
        <f t="shared" si="96"/>
        <v>0.80096320742351956</v>
      </c>
      <c r="AS290" s="20">
        <f t="shared" si="105"/>
        <v>0.80096320742351956</v>
      </c>
      <c r="AT290" s="35">
        <v>526</v>
      </c>
      <c r="AU290" s="21">
        <f t="shared" si="89"/>
        <v>430.36363636363637</v>
      </c>
      <c r="AV290" s="21">
        <f t="shared" si="90"/>
        <v>344.7</v>
      </c>
      <c r="AW290" s="80">
        <f t="shared" si="91"/>
        <v>-85.663636363636385</v>
      </c>
      <c r="AX290" s="21">
        <v>28.6</v>
      </c>
      <c r="AY290" s="21">
        <v>24.4</v>
      </c>
      <c r="AZ290" s="21">
        <v>4.3999999999999986</v>
      </c>
      <c r="BA290" s="21">
        <v>11.6</v>
      </c>
      <c r="BB290" s="21">
        <v>42.1</v>
      </c>
      <c r="BC290" s="21">
        <v>112.39999999999998</v>
      </c>
      <c r="BD290" s="21">
        <v>42.8</v>
      </c>
      <c r="BE290" s="21">
        <v>168.20000000000002</v>
      </c>
      <c r="BF290" s="78">
        <f t="shared" si="92"/>
        <v>-89.8</v>
      </c>
      <c r="BG290" s="100"/>
      <c r="BH290" s="81"/>
      <c r="BI290" s="106"/>
      <c r="BJ290" s="37">
        <f t="shared" si="97"/>
        <v>0</v>
      </c>
      <c r="BK290" s="11"/>
      <c r="BL290" s="11"/>
      <c r="BM290" s="11"/>
      <c r="BN290" s="11"/>
      <c r="BO290" s="11"/>
      <c r="BP290" s="11"/>
      <c r="BQ290" s="11"/>
      <c r="BR290" s="11"/>
      <c r="BS290" s="11"/>
      <c r="BT290" s="11"/>
      <c r="BU290" s="11"/>
      <c r="BV290" s="11"/>
      <c r="BW290" s="11"/>
      <c r="BX290" s="11"/>
      <c r="BY290" s="11"/>
      <c r="BZ290" s="11"/>
      <c r="CA290" s="11"/>
      <c r="CB290" s="11"/>
      <c r="CC290" s="11"/>
      <c r="CD290" s="11"/>
      <c r="CE290" s="11"/>
      <c r="CF290" s="12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2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  <c r="DV290" s="11"/>
      <c r="DW290" s="11"/>
      <c r="DX290" s="11"/>
      <c r="DY290" s="11"/>
      <c r="DZ290" s="11"/>
      <c r="EA290" s="11"/>
      <c r="EB290" s="11"/>
      <c r="EC290" s="11"/>
      <c r="ED290" s="11"/>
      <c r="EE290" s="11"/>
      <c r="EF290" s="11"/>
      <c r="EG290" s="11"/>
      <c r="EH290" s="11"/>
      <c r="EI290" s="11"/>
      <c r="EJ290" s="12"/>
      <c r="EK290" s="11"/>
      <c r="EL290" s="11"/>
      <c r="EM290" s="11"/>
      <c r="EN290" s="11"/>
      <c r="EO290" s="11"/>
      <c r="EP290" s="11"/>
      <c r="EQ290" s="11"/>
      <c r="ER290" s="11"/>
      <c r="ES290" s="11"/>
      <c r="ET290" s="11"/>
      <c r="EU290" s="11"/>
      <c r="EV290" s="11"/>
      <c r="EW290" s="11"/>
      <c r="EX290" s="11"/>
      <c r="EY290" s="11"/>
      <c r="EZ290" s="11"/>
      <c r="FA290" s="11"/>
      <c r="FB290" s="11"/>
      <c r="FC290" s="11"/>
      <c r="FD290" s="11"/>
      <c r="FE290" s="11"/>
      <c r="FF290" s="11"/>
      <c r="FG290" s="11"/>
      <c r="FH290" s="11"/>
      <c r="FI290" s="11"/>
      <c r="FJ290" s="11"/>
      <c r="FK290" s="11"/>
      <c r="FL290" s="12"/>
      <c r="FM290" s="11"/>
      <c r="FN290" s="11"/>
      <c r="FO290" s="11"/>
      <c r="FP290" s="11"/>
      <c r="FQ290" s="11"/>
      <c r="FR290" s="11"/>
      <c r="FS290" s="11"/>
      <c r="FT290" s="11"/>
      <c r="FU290" s="11"/>
      <c r="FV290" s="11"/>
      <c r="FW290" s="11"/>
      <c r="FX290" s="11"/>
      <c r="FY290" s="11"/>
      <c r="FZ290" s="11"/>
      <c r="GA290" s="11"/>
      <c r="GB290" s="11"/>
      <c r="GC290" s="11"/>
      <c r="GD290" s="11"/>
      <c r="GE290" s="11"/>
      <c r="GF290" s="11"/>
      <c r="GG290" s="11"/>
      <c r="GH290" s="11"/>
      <c r="GI290" s="11"/>
      <c r="GJ290" s="11"/>
      <c r="GK290" s="11"/>
      <c r="GL290" s="11"/>
      <c r="GM290" s="11"/>
      <c r="GN290" s="12"/>
      <c r="GO290" s="11"/>
      <c r="GP290" s="11"/>
      <c r="GQ290" s="11"/>
      <c r="GR290" s="11"/>
      <c r="GS290" s="11"/>
      <c r="GT290" s="11"/>
      <c r="GU290" s="11"/>
      <c r="GV290" s="11"/>
      <c r="GW290" s="11"/>
      <c r="GX290" s="11"/>
      <c r="GY290" s="11"/>
      <c r="GZ290" s="11"/>
      <c r="HA290" s="11"/>
      <c r="HB290" s="11"/>
      <c r="HC290" s="11"/>
      <c r="HD290" s="11"/>
      <c r="HE290" s="11"/>
      <c r="HF290" s="11"/>
      <c r="HG290" s="11"/>
      <c r="HH290" s="11"/>
      <c r="HI290" s="11"/>
      <c r="HJ290" s="11"/>
      <c r="HK290" s="11"/>
      <c r="HL290" s="11"/>
      <c r="HM290" s="11"/>
      <c r="HN290" s="11"/>
      <c r="HO290" s="11"/>
      <c r="HP290" s="12"/>
      <c r="HQ290" s="11"/>
      <c r="HR290" s="11"/>
    </row>
    <row r="291" spans="1:226" s="2" customFormat="1" ht="15" customHeight="1" x14ac:dyDescent="0.2">
      <c r="A291" s="16" t="s">
        <v>55</v>
      </c>
      <c r="B291" s="37">
        <v>5711922</v>
      </c>
      <c r="C291" s="37">
        <v>6382874</v>
      </c>
      <c r="D291" s="4">
        <f t="shared" si="88"/>
        <v>1.1174651894756267</v>
      </c>
      <c r="E291" s="13">
        <v>10</v>
      </c>
      <c r="F291" s="5" t="s">
        <v>373</v>
      </c>
      <c r="G291" s="5" t="s">
        <v>373</v>
      </c>
      <c r="H291" s="5" t="s">
        <v>373</v>
      </c>
      <c r="I291" s="13" t="s">
        <v>370</v>
      </c>
      <c r="J291" s="5" t="s">
        <v>373</v>
      </c>
      <c r="K291" s="5" t="s">
        <v>373</v>
      </c>
      <c r="L291" s="5" t="s">
        <v>373</v>
      </c>
      <c r="M291" s="13" t="s">
        <v>370</v>
      </c>
      <c r="N291" s="37">
        <v>17880.3</v>
      </c>
      <c r="O291" s="37">
        <v>16173.9</v>
      </c>
      <c r="P291" s="4">
        <f t="shared" si="93"/>
        <v>0.90456535964161677</v>
      </c>
      <c r="Q291" s="13">
        <v>20</v>
      </c>
      <c r="R291" s="22">
        <v>1</v>
      </c>
      <c r="S291" s="13">
        <v>15</v>
      </c>
      <c r="T291" s="37">
        <v>3157.9</v>
      </c>
      <c r="U291" s="37">
        <v>3287.5</v>
      </c>
      <c r="V291" s="4">
        <f t="shared" si="94"/>
        <v>1.041039931600114</v>
      </c>
      <c r="W291" s="13">
        <v>35</v>
      </c>
      <c r="X291" s="37">
        <v>33.700000000000003</v>
      </c>
      <c r="Y291" s="37">
        <v>38.700000000000003</v>
      </c>
      <c r="Z291" s="4">
        <f t="shared" si="95"/>
        <v>1.1483679525222552</v>
      </c>
      <c r="AA291" s="13">
        <v>15</v>
      </c>
      <c r="AB291" s="37" t="s">
        <v>370</v>
      </c>
      <c r="AC291" s="37" t="s">
        <v>370</v>
      </c>
      <c r="AD291" s="4" t="s">
        <v>370</v>
      </c>
      <c r="AE291" s="13" t="s">
        <v>370</v>
      </c>
      <c r="AF291" s="5" t="s">
        <v>383</v>
      </c>
      <c r="AG291" s="5" t="s">
        <v>383</v>
      </c>
      <c r="AH291" s="5" t="s">
        <v>383</v>
      </c>
      <c r="AI291" s="13">
        <v>10</v>
      </c>
      <c r="AJ291" s="5" t="s">
        <v>383</v>
      </c>
      <c r="AK291" s="5" t="s">
        <v>383</v>
      </c>
      <c r="AL291" s="5" t="s">
        <v>383</v>
      </c>
      <c r="AM291" s="13">
        <v>15</v>
      </c>
      <c r="AN291" s="37">
        <v>730</v>
      </c>
      <c r="AO291" s="37">
        <v>863</v>
      </c>
      <c r="AP291" s="4">
        <f t="shared" si="104"/>
        <v>1.1821917808219178</v>
      </c>
      <c r="AQ291" s="13">
        <v>20</v>
      </c>
      <c r="AR291" s="20">
        <f t="shared" si="96"/>
        <v>1.0571453182423023</v>
      </c>
      <c r="AS291" s="20">
        <f t="shared" si="105"/>
        <v>1.0571453182423023</v>
      </c>
      <c r="AT291" s="35">
        <v>65</v>
      </c>
      <c r="AU291" s="21">
        <f t="shared" si="89"/>
        <v>53.18181818181818</v>
      </c>
      <c r="AV291" s="21">
        <f t="shared" si="90"/>
        <v>56.2</v>
      </c>
      <c r="AW291" s="80">
        <f t="shared" si="91"/>
        <v>3.018181818181823</v>
      </c>
      <c r="AX291" s="21">
        <v>118.7</v>
      </c>
      <c r="AY291" s="21">
        <v>118.7</v>
      </c>
      <c r="AZ291" s="21">
        <v>0</v>
      </c>
      <c r="BA291" s="21">
        <v>6.3</v>
      </c>
      <c r="BB291" s="21">
        <v>6.3</v>
      </c>
      <c r="BC291" s="21">
        <v>0</v>
      </c>
      <c r="BD291" s="21">
        <v>6.3</v>
      </c>
      <c r="BE291" s="21">
        <v>6.1</v>
      </c>
      <c r="BF291" s="78">
        <f t="shared" si="92"/>
        <v>-206.20000000000002</v>
      </c>
      <c r="BG291" s="100"/>
      <c r="BH291" s="81"/>
      <c r="BI291" s="106"/>
      <c r="BJ291" s="37">
        <f t="shared" si="97"/>
        <v>0</v>
      </c>
      <c r="BK291" s="11"/>
      <c r="BL291" s="11"/>
      <c r="BM291" s="11"/>
      <c r="BN291" s="11"/>
      <c r="BO291" s="11"/>
      <c r="BP291" s="11"/>
      <c r="BQ291" s="11"/>
      <c r="BR291" s="11"/>
      <c r="BS291" s="11"/>
      <c r="BT291" s="11"/>
      <c r="BU291" s="11"/>
      <c r="BV291" s="11"/>
      <c r="BW291" s="11"/>
      <c r="BX291" s="11"/>
      <c r="BY291" s="11"/>
      <c r="BZ291" s="11"/>
      <c r="CA291" s="11"/>
      <c r="CB291" s="11"/>
      <c r="CC291" s="11"/>
      <c r="CD291" s="11"/>
      <c r="CE291" s="11"/>
      <c r="CF291" s="12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2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  <c r="DV291" s="11"/>
      <c r="DW291" s="11"/>
      <c r="DX291" s="11"/>
      <c r="DY291" s="11"/>
      <c r="DZ291" s="11"/>
      <c r="EA291" s="11"/>
      <c r="EB291" s="11"/>
      <c r="EC291" s="11"/>
      <c r="ED291" s="11"/>
      <c r="EE291" s="11"/>
      <c r="EF291" s="11"/>
      <c r="EG291" s="11"/>
      <c r="EH291" s="11"/>
      <c r="EI291" s="11"/>
      <c r="EJ291" s="12"/>
      <c r="EK291" s="11"/>
      <c r="EL291" s="11"/>
      <c r="EM291" s="11"/>
      <c r="EN291" s="11"/>
      <c r="EO291" s="11"/>
      <c r="EP291" s="11"/>
      <c r="EQ291" s="11"/>
      <c r="ER291" s="11"/>
      <c r="ES291" s="11"/>
      <c r="ET291" s="11"/>
      <c r="EU291" s="11"/>
      <c r="EV291" s="11"/>
      <c r="EW291" s="11"/>
      <c r="EX291" s="11"/>
      <c r="EY291" s="11"/>
      <c r="EZ291" s="11"/>
      <c r="FA291" s="11"/>
      <c r="FB291" s="11"/>
      <c r="FC291" s="11"/>
      <c r="FD291" s="11"/>
      <c r="FE291" s="11"/>
      <c r="FF291" s="11"/>
      <c r="FG291" s="11"/>
      <c r="FH291" s="11"/>
      <c r="FI291" s="11"/>
      <c r="FJ291" s="11"/>
      <c r="FK291" s="11"/>
      <c r="FL291" s="12"/>
      <c r="FM291" s="11"/>
      <c r="FN291" s="11"/>
      <c r="FO291" s="11"/>
      <c r="FP291" s="11"/>
      <c r="FQ291" s="11"/>
      <c r="FR291" s="11"/>
      <c r="FS291" s="11"/>
      <c r="FT291" s="11"/>
      <c r="FU291" s="11"/>
      <c r="FV291" s="11"/>
      <c r="FW291" s="11"/>
      <c r="FX291" s="11"/>
      <c r="FY291" s="11"/>
      <c r="FZ291" s="11"/>
      <c r="GA291" s="11"/>
      <c r="GB291" s="11"/>
      <c r="GC291" s="11"/>
      <c r="GD291" s="11"/>
      <c r="GE291" s="11"/>
      <c r="GF291" s="11"/>
      <c r="GG291" s="11"/>
      <c r="GH291" s="11"/>
      <c r="GI291" s="11"/>
      <c r="GJ291" s="11"/>
      <c r="GK291" s="11"/>
      <c r="GL291" s="11"/>
      <c r="GM291" s="11"/>
      <c r="GN291" s="12"/>
      <c r="GO291" s="11"/>
      <c r="GP291" s="11"/>
      <c r="GQ291" s="11"/>
      <c r="GR291" s="11"/>
      <c r="GS291" s="11"/>
      <c r="GT291" s="11"/>
      <c r="GU291" s="11"/>
      <c r="GV291" s="11"/>
      <c r="GW291" s="11"/>
      <c r="GX291" s="11"/>
      <c r="GY291" s="11"/>
      <c r="GZ291" s="11"/>
      <c r="HA291" s="11"/>
      <c r="HB291" s="11"/>
      <c r="HC291" s="11"/>
      <c r="HD291" s="11"/>
      <c r="HE291" s="11"/>
      <c r="HF291" s="11"/>
      <c r="HG291" s="11"/>
      <c r="HH291" s="11"/>
      <c r="HI291" s="11"/>
      <c r="HJ291" s="11"/>
      <c r="HK291" s="11"/>
      <c r="HL291" s="11"/>
      <c r="HM291" s="11"/>
      <c r="HN291" s="11"/>
      <c r="HO291" s="11"/>
      <c r="HP291" s="12"/>
      <c r="HQ291" s="11"/>
      <c r="HR291" s="11"/>
    </row>
    <row r="292" spans="1:226" s="2" customFormat="1" ht="15" customHeight="1" x14ac:dyDescent="0.2">
      <c r="A292" s="16" t="s">
        <v>287</v>
      </c>
      <c r="B292" s="37">
        <v>2424.6999999999998</v>
      </c>
      <c r="C292" s="37">
        <v>2245.1999999999998</v>
      </c>
      <c r="D292" s="4">
        <f t="shared" si="88"/>
        <v>0.92597022312038602</v>
      </c>
      <c r="E292" s="13">
        <v>10</v>
      </c>
      <c r="F292" s="5" t="s">
        <v>373</v>
      </c>
      <c r="G292" s="5" t="s">
        <v>373</v>
      </c>
      <c r="H292" s="5" t="s">
        <v>373</v>
      </c>
      <c r="I292" s="13" t="s">
        <v>370</v>
      </c>
      <c r="J292" s="5" t="s">
        <v>373</v>
      </c>
      <c r="K292" s="5" t="s">
        <v>373</v>
      </c>
      <c r="L292" s="5" t="s">
        <v>373</v>
      </c>
      <c r="M292" s="13" t="s">
        <v>370</v>
      </c>
      <c r="N292" s="37">
        <v>3081.3</v>
      </c>
      <c r="O292" s="37">
        <v>1502.9</v>
      </c>
      <c r="P292" s="4">
        <f t="shared" si="93"/>
        <v>0.48774867750624734</v>
      </c>
      <c r="Q292" s="13">
        <v>20</v>
      </c>
      <c r="R292" s="22">
        <v>1</v>
      </c>
      <c r="S292" s="13">
        <v>15</v>
      </c>
      <c r="T292" s="37">
        <v>79.5</v>
      </c>
      <c r="U292" s="37">
        <v>103.4</v>
      </c>
      <c r="V292" s="4">
        <f t="shared" si="94"/>
        <v>1.3006289308176102</v>
      </c>
      <c r="W292" s="13">
        <v>35</v>
      </c>
      <c r="X292" s="37">
        <v>0</v>
      </c>
      <c r="Y292" s="37">
        <v>0</v>
      </c>
      <c r="Z292" s="4">
        <f t="shared" si="95"/>
        <v>1</v>
      </c>
      <c r="AA292" s="13">
        <v>15</v>
      </c>
      <c r="AB292" s="37" t="s">
        <v>370</v>
      </c>
      <c r="AC292" s="37" t="s">
        <v>370</v>
      </c>
      <c r="AD292" s="4" t="s">
        <v>370</v>
      </c>
      <c r="AE292" s="13" t="s">
        <v>370</v>
      </c>
      <c r="AF292" s="5" t="s">
        <v>383</v>
      </c>
      <c r="AG292" s="5" t="s">
        <v>383</v>
      </c>
      <c r="AH292" s="5" t="s">
        <v>383</v>
      </c>
      <c r="AI292" s="13">
        <v>10</v>
      </c>
      <c r="AJ292" s="5" t="s">
        <v>383</v>
      </c>
      <c r="AK292" s="5" t="s">
        <v>383</v>
      </c>
      <c r="AL292" s="5" t="s">
        <v>383</v>
      </c>
      <c r="AM292" s="13">
        <v>15</v>
      </c>
      <c r="AN292" s="37">
        <v>186</v>
      </c>
      <c r="AO292" s="37">
        <v>190</v>
      </c>
      <c r="AP292" s="4">
        <f t="shared" si="104"/>
        <v>1.021505376344086</v>
      </c>
      <c r="AQ292" s="13">
        <v>20</v>
      </c>
      <c r="AR292" s="20">
        <f t="shared" si="96"/>
        <v>0.99971126858110326</v>
      </c>
      <c r="AS292" s="20">
        <f t="shared" si="105"/>
        <v>0.99971126858110326</v>
      </c>
      <c r="AT292" s="35">
        <v>754</v>
      </c>
      <c r="AU292" s="21">
        <f t="shared" si="89"/>
        <v>616.90909090909088</v>
      </c>
      <c r="AV292" s="21">
        <f t="shared" si="90"/>
        <v>616.70000000000005</v>
      </c>
      <c r="AW292" s="80">
        <f t="shared" si="91"/>
        <v>-0.20909090909083261</v>
      </c>
      <c r="AX292" s="21">
        <v>127.9</v>
      </c>
      <c r="AY292" s="21">
        <v>148.5</v>
      </c>
      <c r="AZ292" s="21">
        <v>0</v>
      </c>
      <c r="BA292" s="21">
        <v>52.7</v>
      </c>
      <c r="BB292" s="21">
        <v>71.400000000000006</v>
      </c>
      <c r="BC292" s="21">
        <v>0</v>
      </c>
      <c r="BD292" s="21">
        <v>71.000000000000043</v>
      </c>
      <c r="BE292" s="21">
        <v>72.999999999999957</v>
      </c>
      <c r="BF292" s="78">
        <f t="shared" si="92"/>
        <v>72.200000000000088</v>
      </c>
      <c r="BG292" s="100"/>
      <c r="BH292" s="81"/>
      <c r="BI292" s="106"/>
      <c r="BJ292" s="37">
        <f t="shared" si="97"/>
        <v>72.200000000000088</v>
      </c>
      <c r="BK292" s="11"/>
      <c r="BL292" s="11"/>
      <c r="BM292" s="11"/>
      <c r="BN292" s="11"/>
      <c r="BO292" s="11"/>
      <c r="BP292" s="11"/>
      <c r="BQ292" s="11"/>
      <c r="BR292" s="11"/>
      <c r="BS292" s="11"/>
      <c r="BT292" s="11"/>
      <c r="BU292" s="11"/>
      <c r="BV292" s="11"/>
      <c r="BW292" s="11"/>
      <c r="BX292" s="11"/>
      <c r="BY292" s="11"/>
      <c r="BZ292" s="11"/>
      <c r="CA292" s="11"/>
      <c r="CB292" s="11"/>
      <c r="CC292" s="11"/>
      <c r="CD292" s="11"/>
      <c r="CE292" s="11"/>
      <c r="CF292" s="12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2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  <c r="DV292" s="11"/>
      <c r="DW292" s="11"/>
      <c r="DX292" s="11"/>
      <c r="DY292" s="11"/>
      <c r="DZ292" s="11"/>
      <c r="EA292" s="11"/>
      <c r="EB292" s="11"/>
      <c r="EC292" s="11"/>
      <c r="ED292" s="11"/>
      <c r="EE292" s="11"/>
      <c r="EF292" s="11"/>
      <c r="EG292" s="11"/>
      <c r="EH292" s="11"/>
      <c r="EI292" s="11"/>
      <c r="EJ292" s="12"/>
      <c r="EK292" s="11"/>
      <c r="EL292" s="11"/>
      <c r="EM292" s="11"/>
      <c r="EN292" s="11"/>
      <c r="EO292" s="11"/>
      <c r="EP292" s="11"/>
      <c r="EQ292" s="11"/>
      <c r="ER292" s="11"/>
      <c r="ES292" s="11"/>
      <c r="ET292" s="11"/>
      <c r="EU292" s="11"/>
      <c r="EV292" s="11"/>
      <c r="EW292" s="11"/>
      <c r="EX292" s="11"/>
      <c r="EY292" s="11"/>
      <c r="EZ292" s="11"/>
      <c r="FA292" s="11"/>
      <c r="FB292" s="11"/>
      <c r="FC292" s="11"/>
      <c r="FD292" s="11"/>
      <c r="FE292" s="11"/>
      <c r="FF292" s="11"/>
      <c r="FG292" s="11"/>
      <c r="FH292" s="11"/>
      <c r="FI292" s="11"/>
      <c r="FJ292" s="11"/>
      <c r="FK292" s="11"/>
      <c r="FL292" s="12"/>
      <c r="FM292" s="11"/>
      <c r="FN292" s="11"/>
      <c r="FO292" s="11"/>
      <c r="FP292" s="11"/>
      <c r="FQ292" s="11"/>
      <c r="FR292" s="11"/>
      <c r="FS292" s="11"/>
      <c r="FT292" s="11"/>
      <c r="FU292" s="11"/>
      <c r="FV292" s="11"/>
      <c r="FW292" s="11"/>
      <c r="FX292" s="11"/>
      <c r="FY292" s="11"/>
      <c r="FZ292" s="11"/>
      <c r="GA292" s="11"/>
      <c r="GB292" s="11"/>
      <c r="GC292" s="11"/>
      <c r="GD292" s="11"/>
      <c r="GE292" s="11"/>
      <c r="GF292" s="11"/>
      <c r="GG292" s="11"/>
      <c r="GH292" s="11"/>
      <c r="GI292" s="11"/>
      <c r="GJ292" s="11"/>
      <c r="GK292" s="11"/>
      <c r="GL292" s="11"/>
      <c r="GM292" s="11"/>
      <c r="GN292" s="12"/>
      <c r="GO292" s="11"/>
      <c r="GP292" s="11"/>
      <c r="GQ292" s="11"/>
      <c r="GR292" s="11"/>
      <c r="GS292" s="11"/>
      <c r="GT292" s="11"/>
      <c r="GU292" s="11"/>
      <c r="GV292" s="11"/>
      <c r="GW292" s="11"/>
      <c r="GX292" s="11"/>
      <c r="GY292" s="11"/>
      <c r="GZ292" s="11"/>
      <c r="HA292" s="11"/>
      <c r="HB292" s="11"/>
      <c r="HC292" s="11"/>
      <c r="HD292" s="11"/>
      <c r="HE292" s="11"/>
      <c r="HF292" s="11"/>
      <c r="HG292" s="11"/>
      <c r="HH292" s="11"/>
      <c r="HI292" s="11"/>
      <c r="HJ292" s="11"/>
      <c r="HK292" s="11"/>
      <c r="HL292" s="11"/>
      <c r="HM292" s="11"/>
      <c r="HN292" s="11"/>
      <c r="HO292" s="11"/>
      <c r="HP292" s="12"/>
      <c r="HQ292" s="11"/>
      <c r="HR292" s="11"/>
    </row>
    <row r="293" spans="1:226" s="2" customFormat="1" ht="15" customHeight="1" x14ac:dyDescent="0.2">
      <c r="A293" s="16" t="s">
        <v>288</v>
      </c>
      <c r="B293" s="37">
        <v>0</v>
      </c>
      <c r="C293" s="37">
        <v>0</v>
      </c>
      <c r="D293" s="4">
        <f t="shared" si="88"/>
        <v>0</v>
      </c>
      <c r="E293" s="13">
        <v>0</v>
      </c>
      <c r="F293" s="5" t="s">
        <v>373</v>
      </c>
      <c r="G293" s="5" t="s">
        <v>373</v>
      </c>
      <c r="H293" s="5" t="s">
        <v>373</v>
      </c>
      <c r="I293" s="13" t="s">
        <v>370</v>
      </c>
      <c r="J293" s="5" t="s">
        <v>373</v>
      </c>
      <c r="K293" s="5" t="s">
        <v>373</v>
      </c>
      <c r="L293" s="5" t="s">
        <v>373</v>
      </c>
      <c r="M293" s="13" t="s">
        <v>370</v>
      </c>
      <c r="N293" s="37">
        <v>3749.2</v>
      </c>
      <c r="O293" s="37">
        <v>1296</v>
      </c>
      <c r="P293" s="4">
        <f t="shared" si="93"/>
        <v>0.34567374373199616</v>
      </c>
      <c r="Q293" s="13">
        <v>20</v>
      </c>
      <c r="R293" s="22">
        <v>1</v>
      </c>
      <c r="S293" s="13">
        <v>15</v>
      </c>
      <c r="T293" s="37">
        <v>881.2</v>
      </c>
      <c r="U293" s="37">
        <v>998.5</v>
      </c>
      <c r="V293" s="4">
        <f t="shared" si="94"/>
        <v>1.133113935542442</v>
      </c>
      <c r="W293" s="13">
        <v>30</v>
      </c>
      <c r="X293" s="37">
        <v>0</v>
      </c>
      <c r="Y293" s="37">
        <v>0</v>
      </c>
      <c r="Z293" s="4">
        <f t="shared" si="95"/>
        <v>1</v>
      </c>
      <c r="AA293" s="13">
        <v>20</v>
      </c>
      <c r="AB293" s="37" t="s">
        <v>370</v>
      </c>
      <c r="AC293" s="37" t="s">
        <v>370</v>
      </c>
      <c r="AD293" s="4" t="s">
        <v>370</v>
      </c>
      <c r="AE293" s="13" t="s">
        <v>370</v>
      </c>
      <c r="AF293" s="5" t="s">
        <v>383</v>
      </c>
      <c r="AG293" s="5" t="s">
        <v>383</v>
      </c>
      <c r="AH293" s="5" t="s">
        <v>383</v>
      </c>
      <c r="AI293" s="13">
        <v>10</v>
      </c>
      <c r="AJ293" s="5" t="s">
        <v>383</v>
      </c>
      <c r="AK293" s="5" t="s">
        <v>383</v>
      </c>
      <c r="AL293" s="5" t="s">
        <v>383</v>
      </c>
      <c r="AM293" s="13">
        <v>15</v>
      </c>
      <c r="AN293" s="37">
        <v>431</v>
      </c>
      <c r="AO293" s="37">
        <v>431</v>
      </c>
      <c r="AP293" s="4">
        <f t="shared" si="104"/>
        <v>1</v>
      </c>
      <c r="AQ293" s="13">
        <v>20</v>
      </c>
      <c r="AR293" s="20">
        <f t="shared" si="96"/>
        <v>0.9133989803896494</v>
      </c>
      <c r="AS293" s="20">
        <f t="shared" si="105"/>
        <v>0.9133989803896494</v>
      </c>
      <c r="AT293" s="35">
        <v>540</v>
      </c>
      <c r="AU293" s="21">
        <f t="shared" si="89"/>
        <v>441.81818181818187</v>
      </c>
      <c r="AV293" s="21">
        <f t="shared" si="90"/>
        <v>403.6</v>
      </c>
      <c r="AW293" s="80">
        <f t="shared" si="91"/>
        <v>-38.218181818181847</v>
      </c>
      <c r="AX293" s="21">
        <v>79.7</v>
      </c>
      <c r="AY293" s="21">
        <v>80.3</v>
      </c>
      <c r="AZ293" s="21">
        <v>0</v>
      </c>
      <c r="BA293" s="21">
        <v>37.799999999999997</v>
      </c>
      <c r="BB293" s="21">
        <v>43.5</v>
      </c>
      <c r="BC293" s="21">
        <v>16.900000000000034</v>
      </c>
      <c r="BD293" s="21">
        <v>67.90000000000002</v>
      </c>
      <c r="BE293" s="21">
        <v>31.299999999999997</v>
      </c>
      <c r="BF293" s="78">
        <f t="shared" si="92"/>
        <v>46.19999999999996</v>
      </c>
      <c r="BG293" s="100"/>
      <c r="BH293" s="81"/>
      <c r="BI293" s="106"/>
      <c r="BJ293" s="37">
        <f t="shared" si="97"/>
        <v>46.19999999999996</v>
      </c>
      <c r="BK293" s="11"/>
      <c r="BL293" s="11"/>
      <c r="BM293" s="11"/>
      <c r="BN293" s="11"/>
      <c r="BO293" s="11"/>
      <c r="BP293" s="11"/>
      <c r="BQ293" s="11"/>
      <c r="BR293" s="11"/>
      <c r="BS293" s="11"/>
      <c r="BT293" s="11"/>
      <c r="BU293" s="11"/>
      <c r="BV293" s="11"/>
      <c r="BW293" s="11"/>
      <c r="BX293" s="11"/>
      <c r="BY293" s="11"/>
      <c r="BZ293" s="11"/>
      <c r="CA293" s="11"/>
      <c r="CB293" s="11"/>
      <c r="CC293" s="11"/>
      <c r="CD293" s="11"/>
      <c r="CE293" s="11"/>
      <c r="CF293" s="12"/>
      <c r="CG293" s="11"/>
      <c r="CH293" s="11"/>
      <c r="CI293" s="11"/>
      <c r="CJ293" s="11"/>
      <c r="CK293" s="11"/>
      <c r="CL293" s="11"/>
      <c r="CM293" s="11"/>
      <c r="CN293" s="11"/>
      <c r="CO293" s="11"/>
      <c r="CP293" s="11"/>
      <c r="CQ293" s="11"/>
      <c r="CR293" s="11"/>
      <c r="CS293" s="11"/>
      <c r="CT293" s="11"/>
      <c r="CU293" s="11"/>
      <c r="CV293" s="11"/>
      <c r="CW293" s="11"/>
      <c r="CX293" s="11"/>
      <c r="CY293" s="11"/>
      <c r="CZ293" s="11"/>
      <c r="DA293" s="11"/>
      <c r="DB293" s="11"/>
      <c r="DC293" s="11"/>
      <c r="DD293" s="11"/>
      <c r="DE293" s="11"/>
      <c r="DF293" s="11"/>
      <c r="DG293" s="11"/>
      <c r="DH293" s="12"/>
      <c r="DI293" s="11"/>
      <c r="DJ293" s="11"/>
      <c r="DK293" s="11"/>
      <c r="DL293" s="11"/>
      <c r="DM293" s="11"/>
      <c r="DN293" s="11"/>
      <c r="DO293" s="11"/>
      <c r="DP293" s="11"/>
      <c r="DQ293" s="11"/>
      <c r="DR293" s="11"/>
      <c r="DS293" s="11"/>
      <c r="DT293" s="11"/>
      <c r="DU293" s="11"/>
      <c r="DV293" s="11"/>
      <c r="DW293" s="11"/>
      <c r="DX293" s="11"/>
      <c r="DY293" s="11"/>
      <c r="DZ293" s="11"/>
      <c r="EA293" s="11"/>
      <c r="EB293" s="11"/>
      <c r="EC293" s="11"/>
      <c r="ED293" s="11"/>
      <c r="EE293" s="11"/>
      <c r="EF293" s="11"/>
      <c r="EG293" s="11"/>
      <c r="EH293" s="11"/>
      <c r="EI293" s="11"/>
      <c r="EJ293" s="12"/>
      <c r="EK293" s="11"/>
      <c r="EL293" s="11"/>
      <c r="EM293" s="11"/>
      <c r="EN293" s="11"/>
      <c r="EO293" s="11"/>
      <c r="EP293" s="11"/>
      <c r="EQ293" s="11"/>
      <c r="ER293" s="11"/>
      <c r="ES293" s="11"/>
      <c r="ET293" s="11"/>
      <c r="EU293" s="11"/>
      <c r="EV293" s="11"/>
      <c r="EW293" s="11"/>
      <c r="EX293" s="11"/>
      <c r="EY293" s="11"/>
      <c r="EZ293" s="11"/>
      <c r="FA293" s="11"/>
      <c r="FB293" s="11"/>
      <c r="FC293" s="11"/>
      <c r="FD293" s="11"/>
      <c r="FE293" s="11"/>
      <c r="FF293" s="11"/>
      <c r="FG293" s="11"/>
      <c r="FH293" s="11"/>
      <c r="FI293" s="11"/>
      <c r="FJ293" s="11"/>
      <c r="FK293" s="11"/>
      <c r="FL293" s="12"/>
      <c r="FM293" s="11"/>
      <c r="FN293" s="11"/>
      <c r="FO293" s="11"/>
      <c r="FP293" s="11"/>
      <c r="FQ293" s="11"/>
      <c r="FR293" s="11"/>
      <c r="FS293" s="11"/>
      <c r="FT293" s="11"/>
      <c r="FU293" s="11"/>
      <c r="FV293" s="11"/>
      <c r="FW293" s="11"/>
      <c r="FX293" s="11"/>
      <c r="FY293" s="11"/>
      <c r="FZ293" s="11"/>
      <c r="GA293" s="11"/>
      <c r="GB293" s="11"/>
      <c r="GC293" s="11"/>
      <c r="GD293" s="11"/>
      <c r="GE293" s="11"/>
      <c r="GF293" s="11"/>
      <c r="GG293" s="11"/>
      <c r="GH293" s="11"/>
      <c r="GI293" s="11"/>
      <c r="GJ293" s="11"/>
      <c r="GK293" s="11"/>
      <c r="GL293" s="11"/>
      <c r="GM293" s="11"/>
      <c r="GN293" s="12"/>
      <c r="GO293" s="11"/>
      <c r="GP293" s="11"/>
      <c r="GQ293" s="11"/>
      <c r="GR293" s="11"/>
      <c r="GS293" s="11"/>
      <c r="GT293" s="11"/>
      <c r="GU293" s="11"/>
      <c r="GV293" s="11"/>
      <c r="GW293" s="11"/>
      <c r="GX293" s="11"/>
      <c r="GY293" s="11"/>
      <c r="GZ293" s="11"/>
      <c r="HA293" s="11"/>
      <c r="HB293" s="11"/>
      <c r="HC293" s="11"/>
      <c r="HD293" s="11"/>
      <c r="HE293" s="11"/>
      <c r="HF293" s="11"/>
      <c r="HG293" s="11"/>
      <c r="HH293" s="11"/>
      <c r="HI293" s="11"/>
      <c r="HJ293" s="11"/>
      <c r="HK293" s="11"/>
      <c r="HL293" s="11"/>
      <c r="HM293" s="11"/>
      <c r="HN293" s="11"/>
      <c r="HO293" s="11"/>
      <c r="HP293" s="12"/>
      <c r="HQ293" s="11"/>
      <c r="HR293" s="11"/>
    </row>
    <row r="294" spans="1:226" s="2" customFormat="1" ht="15" customHeight="1" x14ac:dyDescent="0.2">
      <c r="A294" s="16" t="s">
        <v>289</v>
      </c>
      <c r="B294" s="37">
        <v>0</v>
      </c>
      <c r="C294" s="37">
        <v>175.7</v>
      </c>
      <c r="D294" s="4">
        <f t="shared" si="88"/>
        <v>0</v>
      </c>
      <c r="E294" s="13">
        <v>0</v>
      </c>
      <c r="F294" s="5" t="s">
        <v>373</v>
      </c>
      <c r="G294" s="5" t="s">
        <v>373</v>
      </c>
      <c r="H294" s="5" t="s">
        <v>373</v>
      </c>
      <c r="I294" s="13" t="s">
        <v>370</v>
      </c>
      <c r="J294" s="5" t="s">
        <v>373</v>
      </c>
      <c r="K294" s="5" t="s">
        <v>373</v>
      </c>
      <c r="L294" s="5" t="s">
        <v>373</v>
      </c>
      <c r="M294" s="13" t="s">
        <v>370</v>
      </c>
      <c r="N294" s="37">
        <v>9419.6</v>
      </c>
      <c r="O294" s="37">
        <v>5239.5</v>
      </c>
      <c r="P294" s="4">
        <f t="shared" si="93"/>
        <v>0.55623381035288122</v>
      </c>
      <c r="Q294" s="13">
        <v>20</v>
      </c>
      <c r="R294" s="22">
        <v>1</v>
      </c>
      <c r="S294" s="13">
        <v>15</v>
      </c>
      <c r="T294" s="37">
        <v>0</v>
      </c>
      <c r="U294" s="37">
        <v>0</v>
      </c>
      <c r="V294" s="4">
        <f t="shared" si="94"/>
        <v>1</v>
      </c>
      <c r="W294" s="13">
        <v>35</v>
      </c>
      <c r="X294" s="37">
        <v>0</v>
      </c>
      <c r="Y294" s="37">
        <v>0</v>
      </c>
      <c r="Z294" s="4">
        <f t="shared" si="95"/>
        <v>1</v>
      </c>
      <c r="AA294" s="13">
        <v>15</v>
      </c>
      <c r="AB294" s="37" t="s">
        <v>370</v>
      </c>
      <c r="AC294" s="37" t="s">
        <v>370</v>
      </c>
      <c r="AD294" s="4" t="s">
        <v>370</v>
      </c>
      <c r="AE294" s="13" t="s">
        <v>370</v>
      </c>
      <c r="AF294" s="5" t="s">
        <v>383</v>
      </c>
      <c r="AG294" s="5" t="s">
        <v>383</v>
      </c>
      <c r="AH294" s="5" t="s">
        <v>383</v>
      </c>
      <c r="AI294" s="13">
        <v>10</v>
      </c>
      <c r="AJ294" s="5" t="s">
        <v>383</v>
      </c>
      <c r="AK294" s="5" t="s">
        <v>383</v>
      </c>
      <c r="AL294" s="5" t="s">
        <v>383</v>
      </c>
      <c r="AM294" s="13">
        <v>15</v>
      </c>
      <c r="AN294" s="37">
        <v>253</v>
      </c>
      <c r="AO294" s="37">
        <v>161</v>
      </c>
      <c r="AP294" s="4">
        <f t="shared" si="104"/>
        <v>0.63636363636363635</v>
      </c>
      <c r="AQ294" s="13">
        <v>20</v>
      </c>
      <c r="AR294" s="20">
        <f t="shared" si="96"/>
        <v>0.84620903746981291</v>
      </c>
      <c r="AS294" s="20">
        <f t="shared" si="105"/>
        <v>0.84620903746981291</v>
      </c>
      <c r="AT294" s="35">
        <v>170</v>
      </c>
      <c r="AU294" s="21">
        <f t="shared" si="89"/>
        <v>139.09090909090909</v>
      </c>
      <c r="AV294" s="21">
        <f t="shared" si="90"/>
        <v>117.7</v>
      </c>
      <c r="AW294" s="80">
        <f t="shared" si="91"/>
        <v>-21.390909090909091</v>
      </c>
      <c r="AX294" s="21">
        <v>33.799999999999997</v>
      </c>
      <c r="AY294" s="21">
        <v>56.6</v>
      </c>
      <c r="AZ294" s="21">
        <v>0</v>
      </c>
      <c r="BA294" s="21">
        <v>5.8</v>
      </c>
      <c r="BB294" s="21">
        <v>14.4</v>
      </c>
      <c r="BC294" s="21">
        <v>0</v>
      </c>
      <c r="BD294" s="21">
        <v>14.4</v>
      </c>
      <c r="BE294" s="21">
        <v>13.6</v>
      </c>
      <c r="BF294" s="78">
        <f t="shared" si="92"/>
        <v>-20.9</v>
      </c>
      <c r="BG294" s="100"/>
      <c r="BH294" s="81"/>
      <c r="BI294" s="106"/>
      <c r="BJ294" s="37">
        <f t="shared" si="97"/>
        <v>0</v>
      </c>
      <c r="BK294" s="11"/>
      <c r="BL294" s="11"/>
      <c r="BM294" s="11"/>
      <c r="BN294" s="11"/>
      <c r="BO294" s="11"/>
      <c r="BP294" s="11"/>
      <c r="BQ294" s="11"/>
      <c r="BR294" s="11"/>
      <c r="BS294" s="11"/>
      <c r="BT294" s="11"/>
      <c r="BU294" s="11"/>
      <c r="BV294" s="11"/>
      <c r="BW294" s="11"/>
      <c r="BX294" s="11"/>
      <c r="BY294" s="11"/>
      <c r="BZ294" s="11"/>
      <c r="CA294" s="11"/>
      <c r="CB294" s="11"/>
      <c r="CC294" s="11"/>
      <c r="CD294" s="11"/>
      <c r="CE294" s="11"/>
      <c r="CF294" s="12"/>
      <c r="CG294" s="11"/>
      <c r="CH294" s="11"/>
      <c r="CI294" s="11"/>
      <c r="CJ294" s="11"/>
      <c r="CK294" s="11"/>
      <c r="CL294" s="11"/>
      <c r="CM294" s="11"/>
      <c r="CN294" s="11"/>
      <c r="CO294" s="11"/>
      <c r="CP294" s="11"/>
      <c r="CQ294" s="11"/>
      <c r="CR294" s="11"/>
      <c r="CS294" s="11"/>
      <c r="CT294" s="11"/>
      <c r="CU294" s="11"/>
      <c r="CV294" s="11"/>
      <c r="CW294" s="11"/>
      <c r="CX294" s="11"/>
      <c r="CY294" s="11"/>
      <c r="CZ294" s="11"/>
      <c r="DA294" s="11"/>
      <c r="DB294" s="11"/>
      <c r="DC294" s="11"/>
      <c r="DD294" s="11"/>
      <c r="DE294" s="11"/>
      <c r="DF294" s="11"/>
      <c r="DG294" s="11"/>
      <c r="DH294" s="12"/>
      <c r="DI294" s="11"/>
      <c r="DJ294" s="11"/>
      <c r="DK294" s="11"/>
      <c r="DL294" s="11"/>
      <c r="DM294" s="11"/>
      <c r="DN294" s="11"/>
      <c r="DO294" s="11"/>
      <c r="DP294" s="11"/>
      <c r="DQ294" s="11"/>
      <c r="DR294" s="11"/>
      <c r="DS294" s="11"/>
      <c r="DT294" s="11"/>
      <c r="DU294" s="11"/>
      <c r="DV294" s="11"/>
      <c r="DW294" s="11"/>
      <c r="DX294" s="11"/>
      <c r="DY294" s="11"/>
      <c r="DZ294" s="11"/>
      <c r="EA294" s="11"/>
      <c r="EB294" s="11"/>
      <c r="EC294" s="11"/>
      <c r="ED294" s="11"/>
      <c r="EE294" s="11"/>
      <c r="EF294" s="11"/>
      <c r="EG294" s="11"/>
      <c r="EH294" s="11"/>
      <c r="EI294" s="11"/>
      <c r="EJ294" s="12"/>
      <c r="EK294" s="11"/>
      <c r="EL294" s="11"/>
      <c r="EM294" s="11"/>
      <c r="EN294" s="11"/>
      <c r="EO294" s="11"/>
      <c r="EP294" s="11"/>
      <c r="EQ294" s="11"/>
      <c r="ER294" s="11"/>
      <c r="ES294" s="11"/>
      <c r="ET294" s="11"/>
      <c r="EU294" s="11"/>
      <c r="EV294" s="11"/>
      <c r="EW294" s="11"/>
      <c r="EX294" s="11"/>
      <c r="EY294" s="11"/>
      <c r="EZ294" s="11"/>
      <c r="FA294" s="11"/>
      <c r="FB294" s="11"/>
      <c r="FC294" s="11"/>
      <c r="FD294" s="11"/>
      <c r="FE294" s="11"/>
      <c r="FF294" s="11"/>
      <c r="FG294" s="11"/>
      <c r="FH294" s="11"/>
      <c r="FI294" s="11"/>
      <c r="FJ294" s="11"/>
      <c r="FK294" s="11"/>
      <c r="FL294" s="12"/>
      <c r="FM294" s="11"/>
      <c r="FN294" s="11"/>
      <c r="FO294" s="11"/>
      <c r="FP294" s="11"/>
      <c r="FQ294" s="11"/>
      <c r="FR294" s="11"/>
      <c r="FS294" s="11"/>
      <c r="FT294" s="11"/>
      <c r="FU294" s="11"/>
      <c r="FV294" s="11"/>
      <c r="FW294" s="11"/>
      <c r="FX294" s="11"/>
      <c r="FY294" s="11"/>
      <c r="FZ294" s="11"/>
      <c r="GA294" s="11"/>
      <c r="GB294" s="11"/>
      <c r="GC294" s="11"/>
      <c r="GD294" s="11"/>
      <c r="GE294" s="11"/>
      <c r="GF294" s="11"/>
      <c r="GG294" s="11"/>
      <c r="GH294" s="11"/>
      <c r="GI294" s="11"/>
      <c r="GJ294" s="11"/>
      <c r="GK294" s="11"/>
      <c r="GL294" s="11"/>
      <c r="GM294" s="11"/>
      <c r="GN294" s="12"/>
      <c r="GO294" s="11"/>
      <c r="GP294" s="11"/>
      <c r="GQ294" s="11"/>
      <c r="GR294" s="11"/>
      <c r="GS294" s="11"/>
      <c r="GT294" s="11"/>
      <c r="GU294" s="11"/>
      <c r="GV294" s="11"/>
      <c r="GW294" s="11"/>
      <c r="GX294" s="11"/>
      <c r="GY294" s="11"/>
      <c r="GZ294" s="11"/>
      <c r="HA294" s="11"/>
      <c r="HB294" s="11"/>
      <c r="HC294" s="11"/>
      <c r="HD294" s="11"/>
      <c r="HE294" s="11"/>
      <c r="HF294" s="11"/>
      <c r="HG294" s="11"/>
      <c r="HH294" s="11"/>
      <c r="HI294" s="11"/>
      <c r="HJ294" s="11"/>
      <c r="HK294" s="11"/>
      <c r="HL294" s="11"/>
      <c r="HM294" s="11"/>
      <c r="HN294" s="11"/>
      <c r="HO294" s="11"/>
      <c r="HP294" s="12"/>
      <c r="HQ294" s="11"/>
      <c r="HR294" s="11"/>
    </row>
    <row r="295" spans="1:226" s="2" customFormat="1" ht="15" customHeight="1" x14ac:dyDescent="0.2">
      <c r="A295" s="16" t="s">
        <v>290</v>
      </c>
      <c r="B295" s="37">
        <v>0</v>
      </c>
      <c r="C295" s="37">
        <v>0</v>
      </c>
      <c r="D295" s="4">
        <f t="shared" si="88"/>
        <v>0</v>
      </c>
      <c r="E295" s="13">
        <v>0</v>
      </c>
      <c r="F295" s="5" t="s">
        <v>373</v>
      </c>
      <c r="G295" s="5" t="s">
        <v>373</v>
      </c>
      <c r="H295" s="5" t="s">
        <v>373</v>
      </c>
      <c r="I295" s="13" t="s">
        <v>370</v>
      </c>
      <c r="J295" s="5" t="s">
        <v>373</v>
      </c>
      <c r="K295" s="5" t="s">
        <v>373</v>
      </c>
      <c r="L295" s="5" t="s">
        <v>373</v>
      </c>
      <c r="M295" s="13" t="s">
        <v>370</v>
      </c>
      <c r="N295" s="37">
        <v>2676.3</v>
      </c>
      <c r="O295" s="37">
        <v>1504</v>
      </c>
      <c r="P295" s="4">
        <f t="shared" si="93"/>
        <v>0.56196988379479129</v>
      </c>
      <c r="Q295" s="13">
        <v>20</v>
      </c>
      <c r="R295" s="22">
        <v>1</v>
      </c>
      <c r="S295" s="13">
        <v>15</v>
      </c>
      <c r="T295" s="37">
        <v>1014.7</v>
      </c>
      <c r="U295" s="37">
        <v>1177.5999999999999</v>
      </c>
      <c r="V295" s="4">
        <f t="shared" si="94"/>
        <v>1.1605400611018033</v>
      </c>
      <c r="W295" s="13">
        <v>40</v>
      </c>
      <c r="X295" s="37">
        <v>0</v>
      </c>
      <c r="Y295" s="37">
        <v>0</v>
      </c>
      <c r="Z295" s="4">
        <f t="shared" si="95"/>
        <v>1</v>
      </c>
      <c r="AA295" s="13">
        <v>10</v>
      </c>
      <c r="AB295" s="37" t="s">
        <v>370</v>
      </c>
      <c r="AC295" s="37" t="s">
        <v>370</v>
      </c>
      <c r="AD295" s="4" t="s">
        <v>370</v>
      </c>
      <c r="AE295" s="13" t="s">
        <v>370</v>
      </c>
      <c r="AF295" s="5" t="s">
        <v>383</v>
      </c>
      <c r="AG295" s="5" t="s">
        <v>383</v>
      </c>
      <c r="AH295" s="5" t="s">
        <v>383</v>
      </c>
      <c r="AI295" s="13">
        <v>10</v>
      </c>
      <c r="AJ295" s="5" t="s">
        <v>383</v>
      </c>
      <c r="AK295" s="5" t="s">
        <v>383</v>
      </c>
      <c r="AL295" s="5" t="s">
        <v>383</v>
      </c>
      <c r="AM295" s="13">
        <v>15</v>
      </c>
      <c r="AN295" s="37">
        <v>450</v>
      </c>
      <c r="AO295" s="37">
        <v>491</v>
      </c>
      <c r="AP295" s="4">
        <f t="shared" si="104"/>
        <v>1.0911111111111111</v>
      </c>
      <c r="AQ295" s="13">
        <v>20</v>
      </c>
      <c r="AR295" s="20">
        <f t="shared" si="96"/>
        <v>0.99507830802085895</v>
      </c>
      <c r="AS295" s="20">
        <f t="shared" si="105"/>
        <v>0.99507830802085895</v>
      </c>
      <c r="AT295" s="35">
        <v>950</v>
      </c>
      <c r="AU295" s="21">
        <f t="shared" si="89"/>
        <v>777.27272727272725</v>
      </c>
      <c r="AV295" s="21">
        <f t="shared" si="90"/>
        <v>773.4</v>
      </c>
      <c r="AW295" s="80">
        <f t="shared" si="91"/>
        <v>-3.8727272727272748</v>
      </c>
      <c r="AX295" s="21">
        <v>118.8</v>
      </c>
      <c r="AY295" s="21">
        <v>128.6</v>
      </c>
      <c r="AZ295" s="21">
        <v>0</v>
      </c>
      <c r="BA295" s="21">
        <v>94.1</v>
      </c>
      <c r="BB295" s="21">
        <v>82.4</v>
      </c>
      <c r="BC295" s="21">
        <v>68.700000000000045</v>
      </c>
      <c r="BD295" s="21">
        <v>93.599999999999952</v>
      </c>
      <c r="BE295" s="21">
        <v>52.200000000000017</v>
      </c>
      <c r="BF295" s="78">
        <f t="shared" si="92"/>
        <v>134.99999999999997</v>
      </c>
      <c r="BG295" s="100"/>
      <c r="BH295" s="81"/>
      <c r="BI295" s="106"/>
      <c r="BJ295" s="37">
        <f t="shared" si="97"/>
        <v>134.99999999999997</v>
      </c>
      <c r="BK295" s="11"/>
      <c r="BL295" s="11"/>
      <c r="BM295" s="11"/>
      <c r="BN295" s="11"/>
      <c r="BO295" s="11"/>
      <c r="BP295" s="11"/>
      <c r="BQ295" s="11"/>
      <c r="BR295" s="11"/>
      <c r="BS295" s="11"/>
      <c r="BT295" s="11"/>
      <c r="BU295" s="11"/>
      <c r="BV295" s="11"/>
      <c r="BW295" s="11"/>
      <c r="BX295" s="11"/>
      <c r="BY295" s="11"/>
      <c r="BZ295" s="11"/>
      <c r="CA295" s="11"/>
      <c r="CB295" s="11"/>
      <c r="CC295" s="11"/>
      <c r="CD295" s="11"/>
      <c r="CE295" s="11"/>
      <c r="CF295" s="12"/>
      <c r="CG295" s="11"/>
      <c r="CH295" s="11"/>
      <c r="CI295" s="11"/>
      <c r="CJ295" s="11"/>
      <c r="CK295" s="11"/>
      <c r="CL295" s="11"/>
      <c r="CM295" s="11"/>
      <c r="CN295" s="11"/>
      <c r="CO295" s="11"/>
      <c r="CP295" s="11"/>
      <c r="CQ295" s="11"/>
      <c r="CR295" s="11"/>
      <c r="CS295" s="11"/>
      <c r="CT295" s="11"/>
      <c r="CU295" s="11"/>
      <c r="CV295" s="11"/>
      <c r="CW295" s="11"/>
      <c r="CX295" s="11"/>
      <c r="CY295" s="11"/>
      <c r="CZ295" s="11"/>
      <c r="DA295" s="11"/>
      <c r="DB295" s="11"/>
      <c r="DC295" s="11"/>
      <c r="DD295" s="11"/>
      <c r="DE295" s="11"/>
      <c r="DF295" s="11"/>
      <c r="DG295" s="11"/>
      <c r="DH295" s="12"/>
      <c r="DI295" s="11"/>
      <c r="DJ295" s="11"/>
      <c r="DK295" s="11"/>
      <c r="DL295" s="11"/>
      <c r="DM295" s="11"/>
      <c r="DN295" s="11"/>
      <c r="DO295" s="11"/>
      <c r="DP295" s="11"/>
      <c r="DQ295" s="11"/>
      <c r="DR295" s="11"/>
      <c r="DS295" s="11"/>
      <c r="DT295" s="11"/>
      <c r="DU295" s="11"/>
      <c r="DV295" s="11"/>
      <c r="DW295" s="11"/>
      <c r="DX295" s="11"/>
      <c r="DY295" s="11"/>
      <c r="DZ295" s="11"/>
      <c r="EA295" s="11"/>
      <c r="EB295" s="11"/>
      <c r="EC295" s="11"/>
      <c r="ED295" s="11"/>
      <c r="EE295" s="11"/>
      <c r="EF295" s="11"/>
      <c r="EG295" s="11"/>
      <c r="EH295" s="11"/>
      <c r="EI295" s="11"/>
      <c r="EJ295" s="12"/>
      <c r="EK295" s="11"/>
      <c r="EL295" s="11"/>
      <c r="EM295" s="11"/>
      <c r="EN295" s="11"/>
      <c r="EO295" s="11"/>
      <c r="EP295" s="11"/>
      <c r="EQ295" s="11"/>
      <c r="ER295" s="11"/>
      <c r="ES295" s="11"/>
      <c r="ET295" s="11"/>
      <c r="EU295" s="11"/>
      <c r="EV295" s="11"/>
      <c r="EW295" s="11"/>
      <c r="EX295" s="11"/>
      <c r="EY295" s="11"/>
      <c r="EZ295" s="11"/>
      <c r="FA295" s="11"/>
      <c r="FB295" s="11"/>
      <c r="FC295" s="11"/>
      <c r="FD295" s="11"/>
      <c r="FE295" s="11"/>
      <c r="FF295" s="11"/>
      <c r="FG295" s="11"/>
      <c r="FH295" s="11"/>
      <c r="FI295" s="11"/>
      <c r="FJ295" s="11"/>
      <c r="FK295" s="11"/>
      <c r="FL295" s="12"/>
      <c r="FM295" s="11"/>
      <c r="FN295" s="11"/>
      <c r="FO295" s="11"/>
      <c r="FP295" s="11"/>
      <c r="FQ295" s="11"/>
      <c r="FR295" s="11"/>
      <c r="FS295" s="11"/>
      <c r="FT295" s="11"/>
      <c r="FU295" s="11"/>
      <c r="FV295" s="11"/>
      <c r="FW295" s="11"/>
      <c r="FX295" s="11"/>
      <c r="FY295" s="11"/>
      <c r="FZ295" s="11"/>
      <c r="GA295" s="11"/>
      <c r="GB295" s="11"/>
      <c r="GC295" s="11"/>
      <c r="GD295" s="11"/>
      <c r="GE295" s="11"/>
      <c r="GF295" s="11"/>
      <c r="GG295" s="11"/>
      <c r="GH295" s="11"/>
      <c r="GI295" s="11"/>
      <c r="GJ295" s="11"/>
      <c r="GK295" s="11"/>
      <c r="GL295" s="11"/>
      <c r="GM295" s="11"/>
      <c r="GN295" s="12"/>
      <c r="GO295" s="11"/>
      <c r="GP295" s="11"/>
      <c r="GQ295" s="11"/>
      <c r="GR295" s="11"/>
      <c r="GS295" s="11"/>
      <c r="GT295" s="11"/>
      <c r="GU295" s="11"/>
      <c r="GV295" s="11"/>
      <c r="GW295" s="11"/>
      <c r="GX295" s="11"/>
      <c r="GY295" s="11"/>
      <c r="GZ295" s="11"/>
      <c r="HA295" s="11"/>
      <c r="HB295" s="11"/>
      <c r="HC295" s="11"/>
      <c r="HD295" s="11"/>
      <c r="HE295" s="11"/>
      <c r="HF295" s="11"/>
      <c r="HG295" s="11"/>
      <c r="HH295" s="11"/>
      <c r="HI295" s="11"/>
      <c r="HJ295" s="11"/>
      <c r="HK295" s="11"/>
      <c r="HL295" s="11"/>
      <c r="HM295" s="11"/>
      <c r="HN295" s="11"/>
      <c r="HO295" s="11"/>
      <c r="HP295" s="12"/>
      <c r="HQ295" s="11"/>
      <c r="HR295" s="11"/>
    </row>
    <row r="296" spans="1:226" s="2" customFormat="1" ht="15" customHeight="1" x14ac:dyDescent="0.2">
      <c r="A296" s="16" t="s">
        <v>291</v>
      </c>
      <c r="B296" s="37">
        <v>0</v>
      </c>
      <c r="C296" s="37">
        <v>0</v>
      </c>
      <c r="D296" s="4">
        <f t="shared" si="88"/>
        <v>0</v>
      </c>
      <c r="E296" s="13">
        <v>0</v>
      </c>
      <c r="F296" s="5" t="s">
        <v>373</v>
      </c>
      <c r="G296" s="5" t="s">
        <v>373</v>
      </c>
      <c r="H296" s="5" t="s">
        <v>373</v>
      </c>
      <c r="I296" s="13" t="s">
        <v>370</v>
      </c>
      <c r="J296" s="5" t="s">
        <v>373</v>
      </c>
      <c r="K296" s="5" t="s">
        <v>373</v>
      </c>
      <c r="L296" s="5" t="s">
        <v>373</v>
      </c>
      <c r="M296" s="13" t="s">
        <v>370</v>
      </c>
      <c r="N296" s="37">
        <v>749.5</v>
      </c>
      <c r="O296" s="37">
        <v>287.5</v>
      </c>
      <c r="P296" s="4">
        <f t="shared" si="93"/>
        <v>0.38358905937291526</v>
      </c>
      <c r="Q296" s="13">
        <v>20</v>
      </c>
      <c r="R296" s="22">
        <v>1</v>
      </c>
      <c r="S296" s="13">
        <v>15</v>
      </c>
      <c r="T296" s="37">
        <v>0</v>
      </c>
      <c r="U296" s="37">
        <v>0</v>
      </c>
      <c r="V296" s="4">
        <f t="shared" si="94"/>
        <v>1</v>
      </c>
      <c r="W296" s="13">
        <v>40</v>
      </c>
      <c r="X296" s="37">
        <v>0</v>
      </c>
      <c r="Y296" s="37">
        <v>0</v>
      </c>
      <c r="Z296" s="4">
        <f t="shared" si="95"/>
        <v>1</v>
      </c>
      <c r="AA296" s="13">
        <v>10</v>
      </c>
      <c r="AB296" s="37" t="s">
        <v>370</v>
      </c>
      <c r="AC296" s="37" t="s">
        <v>370</v>
      </c>
      <c r="AD296" s="4" t="s">
        <v>370</v>
      </c>
      <c r="AE296" s="13" t="s">
        <v>370</v>
      </c>
      <c r="AF296" s="5" t="s">
        <v>383</v>
      </c>
      <c r="AG296" s="5" t="s">
        <v>383</v>
      </c>
      <c r="AH296" s="5" t="s">
        <v>383</v>
      </c>
      <c r="AI296" s="13">
        <v>10</v>
      </c>
      <c r="AJ296" s="5" t="s">
        <v>383</v>
      </c>
      <c r="AK296" s="5" t="s">
        <v>383</v>
      </c>
      <c r="AL296" s="5" t="s">
        <v>383</v>
      </c>
      <c r="AM296" s="13">
        <v>15</v>
      </c>
      <c r="AN296" s="37">
        <v>144</v>
      </c>
      <c r="AO296" s="37">
        <v>144</v>
      </c>
      <c r="AP296" s="4">
        <f t="shared" si="104"/>
        <v>1</v>
      </c>
      <c r="AQ296" s="13">
        <v>20</v>
      </c>
      <c r="AR296" s="20">
        <f t="shared" si="96"/>
        <v>0.88258839226150765</v>
      </c>
      <c r="AS296" s="20">
        <f t="shared" si="105"/>
        <v>0.88258839226150765</v>
      </c>
      <c r="AT296" s="35">
        <v>319</v>
      </c>
      <c r="AU296" s="21">
        <f t="shared" si="89"/>
        <v>261</v>
      </c>
      <c r="AV296" s="21">
        <f t="shared" si="90"/>
        <v>230.4</v>
      </c>
      <c r="AW296" s="80">
        <f t="shared" si="91"/>
        <v>-30.599999999999994</v>
      </c>
      <c r="AX296" s="21">
        <v>29.3</v>
      </c>
      <c r="AY296" s="21">
        <v>15.9</v>
      </c>
      <c r="AZ296" s="21">
        <v>0.19999999999999751</v>
      </c>
      <c r="BA296" s="21">
        <v>10</v>
      </c>
      <c r="BB296" s="21">
        <v>24.6</v>
      </c>
      <c r="BC296" s="21">
        <v>67.099999999999994</v>
      </c>
      <c r="BD296" s="21">
        <v>33.700000000000017</v>
      </c>
      <c r="BE296" s="21">
        <v>13.699999999999974</v>
      </c>
      <c r="BF296" s="78">
        <f t="shared" si="92"/>
        <v>35.90000000000002</v>
      </c>
      <c r="BG296" s="100"/>
      <c r="BH296" s="81"/>
      <c r="BI296" s="106"/>
      <c r="BJ296" s="37">
        <f t="shared" si="97"/>
        <v>35.90000000000002</v>
      </c>
      <c r="BK296" s="11"/>
      <c r="BL296" s="11"/>
      <c r="BM296" s="11"/>
      <c r="BN296" s="11"/>
      <c r="BO296" s="11"/>
      <c r="BP296" s="11"/>
      <c r="BQ296" s="11"/>
      <c r="BR296" s="11"/>
      <c r="BS296" s="11"/>
      <c r="BT296" s="11"/>
      <c r="BU296" s="11"/>
      <c r="BV296" s="11"/>
      <c r="BW296" s="11"/>
      <c r="BX296" s="11"/>
      <c r="BY296" s="11"/>
      <c r="BZ296" s="11"/>
      <c r="CA296" s="11"/>
      <c r="CB296" s="11"/>
      <c r="CC296" s="11"/>
      <c r="CD296" s="11"/>
      <c r="CE296" s="11"/>
      <c r="CF296" s="12"/>
      <c r="CG296" s="11"/>
      <c r="CH296" s="11"/>
      <c r="CI296" s="11"/>
      <c r="CJ296" s="11"/>
      <c r="CK296" s="11"/>
      <c r="CL296" s="11"/>
      <c r="CM296" s="11"/>
      <c r="CN296" s="11"/>
      <c r="CO296" s="11"/>
      <c r="CP296" s="11"/>
      <c r="CQ296" s="11"/>
      <c r="CR296" s="11"/>
      <c r="CS296" s="11"/>
      <c r="CT296" s="11"/>
      <c r="CU296" s="11"/>
      <c r="CV296" s="11"/>
      <c r="CW296" s="11"/>
      <c r="CX296" s="11"/>
      <c r="CY296" s="11"/>
      <c r="CZ296" s="11"/>
      <c r="DA296" s="11"/>
      <c r="DB296" s="11"/>
      <c r="DC296" s="11"/>
      <c r="DD296" s="11"/>
      <c r="DE296" s="11"/>
      <c r="DF296" s="11"/>
      <c r="DG296" s="11"/>
      <c r="DH296" s="12"/>
      <c r="DI296" s="11"/>
      <c r="DJ296" s="11"/>
      <c r="DK296" s="11"/>
      <c r="DL296" s="11"/>
      <c r="DM296" s="11"/>
      <c r="DN296" s="11"/>
      <c r="DO296" s="11"/>
      <c r="DP296" s="11"/>
      <c r="DQ296" s="11"/>
      <c r="DR296" s="11"/>
      <c r="DS296" s="11"/>
      <c r="DT296" s="11"/>
      <c r="DU296" s="11"/>
      <c r="DV296" s="11"/>
      <c r="DW296" s="11"/>
      <c r="DX296" s="11"/>
      <c r="DY296" s="11"/>
      <c r="DZ296" s="11"/>
      <c r="EA296" s="11"/>
      <c r="EB296" s="11"/>
      <c r="EC296" s="11"/>
      <c r="ED296" s="11"/>
      <c r="EE296" s="11"/>
      <c r="EF296" s="11"/>
      <c r="EG296" s="11"/>
      <c r="EH296" s="11"/>
      <c r="EI296" s="11"/>
      <c r="EJ296" s="12"/>
      <c r="EK296" s="11"/>
      <c r="EL296" s="11"/>
      <c r="EM296" s="11"/>
      <c r="EN296" s="11"/>
      <c r="EO296" s="11"/>
      <c r="EP296" s="11"/>
      <c r="EQ296" s="11"/>
      <c r="ER296" s="11"/>
      <c r="ES296" s="11"/>
      <c r="ET296" s="11"/>
      <c r="EU296" s="11"/>
      <c r="EV296" s="11"/>
      <c r="EW296" s="11"/>
      <c r="EX296" s="11"/>
      <c r="EY296" s="11"/>
      <c r="EZ296" s="11"/>
      <c r="FA296" s="11"/>
      <c r="FB296" s="11"/>
      <c r="FC296" s="11"/>
      <c r="FD296" s="11"/>
      <c r="FE296" s="11"/>
      <c r="FF296" s="11"/>
      <c r="FG296" s="11"/>
      <c r="FH296" s="11"/>
      <c r="FI296" s="11"/>
      <c r="FJ296" s="11"/>
      <c r="FK296" s="11"/>
      <c r="FL296" s="12"/>
      <c r="FM296" s="11"/>
      <c r="FN296" s="11"/>
      <c r="FO296" s="11"/>
      <c r="FP296" s="11"/>
      <c r="FQ296" s="11"/>
      <c r="FR296" s="11"/>
      <c r="FS296" s="11"/>
      <c r="FT296" s="11"/>
      <c r="FU296" s="11"/>
      <c r="FV296" s="11"/>
      <c r="FW296" s="11"/>
      <c r="FX296" s="11"/>
      <c r="FY296" s="11"/>
      <c r="FZ296" s="11"/>
      <c r="GA296" s="11"/>
      <c r="GB296" s="11"/>
      <c r="GC296" s="11"/>
      <c r="GD296" s="11"/>
      <c r="GE296" s="11"/>
      <c r="GF296" s="11"/>
      <c r="GG296" s="11"/>
      <c r="GH296" s="11"/>
      <c r="GI296" s="11"/>
      <c r="GJ296" s="11"/>
      <c r="GK296" s="11"/>
      <c r="GL296" s="11"/>
      <c r="GM296" s="11"/>
      <c r="GN296" s="12"/>
      <c r="GO296" s="11"/>
      <c r="GP296" s="11"/>
      <c r="GQ296" s="11"/>
      <c r="GR296" s="11"/>
      <c r="GS296" s="11"/>
      <c r="GT296" s="11"/>
      <c r="GU296" s="11"/>
      <c r="GV296" s="11"/>
      <c r="GW296" s="11"/>
      <c r="GX296" s="11"/>
      <c r="GY296" s="11"/>
      <c r="GZ296" s="11"/>
      <c r="HA296" s="11"/>
      <c r="HB296" s="11"/>
      <c r="HC296" s="11"/>
      <c r="HD296" s="11"/>
      <c r="HE296" s="11"/>
      <c r="HF296" s="11"/>
      <c r="HG296" s="11"/>
      <c r="HH296" s="11"/>
      <c r="HI296" s="11"/>
      <c r="HJ296" s="11"/>
      <c r="HK296" s="11"/>
      <c r="HL296" s="11"/>
      <c r="HM296" s="11"/>
      <c r="HN296" s="11"/>
      <c r="HO296" s="11"/>
      <c r="HP296" s="12"/>
      <c r="HQ296" s="11"/>
      <c r="HR296" s="11"/>
    </row>
    <row r="297" spans="1:226" s="2" customFormat="1" ht="15" customHeight="1" x14ac:dyDescent="0.2">
      <c r="A297" s="16" t="s">
        <v>292</v>
      </c>
      <c r="B297" s="37">
        <v>2898</v>
      </c>
      <c r="C297" s="37">
        <v>3958.9</v>
      </c>
      <c r="D297" s="4">
        <f t="shared" si="88"/>
        <v>1.3660800552104899</v>
      </c>
      <c r="E297" s="13">
        <v>10</v>
      </c>
      <c r="F297" s="5" t="s">
        <v>373</v>
      </c>
      <c r="G297" s="5" t="s">
        <v>373</v>
      </c>
      <c r="H297" s="5" t="s">
        <v>373</v>
      </c>
      <c r="I297" s="13" t="s">
        <v>370</v>
      </c>
      <c r="J297" s="5" t="s">
        <v>373</v>
      </c>
      <c r="K297" s="5" t="s">
        <v>373</v>
      </c>
      <c r="L297" s="5" t="s">
        <v>373</v>
      </c>
      <c r="M297" s="13" t="s">
        <v>370</v>
      </c>
      <c r="N297" s="37">
        <v>4374.8999999999996</v>
      </c>
      <c r="O297" s="37">
        <v>2334.6999999999998</v>
      </c>
      <c r="P297" s="4">
        <f t="shared" si="93"/>
        <v>0.5336579121808499</v>
      </c>
      <c r="Q297" s="13">
        <v>20</v>
      </c>
      <c r="R297" s="22">
        <v>1</v>
      </c>
      <c r="S297" s="13">
        <v>15</v>
      </c>
      <c r="T297" s="37">
        <v>2359.8000000000002</v>
      </c>
      <c r="U297" s="37">
        <v>2492.1999999999998</v>
      </c>
      <c r="V297" s="4">
        <f t="shared" si="94"/>
        <v>1.0561064496991268</v>
      </c>
      <c r="W297" s="13">
        <v>35</v>
      </c>
      <c r="X297" s="37">
        <v>0</v>
      </c>
      <c r="Y297" s="37">
        <v>0</v>
      </c>
      <c r="Z297" s="4">
        <f t="shared" si="95"/>
        <v>1</v>
      </c>
      <c r="AA297" s="13">
        <v>15</v>
      </c>
      <c r="AB297" s="37" t="s">
        <v>370</v>
      </c>
      <c r="AC297" s="37" t="s">
        <v>370</v>
      </c>
      <c r="AD297" s="4" t="s">
        <v>370</v>
      </c>
      <c r="AE297" s="13" t="s">
        <v>370</v>
      </c>
      <c r="AF297" s="5" t="s">
        <v>383</v>
      </c>
      <c r="AG297" s="5" t="s">
        <v>383</v>
      </c>
      <c r="AH297" s="5" t="s">
        <v>383</v>
      </c>
      <c r="AI297" s="13">
        <v>10</v>
      </c>
      <c r="AJ297" s="5" t="s">
        <v>383</v>
      </c>
      <c r="AK297" s="5" t="s">
        <v>383</v>
      </c>
      <c r="AL297" s="5" t="s">
        <v>383</v>
      </c>
      <c r="AM297" s="13">
        <v>15</v>
      </c>
      <c r="AN297" s="37">
        <v>746</v>
      </c>
      <c r="AO297" s="37">
        <v>684</v>
      </c>
      <c r="AP297" s="4">
        <f t="shared" si="104"/>
        <v>0.91689008042895437</v>
      </c>
      <c r="AQ297" s="13">
        <v>20</v>
      </c>
      <c r="AR297" s="20">
        <f t="shared" si="96"/>
        <v>0.95335205342409057</v>
      </c>
      <c r="AS297" s="20">
        <f t="shared" si="105"/>
        <v>0.95335205342409057</v>
      </c>
      <c r="AT297" s="35">
        <v>739</v>
      </c>
      <c r="AU297" s="21">
        <f t="shared" si="89"/>
        <v>604.63636363636374</v>
      </c>
      <c r="AV297" s="21">
        <f t="shared" si="90"/>
        <v>576.4</v>
      </c>
      <c r="AW297" s="80">
        <f t="shared" si="91"/>
        <v>-28.236363636363762</v>
      </c>
      <c r="AX297" s="21">
        <v>123.1</v>
      </c>
      <c r="AY297" s="21">
        <v>119.5</v>
      </c>
      <c r="AZ297" s="21">
        <v>0</v>
      </c>
      <c r="BA297" s="21">
        <v>55.9</v>
      </c>
      <c r="BB297" s="21">
        <v>65</v>
      </c>
      <c r="BC297" s="21">
        <v>63.600000000000023</v>
      </c>
      <c r="BD297" s="21">
        <v>34.300000000000026</v>
      </c>
      <c r="BE297" s="21">
        <v>61.300000000000011</v>
      </c>
      <c r="BF297" s="78">
        <f t="shared" si="92"/>
        <v>53.699999999999918</v>
      </c>
      <c r="BG297" s="100"/>
      <c r="BH297" s="81"/>
      <c r="BI297" s="106"/>
      <c r="BJ297" s="37">
        <f t="shared" si="97"/>
        <v>53.699999999999918</v>
      </c>
      <c r="BK297" s="11"/>
      <c r="BL297" s="11"/>
      <c r="BM297" s="11"/>
      <c r="BN297" s="11"/>
      <c r="BO297" s="11"/>
      <c r="BP297" s="11"/>
      <c r="BQ297" s="11"/>
      <c r="BR297" s="11"/>
      <c r="BS297" s="11"/>
      <c r="BT297" s="11"/>
      <c r="BU297" s="11"/>
      <c r="BV297" s="11"/>
      <c r="BW297" s="11"/>
      <c r="BX297" s="11"/>
      <c r="BY297" s="11"/>
      <c r="BZ297" s="11"/>
      <c r="CA297" s="11"/>
      <c r="CB297" s="11"/>
      <c r="CC297" s="11"/>
      <c r="CD297" s="11"/>
      <c r="CE297" s="11"/>
      <c r="CF297" s="12"/>
      <c r="CG297" s="11"/>
      <c r="CH297" s="11"/>
      <c r="CI297" s="11"/>
      <c r="CJ297" s="11"/>
      <c r="CK297" s="11"/>
      <c r="CL297" s="11"/>
      <c r="CM297" s="11"/>
      <c r="CN297" s="11"/>
      <c r="CO297" s="11"/>
      <c r="CP297" s="11"/>
      <c r="CQ297" s="11"/>
      <c r="CR297" s="11"/>
      <c r="CS297" s="11"/>
      <c r="CT297" s="11"/>
      <c r="CU297" s="11"/>
      <c r="CV297" s="11"/>
      <c r="CW297" s="11"/>
      <c r="CX297" s="11"/>
      <c r="CY297" s="11"/>
      <c r="CZ297" s="11"/>
      <c r="DA297" s="11"/>
      <c r="DB297" s="11"/>
      <c r="DC297" s="11"/>
      <c r="DD297" s="11"/>
      <c r="DE297" s="11"/>
      <c r="DF297" s="11"/>
      <c r="DG297" s="11"/>
      <c r="DH297" s="12"/>
      <c r="DI297" s="11"/>
      <c r="DJ297" s="11"/>
      <c r="DK297" s="11"/>
      <c r="DL297" s="11"/>
      <c r="DM297" s="11"/>
      <c r="DN297" s="11"/>
      <c r="DO297" s="11"/>
      <c r="DP297" s="11"/>
      <c r="DQ297" s="11"/>
      <c r="DR297" s="11"/>
      <c r="DS297" s="11"/>
      <c r="DT297" s="11"/>
      <c r="DU297" s="11"/>
      <c r="DV297" s="11"/>
      <c r="DW297" s="11"/>
      <c r="DX297" s="11"/>
      <c r="DY297" s="11"/>
      <c r="DZ297" s="11"/>
      <c r="EA297" s="11"/>
      <c r="EB297" s="11"/>
      <c r="EC297" s="11"/>
      <c r="ED297" s="11"/>
      <c r="EE297" s="11"/>
      <c r="EF297" s="11"/>
      <c r="EG297" s="11"/>
      <c r="EH297" s="11"/>
      <c r="EI297" s="11"/>
      <c r="EJ297" s="12"/>
      <c r="EK297" s="11"/>
      <c r="EL297" s="11"/>
      <c r="EM297" s="11"/>
      <c r="EN297" s="11"/>
      <c r="EO297" s="11"/>
      <c r="EP297" s="11"/>
      <c r="EQ297" s="11"/>
      <c r="ER297" s="11"/>
      <c r="ES297" s="11"/>
      <c r="ET297" s="11"/>
      <c r="EU297" s="11"/>
      <c r="EV297" s="11"/>
      <c r="EW297" s="11"/>
      <c r="EX297" s="11"/>
      <c r="EY297" s="11"/>
      <c r="EZ297" s="11"/>
      <c r="FA297" s="11"/>
      <c r="FB297" s="11"/>
      <c r="FC297" s="11"/>
      <c r="FD297" s="11"/>
      <c r="FE297" s="11"/>
      <c r="FF297" s="11"/>
      <c r="FG297" s="11"/>
      <c r="FH297" s="11"/>
      <c r="FI297" s="11"/>
      <c r="FJ297" s="11"/>
      <c r="FK297" s="11"/>
      <c r="FL297" s="12"/>
      <c r="FM297" s="11"/>
      <c r="FN297" s="11"/>
      <c r="FO297" s="11"/>
      <c r="FP297" s="11"/>
      <c r="FQ297" s="11"/>
      <c r="FR297" s="11"/>
      <c r="FS297" s="11"/>
      <c r="FT297" s="11"/>
      <c r="FU297" s="11"/>
      <c r="FV297" s="11"/>
      <c r="FW297" s="11"/>
      <c r="FX297" s="11"/>
      <c r="FY297" s="11"/>
      <c r="FZ297" s="11"/>
      <c r="GA297" s="11"/>
      <c r="GB297" s="11"/>
      <c r="GC297" s="11"/>
      <c r="GD297" s="11"/>
      <c r="GE297" s="11"/>
      <c r="GF297" s="11"/>
      <c r="GG297" s="11"/>
      <c r="GH297" s="11"/>
      <c r="GI297" s="11"/>
      <c r="GJ297" s="11"/>
      <c r="GK297" s="11"/>
      <c r="GL297" s="11"/>
      <c r="GM297" s="11"/>
      <c r="GN297" s="12"/>
      <c r="GO297" s="11"/>
      <c r="GP297" s="11"/>
      <c r="GQ297" s="11"/>
      <c r="GR297" s="11"/>
      <c r="GS297" s="11"/>
      <c r="GT297" s="11"/>
      <c r="GU297" s="11"/>
      <c r="GV297" s="11"/>
      <c r="GW297" s="11"/>
      <c r="GX297" s="11"/>
      <c r="GY297" s="11"/>
      <c r="GZ297" s="11"/>
      <c r="HA297" s="11"/>
      <c r="HB297" s="11"/>
      <c r="HC297" s="11"/>
      <c r="HD297" s="11"/>
      <c r="HE297" s="11"/>
      <c r="HF297" s="11"/>
      <c r="HG297" s="11"/>
      <c r="HH297" s="11"/>
      <c r="HI297" s="11"/>
      <c r="HJ297" s="11"/>
      <c r="HK297" s="11"/>
      <c r="HL297" s="11"/>
      <c r="HM297" s="11"/>
      <c r="HN297" s="11"/>
      <c r="HO297" s="11"/>
      <c r="HP297" s="12"/>
      <c r="HQ297" s="11"/>
      <c r="HR297" s="11"/>
    </row>
    <row r="298" spans="1:226" s="2" customFormat="1" ht="15" customHeight="1" x14ac:dyDescent="0.2">
      <c r="A298" s="16" t="s">
        <v>293</v>
      </c>
      <c r="B298" s="37">
        <v>0</v>
      </c>
      <c r="C298" s="37">
        <v>0</v>
      </c>
      <c r="D298" s="4">
        <f t="shared" si="88"/>
        <v>0</v>
      </c>
      <c r="E298" s="13">
        <v>0</v>
      </c>
      <c r="F298" s="5" t="s">
        <v>373</v>
      </c>
      <c r="G298" s="5" t="s">
        <v>373</v>
      </c>
      <c r="H298" s="5" t="s">
        <v>373</v>
      </c>
      <c r="I298" s="13" t="s">
        <v>370</v>
      </c>
      <c r="J298" s="5" t="s">
        <v>373</v>
      </c>
      <c r="K298" s="5" t="s">
        <v>373</v>
      </c>
      <c r="L298" s="5" t="s">
        <v>373</v>
      </c>
      <c r="M298" s="13" t="s">
        <v>370</v>
      </c>
      <c r="N298" s="37">
        <v>3220</v>
      </c>
      <c r="O298" s="37">
        <v>1646.3</v>
      </c>
      <c r="P298" s="4">
        <f t="shared" si="93"/>
        <v>0.51127329192546578</v>
      </c>
      <c r="Q298" s="13">
        <v>20</v>
      </c>
      <c r="R298" s="22">
        <v>1</v>
      </c>
      <c r="S298" s="13">
        <v>15</v>
      </c>
      <c r="T298" s="37">
        <v>0</v>
      </c>
      <c r="U298" s="37">
        <v>0</v>
      </c>
      <c r="V298" s="4">
        <f t="shared" si="94"/>
        <v>1</v>
      </c>
      <c r="W298" s="13">
        <v>40</v>
      </c>
      <c r="X298" s="37">
        <v>0</v>
      </c>
      <c r="Y298" s="37">
        <v>0</v>
      </c>
      <c r="Z298" s="4">
        <f t="shared" si="95"/>
        <v>1</v>
      </c>
      <c r="AA298" s="13">
        <v>10</v>
      </c>
      <c r="AB298" s="37" t="s">
        <v>370</v>
      </c>
      <c r="AC298" s="37" t="s">
        <v>370</v>
      </c>
      <c r="AD298" s="4" t="s">
        <v>370</v>
      </c>
      <c r="AE298" s="13" t="s">
        <v>370</v>
      </c>
      <c r="AF298" s="5" t="s">
        <v>383</v>
      </c>
      <c r="AG298" s="5" t="s">
        <v>383</v>
      </c>
      <c r="AH298" s="5" t="s">
        <v>383</v>
      </c>
      <c r="AI298" s="13">
        <v>10</v>
      </c>
      <c r="AJ298" s="5" t="s">
        <v>383</v>
      </c>
      <c r="AK298" s="5" t="s">
        <v>383</v>
      </c>
      <c r="AL298" s="5" t="s">
        <v>383</v>
      </c>
      <c r="AM298" s="13">
        <v>15</v>
      </c>
      <c r="AN298" s="37">
        <v>215</v>
      </c>
      <c r="AO298" s="37">
        <v>151</v>
      </c>
      <c r="AP298" s="4">
        <f t="shared" si="104"/>
        <v>0.70232558139534884</v>
      </c>
      <c r="AQ298" s="13">
        <v>20</v>
      </c>
      <c r="AR298" s="20">
        <f t="shared" si="96"/>
        <v>0.85020930920396465</v>
      </c>
      <c r="AS298" s="20">
        <f t="shared" si="105"/>
        <v>0.85020930920396465</v>
      </c>
      <c r="AT298" s="35">
        <v>935</v>
      </c>
      <c r="AU298" s="21">
        <f t="shared" si="89"/>
        <v>765</v>
      </c>
      <c r="AV298" s="21">
        <f t="shared" si="90"/>
        <v>650.4</v>
      </c>
      <c r="AW298" s="80">
        <f t="shared" si="91"/>
        <v>-114.60000000000002</v>
      </c>
      <c r="AX298" s="21">
        <v>69.599999999999994</v>
      </c>
      <c r="AY298" s="21">
        <v>73.099999999999994</v>
      </c>
      <c r="AZ298" s="21">
        <v>0</v>
      </c>
      <c r="BA298" s="21">
        <v>31.5</v>
      </c>
      <c r="BB298" s="21">
        <v>72.599999999999994</v>
      </c>
      <c r="BC298" s="21">
        <v>171.79999999999995</v>
      </c>
      <c r="BD298" s="21">
        <v>71.40000000000002</v>
      </c>
      <c r="BE298" s="21">
        <v>51.799999999999983</v>
      </c>
      <c r="BF298" s="78">
        <f t="shared" si="92"/>
        <v>108.59999999999994</v>
      </c>
      <c r="BG298" s="100"/>
      <c r="BH298" s="81"/>
      <c r="BI298" s="106"/>
      <c r="BJ298" s="37">
        <f t="shared" si="97"/>
        <v>108.59999999999994</v>
      </c>
      <c r="BK298" s="11"/>
      <c r="BL298" s="11"/>
      <c r="BM298" s="11"/>
      <c r="BN298" s="11"/>
      <c r="BO298" s="11"/>
      <c r="BP298" s="11"/>
      <c r="BQ298" s="11"/>
      <c r="BR298" s="11"/>
      <c r="BS298" s="11"/>
      <c r="BT298" s="11"/>
      <c r="BU298" s="11"/>
      <c r="BV298" s="11"/>
      <c r="BW298" s="11"/>
      <c r="BX298" s="11"/>
      <c r="BY298" s="11"/>
      <c r="BZ298" s="11"/>
      <c r="CA298" s="11"/>
      <c r="CB298" s="11"/>
      <c r="CC298" s="11"/>
      <c r="CD298" s="11"/>
      <c r="CE298" s="11"/>
      <c r="CF298" s="12"/>
      <c r="CG298" s="11"/>
      <c r="CH298" s="11"/>
      <c r="CI298" s="11"/>
      <c r="CJ298" s="11"/>
      <c r="CK298" s="11"/>
      <c r="CL298" s="11"/>
      <c r="CM298" s="11"/>
      <c r="CN298" s="11"/>
      <c r="CO298" s="11"/>
      <c r="CP298" s="11"/>
      <c r="CQ298" s="11"/>
      <c r="CR298" s="11"/>
      <c r="CS298" s="11"/>
      <c r="CT298" s="11"/>
      <c r="CU298" s="11"/>
      <c r="CV298" s="11"/>
      <c r="CW298" s="11"/>
      <c r="CX298" s="11"/>
      <c r="CY298" s="11"/>
      <c r="CZ298" s="11"/>
      <c r="DA298" s="11"/>
      <c r="DB298" s="11"/>
      <c r="DC298" s="11"/>
      <c r="DD298" s="11"/>
      <c r="DE298" s="11"/>
      <c r="DF298" s="11"/>
      <c r="DG298" s="11"/>
      <c r="DH298" s="12"/>
      <c r="DI298" s="11"/>
      <c r="DJ298" s="11"/>
      <c r="DK298" s="11"/>
      <c r="DL298" s="11"/>
      <c r="DM298" s="11"/>
      <c r="DN298" s="11"/>
      <c r="DO298" s="11"/>
      <c r="DP298" s="11"/>
      <c r="DQ298" s="11"/>
      <c r="DR298" s="11"/>
      <c r="DS298" s="11"/>
      <c r="DT298" s="11"/>
      <c r="DU298" s="11"/>
      <c r="DV298" s="11"/>
      <c r="DW298" s="11"/>
      <c r="DX298" s="11"/>
      <c r="DY298" s="11"/>
      <c r="DZ298" s="11"/>
      <c r="EA298" s="11"/>
      <c r="EB298" s="11"/>
      <c r="EC298" s="11"/>
      <c r="ED298" s="11"/>
      <c r="EE298" s="11"/>
      <c r="EF298" s="11"/>
      <c r="EG298" s="11"/>
      <c r="EH298" s="11"/>
      <c r="EI298" s="11"/>
      <c r="EJ298" s="12"/>
      <c r="EK298" s="11"/>
      <c r="EL298" s="11"/>
      <c r="EM298" s="11"/>
      <c r="EN298" s="11"/>
      <c r="EO298" s="11"/>
      <c r="EP298" s="11"/>
      <c r="EQ298" s="11"/>
      <c r="ER298" s="11"/>
      <c r="ES298" s="11"/>
      <c r="ET298" s="11"/>
      <c r="EU298" s="11"/>
      <c r="EV298" s="11"/>
      <c r="EW298" s="11"/>
      <c r="EX298" s="11"/>
      <c r="EY298" s="11"/>
      <c r="EZ298" s="11"/>
      <c r="FA298" s="11"/>
      <c r="FB298" s="11"/>
      <c r="FC298" s="11"/>
      <c r="FD298" s="11"/>
      <c r="FE298" s="11"/>
      <c r="FF298" s="11"/>
      <c r="FG298" s="11"/>
      <c r="FH298" s="11"/>
      <c r="FI298" s="11"/>
      <c r="FJ298" s="11"/>
      <c r="FK298" s="11"/>
      <c r="FL298" s="12"/>
      <c r="FM298" s="11"/>
      <c r="FN298" s="11"/>
      <c r="FO298" s="11"/>
      <c r="FP298" s="11"/>
      <c r="FQ298" s="11"/>
      <c r="FR298" s="11"/>
      <c r="FS298" s="11"/>
      <c r="FT298" s="11"/>
      <c r="FU298" s="11"/>
      <c r="FV298" s="11"/>
      <c r="FW298" s="11"/>
      <c r="FX298" s="11"/>
      <c r="FY298" s="11"/>
      <c r="FZ298" s="11"/>
      <c r="GA298" s="11"/>
      <c r="GB298" s="11"/>
      <c r="GC298" s="11"/>
      <c r="GD298" s="11"/>
      <c r="GE298" s="11"/>
      <c r="GF298" s="11"/>
      <c r="GG298" s="11"/>
      <c r="GH298" s="11"/>
      <c r="GI298" s="11"/>
      <c r="GJ298" s="11"/>
      <c r="GK298" s="11"/>
      <c r="GL298" s="11"/>
      <c r="GM298" s="11"/>
      <c r="GN298" s="12"/>
      <c r="GO298" s="11"/>
      <c r="GP298" s="11"/>
      <c r="GQ298" s="11"/>
      <c r="GR298" s="11"/>
      <c r="GS298" s="11"/>
      <c r="GT298" s="11"/>
      <c r="GU298" s="11"/>
      <c r="GV298" s="11"/>
      <c r="GW298" s="11"/>
      <c r="GX298" s="11"/>
      <c r="GY298" s="11"/>
      <c r="GZ298" s="11"/>
      <c r="HA298" s="11"/>
      <c r="HB298" s="11"/>
      <c r="HC298" s="11"/>
      <c r="HD298" s="11"/>
      <c r="HE298" s="11"/>
      <c r="HF298" s="11"/>
      <c r="HG298" s="11"/>
      <c r="HH298" s="11"/>
      <c r="HI298" s="11"/>
      <c r="HJ298" s="11"/>
      <c r="HK298" s="11"/>
      <c r="HL298" s="11"/>
      <c r="HM298" s="11"/>
      <c r="HN298" s="11"/>
      <c r="HO298" s="11"/>
      <c r="HP298" s="12"/>
      <c r="HQ298" s="11"/>
      <c r="HR298" s="11"/>
    </row>
    <row r="299" spans="1:226" s="2" customFormat="1" ht="15" customHeight="1" x14ac:dyDescent="0.2">
      <c r="A299" s="16" t="s">
        <v>294</v>
      </c>
      <c r="B299" s="37">
        <v>3052</v>
      </c>
      <c r="C299" s="37">
        <v>8901.7000000000007</v>
      </c>
      <c r="D299" s="4">
        <f t="shared" si="88"/>
        <v>0</v>
      </c>
      <c r="E299" s="13">
        <v>0</v>
      </c>
      <c r="F299" s="5" t="s">
        <v>373</v>
      </c>
      <c r="G299" s="5" t="s">
        <v>373</v>
      </c>
      <c r="H299" s="5" t="s">
        <v>373</v>
      </c>
      <c r="I299" s="13" t="s">
        <v>370</v>
      </c>
      <c r="J299" s="5" t="s">
        <v>373</v>
      </c>
      <c r="K299" s="5" t="s">
        <v>373</v>
      </c>
      <c r="L299" s="5" t="s">
        <v>373</v>
      </c>
      <c r="M299" s="13" t="s">
        <v>370</v>
      </c>
      <c r="N299" s="37">
        <v>6626.8</v>
      </c>
      <c r="O299" s="37">
        <v>3943.1</v>
      </c>
      <c r="P299" s="4">
        <f t="shared" si="93"/>
        <v>0.59502323896903475</v>
      </c>
      <c r="Q299" s="13">
        <v>20</v>
      </c>
      <c r="R299" s="22">
        <v>1</v>
      </c>
      <c r="S299" s="13">
        <v>15</v>
      </c>
      <c r="T299" s="37">
        <v>0</v>
      </c>
      <c r="U299" s="37">
        <v>0</v>
      </c>
      <c r="V299" s="4">
        <f t="shared" si="94"/>
        <v>1</v>
      </c>
      <c r="W299" s="13">
        <v>30</v>
      </c>
      <c r="X299" s="37">
        <v>0</v>
      </c>
      <c r="Y299" s="37">
        <v>0</v>
      </c>
      <c r="Z299" s="4">
        <f t="shared" si="95"/>
        <v>1</v>
      </c>
      <c r="AA299" s="13">
        <v>20</v>
      </c>
      <c r="AB299" s="37" t="s">
        <v>370</v>
      </c>
      <c r="AC299" s="37" t="s">
        <v>370</v>
      </c>
      <c r="AD299" s="4" t="s">
        <v>370</v>
      </c>
      <c r="AE299" s="13" t="s">
        <v>370</v>
      </c>
      <c r="AF299" s="5" t="s">
        <v>383</v>
      </c>
      <c r="AG299" s="5" t="s">
        <v>383</v>
      </c>
      <c r="AH299" s="5" t="s">
        <v>383</v>
      </c>
      <c r="AI299" s="13">
        <v>10</v>
      </c>
      <c r="AJ299" s="5" t="s">
        <v>383</v>
      </c>
      <c r="AK299" s="5" t="s">
        <v>383</v>
      </c>
      <c r="AL299" s="5" t="s">
        <v>383</v>
      </c>
      <c r="AM299" s="13">
        <v>15</v>
      </c>
      <c r="AN299" s="37">
        <v>68</v>
      </c>
      <c r="AO299" s="37">
        <v>60</v>
      </c>
      <c r="AP299" s="4">
        <f t="shared" si="104"/>
        <v>0.88235294117647056</v>
      </c>
      <c r="AQ299" s="13">
        <v>20</v>
      </c>
      <c r="AR299" s="20">
        <f t="shared" si="96"/>
        <v>0.90045260574200103</v>
      </c>
      <c r="AS299" s="20">
        <f t="shared" si="105"/>
        <v>0.90045260574200103</v>
      </c>
      <c r="AT299" s="35">
        <v>53</v>
      </c>
      <c r="AU299" s="21">
        <f t="shared" si="89"/>
        <v>43.363636363636367</v>
      </c>
      <c r="AV299" s="21">
        <f t="shared" si="90"/>
        <v>39</v>
      </c>
      <c r="AW299" s="80">
        <f t="shared" si="91"/>
        <v>-4.3636363636363669</v>
      </c>
      <c r="AX299" s="21">
        <v>43.9</v>
      </c>
      <c r="AY299" s="21">
        <v>34.6</v>
      </c>
      <c r="AZ299" s="21">
        <v>0</v>
      </c>
      <c r="BA299" s="21">
        <v>2.6</v>
      </c>
      <c r="BB299" s="21">
        <v>4.3</v>
      </c>
      <c r="BC299" s="21">
        <v>0</v>
      </c>
      <c r="BD299" s="21">
        <v>4.9000000000000004</v>
      </c>
      <c r="BE299" s="21">
        <v>4.2</v>
      </c>
      <c r="BF299" s="78">
        <f t="shared" si="92"/>
        <v>-55.5</v>
      </c>
      <c r="BG299" s="100"/>
      <c r="BH299" s="81"/>
      <c r="BI299" s="106"/>
      <c r="BJ299" s="37">
        <f t="shared" si="97"/>
        <v>0</v>
      </c>
      <c r="BK299" s="11"/>
      <c r="BL299" s="11"/>
      <c r="BM299" s="11"/>
      <c r="BN299" s="11"/>
      <c r="BO299" s="11"/>
      <c r="BP299" s="11"/>
      <c r="BQ299" s="11"/>
      <c r="BR299" s="11"/>
      <c r="BS299" s="11"/>
      <c r="BT299" s="11"/>
      <c r="BU299" s="11"/>
      <c r="BV299" s="11"/>
      <c r="BW299" s="11"/>
      <c r="BX299" s="11"/>
      <c r="BY299" s="11"/>
      <c r="BZ299" s="11"/>
      <c r="CA299" s="11"/>
      <c r="CB299" s="11"/>
      <c r="CC299" s="11"/>
      <c r="CD299" s="11"/>
      <c r="CE299" s="11"/>
      <c r="CF299" s="12"/>
      <c r="CG299" s="11"/>
      <c r="CH299" s="11"/>
      <c r="CI299" s="11"/>
      <c r="CJ299" s="11"/>
      <c r="CK299" s="11"/>
      <c r="CL299" s="11"/>
      <c r="CM299" s="11"/>
      <c r="CN299" s="11"/>
      <c r="CO299" s="11"/>
      <c r="CP299" s="11"/>
      <c r="CQ299" s="11"/>
      <c r="CR299" s="11"/>
      <c r="CS299" s="11"/>
      <c r="CT299" s="11"/>
      <c r="CU299" s="11"/>
      <c r="CV299" s="11"/>
      <c r="CW299" s="11"/>
      <c r="CX299" s="11"/>
      <c r="CY299" s="11"/>
      <c r="CZ299" s="11"/>
      <c r="DA299" s="11"/>
      <c r="DB299" s="11"/>
      <c r="DC299" s="11"/>
      <c r="DD299" s="11"/>
      <c r="DE299" s="11"/>
      <c r="DF299" s="11"/>
      <c r="DG299" s="11"/>
      <c r="DH299" s="12"/>
      <c r="DI299" s="11"/>
      <c r="DJ299" s="11"/>
      <c r="DK299" s="11"/>
      <c r="DL299" s="11"/>
      <c r="DM299" s="11"/>
      <c r="DN299" s="11"/>
      <c r="DO299" s="11"/>
      <c r="DP299" s="11"/>
      <c r="DQ299" s="11"/>
      <c r="DR299" s="11"/>
      <c r="DS299" s="11"/>
      <c r="DT299" s="11"/>
      <c r="DU299" s="11"/>
      <c r="DV299" s="11"/>
      <c r="DW299" s="11"/>
      <c r="DX299" s="11"/>
      <c r="DY299" s="11"/>
      <c r="DZ299" s="11"/>
      <c r="EA299" s="11"/>
      <c r="EB299" s="11"/>
      <c r="EC299" s="11"/>
      <c r="ED299" s="11"/>
      <c r="EE299" s="11"/>
      <c r="EF299" s="11"/>
      <c r="EG299" s="11"/>
      <c r="EH299" s="11"/>
      <c r="EI299" s="11"/>
      <c r="EJ299" s="12"/>
      <c r="EK299" s="11"/>
      <c r="EL299" s="11"/>
      <c r="EM299" s="11"/>
      <c r="EN299" s="11"/>
      <c r="EO299" s="11"/>
      <c r="EP299" s="11"/>
      <c r="EQ299" s="11"/>
      <c r="ER299" s="11"/>
      <c r="ES299" s="11"/>
      <c r="ET299" s="11"/>
      <c r="EU299" s="11"/>
      <c r="EV299" s="11"/>
      <c r="EW299" s="11"/>
      <c r="EX299" s="11"/>
      <c r="EY299" s="11"/>
      <c r="EZ299" s="11"/>
      <c r="FA299" s="11"/>
      <c r="FB299" s="11"/>
      <c r="FC299" s="11"/>
      <c r="FD299" s="11"/>
      <c r="FE299" s="11"/>
      <c r="FF299" s="11"/>
      <c r="FG299" s="11"/>
      <c r="FH299" s="11"/>
      <c r="FI299" s="11"/>
      <c r="FJ299" s="11"/>
      <c r="FK299" s="11"/>
      <c r="FL299" s="12"/>
      <c r="FM299" s="11"/>
      <c r="FN299" s="11"/>
      <c r="FO299" s="11"/>
      <c r="FP299" s="11"/>
      <c r="FQ299" s="11"/>
      <c r="FR299" s="11"/>
      <c r="FS299" s="11"/>
      <c r="FT299" s="11"/>
      <c r="FU299" s="11"/>
      <c r="FV299" s="11"/>
      <c r="FW299" s="11"/>
      <c r="FX299" s="11"/>
      <c r="FY299" s="11"/>
      <c r="FZ299" s="11"/>
      <c r="GA299" s="11"/>
      <c r="GB299" s="11"/>
      <c r="GC299" s="11"/>
      <c r="GD299" s="11"/>
      <c r="GE299" s="11"/>
      <c r="GF299" s="11"/>
      <c r="GG299" s="11"/>
      <c r="GH299" s="11"/>
      <c r="GI299" s="11"/>
      <c r="GJ299" s="11"/>
      <c r="GK299" s="11"/>
      <c r="GL299" s="11"/>
      <c r="GM299" s="11"/>
      <c r="GN299" s="12"/>
      <c r="GO299" s="11"/>
      <c r="GP299" s="11"/>
      <c r="GQ299" s="11"/>
      <c r="GR299" s="11"/>
      <c r="GS299" s="11"/>
      <c r="GT299" s="11"/>
      <c r="GU299" s="11"/>
      <c r="GV299" s="11"/>
      <c r="GW299" s="11"/>
      <c r="GX299" s="11"/>
      <c r="GY299" s="11"/>
      <c r="GZ299" s="11"/>
      <c r="HA299" s="11"/>
      <c r="HB299" s="11"/>
      <c r="HC299" s="11"/>
      <c r="HD299" s="11"/>
      <c r="HE299" s="11"/>
      <c r="HF299" s="11"/>
      <c r="HG299" s="11"/>
      <c r="HH299" s="11"/>
      <c r="HI299" s="11"/>
      <c r="HJ299" s="11"/>
      <c r="HK299" s="11"/>
      <c r="HL299" s="11"/>
      <c r="HM299" s="11"/>
      <c r="HN299" s="11"/>
      <c r="HO299" s="11"/>
      <c r="HP299" s="12"/>
      <c r="HQ299" s="11"/>
      <c r="HR299" s="11"/>
    </row>
    <row r="300" spans="1:226" s="2" customFormat="1" ht="15" customHeight="1" x14ac:dyDescent="0.2">
      <c r="A300" s="16" t="s">
        <v>295</v>
      </c>
      <c r="B300" s="37">
        <v>0</v>
      </c>
      <c r="C300" s="37">
        <v>0</v>
      </c>
      <c r="D300" s="4">
        <f t="shared" si="88"/>
        <v>0</v>
      </c>
      <c r="E300" s="13">
        <v>0</v>
      </c>
      <c r="F300" s="5" t="s">
        <v>373</v>
      </c>
      <c r="G300" s="5" t="s">
        <v>373</v>
      </c>
      <c r="H300" s="5" t="s">
        <v>373</v>
      </c>
      <c r="I300" s="13" t="s">
        <v>370</v>
      </c>
      <c r="J300" s="5" t="s">
        <v>373</v>
      </c>
      <c r="K300" s="5" t="s">
        <v>373</v>
      </c>
      <c r="L300" s="5" t="s">
        <v>373</v>
      </c>
      <c r="M300" s="13" t="s">
        <v>370</v>
      </c>
      <c r="N300" s="37">
        <v>1591.7</v>
      </c>
      <c r="O300" s="37">
        <v>824.1</v>
      </c>
      <c r="P300" s="4">
        <f t="shared" si="93"/>
        <v>0.51774831940692345</v>
      </c>
      <c r="Q300" s="13">
        <v>20</v>
      </c>
      <c r="R300" s="22">
        <v>1</v>
      </c>
      <c r="S300" s="13">
        <v>15</v>
      </c>
      <c r="T300" s="37">
        <v>0</v>
      </c>
      <c r="U300" s="37">
        <v>0</v>
      </c>
      <c r="V300" s="4">
        <f t="shared" si="94"/>
        <v>1</v>
      </c>
      <c r="W300" s="13">
        <v>30</v>
      </c>
      <c r="X300" s="37">
        <v>0</v>
      </c>
      <c r="Y300" s="37">
        <v>0</v>
      </c>
      <c r="Z300" s="4">
        <f t="shared" si="95"/>
        <v>1</v>
      </c>
      <c r="AA300" s="13">
        <v>20</v>
      </c>
      <c r="AB300" s="37" t="s">
        <v>370</v>
      </c>
      <c r="AC300" s="37" t="s">
        <v>370</v>
      </c>
      <c r="AD300" s="4" t="s">
        <v>370</v>
      </c>
      <c r="AE300" s="13" t="s">
        <v>370</v>
      </c>
      <c r="AF300" s="5" t="s">
        <v>383</v>
      </c>
      <c r="AG300" s="5" t="s">
        <v>383</v>
      </c>
      <c r="AH300" s="5" t="s">
        <v>383</v>
      </c>
      <c r="AI300" s="13">
        <v>10</v>
      </c>
      <c r="AJ300" s="5" t="s">
        <v>383</v>
      </c>
      <c r="AK300" s="5" t="s">
        <v>383</v>
      </c>
      <c r="AL300" s="5" t="s">
        <v>383</v>
      </c>
      <c r="AM300" s="13">
        <v>15</v>
      </c>
      <c r="AN300" s="37">
        <v>131</v>
      </c>
      <c r="AO300" s="37">
        <v>106</v>
      </c>
      <c r="AP300" s="4">
        <f t="shared" si="104"/>
        <v>0.80916030534351147</v>
      </c>
      <c r="AQ300" s="13">
        <v>20</v>
      </c>
      <c r="AR300" s="20">
        <f t="shared" si="96"/>
        <v>0.8717921190000828</v>
      </c>
      <c r="AS300" s="20">
        <f t="shared" si="105"/>
        <v>0.8717921190000828</v>
      </c>
      <c r="AT300" s="35">
        <v>383</v>
      </c>
      <c r="AU300" s="21">
        <f t="shared" si="89"/>
        <v>313.36363636363637</v>
      </c>
      <c r="AV300" s="21">
        <f t="shared" si="90"/>
        <v>273.2</v>
      </c>
      <c r="AW300" s="80">
        <f t="shared" si="91"/>
        <v>-40.163636363636385</v>
      </c>
      <c r="AX300" s="21">
        <v>22.6</v>
      </c>
      <c r="AY300" s="21">
        <v>47.1</v>
      </c>
      <c r="AZ300" s="21">
        <v>0</v>
      </c>
      <c r="BA300" s="21">
        <v>19.8</v>
      </c>
      <c r="BB300" s="21">
        <v>29.3</v>
      </c>
      <c r="BC300" s="21">
        <v>60.300000000000011</v>
      </c>
      <c r="BD300" s="21">
        <v>45.500000000000014</v>
      </c>
      <c r="BE300" s="21">
        <v>16.600000000000001</v>
      </c>
      <c r="BF300" s="78">
        <f t="shared" si="92"/>
        <v>31.99999999999995</v>
      </c>
      <c r="BG300" s="100"/>
      <c r="BH300" s="81"/>
      <c r="BI300" s="106"/>
      <c r="BJ300" s="37">
        <f t="shared" si="97"/>
        <v>31.99999999999995</v>
      </c>
      <c r="BK300" s="11"/>
      <c r="BL300" s="11"/>
      <c r="BM300" s="11"/>
      <c r="BN300" s="11"/>
      <c r="BO300" s="11"/>
      <c r="BP300" s="11"/>
      <c r="BQ300" s="11"/>
      <c r="BR300" s="11"/>
      <c r="BS300" s="11"/>
      <c r="BT300" s="11"/>
      <c r="BU300" s="11"/>
      <c r="BV300" s="11"/>
      <c r="BW300" s="11"/>
      <c r="BX300" s="11"/>
      <c r="BY300" s="11"/>
      <c r="BZ300" s="11"/>
      <c r="CA300" s="11"/>
      <c r="CB300" s="11"/>
      <c r="CC300" s="11"/>
      <c r="CD300" s="11"/>
      <c r="CE300" s="11"/>
      <c r="CF300" s="12"/>
      <c r="CG300" s="11"/>
      <c r="CH300" s="11"/>
      <c r="CI300" s="11"/>
      <c r="CJ300" s="11"/>
      <c r="CK300" s="11"/>
      <c r="CL300" s="11"/>
      <c r="CM300" s="11"/>
      <c r="CN300" s="11"/>
      <c r="CO300" s="11"/>
      <c r="CP300" s="11"/>
      <c r="CQ300" s="11"/>
      <c r="CR300" s="11"/>
      <c r="CS300" s="11"/>
      <c r="CT300" s="11"/>
      <c r="CU300" s="11"/>
      <c r="CV300" s="11"/>
      <c r="CW300" s="11"/>
      <c r="CX300" s="11"/>
      <c r="CY300" s="11"/>
      <c r="CZ300" s="11"/>
      <c r="DA300" s="11"/>
      <c r="DB300" s="11"/>
      <c r="DC300" s="11"/>
      <c r="DD300" s="11"/>
      <c r="DE300" s="11"/>
      <c r="DF300" s="11"/>
      <c r="DG300" s="11"/>
      <c r="DH300" s="12"/>
      <c r="DI300" s="11"/>
      <c r="DJ300" s="11"/>
      <c r="DK300" s="11"/>
      <c r="DL300" s="11"/>
      <c r="DM300" s="11"/>
      <c r="DN300" s="11"/>
      <c r="DO300" s="11"/>
      <c r="DP300" s="11"/>
      <c r="DQ300" s="11"/>
      <c r="DR300" s="11"/>
      <c r="DS300" s="11"/>
      <c r="DT300" s="11"/>
      <c r="DU300" s="11"/>
      <c r="DV300" s="11"/>
      <c r="DW300" s="11"/>
      <c r="DX300" s="11"/>
      <c r="DY300" s="11"/>
      <c r="DZ300" s="11"/>
      <c r="EA300" s="11"/>
      <c r="EB300" s="11"/>
      <c r="EC300" s="11"/>
      <c r="ED300" s="11"/>
      <c r="EE300" s="11"/>
      <c r="EF300" s="11"/>
      <c r="EG300" s="11"/>
      <c r="EH300" s="11"/>
      <c r="EI300" s="11"/>
      <c r="EJ300" s="12"/>
      <c r="EK300" s="11"/>
      <c r="EL300" s="11"/>
      <c r="EM300" s="11"/>
      <c r="EN300" s="11"/>
      <c r="EO300" s="11"/>
      <c r="EP300" s="11"/>
      <c r="EQ300" s="11"/>
      <c r="ER300" s="11"/>
      <c r="ES300" s="11"/>
      <c r="ET300" s="11"/>
      <c r="EU300" s="11"/>
      <c r="EV300" s="11"/>
      <c r="EW300" s="11"/>
      <c r="EX300" s="11"/>
      <c r="EY300" s="11"/>
      <c r="EZ300" s="11"/>
      <c r="FA300" s="11"/>
      <c r="FB300" s="11"/>
      <c r="FC300" s="11"/>
      <c r="FD300" s="11"/>
      <c r="FE300" s="11"/>
      <c r="FF300" s="11"/>
      <c r="FG300" s="11"/>
      <c r="FH300" s="11"/>
      <c r="FI300" s="11"/>
      <c r="FJ300" s="11"/>
      <c r="FK300" s="11"/>
      <c r="FL300" s="12"/>
      <c r="FM300" s="11"/>
      <c r="FN300" s="11"/>
      <c r="FO300" s="11"/>
      <c r="FP300" s="11"/>
      <c r="FQ300" s="11"/>
      <c r="FR300" s="11"/>
      <c r="FS300" s="11"/>
      <c r="FT300" s="11"/>
      <c r="FU300" s="11"/>
      <c r="FV300" s="11"/>
      <c r="FW300" s="11"/>
      <c r="FX300" s="11"/>
      <c r="FY300" s="11"/>
      <c r="FZ300" s="11"/>
      <c r="GA300" s="11"/>
      <c r="GB300" s="11"/>
      <c r="GC300" s="11"/>
      <c r="GD300" s="11"/>
      <c r="GE300" s="11"/>
      <c r="GF300" s="11"/>
      <c r="GG300" s="11"/>
      <c r="GH300" s="11"/>
      <c r="GI300" s="11"/>
      <c r="GJ300" s="11"/>
      <c r="GK300" s="11"/>
      <c r="GL300" s="11"/>
      <c r="GM300" s="11"/>
      <c r="GN300" s="12"/>
      <c r="GO300" s="11"/>
      <c r="GP300" s="11"/>
      <c r="GQ300" s="11"/>
      <c r="GR300" s="11"/>
      <c r="GS300" s="11"/>
      <c r="GT300" s="11"/>
      <c r="GU300" s="11"/>
      <c r="GV300" s="11"/>
      <c r="GW300" s="11"/>
      <c r="GX300" s="11"/>
      <c r="GY300" s="11"/>
      <c r="GZ300" s="11"/>
      <c r="HA300" s="11"/>
      <c r="HB300" s="11"/>
      <c r="HC300" s="11"/>
      <c r="HD300" s="11"/>
      <c r="HE300" s="11"/>
      <c r="HF300" s="11"/>
      <c r="HG300" s="11"/>
      <c r="HH300" s="11"/>
      <c r="HI300" s="11"/>
      <c r="HJ300" s="11"/>
      <c r="HK300" s="11"/>
      <c r="HL300" s="11"/>
      <c r="HM300" s="11"/>
      <c r="HN300" s="11"/>
      <c r="HO300" s="11"/>
      <c r="HP300" s="12"/>
      <c r="HQ300" s="11"/>
      <c r="HR300" s="11"/>
    </row>
    <row r="301" spans="1:226" s="2" customFormat="1" ht="15" customHeight="1" x14ac:dyDescent="0.2">
      <c r="A301" s="16" t="s">
        <v>296</v>
      </c>
      <c r="B301" s="37">
        <v>0</v>
      </c>
      <c r="C301" s="37">
        <v>0</v>
      </c>
      <c r="D301" s="4">
        <f t="shared" si="88"/>
        <v>0</v>
      </c>
      <c r="E301" s="13">
        <v>0</v>
      </c>
      <c r="F301" s="5" t="s">
        <v>373</v>
      </c>
      <c r="G301" s="5" t="s">
        <v>373</v>
      </c>
      <c r="H301" s="5" t="s">
        <v>373</v>
      </c>
      <c r="I301" s="13" t="s">
        <v>370</v>
      </c>
      <c r="J301" s="5" t="s">
        <v>373</v>
      </c>
      <c r="K301" s="5" t="s">
        <v>373</v>
      </c>
      <c r="L301" s="5" t="s">
        <v>373</v>
      </c>
      <c r="M301" s="13" t="s">
        <v>370</v>
      </c>
      <c r="N301" s="37">
        <v>1767.5</v>
      </c>
      <c r="O301" s="37">
        <v>1637</v>
      </c>
      <c r="P301" s="4">
        <f t="shared" si="93"/>
        <v>0.92616690240452615</v>
      </c>
      <c r="Q301" s="13">
        <v>20</v>
      </c>
      <c r="R301" s="22">
        <v>1</v>
      </c>
      <c r="S301" s="13">
        <v>15</v>
      </c>
      <c r="T301" s="37">
        <v>0</v>
      </c>
      <c r="U301" s="37">
        <v>0</v>
      </c>
      <c r="V301" s="4">
        <f t="shared" si="94"/>
        <v>1</v>
      </c>
      <c r="W301" s="13">
        <v>20</v>
      </c>
      <c r="X301" s="37">
        <v>0</v>
      </c>
      <c r="Y301" s="37">
        <v>0</v>
      </c>
      <c r="Z301" s="4">
        <f t="shared" si="95"/>
        <v>1</v>
      </c>
      <c r="AA301" s="13">
        <v>30</v>
      </c>
      <c r="AB301" s="37" t="s">
        <v>370</v>
      </c>
      <c r="AC301" s="37" t="s">
        <v>370</v>
      </c>
      <c r="AD301" s="4" t="s">
        <v>370</v>
      </c>
      <c r="AE301" s="13" t="s">
        <v>370</v>
      </c>
      <c r="AF301" s="5" t="s">
        <v>383</v>
      </c>
      <c r="AG301" s="5" t="s">
        <v>383</v>
      </c>
      <c r="AH301" s="5" t="s">
        <v>383</v>
      </c>
      <c r="AI301" s="13">
        <v>10</v>
      </c>
      <c r="AJ301" s="5" t="s">
        <v>383</v>
      </c>
      <c r="AK301" s="5" t="s">
        <v>383</v>
      </c>
      <c r="AL301" s="5" t="s">
        <v>383</v>
      </c>
      <c r="AM301" s="13">
        <v>15</v>
      </c>
      <c r="AN301" s="37">
        <v>90</v>
      </c>
      <c r="AO301" s="37">
        <v>85</v>
      </c>
      <c r="AP301" s="4">
        <f t="shared" si="104"/>
        <v>0.94444444444444442</v>
      </c>
      <c r="AQ301" s="13">
        <v>20</v>
      </c>
      <c r="AR301" s="20">
        <f t="shared" si="96"/>
        <v>0.97535454225694673</v>
      </c>
      <c r="AS301" s="20">
        <f t="shared" si="105"/>
        <v>0.97535454225694673</v>
      </c>
      <c r="AT301" s="35">
        <v>50</v>
      </c>
      <c r="AU301" s="21">
        <f t="shared" si="89"/>
        <v>40.909090909090914</v>
      </c>
      <c r="AV301" s="21">
        <f t="shared" si="90"/>
        <v>39.9</v>
      </c>
      <c r="AW301" s="80">
        <f t="shared" si="91"/>
        <v>-1.009090909090915</v>
      </c>
      <c r="AX301" s="21">
        <v>12.3</v>
      </c>
      <c r="AY301" s="21">
        <v>9.8000000000000007</v>
      </c>
      <c r="AZ301" s="21">
        <v>0</v>
      </c>
      <c r="BA301" s="21">
        <v>2.2000000000000002</v>
      </c>
      <c r="BB301" s="21">
        <v>4.4000000000000004</v>
      </c>
      <c r="BC301" s="21">
        <v>0</v>
      </c>
      <c r="BD301" s="21">
        <v>4.5999999999999996</v>
      </c>
      <c r="BE301" s="21">
        <v>4.5</v>
      </c>
      <c r="BF301" s="78">
        <f t="shared" si="92"/>
        <v>2.0999999999999979</v>
      </c>
      <c r="BG301" s="100"/>
      <c r="BH301" s="81"/>
      <c r="BI301" s="106"/>
      <c r="BJ301" s="37">
        <f t="shared" si="97"/>
        <v>2.0999999999999979</v>
      </c>
      <c r="BK301" s="11"/>
      <c r="BL301" s="11"/>
      <c r="BM301" s="11"/>
      <c r="BN301" s="11"/>
      <c r="BO301" s="11"/>
      <c r="BP301" s="11"/>
      <c r="BQ301" s="11"/>
      <c r="BR301" s="11"/>
      <c r="BS301" s="11"/>
      <c r="BT301" s="11"/>
      <c r="BU301" s="11"/>
      <c r="BV301" s="11"/>
      <c r="BW301" s="11"/>
      <c r="BX301" s="11"/>
      <c r="BY301" s="11"/>
      <c r="BZ301" s="11"/>
      <c r="CA301" s="11"/>
      <c r="CB301" s="11"/>
      <c r="CC301" s="11"/>
      <c r="CD301" s="11"/>
      <c r="CE301" s="11"/>
      <c r="CF301" s="12"/>
      <c r="CG301" s="11"/>
      <c r="CH301" s="11"/>
      <c r="CI301" s="11"/>
      <c r="CJ301" s="11"/>
      <c r="CK301" s="11"/>
      <c r="CL301" s="11"/>
      <c r="CM301" s="11"/>
      <c r="CN301" s="11"/>
      <c r="CO301" s="11"/>
      <c r="CP301" s="11"/>
      <c r="CQ301" s="11"/>
      <c r="CR301" s="11"/>
      <c r="CS301" s="11"/>
      <c r="CT301" s="11"/>
      <c r="CU301" s="11"/>
      <c r="CV301" s="11"/>
      <c r="CW301" s="11"/>
      <c r="CX301" s="11"/>
      <c r="CY301" s="11"/>
      <c r="CZ301" s="11"/>
      <c r="DA301" s="11"/>
      <c r="DB301" s="11"/>
      <c r="DC301" s="11"/>
      <c r="DD301" s="11"/>
      <c r="DE301" s="11"/>
      <c r="DF301" s="11"/>
      <c r="DG301" s="11"/>
      <c r="DH301" s="12"/>
      <c r="DI301" s="11"/>
      <c r="DJ301" s="11"/>
      <c r="DK301" s="11"/>
      <c r="DL301" s="11"/>
      <c r="DM301" s="11"/>
      <c r="DN301" s="11"/>
      <c r="DO301" s="11"/>
      <c r="DP301" s="11"/>
      <c r="DQ301" s="11"/>
      <c r="DR301" s="11"/>
      <c r="DS301" s="11"/>
      <c r="DT301" s="11"/>
      <c r="DU301" s="11"/>
      <c r="DV301" s="11"/>
      <c r="DW301" s="11"/>
      <c r="DX301" s="11"/>
      <c r="DY301" s="11"/>
      <c r="DZ301" s="11"/>
      <c r="EA301" s="11"/>
      <c r="EB301" s="11"/>
      <c r="EC301" s="11"/>
      <c r="ED301" s="11"/>
      <c r="EE301" s="11"/>
      <c r="EF301" s="11"/>
      <c r="EG301" s="11"/>
      <c r="EH301" s="11"/>
      <c r="EI301" s="11"/>
      <c r="EJ301" s="12"/>
      <c r="EK301" s="11"/>
      <c r="EL301" s="11"/>
      <c r="EM301" s="11"/>
      <c r="EN301" s="11"/>
      <c r="EO301" s="11"/>
      <c r="EP301" s="11"/>
      <c r="EQ301" s="11"/>
      <c r="ER301" s="11"/>
      <c r="ES301" s="11"/>
      <c r="ET301" s="11"/>
      <c r="EU301" s="11"/>
      <c r="EV301" s="11"/>
      <c r="EW301" s="11"/>
      <c r="EX301" s="11"/>
      <c r="EY301" s="11"/>
      <c r="EZ301" s="11"/>
      <c r="FA301" s="11"/>
      <c r="FB301" s="11"/>
      <c r="FC301" s="11"/>
      <c r="FD301" s="11"/>
      <c r="FE301" s="11"/>
      <c r="FF301" s="11"/>
      <c r="FG301" s="11"/>
      <c r="FH301" s="11"/>
      <c r="FI301" s="11"/>
      <c r="FJ301" s="11"/>
      <c r="FK301" s="11"/>
      <c r="FL301" s="12"/>
      <c r="FM301" s="11"/>
      <c r="FN301" s="11"/>
      <c r="FO301" s="11"/>
      <c r="FP301" s="11"/>
      <c r="FQ301" s="11"/>
      <c r="FR301" s="11"/>
      <c r="FS301" s="11"/>
      <c r="FT301" s="11"/>
      <c r="FU301" s="11"/>
      <c r="FV301" s="11"/>
      <c r="FW301" s="11"/>
      <c r="FX301" s="11"/>
      <c r="FY301" s="11"/>
      <c r="FZ301" s="11"/>
      <c r="GA301" s="11"/>
      <c r="GB301" s="11"/>
      <c r="GC301" s="11"/>
      <c r="GD301" s="11"/>
      <c r="GE301" s="11"/>
      <c r="GF301" s="11"/>
      <c r="GG301" s="11"/>
      <c r="GH301" s="11"/>
      <c r="GI301" s="11"/>
      <c r="GJ301" s="11"/>
      <c r="GK301" s="11"/>
      <c r="GL301" s="11"/>
      <c r="GM301" s="11"/>
      <c r="GN301" s="12"/>
      <c r="GO301" s="11"/>
      <c r="GP301" s="11"/>
      <c r="GQ301" s="11"/>
      <c r="GR301" s="11"/>
      <c r="GS301" s="11"/>
      <c r="GT301" s="11"/>
      <c r="GU301" s="11"/>
      <c r="GV301" s="11"/>
      <c r="GW301" s="11"/>
      <c r="GX301" s="11"/>
      <c r="GY301" s="11"/>
      <c r="GZ301" s="11"/>
      <c r="HA301" s="11"/>
      <c r="HB301" s="11"/>
      <c r="HC301" s="11"/>
      <c r="HD301" s="11"/>
      <c r="HE301" s="11"/>
      <c r="HF301" s="11"/>
      <c r="HG301" s="11"/>
      <c r="HH301" s="11"/>
      <c r="HI301" s="11"/>
      <c r="HJ301" s="11"/>
      <c r="HK301" s="11"/>
      <c r="HL301" s="11"/>
      <c r="HM301" s="11"/>
      <c r="HN301" s="11"/>
      <c r="HO301" s="11"/>
      <c r="HP301" s="12"/>
      <c r="HQ301" s="11"/>
      <c r="HR301" s="11"/>
    </row>
    <row r="302" spans="1:226" s="2" customFormat="1" ht="15" customHeight="1" x14ac:dyDescent="0.2">
      <c r="A302" s="16" t="s">
        <v>297</v>
      </c>
      <c r="B302" s="37">
        <v>23602</v>
      </c>
      <c r="C302" s="37">
        <v>23631.9</v>
      </c>
      <c r="D302" s="4">
        <f t="shared" si="88"/>
        <v>1.0012668417930684</v>
      </c>
      <c r="E302" s="13">
        <v>10</v>
      </c>
      <c r="F302" s="5" t="s">
        <v>373</v>
      </c>
      <c r="G302" s="5" t="s">
        <v>373</v>
      </c>
      <c r="H302" s="5" t="s">
        <v>373</v>
      </c>
      <c r="I302" s="13" t="s">
        <v>370</v>
      </c>
      <c r="J302" s="5" t="s">
        <v>373</v>
      </c>
      <c r="K302" s="5" t="s">
        <v>373</v>
      </c>
      <c r="L302" s="5" t="s">
        <v>373</v>
      </c>
      <c r="M302" s="13" t="s">
        <v>370</v>
      </c>
      <c r="N302" s="37">
        <v>3245.4</v>
      </c>
      <c r="O302" s="37">
        <v>3139.3</v>
      </c>
      <c r="P302" s="4">
        <f t="shared" si="93"/>
        <v>0.96730757379675847</v>
      </c>
      <c r="Q302" s="13">
        <v>20</v>
      </c>
      <c r="R302" s="22">
        <v>1</v>
      </c>
      <c r="S302" s="13">
        <v>15</v>
      </c>
      <c r="T302" s="37">
        <v>0</v>
      </c>
      <c r="U302" s="37">
        <v>0</v>
      </c>
      <c r="V302" s="4">
        <f t="shared" si="94"/>
        <v>1</v>
      </c>
      <c r="W302" s="13">
        <v>20</v>
      </c>
      <c r="X302" s="37">
        <v>0</v>
      </c>
      <c r="Y302" s="37">
        <v>0</v>
      </c>
      <c r="Z302" s="4">
        <f t="shared" si="95"/>
        <v>1</v>
      </c>
      <c r="AA302" s="13">
        <v>30</v>
      </c>
      <c r="AB302" s="37" t="s">
        <v>370</v>
      </c>
      <c r="AC302" s="37" t="s">
        <v>370</v>
      </c>
      <c r="AD302" s="4" t="s">
        <v>370</v>
      </c>
      <c r="AE302" s="13" t="s">
        <v>370</v>
      </c>
      <c r="AF302" s="5" t="s">
        <v>383</v>
      </c>
      <c r="AG302" s="5" t="s">
        <v>383</v>
      </c>
      <c r="AH302" s="5" t="s">
        <v>383</v>
      </c>
      <c r="AI302" s="13">
        <v>10</v>
      </c>
      <c r="AJ302" s="5" t="s">
        <v>383</v>
      </c>
      <c r="AK302" s="5" t="s">
        <v>383</v>
      </c>
      <c r="AL302" s="5" t="s">
        <v>383</v>
      </c>
      <c r="AM302" s="13">
        <v>15</v>
      </c>
      <c r="AN302" s="37">
        <v>160</v>
      </c>
      <c r="AO302" s="37">
        <v>150</v>
      </c>
      <c r="AP302" s="4">
        <f t="shared" si="104"/>
        <v>0.9375</v>
      </c>
      <c r="AQ302" s="13">
        <v>20</v>
      </c>
      <c r="AR302" s="20">
        <f t="shared" si="96"/>
        <v>0.98355495559883355</v>
      </c>
      <c r="AS302" s="20">
        <f t="shared" si="105"/>
        <v>0.98355495559883355</v>
      </c>
      <c r="AT302" s="35">
        <v>670</v>
      </c>
      <c r="AU302" s="21">
        <f t="shared" si="89"/>
        <v>548.18181818181813</v>
      </c>
      <c r="AV302" s="21">
        <f t="shared" si="90"/>
        <v>539.20000000000005</v>
      </c>
      <c r="AW302" s="80">
        <f t="shared" si="91"/>
        <v>-8.9818181818180847</v>
      </c>
      <c r="AX302" s="21">
        <v>50.8</v>
      </c>
      <c r="AY302" s="21">
        <v>63.8</v>
      </c>
      <c r="AZ302" s="21">
        <v>0</v>
      </c>
      <c r="BA302" s="21">
        <v>34.6</v>
      </c>
      <c r="BB302" s="21">
        <v>74.900000000000006</v>
      </c>
      <c r="BC302" s="21">
        <v>178.7</v>
      </c>
      <c r="BD302" s="21">
        <v>38.500000000000014</v>
      </c>
      <c r="BE302" s="21">
        <v>48.69999999999996</v>
      </c>
      <c r="BF302" s="78">
        <f t="shared" si="92"/>
        <v>49.20000000000006</v>
      </c>
      <c r="BG302" s="100"/>
      <c r="BH302" s="81"/>
      <c r="BI302" s="106"/>
      <c r="BJ302" s="37">
        <f t="shared" si="97"/>
        <v>49.20000000000006</v>
      </c>
      <c r="BK302" s="11"/>
      <c r="BL302" s="11"/>
      <c r="BM302" s="11"/>
      <c r="BN302" s="11"/>
      <c r="BO302" s="11"/>
      <c r="BP302" s="11"/>
      <c r="BQ302" s="11"/>
      <c r="BR302" s="11"/>
      <c r="BS302" s="11"/>
      <c r="BT302" s="11"/>
      <c r="BU302" s="11"/>
      <c r="BV302" s="11"/>
      <c r="BW302" s="11"/>
      <c r="BX302" s="11"/>
      <c r="BY302" s="11"/>
      <c r="BZ302" s="11"/>
      <c r="CA302" s="11"/>
      <c r="CB302" s="11"/>
      <c r="CC302" s="11"/>
      <c r="CD302" s="11"/>
      <c r="CE302" s="11"/>
      <c r="CF302" s="12"/>
      <c r="CG302" s="11"/>
      <c r="CH302" s="11"/>
      <c r="CI302" s="11"/>
      <c r="CJ302" s="11"/>
      <c r="CK302" s="11"/>
      <c r="CL302" s="11"/>
      <c r="CM302" s="11"/>
      <c r="CN302" s="11"/>
      <c r="CO302" s="11"/>
      <c r="CP302" s="11"/>
      <c r="CQ302" s="11"/>
      <c r="CR302" s="11"/>
      <c r="CS302" s="11"/>
      <c r="CT302" s="11"/>
      <c r="CU302" s="11"/>
      <c r="CV302" s="11"/>
      <c r="CW302" s="11"/>
      <c r="CX302" s="11"/>
      <c r="CY302" s="11"/>
      <c r="CZ302" s="11"/>
      <c r="DA302" s="11"/>
      <c r="DB302" s="11"/>
      <c r="DC302" s="11"/>
      <c r="DD302" s="11"/>
      <c r="DE302" s="11"/>
      <c r="DF302" s="11"/>
      <c r="DG302" s="11"/>
      <c r="DH302" s="12"/>
      <c r="DI302" s="11"/>
      <c r="DJ302" s="11"/>
      <c r="DK302" s="11"/>
      <c r="DL302" s="11"/>
      <c r="DM302" s="11"/>
      <c r="DN302" s="11"/>
      <c r="DO302" s="11"/>
      <c r="DP302" s="11"/>
      <c r="DQ302" s="11"/>
      <c r="DR302" s="11"/>
      <c r="DS302" s="11"/>
      <c r="DT302" s="11"/>
      <c r="DU302" s="11"/>
      <c r="DV302" s="11"/>
      <c r="DW302" s="11"/>
      <c r="DX302" s="11"/>
      <c r="DY302" s="11"/>
      <c r="DZ302" s="11"/>
      <c r="EA302" s="11"/>
      <c r="EB302" s="11"/>
      <c r="EC302" s="11"/>
      <c r="ED302" s="11"/>
      <c r="EE302" s="11"/>
      <c r="EF302" s="11"/>
      <c r="EG302" s="11"/>
      <c r="EH302" s="11"/>
      <c r="EI302" s="11"/>
      <c r="EJ302" s="12"/>
      <c r="EK302" s="11"/>
      <c r="EL302" s="11"/>
      <c r="EM302" s="11"/>
      <c r="EN302" s="11"/>
      <c r="EO302" s="11"/>
      <c r="EP302" s="11"/>
      <c r="EQ302" s="11"/>
      <c r="ER302" s="11"/>
      <c r="ES302" s="11"/>
      <c r="ET302" s="11"/>
      <c r="EU302" s="11"/>
      <c r="EV302" s="11"/>
      <c r="EW302" s="11"/>
      <c r="EX302" s="11"/>
      <c r="EY302" s="11"/>
      <c r="EZ302" s="11"/>
      <c r="FA302" s="11"/>
      <c r="FB302" s="11"/>
      <c r="FC302" s="11"/>
      <c r="FD302" s="11"/>
      <c r="FE302" s="11"/>
      <c r="FF302" s="11"/>
      <c r="FG302" s="11"/>
      <c r="FH302" s="11"/>
      <c r="FI302" s="11"/>
      <c r="FJ302" s="11"/>
      <c r="FK302" s="11"/>
      <c r="FL302" s="12"/>
      <c r="FM302" s="11"/>
      <c r="FN302" s="11"/>
      <c r="FO302" s="11"/>
      <c r="FP302" s="11"/>
      <c r="FQ302" s="11"/>
      <c r="FR302" s="11"/>
      <c r="FS302" s="11"/>
      <c r="FT302" s="11"/>
      <c r="FU302" s="11"/>
      <c r="FV302" s="11"/>
      <c r="FW302" s="11"/>
      <c r="FX302" s="11"/>
      <c r="FY302" s="11"/>
      <c r="FZ302" s="11"/>
      <c r="GA302" s="11"/>
      <c r="GB302" s="11"/>
      <c r="GC302" s="11"/>
      <c r="GD302" s="11"/>
      <c r="GE302" s="11"/>
      <c r="GF302" s="11"/>
      <c r="GG302" s="11"/>
      <c r="GH302" s="11"/>
      <c r="GI302" s="11"/>
      <c r="GJ302" s="11"/>
      <c r="GK302" s="11"/>
      <c r="GL302" s="11"/>
      <c r="GM302" s="11"/>
      <c r="GN302" s="12"/>
      <c r="GO302" s="11"/>
      <c r="GP302" s="11"/>
      <c r="GQ302" s="11"/>
      <c r="GR302" s="11"/>
      <c r="GS302" s="11"/>
      <c r="GT302" s="11"/>
      <c r="GU302" s="11"/>
      <c r="GV302" s="11"/>
      <c r="GW302" s="11"/>
      <c r="GX302" s="11"/>
      <c r="GY302" s="11"/>
      <c r="GZ302" s="11"/>
      <c r="HA302" s="11"/>
      <c r="HB302" s="11"/>
      <c r="HC302" s="11"/>
      <c r="HD302" s="11"/>
      <c r="HE302" s="11"/>
      <c r="HF302" s="11"/>
      <c r="HG302" s="11"/>
      <c r="HH302" s="11"/>
      <c r="HI302" s="11"/>
      <c r="HJ302" s="11"/>
      <c r="HK302" s="11"/>
      <c r="HL302" s="11"/>
      <c r="HM302" s="11"/>
      <c r="HN302" s="11"/>
      <c r="HO302" s="11"/>
      <c r="HP302" s="12"/>
      <c r="HQ302" s="11"/>
      <c r="HR302" s="11"/>
    </row>
    <row r="303" spans="1:226" s="2" customFormat="1" ht="15" customHeight="1" x14ac:dyDescent="0.2">
      <c r="A303" s="16" t="s">
        <v>298</v>
      </c>
      <c r="B303" s="37">
        <v>460799</v>
      </c>
      <c r="C303" s="37">
        <v>494978.7</v>
      </c>
      <c r="D303" s="4">
        <f t="shared" ref="D303:D366" si="106">IF((E303=0),0,IF(B303=0,1,IF(C303&lt;0,0,C303/B303)))</f>
        <v>1.0741748571502976</v>
      </c>
      <c r="E303" s="13">
        <v>10</v>
      </c>
      <c r="F303" s="5" t="s">
        <v>373</v>
      </c>
      <c r="G303" s="5" t="s">
        <v>373</v>
      </c>
      <c r="H303" s="5" t="s">
        <v>373</v>
      </c>
      <c r="I303" s="13" t="s">
        <v>370</v>
      </c>
      <c r="J303" s="5" t="s">
        <v>373</v>
      </c>
      <c r="K303" s="5" t="s">
        <v>373</v>
      </c>
      <c r="L303" s="5" t="s">
        <v>373</v>
      </c>
      <c r="M303" s="13" t="s">
        <v>370</v>
      </c>
      <c r="N303" s="37">
        <v>43919.199999999997</v>
      </c>
      <c r="O303" s="37">
        <v>21445</v>
      </c>
      <c r="P303" s="4">
        <f t="shared" si="93"/>
        <v>0.48828302883476932</v>
      </c>
      <c r="Q303" s="13">
        <v>20</v>
      </c>
      <c r="R303" s="22">
        <v>1</v>
      </c>
      <c r="S303" s="13">
        <v>15</v>
      </c>
      <c r="T303" s="37">
        <v>724.9</v>
      </c>
      <c r="U303" s="37">
        <v>602.20000000000005</v>
      </c>
      <c r="V303" s="4">
        <f t="shared" si="94"/>
        <v>0.83073527383087331</v>
      </c>
      <c r="W303" s="13">
        <v>40</v>
      </c>
      <c r="X303" s="37">
        <v>0</v>
      </c>
      <c r="Y303" s="37">
        <v>0</v>
      </c>
      <c r="Z303" s="4">
        <f t="shared" si="95"/>
        <v>1</v>
      </c>
      <c r="AA303" s="13">
        <v>10</v>
      </c>
      <c r="AB303" s="37" t="s">
        <v>370</v>
      </c>
      <c r="AC303" s="37" t="s">
        <v>370</v>
      </c>
      <c r="AD303" s="4" t="s">
        <v>370</v>
      </c>
      <c r="AE303" s="13" t="s">
        <v>370</v>
      </c>
      <c r="AF303" s="5" t="s">
        <v>383</v>
      </c>
      <c r="AG303" s="5" t="s">
        <v>383</v>
      </c>
      <c r="AH303" s="5" t="s">
        <v>383</v>
      </c>
      <c r="AI303" s="13">
        <v>10</v>
      </c>
      <c r="AJ303" s="5" t="s">
        <v>383</v>
      </c>
      <c r="AK303" s="5" t="s">
        <v>383</v>
      </c>
      <c r="AL303" s="5" t="s">
        <v>383</v>
      </c>
      <c r="AM303" s="13">
        <v>15</v>
      </c>
      <c r="AN303" s="37">
        <v>410</v>
      </c>
      <c r="AO303" s="37">
        <v>373</v>
      </c>
      <c r="AP303" s="4">
        <f t="shared" si="104"/>
        <v>0.90975609756097564</v>
      </c>
      <c r="AQ303" s="13">
        <v>20</v>
      </c>
      <c r="AR303" s="20">
        <f t="shared" si="96"/>
        <v>0.84288645263176354</v>
      </c>
      <c r="AS303" s="20">
        <f t="shared" si="105"/>
        <v>0.84288645263176354</v>
      </c>
      <c r="AT303" s="35">
        <v>37</v>
      </c>
      <c r="AU303" s="21">
        <f t="shared" ref="AU303:AU366" si="107">AT303/11*9</f>
        <v>30.272727272727273</v>
      </c>
      <c r="AV303" s="21">
        <f t="shared" ref="AV303:AV366" si="108">ROUND(AS303*AU303,1)</f>
        <v>25.5</v>
      </c>
      <c r="AW303" s="80">
        <f t="shared" ref="AW303:AW366" si="109">AV303-AU303</f>
        <v>-4.7727272727272734</v>
      </c>
      <c r="AX303" s="21">
        <v>37.6</v>
      </c>
      <c r="AY303" s="21">
        <v>37.6</v>
      </c>
      <c r="AZ303" s="21">
        <v>0</v>
      </c>
      <c r="BA303" s="21">
        <v>2.8</v>
      </c>
      <c r="BB303" s="21">
        <v>3.3</v>
      </c>
      <c r="BC303" s="21">
        <v>0</v>
      </c>
      <c r="BD303" s="21">
        <v>3.1</v>
      </c>
      <c r="BE303" s="21">
        <v>3.1</v>
      </c>
      <c r="BF303" s="78">
        <f t="shared" ref="BF303:BF366" si="110">AV303-AX303-AY303-AZ303-BA303-BB303-BC303-BD303-BE303</f>
        <v>-62</v>
      </c>
      <c r="BG303" s="100"/>
      <c r="BH303" s="81"/>
      <c r="BI303" s="106"/>
      <c r="BJ303" s="37">
        <f t="shared" si="97"/>
        <v>0</v>
      </c>
      <c r="BK303" s="11"/>
      <c r="BL303" s="11"/>
      <c r="BM303" s="11"/>
      <c r="BN303" s="11"/>
      <c r="BO303" s="11"/>
      <c r="BP303" s="11"/>
      <c r="BQ303" s="11"/>
      <c r="BR303" s="11"/>
      <c r="BS303" s="11"/>
      <c r="BT303" s="11"/>
      <c r="BU303" s="11"/>
      <c r="BV303" s="11"/>
      <c r="BW303" s="11"/>
      <c r="BX303" s="11"/>
      <c r="BY303" s="11"/>
      <c r="BZ303" s="11"/>
      <c r="CA303" s="11"/>
      <c r="CB303" s="11"/>
      <c r="CC303" s="11"/>
      <c r="CD303" s="11"/>
      <c r="CE303" s="11"/>
      <c r="CF303" s="12"/>
      <c r="CG303" s="11"/>
      <c r="CH303" s="11"/>
      <c r="CI303" s="11"/>
      <c r="CJ303" s="11"/>
      <c r="CK303" s="11"/>
      <c r="CL303" s="11"/>
      <c r="CM303" s="11"/>
      <c r="CN303" s="11"/>
      <c r="CO303" s="11"/>
      <c r="CP303" s="11"/>
      <c r="CQ303" s="11"/>
      <c r="CR303" s="11"/>
      <c r="CS303" s="11"/>
      <c r="CT303" s="11"/>
      <c r="CU303" s="11"/>
      <c r="CV303" s="11"/>
      <c r="CW303" s="11"/>
      <c r="CX303" s="11"/>
      <c r="CY303" s="11"/>
      <c r="CZ303" s="11"/>
      <c r="DA303" s="11"/>
      <c r="DB303" s="11"/>
      <c r="DC303" s="11"/>
      <c r="DD303" s="11"/>
      <c r="DE303" s="11"/>
      <c r="DF303" s="11"/>
      <c r="DG303" s="11"/>
      <c r="DH303" s="12"/>
      <c r="DI303" s="11"/>
      <c r="DJ303" s="11"/>
      <c r="DK303" s="11"/>
      <c r="DL303" s="11"/>
      <c r="DM303" s="11"/>
      <c r="DN303" s="11"/>
      <c r="DO303" s="11"/>
      <c r="DP303" s="11"/>
      <c r="DQ303" s="11"/>
      <c r="DR303" s="11"/>
      <c r="DS303" s="11"/>
      <c r="DT303" s="11"/>
      <c r="DU303" s="11"/>
      <c r="DV303" s="11"/>
      <c r="DW303" s="11"/>
      <c r="DX303" s="11"/>
      <c r="DY303" s="11"/>
      <c r="DZ303" s="11"/>
      <c r="EA303" s="11"/>
      <c r="EB303" s="11"/>
      <c r="EC303" s="11"/>
      <c r="ED303" s="11"/>
      <c r="EE303" s="11"/>
      <c r="EF303" s="11"/>
      <c r="EG303" s="11"/>
      <c r="EH303" s="11"/>
      <c r="EI303" s="11"/>
      <c r="EJ303" s="12"/>
      <c r="EK303" s="11"/>
      <c r="EL303" s="11"/>
      <c r="EM303" s="11"/>
      <c r="EN303" s="11"/>
      <c r="EO303" s="11"/>
      <c r="EP303" s="11"/>
      <c r="EQ303" s="11"/>
      <c r="ER303" s="11"/>
      <c r="ES303" s="11"/>
      <c r="ET303" s="11"/>
      <c r="EU303" s="11"/>
      <c r="EV303" s="11"/>
      <c r="EW303" s="11"/>
      <c r="EX303" s="11"/>
      <c r="EY303" s="11"/>
      <c r="EZ303" s="11"/>
      <c r="FA303" s="11"/>
      <c r="FB303" s="11"/>
      <c r="FC303" s="11"/>
      <c r="FD303" s="11"/>
      <c r="FE303" s="11"/>
      <c r="FF303" s="11"/>
      <c r="FG303" s="11"/>
      <c r="FH303" s="11"/>
      <c r="FI303" s="11"/>
      <c r="FJ303" s="11"/>
      <c r="FK303" s="11"/>
      <c r="FL303" s="12"/>
      <c r="FM303" s="11"/>
      <c r="FN303" s="11"/>
      <c r="FO303" s="11"/>
      <c r="FP303" s="11"/>
      <c r="FQ303" s="11"/>
      <c r="FR303" s="11"/>
      <c r="FS303" s="11"/>
      <c r="FT303" s="11"/>
      <c r="FU303" s="11"/>
      <c r="FV303" s="11"/>
      <c r="FW303" s="11"/>
      <c r="FX303" s="11"/>
      <c r="FY303" s="11"/>
      <c r="FZ303" s="11"/>
      <c r="GA303" s="11"/>
      <c r="GB303" s="11"/>
      <c r="GC303" s="11"/>
      <c r="GD303" s="11"/>
      <c r="GE303" s="11"/>
      <c r="GF303" s="11"/>
      <c r="GG303" s="11"/>
      <c r="GH303" s="11"/>
      <c r="GI303" s="11"/>
      <c r="GJ303" s="11"/>
      <c r="GK303" s="11"/>
      <c r="GL303" s="11"/>
      <c r="GM303" s="11"/>
      <c r="GN303" s="12"/>
      <c r="GO303" s="11"/>
      <c r="GP303" s="11"/>
      <c r="GQ303" s="11"/>
      <c r="GR303" s="11"/>
      <c r="GS303" s="11"/>
      <c r="GT303" s="11"/>
      <c r="GU303" s="11"/>
      <c r="GV303" s="11"/>
      <c r="GW303" s="11"/>
      <c r="GX303" s="11"/>
      <c r="GY303" s="11"/>
      <c r="GZ303" s="11"/>
      <c r="HA303" s="11"/>
      <c r="HB303" s="11"/>
      <c r="HC303" s="11"/>
      <c r="HD303" s="11"/>
      <c r="HE303" s="11"/>
      <c r="HF303" s="11"/>
      <c r="HG303" s="11"/>
      <c r="HH303" s="11"/>
      <c r="HI303" s="11"/>
      <c r="HJ303" s="11"/>
      <c r="HK303" s="11"/>
      <c r="HL303" s="11"/>
      <c r="HM303" s="11"/>
      <c r="HN303" s="11"/>
      <c r="HO303" s="11"/>
      <c r="HP303" s="12"/>
      <c r="HQ303" s="11"/>
      <c r="HR303" s="11"/>
    </row>
    <row r="304" spans="1:226" s="2" customFormat="1" ht="15" customHeight="1" x14ac:dyDescent="0.2">
      <c r="A304" s="16" t="s">
        <v>299</v>
      </c>
      <c r="B304" s="37">
        <v>21411</v>
      </c>
      <c r="C304" s="37">
        <v>21736.7</v>
      </c>
      <c r="D304" s="4">
        <f t="shared" si="106"/>
        <v>1.0152118070150857</v>
      </c>
      <c r="E304" s="13">
        <v>10</v>
      </c>
      <c r="F304" s="5" t="s">
        <v>373</v>
      </c>
      <c r="G304" s="5" t="s">
        <v>373</v>
      </c>
      <c r="H304" s="5" t="s">
        <v>373</v>
      </c>
      <c r="I304" s="13" t="s">
        <v>370</v>
      </c>
      <c r="J304" s="5" t="s">
        <v>373</v>
      </c>
      <c r="K304" s="5" t="s">
        <v>373</v>
      </c>
      <c r="L304" s="5" t="s">
        <v>373</v>
      </c>
      <c r="M304" s="13" t="s">
        <v>370</v>
      </c>
      <c r="N304" s="37">
        <v>15882.5</v>
      </c>
      <c r="O304" s="37">
        <v>8175.3</v>
      </c>
      <c r="P304" s="4">
        <f t="shared" ref="P304:P367" si="111">IF((Q304=0),0,IF(N304=0,1,IF(O304&lt;0,0,O304/N304)))</f>
        <v>0.51473634503384225</v>
      </c>
      <c r="Q304" s="13">
        <v>20</v>
      </c>
      <c r="R304" s="22">
        <v>1</v>
      </c>
      <c r="S304" s="13">
        <v>15</v>
      </c>
      <c r="T304" s="37">
        <v>0</v>
      </c>
      <c r="U304" s="37">
        <v>0</v>
      </c>
      <c r="V304" s="4">
        <f t="shared" ref="V304:V367" si="112">IF((W304=0),0,IF(T304=0,1,IF(U304&lt;0,0,U304/T304)))</f>
        <v>1</v>
      </c>
      <c r="W304" s="13">
        <v>10</v>
      </c>
      <c r="X304" s="37">
        <v>0</v>
      </c>
      <c r="Y304" s="37">
        <v>0</v>
      </c>
      <c r="Z304" s="4">
        <f t="shared" ref="Z304:Z367" si="113">IF((AA304=0),0,IF(X304=0,1,IF(Y304&lt;0,0,Y304/X304)))</f>
        <v>1</v>
      </c>
      <c r="AA304" s="13">
        <v>40</v>
      </c>
      <c r="AB304" s="37" t="s">
        <v>370</v>
      </c>
      <c r="AC304" s="37" t="s">
        <v>370</v>
      </c>
      <c r="AD304" s="4" t="s">
        <v>370</v>
      </c>
      <c r="AE304" s="13" t="s">
        <v>370</v>
      </c>
      <c r="AF304" s="5" t="s">
        <v>383</v>
      </c>
      <c r="AG304" s="5" t="s">
        <v>383</v>
      </c>
      <c r="AH304" s="5" t="s">
        <v>383</v>
      </c>
      <c r="AI304" s="13">
        <v>10</v>
      </c>
      <c r="AJ304" s="5" t="s">
        <v>383</v>
      </c>
      <c r="AK304" s="5" t="s">
        <v>383</v>
      </c>
      <c r="AL304" s="5" t="s">
        <v>383</v>
      </c>
      <c r="AM304" s="13">
        <v>15</v>
      </c>
      <c r="AN304" s="37">
        <v>11</v>
      </c>
      <c r="AO304" s="37">
        <v>12</v>
      </c>
      <c r="AP304" s="4">
        <f t="shared" si="104"/>
        <v>1.0909090909090908</v>
      </c>
      <c r="AQ304" s="13">
        <v>20</v>
      </c>
      <c r="AR304" s="20">
        <f t="shared" ref="AR304:AR367" si="114">((D304*E304)+(P304*Q304)+(R304*S304)+(V304*W304)+(Z304*AA304)+(AP304*AQ304))/(E304+Q304+S304+W304+AA304+AQ304)</f>
        <v>0.93273936338269137</v>
      </c>
      <c r="AS304" s="20">
        <f t="shared" si="105"/>
        <v>0.93273936338269137</v>
      </c>
      <c r="AT304" s="35">
        <v>13</v>
      </c>
      <c r="AU304" s="21">
        <f t="shared" si="107"/>
        <v>10.636363636363637</v>
      </c>
      <c r="AV304" s="21">
        <f t="shared" si="108"/>
        <v>9.9</v>
      </c>
      <c r="AW304" s="80">
        <f t="shared" si="109"/>
        <v>-0.73636363636363633</v>
      </c>
      <c r="AX304" s="21">
        <v>45.2</v>
      </c>
      <c r="AY304" s="21">
        <v>26.7</v>
      </c>
      <c r="AZ304" s="21">
        <v>0</v>
      </c>
      <c r="BA304" s="21">
        <v>0.5</v>
      </c>
      <c r="BB304" s="21">
        <v>1.1000000000000001</v>
      </c>
      <c r="BC304" s="21">
        <v>0</v>
      </c>
      <c r="BD304" s="21">
        <v>1</v>
      </c>
      <c r="BE304" s="21">
        <v>1.2</v>
      </c>
      <c r="BF304" s="78">
        <f t="shared" si="110"/>
        <v>-65.8</v>
      </c>
      <c r="BG304" s="100"/>
      <c r="BH304" s="81"/>
      <c r="BI304" s="106"/>
      <c r="BJ304" s="37">
        <f t="shared" ref="BJ304:BJ367" si="115">IF(OR((BF304&lt;0),BG304="+"),0,IF((AX304+AY304+BF304)&gt;AT304,(AT304-AX304-AY304),BF304))</f>
        <v>0</v>
      </c>
      <c r="BK304" s="11"/>
      <c r="BL304" s="11"/>
      <c r="BM304" s="11"/>
      <c r="BN304" s="11"/>
      <c r="BO304" s="11"/>
      <c r="BP304" s="11"/>
      <c r="BQ304" s="11"/>
      <c r="BR304" s="11"/>
      <c r="BS304" s="11"/>
      <c r="BT304" s="11"/>
      <c r="BU304" s="11"/>
      <c r="BV304" s="11"/>
      <c r="BW304" s="11"/>
      <c r="BX304" s="11"/>
      <c r="BY304" s="11"/>
      <c r="BZ304" s="11"/>
      <c r="CA304" s="11"/>
      <c r="CB304" s="11"/>
      <c r="CC304" s="11"/>
      <c r="CD304" s="11"/>
      <c r="CE304" s="11"/>
      <c r="CF304" s="12"/>
      <c r="CG304" s="11"/>
      <c r="CH304" s="11"/>
      <c r="CI304" s="11"/>
      <c r="CJ304" s="11"/>
      <c r="CK304" s="11"/>
      <c r="CL304" s="11"/>
      <c r="CM304" s="11"/>
      <c r="CN304" s="11"/>
      <c r="CO304" s="11"/>
      <c r="CP304" s="11"/>
      <c r="CQ304" s="11"/>
      <c r="CR304" s="11"/>
      <c r="CS304" s="11"/>
      <c r="CT304" s="11"/>
      <c r="CU304" s="11"/>
      <c r="CV304" s="11"/>
      <c r="CW304" s="11"/>
      <c r="CX304" s="11"/>
      <c r="CY304" s="11"/>
      <c r="CZ304" s="11"/>
      <c r="DA304" s="11"/>
      <c r="DB304" s="11"/>
      <c r="DC304" s="11"/>
      <c r="DD304" s="11"/>
      <c r="DE304" s="11"/>
      <c r="DF304" s="11"/>
      <c r="DG304" s="11"/>
      <c r="DH304" s="12"/>
      <c r="DI304" s="11"/>
      <c r="DJ304" s="11"/>
      <c r="DK304" s="11"/>
      <c r="DL304" s="11"/>
      <c r="DM304" s="11"/>
      <c r="DN304" s="11"/>
      <c r="DO304" s="11"/>
      <c r="DP304" s="11"/>
      <c r="DQ304" s="11"/>
      <c r="DR304" s="11"/>
      <c r="DS304" s="11"/>
      <c r="DT304" s="11"/>
      <c r="DU304" s="11"/>
      <c r="DV304" s="11"/>
      <c r="DW304" s="11"/>
      <c r="DX304" s="11"/>
      <c r="DY304" s="11"/>
      <c r="DZ304" s="11"/>
      <c r="EA304" s="11"/>
      <c r="EB304" s="11"/>
      <c r="EC304" s="11"/>
      <c r="ED304" s="11"/>
      <c r="EE304" s="11"/>
      <c r="EF304" s="11"/>
      <c r="EG304" s="11"/>
      <c r="EH304" s="11"/>
      <c r="EI304" s="11"/>
      <c r="EJ304" s="12"/>
      <c r="EK304" s="11"/>
      <c r="EL304" s="11"/>
      <c r="EM304" s="11"/>
      <c r="EN304" s="11"/>
      <c r="EO304" s="11"/>
      <c r="EP304" s="11"/>
      <c r="EQ304" s="11"/>
      <c r="ER304" s="11"/>
      <c r="ES304" s="11"/>
      <c r="ET304" s="11"/>
      <c r="EU304" s="11"/>
      <c r="EV304" s="11"/>
      <c r="EW304" s="11"/>
      <c r="EX304" s="11"/>
      <c r="EY304" s="11"/>
      <c r="EZ304" s="11"/>
      <c r="FA304" s="11"/>
      <c r="FB304" s="11"/>
      <c r="FC304" s="11"/>
      <c r="FD304" s="11"/>
      <c r="FE304" s="11"/>
      <c r="FF304" s="11"/>
      <c r="FG304" s="11"/>
      <c r="FH304" s="11"/>
      <c r="FI304" s="11"/>
      <c r="FJ304" s="11"/>
      <c r="FK304" s="11"/>
      <c r="FL304" s="12"/>
      <c r="FM304" s="11"/>
      <c r="FN304" s="11"/>
      <c r="FO304" s="11"/>
      <c r="FP304" s="11"/>
      <c r="FQ304" s="11"/>
      <c r="FR304" s="11"/>
      <c r="FS304" s="11"/>
      <c r="FT304" s="11"/>
      <c r="FU304" s="11"/>
      <c r="FV304" s="11"/>
      <c r="FW304" s="11"/>
      <c r="FX304" s="11"/>
      <c r="FY304" s="11"/>
      <c r="FZ304" s="11"/>
      <c r="GA304" s="11"/>
      <c r="GB304" s="11"/>
      <c r="GC304" s="11"/>
      <c r="GD304" s="11"/>
      <c r="GE304" s="11"/>
      <c r="GF304" s="11"/>
      <c r="GG304" s="11"/>
      <c r="GH304" s="11"/>
      <c r="GI304" s="11"/>
      <c r="GJ304" s="11"/>
      <c r="GK304" s="11"/>
      <c r="GL304" s="11"/>
      <c r="GM304" s="11"/>
      <c r="GN304" s="12"/>
      <c r="GO304" s="11"/>
      <c r="GP304" s="11"/>
      <c r="GQ304" s="11"/>
      <c r="GR304" s="11"/>
      <c r="GS304" s="11"/>
      <c r="GT304" s="11"/>
      <c r="GU304" s="11"/>
      <c r="GV304" s="11"/>
      <c r="GW304" s="11"/>
      <c r="GX304" s="11"/>
      <c r="GY304" s="11"/>
      <c r="GZ304" s="11"/>
      <c r="HA304" s="11"/>
      <c r="HB304" s="11"/>
      <c r="HC304" s="11"/>
      <c r="HD304" s="11"/>
      <c r="HE304" s="11"/>
      <c r="HF304" s="11"/>
      <c r="HG304" s="11"/>
      <c r="HH304" s="11"/>
      <c r="HI304" s="11"/>
      <c r="HJ304" s="11"/>
      <c r="HK304" s="11"/>
      <c r="HL304" s="11"/>
      <c r="HM304" s="11"/>
      <c r="HN304" s="11"/>
      <c r="HO304" s="11"/>
      <c r="HP304" s="12"/>
      <c r="HQ304" s="11"/>
      <c r="HR304" s="11"/>
    </row>
    <row r="305" spans="1:226" s="2" customFormat="1" ht="15" customHeight="1" x14ac:dyDescent="0.2">
      <c r="A305" s="16" t="s">
        <v>300</v>
      </c>
      <c r="B305" s="37">
        <v>0</v>
      </c>
      <c r="C305" s="37">
        <v>0</v>
      </c>
      <c r="D305" s="4">
        <f t="shared" si="106"/>
        <v>0</v>
      </c>
      <c r="E305" s="13">
        <v>0</v>
      </c>
      <c r="F305" s="5" t="s">
        <v>373</v>
      </c>
      <c r="G305" s="5" t="s">
        <v>373</v>
      </c>
      <c r="H305" s="5" t="s">
        <v>373</v>
      </c>
      <c r="I305" s="13" t="s">
        <v>370</v>
      </c>
      <c r="J305" s="5" t="s">
        <v>373</v>
      </c>
      <c r="K305" s="5" t="s">
        <v>373</v>
      </c>
      <c r="L305" s="5" t="s">
        <v>373</v>
      </c>
      <c r="M305" s="13" t="s">
        <v>370</v>
      </c>
      <c r="N305" s="37">
        <v>2861.7</v>
      </c>
      <c r="O305" s="37">
        <v>507</v>
      </c>
      <c r="P305" s="4">
        <f t="shared" si="111"/>
        <v>0.17716741796834051</v>
      </c>
      <c r="Q305" s="13">
        <v>20</v>
      </c>
      <c r="R305" s="22">
        <v>1</v>
      </c>
      <c r="S305" s="13">
        <v>15</v>
      </c>
      <c r="T305" s="37">
        <v>0</v>
      </c>
      <c r="U305" s="37">
        <v>0</v>
      </c>
      <c r="V305" s="4">
        <f t="shared" si="112"/>
        <v>1</v>
      </c>
      <c r="W305" s="13">
        <v>30</v>
      </c>
      <c r="X305" s="37">
        <v>0</v>
      </c>
      <c r="Y305" s="37">
        <v>0</v>
      </c>
      <c r="Z305" s="4">
        <f t="shared" si="113"/>
        <v>1</v>
      </c>
      <c r="AA305" s="13">
        <v>20</v>
      </c>
      <c r="AB305" s="37" t="s">
        <v>370</v>
      </c>
      <c r="AC305" s="37" t="s">
        <v>370</v>
      </c>
      <c r="AD305" s="4" t="s">
        <v>370</v>
      </c>
      <c r="AE305" s="13" t="s">
        <v>370</v>
      </c>
      <c r="AF305" s="5" t="s">
        <v>383</v>
      </c>
      <c r="AG305" s="5" t="s">
        <v>383</v>
      </c>
      <c r="AH305" s="5" t="s">
        <v>383</v>
      </c>
      <c r="AI305" s="13">
        <v>10</v>
      </c>
      <c r="AJ305" s="5" t="s">
        <v>383</v>
      </c>
      <c r="AK305" s="5" t="s">
        <v>383</v>
      </c>
      <c r="AL305" s="5" t="s">
        <v>383</v>
      </c>
      <c r="AM305" s="13">
        <v>15</v>
      </c>
      <c r="AN305" s="37">
        <v>69</v>
      </c>
      <c r="AO305" s="37">
        <v>73</v>
      </c>
      <c r="AP305" s="4">
        <f t="shared" si="104"/>
        <v>1.0579710144927537</v>
      </c>
      <c r="AQ305" s="13">
        <v>20</v>
      </c>
      <c r="AR305" s="20">
        <f t="shared" si="114"/>
        <v>0.85431208237354173</v>
      </c>
      <c r="AS305" s="20">
        <f t="shared" si="105"/>
        <v>0.85431208237354173</v>
      </c>
      <c r="AT305" s="35">
        <v>47</v>
      </c>
      <c r="AU305" s="21">
        <f t="shared" si="107"/>
        <v>38.454545454545453</v>
      </c>
      <c r="AV305" s="21">
        <f t="shared" si="108"/>
        <v>32.9</v>
      </c>
      <c r="AW305" s="80">
        <f t="shared" si="109"/>
        <v>-5.5545454545454547</v>
      </c>
      <c r="AX305" s="21">
        <v>21.7</v>
      </c>
      <c r="AY305" s="21">
        <v>20.3</v>
      </c>
      <c r="AZ305" s="21">
        <v>0</v>
      </c>
      <c r="BA305" s="21">
        <v>2</v>
      </c>
      <c r="BB305" s="21">
        <v>3.4</v>
      </c>
      <c r="BC305" s="21">
        <v>0</v>
      </c>
      <c r="BD305" s="21">
        <v>3.5</v>
      </c>
      <c r="BE305" s="21">
        <v>3.5</v>
      </c>
      <c r="BF305" s="78">
        <f t="shared" si="110"/>
        <v>-21.5</v>
      </c>
      <c r="BG305" s="100"/>
      <c r="BH305" s="81"/>
      <c r="BI305" s="106"/>
      <c r="BJ305" s="37">
        <f t="shared" si="115"/>
        <v>0</v>
      </c>
      <c r="BK305" s="11"/>
      <c r="BL305" s="11"/>
      <c r="BM305" s="11"/>
      <c r="BN305" s="11"/>
      <c r="BO305" s="11"/>
      <c r="BP305" s="11"/>
      <c r="BQ305" s="11"/>
      <c r="BR305" s="11"/>
      <c r="BS305" s="11"/>
      <c r="BT305" s="11"/>
      <c r="BU305" s="11"/>
      <c r="BV305" s="11"/>
      <c r="BW305" s="11"/>
      <c r="BX305" s="11"/>
      <c r="BY305" s="11"/>
      <c r="BZ305" s="11"/>
      <c r="CA305" s="11"/>
      <c r="CB305" s="11"/>
      <c r="CC305" s="11"/>
      <c r="CD305" s="11"/>
      <c r="CE305" s="11"/>
      <c r="CF305" s="12"/>
      <c r="CG305" s="11"/>
      <c r="CH305" s="11"/>
      <c r="CI305" s="11"/>
      <c r="CJ305" s="11"/>
      <c r="CK305" s="11"/>
      <c r="CL305" s="11"/>
      <c r="CM305" s="11"/>
      <c r="CN305" s="11"/>
      <c r="CO305" s="11"/>
      <c r="CP305" s="11"/>
      <c r="CQ305" s="11"/>
      <c r="CR305" s="11"/>
      <c r="CS305" s="11"/>
      <c r="CT305" s="11"/>
      <c r="CU305" s="11"/>
      <c r="CV305" s="11"/>
      <c r="CW305" s="11"/>
      <c r="CX305" s="11"/>
      <c r="CY305" s="11"/>
      <c r="CZ305" s="11"/>
      <c r="DA305" s="11"/>
      <c r="DB305" s="11"/>
      <c r="DC305" s="11"/>
      <c r="DD305" s="11"/>
      <c r="DE305" s="11"/>
      <c r="DF305" s="11"/>
      <c r="DG305" s="11"/>
      <c r="DH305" s="12"/>
      <c r="DI305" s="11"/>
      <c r="DJ305" s="11"/>
      <c r="DK305" s="11"/>
      <c r="DL305" s="11"/>
      <c r="DM305" s="11"/>
      <c r="DN305" s="11"/>
      <c r="DO305" s="11"/>
      <c r="DP305" s="11"/>
      <c r="DQ305" s="11"/>
      <c r="DR305" s="11"/>
      <c r="DS305" s="11"/>
      <c r="DT305" s="11"/>
      <c r="DU305" s="11"/>
      <c r="DV305" s="11"/>
      <c r="DW305" s="11"/>
      <c r="DX305" s="11"/>
      <c r="DY305" s="11"/>
      <c r="DZ305" s="11"/>
      <c r="EA305" s="11"/>
      <c r="EB305" s="11"/>
      <c r="EC305" s="11"/>
      <c r="ED305" s="11"/>
      <c r="EE305" s="11"/>
      <c r="EF305" s="11"/>
      <c r="EG305" s="11"/>
      <c r="EH305" s="11"/>
      <c r="EI305" s="11"/>
      <c r="EJ305" s="12"/>
      <c r="EK305" s="11"/>
      <c r="EL305" s="11"/>
      <c r="EM305" s="11"/>
      <c r="EN305" s="11"/>
      <c r="EO305" s="11"/>
      <c r="EP305" s="11"/>
      <c r="EQ305" s="11"/>
      <c r="ER305" s="11"/>
      <c r="ES305" s="11"/>
      <c r="ET305" s="11"/>
      <c r="EU305" s="11"/>
      <c r="EV305" s="11"/>
      <c r="EW305" s="11"/>
      <c r="EX305" s="11"/>
      <c r="EY305" s="11"/>
      <c r="EZ305" s="11"/>
      <c r="FA305" s="11"/>
      <c r="FB305" s="11"/>
      <c r="FC305" s="11"/>
      <c r="FD305" s="11"/>
      <c r="FE305" s="11"/>
      <c r="FF305" s="11"/>
      <c r="FG305" s="11"/>
      <c r="FH305" s="11"/>
      <c r="FI305" s="11"/>
      <c r="FJ305" s="11"/>
      <c r="FK305" s="11"/>
      <c r="FL305" s="12"/>
      <c r="FM305" s="11"/>
      <c r="FN305" s="11"/>
      <c r="FO305" s="11"/>
      <c r="FP305" s="11"/>
      <c r="FQ305" s="11"/>
      <c r="FR305" s="11"/>
      <c r="FS305" s="11"/>
      <c r="FT305" s="11"/>
      <c r="FU305" s="11"/>
      <c r="FV305" s="11"/>
      <c r="FW305" s="11"/>
      <c r="FX305" s="11"/>
      <c r="FY305" s="11"/>
      <c r="FZ305" s="11"/>
      <c r="GA305" s="11"/>
      <c r="GB305" s="11"/>
      <c r="GC305" s="11"/>
      <c r="GD305" s="11"/>
      <c r="GE305" s="11"/>
      <c r="GF305" s="11"/>
      <c r="GG305" s="11"/>
      <c r="GH305" s="11"/>
      <c r="GI305" s="11"/>
      <c r="GJ305" s="11"/>
      <c r="GK305" s="11"/>
      <c r="GL305" s="11"/>
      <c r="GM305" s="11"/>
      <c r="GN305" s="12"/>
      <c r="GO305" s="11"/>
      <c r="GP305" s="11"/>
      <c r="GQ305" s="11"/>
      <c r="GR305" s="11"/>
      <c r="GS305" s="11"/>
      <c r="GT305" s="11"/>
      <c r="GU305" s="11"/>
      <c r="GV305" s="11"/>
      <c r="GW305" s="11"/>
      <c r="GX305" s="11"/>
      <c r="GY305" s="11"/>
      <c r="GZ305" s="11"/>
      <c r="HA305" s="11"/>
      <c r="HB305" s="11"/>
      <c r="HC305" s="11"/>
      <c r="HD305" s="11"/>
      <c r="HE305" s="11"/>
      <c r="HF305" s="11"/>
      <c r="HG305" s="11"/>
      <c r="HH305" s="11"/>
      <c r="HI305" s="11"/>
      <c r="HJ305" s="11"/>
      <c r="HK305" s="11"/>
      <c r="HL305" s="11"/>
      <c r="HM305" s="11"/>
      <c r="HN305" s="11"/>
      <c r="HO305" s="11"/>
      <c r="HP305" s="12"/>
      <c r="HQ305" s="11"/>
      <c r="HR305" s="11"/>
    </row>
    <row r="306" spans="1:226" s="2" customFormat="1" ht="15" customHeight="1" x14ac:dyDescent="0.2">
      <c r="A306" s="16" t="s">
        <v>301</v>
      </c>
      <c r="B306" s="37">
        <v>2583</v>
      </c>
      <c r="C306" s="37">
        <v>3209.9</v>
      </c>
      <c r="D306" s="4">
        <f t="shared" si="106"/>
        <v>1.2427022841656989</v>
      </c>
      <c r="E306" s="13">
        <v>10</v>
      </c>
      <c r="F306" s="5" t="s">
        <v>373</v>
      </c>
      <c r="G306" s="5" t="s">
        <v>373</v>
      </c>
      <c r="H306" s="5" t="s">
        <v>373</v>
      </c>
      <c r="I306" s="13" t="s">
        <v>370</v>
      </c>
      <c r="J306" s="5" t="s">
        <v>373</v>
      </c>
      <c r="K306" s="5" t="s">
        <v>373</v>
      </c>
      <c r="L306" s="5" t="s">
        <v>373</v>
      </c>
      <c r="M306" s="13" t="s">
        <v>370</v>
      </c>
      <c r="N306" s="37">
        <v>1874</v>
      </c>
      <c r="O306" s="37">
        <v>1229.5999999999999</v>
      </c>
      <c r="P306" s="4">
        <f t="shared" si="111"/>
        <v>0.65613660618996794</v>
      </c>
      <c r="Q306" s="13">
        <v>20</v>
      </c>
      <c r="R306" s="22">
        <v>1</v>
      </c>
      <c r="S306" s="13">
        <v>15</v>
      </c>
      <c r="T306" s="37">
        <v>0</v>
      </c>
      <c r="U306" s="37">
        <v>0</v>
      </c>
      <c r="V306" s="4">
        <f t="shared" si="112"/>
        <v>1</v>
      </c>
      <c r="W306" s="13">
        <v>35</v>
      </c>
      <c r="X306" s="37">
        <v>0</v>
      </c>
      <c r="Y306" s="37">
        <v>0</v>
      </c>
      <c r="Z306" s="4">
        <f t="shared" si="113"/>
        <v>1</v>
      </c>
      <c r="AA306" s="13">
        <v>15</v>
      </c>
      <c r="AB306" s="37" t="s">
        <v>370</v>
      </c>
      <c r="AC306" s="37" t="s">
        <v>370</v>
      </c>
      <c r="AD306" s="4" t="s">
        <v>370</v>
      </c>
      <c r="AE306" s="13" t="s">
        <v>370</v>
      </c>
      <c r="AF306" s="5" t="s">
        <v>383</v>
      </c>
      <c r="AG306" s="5" t="s">
        <v>383</v>
      </c>
      <c r="AH306" s="5" t="s">
        <v>383</v>
      </c>
      <c r="AI306" s="13">
        <v>10</v>
      </c>
      <c r="AJ306" s="5" t="s">
        <v>383</v>
      </c>
      <c r="AK306" s="5" t="s">
        <v>383</v>
      </c>
      <c r="AL306" s="5" t="s">
        <v>383</v>
      </c>
      <c r="AM306" s="13">
        <v>15</v>
      </c>
      <c r="AN306" s="37">
        <v>330</v>
      </c>
      <c r="AO306" s="37">
        <v>344</v>
      </c>
      <c r="AP306" s="4">
        <f t="shared" si="104"/>
        <v>1.0424242424242425</v>
      </c>
      <c r="AQ306" s="13">
        <v>20</v>
      </c>
      <c r="AR306" s="20">
        <f t="shared" si="114"/>
        <v>0.96868034620818422</v>
      </c>
      <c r="AS306" s="20">
        <f t="shared" si="105"/>
        <v>0.96868034620818422</v>
      </c>
      <c r="AT306" s="35">
        <v>1053</v>
      </c>
      <c r="AU306" s="21">
        <f t="shared" si="107"/>
        <v>861.54545454545462</v>
      </c>
      <c r="AV306" s="21">
        <f t="shared" si="108"/>
        <v>834.6</v>
      </c>
      <c r="AW306" s="80">
        <f t="shared" si="109"/>
        <v>-26.945454545454595</v>
      </c>
      <c r="AX306" s="21">
        <v>45.8</v>
      </c>
      <c r="AY306" s="21">
        <v>53.9</v>
      </c>
      <c r="AZ306" s="21">
        <v>27.6</v>
      </c>
      <c r="BA306" s="21">
        <v>49.6</v>
      </c>
      <c r="BB306" s="21">
        <v>87.1</v>
      </c>
      <c r="BC306" s="21">
        <v>278.20000000000005</v>
      </c>
      <c r="BD306" s="21">
        <v>90</v>
      </c>
      <c r="BE306" s="21">
        <v>60.799999999999955</v>
      </c>
      <c r="BF306" s="78">
        <f t="shared" si="110"/>
        <v>141.60000000000002</v>
      </c>
      <c r="BG306" s="100"/>
      <c r="BH306" s="81"/>
      <c r="BI306" s="106"/>
      <c r="BJ306" s="37">
        <f t="shared" si="115"/>
        <v>141.60000000000002</v>
      </c>
      <c r="BK306" s="11"/>
      <c r="BL306" s="11"/>
      <c r="BM306" s="11"/>
      <c r="BN306" s="11"/>
      <c r="BO306" s="11"/>
      <c r="BP306" s="11"/>
      <c r="BQ306" s="11"/>
      <c r="BR306" s="11"/>
      <c r="BS306" s="11"/>
      <c r="BT306" s="11"/>
      <c r="BU306" s="11"/>
      <c r="BV306" s="11"/>
      <c r="BW306" s="11"/>
      <c r="BX306" s="11"/>
      <c r="BY306" s="11"/>
      <c r="BZ306" s="11"/>
      <c r="CA306" s="11"/>
      <c r="CB306" s="11"/>
      <c r="CC306" s="11"/>
      <c r="CD306" s="11"/>
      <c r="CE306" s="11"/>
      <c r="CF306" s="12"/>
      <c r="CG306" s="11"/>
      <c r="CH306" s="11"/>
      <c r="CI306" s="11"/>
      <c r="CJ306" s="11"/>
      <c r="CK306" s="11"/>
      <c r="CL306" s="11"/>
      <c r="CM306" s="11"/>
      <c r="CN306" s="11"/>
      <c r="CO306" s="11"/>
      <c r="CP306" s="11"/>
      <c r="CQ306" s="11"/>
      <c r="CR306" s="11"/>
      <c r="CS306" s="11"/>
      <c r="CT306" s="11"/>
      <c r="CU306" s="11"/>
      <c r="CV306" s="11"/>
      <c r="CW306" s="11"/>
      <c r="CX306" s="11"/>
      <c r="CY306" s="11"/>
      <c r="CZ306" s="11"/>
      <c r="DA306" s="11"/>
      <c r="DB306" s="11"/>
      <c r="DC306" s="11"/>
      <c r="DD306" s="11"/>
      <c r="DE306" s="11"/>
      <c r="DF306" s="11"/>
      <c r="DG306" s="11"/>
      <c r="DH306" s="12"/>
      <c r="DI306" s="11"/>
      <c r="DJ306" s="11"/>
      <c r="DK306" s="11"/>
      <c r="DL306" s="11"/>
      <c r="DM306" s="11"/>
      <c r="DN306" s="11"/>
      <c r="DO306" s="11"/>
      <c r="DP306" s="11"/>
      <c r="DQ306" s="11"/>
      <c r="DR306" s="11"/>
      <c r="DS306" s="11"/>
      <c r="DT306" s="11"/>
      <c r="DU306" s="11"/>
      <c r="DV306" s="11"/>
      <c r="DW306" s="11"/>
      <c r="DX306" s="11"/>
      <c r="DY306" s="11"/>
      <c r="DZ306" s="11"/>
      <c r="EA306" s="11"/>
      <c r="EB306" s="11"/>
      <c r="EC306" s="11"/>
      <c r="ED306" s="11"/>
      <c r="EE306" s="11"/>
      <c r="EF306" s="11"/>
      <c r="EG306" s="11"/>
      <c r="EH306" s="11"/>
      <c r="EI306" s="11"/>
      <c r="EJ306" s="12"/>
      <c r="EK306" s="11"/>
      <c r="EL306" s="11"/>
      <c r="EM306" s="11"/>
      <c r="EN306" s="11"/>
      <c r="EO306" s="11"/>
      <c r="EP306" s="11"/>
      <c r="EQ306" s="11"/>
      <c r="ER306" s="11"/>
      <c r="ES306" s="11"/>
      <c r="ET306" s="11"/>
      <c r="EU306" s="11"/>
      <c r="EV306" s="11"/>
      <c r="EW306" s="11"/>
      <c r="EX306" s="11"/>
      <c r="EY306" s="11"/>
      <c r="EZ306" s="11"/>
      <c r="FA306" s="11"/>
      <c r="FB306" s="11"/>
      <c r="FC306" s="11"/>
      <c r="FD306" s="11"/>
      <c r="FE306" s="11"/>
      <c r="FF306" s="11"/>
      <c r="FG306" s="11"/>
      <c r="FH306" s="11"/>
      <c r="FI306" s="11"/>
      <c r="FJ306" s="11"/>
      <c r="FK306" s="11"/>
      <c r="FL306" s="12"/>
      <c r="FM306" s="11"/>
      <c r="FN306" s="11"/>
      <c r="FO306" s="11"/>
      <c r="FP306" s="11"/>
      <c r="FQ306" s="11"/>
      <c r="FR306" s="11"/>
      <c r="FS306" s="11"/>
      <c r="FT306" s="11"/>
      <c r="FU306" s="11"/>
      <c r="FV306" s="11"/>
      <c r="FW306" s="11"/>
      <c r="FX306" s="11"/>
      <c r="FY306" s="11"/>
      <c r="FZ306" s="11"/>
      <c r="GA306" s="11"/>
      <c r="GB306" s="11"/>
      <c r="GC306" s="11"/>
      <c r="GD306" s="11"/>
      <c r="GE306" s="11"/>
      <c r="GF306" s="11"/>
      <c r="GG306" s="11"/>
      <c r="GH306" s="11"/>
      <c r="GI306" s="11"/>
      <c r="GJ306" s="11"/>
      <c r="GK306" s="11"/>
      <c r="GL306" s="11"/>
      <c r="GM306" s="11"/>
      <c r="GN306" s="12"/>
      <c r="GO306" s="11"/>
      <c r="GP306" s="11"/>
      <c r="GQ306" s="11"/>
      <c r="GR306" s="11"/>
      <c r="GS306" s="11"/>
      <c r="GT306" s="11"/>
      <c r="GU306" s="11"/>
      <c r="GV306" s="11"/>
      <c r="GW306" s="11"/>
      <c r="GX306" s="11"/>
      <c r="GY306" s="11"/>
      <c r="GZ306" s="11"/>
      <c r="HA306" s="11"/>
      <c r="HB306" s="11"/>
      <c r="HC306" s="11"/>
      <c r="HD306" s="11"/>
      <c r="HE306" s="11"/>
      <c r="HF306" s="11"/>
      <c r="HG306" s="11"/>
      <c r="HH306" s="11"/>
      <c r="HI306" s="11"/>
      <c r="HJ306" s="11"/>
      <c r="HK306" s="11"/>
      <c r="HL306" s="11"/>
      <c r="HM306" s="11"/>
      <c r="HN306" s="11"/>
      <c r="HO306" s="11"/>
      <c r="HP306" s="12"/>
      <c r="HQ306" s="11"/>
      <c r="HR306" s="11"/>
    </row>
    <row r="307" spans="1:226" s="2" customFormat="1" ht="15" customHeight="1" x14ac:dyDescent="0.2">
      <c r="A307" s="16" t="s">
        <v>302</v>
      </c>
      <c r="B307" s="37">
        <v>72922</v>
      </c>
      <c r="C307" s="37">
        <v>102542</v>
      </c>
      <c r="D307" s="4">
        <f t="shared" si="106"/>
        <v>1.4061874331477469</v>
      </c>
      <c r="E307" s="13">
        <v>10</v>
      </c>
      <c r="F307" s="5" t="s">
        <v>373</v>
      </c>
      <c r="G307" s="5" t="s">
        <v>373</v>
      </c>
      <c r="H307" s="5" t="s">
        <v>373</v>
      </c>
      <c r="I307" s="13" t="s">
        <v>370</v>
      </c>
      <c r="J307" s="5" t="s">
        <v>373</v>
      </c>
      <c r="K307" s="5" t="s">
        <v>373</v>
      </c>
      <c r="L307" s="5" t="s">
        <v>373</v>
      </c>
      <c r="M307" s="13" t="s">
        <v>370</v>
      </c>
      <c r="N307" s="37">
        <v>4078.9</v>
      </c>
      <c r="O307" s="37">
        <v>1687.9</v>
      </c>
      <c r="P307" s="4">
        <f t="shared" si="111"/>
        <v>0.41381254750055163</v>
      </c>
      <c r="Q307" s="13">
        <v>20</v>
      </c>
      <c r="R307" s="22">
        <v>1</v>
      </c>
      <c r="S307" s="13">
        <v>15</v>
      </c>
      <c r="T307" s="37">
        <v>0</v>
      </c>
      <c r="U307" s="37">
        <v>0</v>
      </c>
      <c r="V307" s="4">
        <f t="shared" si="112"/>
        <v>1</v>
      </c>
      <c r="W307" s="13">
        <v>20</v>
      </c>
      <c r="X307" s="37">
        <v>0</v>
      </c>
      <c r="Y307" s="37">
        <v>0</v>
      </c>
      <c r="Z307" s="4">
        <f t="shared" si="113"/>
        <v>1</v>
      </c>
      <c r="AA307" s="13">
        <v>30</v>
      </c>
      <c r="AB307" s="37" t="s">
        <v>370</v>
      </c>
      <c r="AC307" s="37" t="s">
        <v>370</v>
      </c>
      <c r="AD307" s="4" t="s">
        <v>370</v>
      </c>
      <c r="AE307" s="13" t="s">
        <v>370</v>
      </c>
      <c r="AF307" s="5" t="s">
        <v>383</v>
      </c>
      <c r="AG307" s="5" t="s">
        <v>383</v>
      </c>
      <c r="AH307" s="5" t="s">
        <v>383</v>
      </c>
      <c r="AI307" s="13">
        <v>10</v>
      </c>
      <c r="AJ307" s="5" t="s">
        <v>383</v>
      </c>
      <c r="AK307" s="5" t="s">
        <v>383</v>
      </c>
      <c r="AL307" s="5" t="s">
        <v>383</v>
      </c>
      <c r="AM307" s="13">
        <v>15</v>
      </c>
      <c r="AN307" s="37">
        <v>185</v>
      </c>
      <c r="AO307" s="37">
        <v>286</v>
      </c>
      <c r="AP307" s="4">
        <f t="shared" si="104"/>
        <v>1.5459459459459459</v>
      </c>
      <c r="AQ307" s="13">
        <v>20</v>
      </c>
      <c r="AR307" s="20">
        <f t="shared" si="114"/>
        <v>1.0283221234818036</v>
      </c>
      <c r="AS307" s="20">
        <f t="shared" si="105"/>
        <v>1.0283221234818036</v>
      </c>
      <c r="AT307" s="35">
        <v>776</v>
      </c>
      <c r="AU307" s="21">
        <f t="shared" si="107"/>
        <v>634.90909090909088</v>
      </c>
      <c r="AV307" s="21">
        <f t="shared" si="108"/>
        <v>652.9</v>
      </c>
      <c r="AW307" s="80">
        <f t="shared" si="109"/>
        <v>17.990909090909099</v>
      </c>
      <c r="AX307" s="21">
        <v>66.7</v>
      </c>
      <c r="AY307" s="21">
        <v>39.9</v>
      </c>
      <c r="AZ307" s="21">
        <v>149.6</v>
      </c>
      <c r="BA307" s="21">
        <v>75.900000000000006</v>
      </c>
      <c r="BB307" s="21">
        <v>85.9</v>
      </c>
      <c r="BC307" s="21">
        <v>109.2000000000001</v>
      </c>
      <c r="BD307" s="21">
        <v>82.9</v>
      </c>
      <c r="BE307" s="21">
        <v>83.199999999999903</v>
      </c>
      <c r="BF307" s="78">
        <f t="shared" si="110"/>
        <v>-40.400000000000063</v>
      </c>
      <c r="BG307" s="100"/>
      <c r="BH307" s="81"/>
      <c r="BI307" s="106"/>
      <c r="BJ307" s="37">
        <f t="shared" si="115"/>
        <v>0</v>
      </c>
      <c r="BK307" s="11"/>
      <c r="BL307" s="11"/>
      <c r="BM307" s="11"/>
      <c r="BN307" s="11"/>
      <c r="BO307" s="11"/>
      <c r="BP307" s="11"/>
      <c r="BQ307" s="11"/>
      <c r="BR307" s="11"/>
      <c r="BS307" s="11"/>
      <c r="BT307" s="11"/>
      <c r="BU307" s="11"/>
      <c r="BV307" s="11"/>
      <c r="BW307" s="11"/>
      <c r="BX307" s="11"/>
      <c r="BY307" s="11"/>
      <c r="BZ307" s="11"/>
      <c r="CA307" s="11"/>
      <c r="CB307" s="11"/>
      <c r="CC307" s="11"/>
      <c r="CD307" s="11"/>
      <c r="CE307" s="11"/>
      <c r="CF307" s="12"/>
      <c r="CG307" s="11"/>
      <c r="CH307" s="11"/>
      <c r="CI307" s="11"/>
      <c r="CJ307" s="11"/>
      <c r="CK307" s="11"/>
      <c r="CL307" s="11"/>
      <c r="CM307" s="11"/>
      <c r="CN307" s="11"/>
      <c r="CO307" s="11"/>
      <c r="CP307" s="11"/>
      <c r="CQ307" s="11"/>
      <c r="CR307" s="11"/>
      <c r="CS307" s="11"/>
      <c r="CT307" s="11"/>
      <c r="CU307" s="11"/>
      <c r="CV307" s="11"/>
      <c r="CW307" s="11"/>
      <c r="CX307" s="11"/>
      <c r="CY307" s="11"/>
      <c r="CZ307" s="11"/>
      <c r="DA307" s="11"/>
      <c r="DB307" s="11"/>
      <c r="DC307" s="11"/>
      <c r="DD307" s="11"/>
      <c r="DE307" s="11"/>
      <c r="DF307" s="11"/>
      <c r="DG307" s="11"/>
      <c r="DH307" s="12"/>
      <c r="DI307" s="11"/>
      <c r="DJ307" s="11"/>
      <c r="DK307" s="11"/>
      <c r="DL307" s="11"/>
      <c r="DM307" s="11"/>
      <c r="DN307" s="11"/>
      <c r="DO307" s="11"/>
      <c r="DP307" s="11"/>
      <c r="DQ307" s="11"/>
      <c r="DR307" s="11"/>
      <c r="DS307" s="11"/>
      <c r="DT307" s="11"/>
      <c r="DU307" s="11"/>
      <c r="DV307" s="11"/>
      <c r="DW307" s="11"/>
      <c r="DX307" s="11"/>
      <c r="DY307" s="11"/>
      <c r="DZ307" s="11"/>
      <c r="EA307" s="11"/>
      <c r="EB307" s="11"/>
      <c r="EC307" s="11"/>
      <c r="ED307" s="11"/>
      <c r="EE307" s="11"/>
      <c r="EF307" s="11"/>
      <c r="EG307" s="11"/>
      <c r="EH307" s="11"/>
      <c r="EI307" s="11"/>
      <c r="EJ307" s="12"/>
      <c r="EK307" s="11"/>
      <c r="EL307" s="11"/>
      <c r="EM307" s="11"/>
      <c r="EN307" s="11"/>
      <c r="EO307" s="11"/>
      <c r="EP307" s="11"/>
      <c r="EQ307" s="11"/>
      <c r="ER307" s="11"/>
      <c r="ES307" s="11"/>
      <c r="ET307" s="11"/>
      <c r="EU307" s="11"/>
      <c r="EV307" s="11"/>
      <c r="EW307" s="11"/>
      <c r="EX307" s="11"/>
      <c r="EY307" s="11"/>
      <c r="EZ307" s="11"/>
      <c r="FA307" s="11"/>
      <c r="FB307" s="11"/>
      <c r="FC307" s="11"/>
      <c r="FD307" s="11"/>
      <c r="FE307" s="11"/>
      <c r="FF307" s="11"/>
      <c r="FG307" s="11"/>
      <c r="FH307" s="11"/>
      <c r="FI307" s="11"/>
      <c r="FJ307" s="11"/>
      <c r="FK307" s="11"/>
      <c r="FL307" s="12"/>
      <c r="FM307" s="11"/>
      <c r="FN307" s="11"/>
      <c r="FO307" s="11"/>
      <c r="FP307" s="11"/>
      <c r="FQ307" s="11"/>
      <c r="FR307" s="11"/>
      <c r="FS307" s="11"/>
      <c r="FT307" s="11"/>
      <c r="FU307" s="11"/>
      <c r="FV307" s="11"/>
      <c r="FW307" s="11"/>
      <c r="FX307" s="11"/>
      <c r="FY307" s="11"/>
      <c r="FZ307" s="11"/>
      <c r="GA307" s="11"/>
      <c r="GB307" s="11"/>
      <c r="GC307" s="11"/>
      <c r="GD307" s="11"/>
      <c r="GE307" s="11"/>
      <c r="GF307" s="11"/>
      <c r="GG307" s="11"/>
      <c r="GH307" s="11"/>
      <c r="GI307" s="11"/>
      <c r="GJ307" s="11"/>
      <c r="GK307" s="11"/>
      <c r="GL307" s="11"/>
      <c r="GM307" s="11"/>
      <c r="GN307" s="12"/>
      <c r="GO307" s="11"/>
      <c r="GP307" s="11"/>
      <c r="GQ307" s="11"/>
      <c r="GR307" s="11"/>
      <c r="GS307" s="11"/>
      <c r="GT307" s="11"/>
      <c r="GU307" s="11"/>
      <c r="GV307" s="11"/>
      <c r="GW307" s="11"/>
      <c r="GX307" s="11"/>
      <c r="GY307" s="11"/>
      <c r="GZ307" s="11"/>
      <c r="HA307" s="11"/>
      <c r="HB307" s="11"/>
      <c r="HC307" s="11"/>
      <c r="HD307" s="11"/>
      <c r="HE307" s="11"/>
      <c r="HF307" s="11"/>
      <c r="HG307" s="11"/>
      <c r="HH307" s="11"/>
      <c r="HI307" s="11"/>
      <c r="HJ307" s="11"/>
      <c r="HK307" s="11"/>
      <c r="HL307" s="11"/>
      <c r="HM307" s="11"/>
      <c r="HN307" s="11"/>
      <c r="HO307" s="11"/>
      <c r="HP307" s="12"/>
      <c r="HQ307" s="11"/>
      <c r="HR307" s="11"/>
    </row>
    <row r="308" spans="1:226" s="2" customFormat="1" ht="15" customHeight="1" x14ac:dyDescent="0.2">
      <c r="A308" s="16" t="s">
        <v>303</v>
      </c>
      <c r="B308" s="37">
        <v>711230</v>
      </c>
      <c r="C308" s="37">
        <v>713785.4</v>
      </c>
      <c r="D308" s="4">
        <f t="shared" si="106"/>
        <v>1.0035929305569224</v>
      </c>
      <c r="E308" s="13">
        <v>10</v>
      </c>
      <c r="F308" s="5" t="s">
        <v>373</v>
      </c>
      <c r="G308" s="5" t="s">
        <v>373</v>
      </c>
      <c r="H308" s="5" t="s">
        <v>373</v>
      </c>
      <c r="I308" s="13" t="s">
        <v>370</v>
      </c>
      <c r="J308" s="5" t="s">
        <v>373</v>
      </c>
      <c r="K308" s="5" t="s">
        <v>373</v>
      </c>
      <c r="L308" s="5" t="s">
        <v>373</v>
      </c>
      <c r="M308" s="13" t="s">
        <v>370</v>
      </c>
      <c r="N308" s="37">
        <v>28237</v>
      </c>
      <c r="O308" s="37">
        <v>17751.5</v>
      </c>
      <c r="P308" s="4">
        <f t="shared" si="111"/>
        <v>0.62866097673265575</v>
      </c>
      <c r="Q308" s="13">
        <v>20</v>
      </c>
      <c r="R308" s="22">
        <v>1</v>
      </c>
      <c r="S308" s="13">
        <v>15</v>
      </c>
      <c r="T308" s="37">
        <v>1897.1</v>
      </c>
      <c r="U308" s="37">
        <v>1875.1</v>
      </c>
      <c r="V308" s="4">
        <f t="shared" si="112"/>
        <v>0.98840335248537237</v>
      </c>
      <c r="W308" s="13">
        <v>40</v>
      </c>
      <c r="X308" s="37">
        <v>0</v>
      </c>
      <c r="Y308" s="37">
        <v>0</v>
      </c>
      <c r="Z308" s="4">
        <f t="shared" si="113"/>
        <v>1</v>
      </c>
      <c r="AA308" s="13">
        <v>10</v>
      </c>
      <c r="AB308" s="37" t="s">
        <v>370</v>
      </c>
      <c r="AC308" s="37" t="s">
        <v>370</v>
      </c>
      <c r="AD308" s="4" t="s">
        <v>370</v>
      </c>
      <c r="AE308" s="13" t="s">
        <v>370</v>
      </c>
      <c r="AF308" s="5" t="s">
        <v>383</v>
      </c>
      <c r="AG308" s="5" t="s">
        <v>383</v>
      </c>
      <c r="AH308" s="5" t="s">
        <v>383</v>
      </c>
      <c r="AI308" s="13">
        <v>10</v>
      </c>
      <c r="AJ308" s="5" t="s">
        <v>383</v>
      </c>
      <c r="AK308" s="5" t="s">
        <v>383</v>
      </c>
      <c r="AL308" s="5" t="s">
        <v>383</v>
      </c>
      <c r="AM308" s="13">
        <v>15</v>
      </c>
      <c r="AN308" s="37">
        <v>363</v>
      </c>
      <c r="AO308" s="37">
        <v>457</v>
      </c>
      <c r="AP308" s="4">
        <f t="shared" si="104"/>
        <v>1.2589531680440771</v>
      </c>
      <c r="AQ308" s="13">
        <v>20</v>
      </c>
      <c r="AR308" s="20">
        <f t="shared" si="114"/>
        <v>0.97673344609146773</v>
      </c>
      <c r="AS308" s="20">
        <f t="shared" si="105"/>
        <v>0.97673344609146773</v>
      </c>
      <c r="AT308" s="35">
        <v>48</v>
      </c>
      <c r="AU308" s="21">
        <f t="shared" si="107"/>
        <v>39.272727272727266</v>
      </c>
      <c r="AV308" s="21">
        <f t="shared" si="108"/>
        <v>38.4</v>
      </c>
      <c r="AW308" s="80">
        <f t="shared" si="109"/>
        <v>-0.87272727272726769</v>
      </c>
      <c r="AX308" s="21">
        <v>50.9</v>
      </c>
      <c r="AY308" s="21">
        <v>53.2</v>
      </c>
      <c r="AZ308" s="21">
        <v>0</v>
      </c>
      <c r="BA308" s="21">
        <v>5.3</v>
      </c>
      <c r="BB308" s="21">
        <v>4</v>
      </c>
      <c r="BC308" s="21">
        <v>0</v>
      </c>
      <c r="BD308" s="21">
        <v>4.3</v>
      </c>
      <c r="BE308" s="21">
        <v>4.2</v>
      </c>
      <c r="BF308" s="78">
        <f t="shared" si="110"/>
        <v>-83.5</v>
      </c>
      <c r="BG308" s="100"/>
      <c r="BH308" s="81"/>
      <c r="BI308" s="106"/>
      <c r="BJ308" s="37">
        <f t="shared" si="115"/>
        <v>0</v>
      </c>
      <c r="BK308" s="11"/>
      <c r="BL308" s="11"/>
      <c r="BM308" s="11"/>
      <c r="BN308" s="11"/>
      <c r="BO308" s="11"/>
      <c r="BP308" s="11"/>
      <c r="BQ308" s="11"/>
      <c r="BR308" s="11"/>
      <c r="BS308" s="11"/>
      <c r="BT308" s="11"/>
      <c r="BU308" s="11"/>
      <c r="BV308" s="11"/>
      <c r="BW308" s="11"/>
      <c r="BX308" s="11"/>
      <c r="BY308" s="11"/>
      <c r="BZ308" s="11"/>
      <c r="CA308" s="11"/>
      <c r="CB308" s="11"/>
      <c r="CC308" s="11"/>
      <c r="CD308" s="11"/>
      <c r="CE308" s="11"/>
      <c r="CF308" s="12"/>
      <c r="CG308" s="11"/>
      <c r="CH308" s="11"/>
      <c r="CI308" s="11"/>
      <c r="CJ308" s="11"/>
      <c r="CK308" s="11"/>
      <c r="CL308" s="11"/>
      <c r="CM308" s="11"/>
      <c r="CN308" s="11"/>
      <c r="CO308" s="11"/>
      <c r="CP308" s="11"/>
      <c r="CQ308" s="11"/>
      <c r="CR308" s="11"/>
      <c r="CS308" s="11"/>
      <c r="CT308" s="11"/>
      <c r="CU308" s="11"/>
      <c r="CV308" s="11"/>
      <c r="CW308" s="11"/>
      <c r="CX308" s="11"/>
      <c r="CY308" s="11"/>
      <c r="CZ308" s="11"/>
      <c r="DA308" s="11"/>
      <c r="DB308" s="11"/>
      <c r="DC308" s="11"/>
      <c r="DD308" s="11"/>
      <c r="DE308" s="11"/>
      <c r="DF308" s="11"/>
      <c r="DG308" s="11"/>
      <c r="DH308" s="12"/>
      <c r="DI308" s="11"/>
      <c r="DJ308" s="11"/>
      <c r="DK308" s="11"/>
      <c r="DL308" s="11"/>
      <c r="DM308" s="11"/>
      <c r="DN308" s="11"/>
      <c r="DO308" s="11"/>
      <c r="DP308" s="11"/>
      <c r="DQ308" s="11"/>
      <c r="DR308" s="11"/>
      <c r="DS308" s="11"/>
      <c r="DT308" s="11"/>
      <c r="DU308" s="11"/>
      <c r="DV308" s="11"/>
      <c r="DW308" s="11"/>
      <c r="DX308" s="11"/>
      <c r="DY308" s="11"/>
      <c r="DZ308" s="11"/>
      <c r="EA308" s="11"/>
      <c r="EB308" s="11"/>
      <c r="EC308" s="11"/>
      <c r="ED308" s="11"/>
      <c r="EE308" s="11"/>
      <c r="EF308" s="11"/>
      <c r="EG308" s="11"/>
      <c r="EH308" s="11"/>
      <c r="EI308" s="11"/>
      <c r="EJ308" s="12"/>
      <c r="EK308" s="11"/>
      <c r="EL308" s="11"/>
      <c r="EM308" s="11"/>
      <c r="EN308" s="11"/>
      <c r="EO308" s="11"/>
      <c r="EP308" s="11"/>
      <c r="EQ308" s="11"/>
      <c r="ER308" s="11"/>
      <c r="ES308" s="11"/>
      <c r="ET308" s="11"/>
      <c r="EU308" s="11"/>
      <c r="EV308" s="11"/>
      <c r="EW308" s="11"/>
      <c r="EX308" s="11"/>
      <c r="EY308" s="11"/>
      <c r="EZ308" s="11"/>
      <c r="FA308" s="11"/>
      <c r="FB308" s="11"/>
      <c r="FC308" s="11"/>
      <c r="FD308" s="11"/>
      <c r="FE308" s="11"/>
      <c r="FF308" s="11"/>
      <c r="FG308" s="11"/>
      <c r="FH308" s="11"/>
      <c r="FI308" s="11"/>
      <c r="FJ308" s="11"/>
      <c r="FK308" s="11"/>
      <c r="FL308" s="12"/>
      <c r="FM308" s="11"/>
      <c r="FN308" s="11"/>
      <c r="FO308" s="11"/>
      <c r="FP308" s="11"/>
      <c r="FQ308" s="11"/>
      <c r="FR308" s="11"/>
      <c r="FS308" s="11"/>
      <c r="FT308" s="11"/>
      <c r="FU308" s="11"/>
      <c r="FV308" s="11"/>
      <c r="FW308" s="11"/>
      <c r="FX308" s="11"/>
      <c r="FY308" s="11"/>
      <c r="FZ308" s="11"/>
      <c r="GA308" s="11"/>
      <c r="GB308" s="11"/>
      <c r="GC308" s="11"/>
      <c r="GD308" s="11"/>
      <c r="GE308" s="11"/>
      <c r="GF308" s="11"/>
      <c r="GG308" s="11"/>
      <c r="GH308" s="11"/>
      <c r="GI308" s="11"/>
      <c r="GJ308" s="11"/>
      <c r="GK308" s="11"/>
      <c r="GL308" s="11"/>
      <c r="GM308" s="11"/>
      <c r="GN308" s="12"/>
      <c r="GO308" s="11"/>
      <c r="GP308" s="11"/>
      <c r="GQ308" s="11"/>
      <c r="GR308" s="11"/>
      <c r="GS308" s="11"/>
      <c r="GT308" s="11"/>
      <c r="GU308" s="11"/>
      <c r="GV308" s="11"/>
      <c r="GW308" s="11"/>
      <c r="GX308" s="11"/>
      <c r="GY308" s="11"/>
      <c r="GZ308" s="11"/>
      <c r="HA308" s="11"/>
      <c r="HB308" s="11"/>
      <c r="HC308" s="11"/>
      <c r="HD308" s="11"/>
      <c r="HE308" s="11"/>
      <c r="HF308" s="11"/>
      <c r="HG308" s="11"/>
      <c r="HH308" s="11"/>
      <c r="HI308" s="11"/>
      <c r="HJ308" s="11"/>
      <c r="HK308" s="11"/>
      <c r="HL308" s="11"/>
      <c r="HM308" s="11"/>
      <c r="HN308" s="11"/>
      <c r="HO308" s="11"/>
      <c r="HP308" s="12"/>
      <c r="HQ308" s="11"/>
      <c r="HR308" s="11"/>
    </row>
    <row r="309" spans="1:226" s="2" customFormat="1" ht="15" customHeight="1" x14ac:dyDescent="0.2">
      <c r="A309" s="16" t="s">
        <v>304</v>
      </c>
      <c r="B309" s="37">
        <v>90367</v>
      </c>
      <c r="C309" s="37">
        <v>92064.2</v>
      </c>
      <c r="D309" s="4">
        <f t="shared" si="106"/>
        <v>1.018781192249383</v>
      </c>
      <c r="E309" s="13">
        <v>10</v>
      </c>
      <c r="F309" s="5" t="s">
        <v>373</v>
      </c>
      <c r="G309" s="5" t="s">
        <v>373</v>
      </c>
      <c r="H309" s="5" t="s">
        <v>373</v>
      </c>
      <c r="I309" s="13" t="s">
        <v>370</v>
      </c>
      <c r="J309" s="5" t="s">
        <v>373</v>
      </c>
      <c r="K309" s="5" t="s">
        <v>373</v>
      </c>
      <c r="L309" s="5" t="s">
        <v>373</v>
      </c>
      <c r="M309" s="13" t="s">
        <v>370</v>
      </c>
      <c r="N309" s="37">
        <v>3340.4</v>
      </c>
      <c r="O309" s="37">
        <v>2924.1</v>
      </c>
      <c r="P309" s="4">
        <f t="shared" si="111"/>
        <v>0.87537420668183441</v>
      </c>
      <c r="Q309" s="13">
        <v>20</v>
      </c>
      <c r="R309" s="22">
        <v>1</v>
      </c>
      <c r="S309" s="13">
        <v>15</v>
      </c>
      <c r="T309" s="37">
        <v>895.7</v>
      </c>
      <c r="U309" s="37">
        <v>910</v>
      </c>
      <c r="V309" s="4">
        <f t="shared" si="112"/>
        <v>1.015965166908563</v>
      </c>
      <c r="W309" s="13">
        <v>30</v>
      </c>
      <c r="X309" s="37">
        <v>0</v>
      </c>
      <c r="Y309" s="37">
        <v>0</v>
      </c>
      <c r="Z309" s="4">
        <f t="shared" si="113"/>
        <v>1</v>
      </c>
      <c r="AA309" s="13">
        <v>20</v>
      </c>
      <c r="AB309" s="37" t="s">
        <v>370</v>
      </c>
      <c r="AC309" s="37" t="s">
        <v>370</v>
      </c>
      <c r="AD309" s="4" t="s">
        <v>370</v>
      </c>
      <c r="AE309" s="13" t="s">
        <v>370</v>
      </c>
      <c r="AF309" s="5" t="s">
        <v>383</v>
      </c>
      <c r="AG309" s="5" t="s">
        <v>383</v>
      </c>
      <c r="AH309" s="5" t="s">
        <v>383</v>
      </c>
      <c r="AI309" s="13">
        <v>10</v>
      </c>
      <c r="AJ309" s="5" t="s">
        <v>383</v>
      </c>
      <c r="AK309" s="5" t="s">
        <v>383</v>
      </c>
      <c r="AL309" s="5" t="s">
        <v>383</v>
      </c>
      <c r="AM309" s="13">
        <v>15</v>
      </c>
      <c r="AN309" s="37">
        <v>393</v>
      </c>
      <c r="AO309" s="37">
        <v>454</v>
      </c>
      <c r="AP309" s="4">
        <f t="shared" si="104"/>
        <v>1.1552162849872774</v>
      </c>
      <c r="AQ309" s="13">
        <v>20</v>
      </c>
      <c r="AR309" s="20">
        <f t="shared" si="114"/>
        <v>1.0111180588098516</v>
      </c>
      <c r="AS309" s="20">
        <f t="shared" si="105"/>
        <v>1.0111180588098516</v>
      </c>
      <c r="AT309" s="35">
        <v>854</v>
      </c>
      <c r="AU309" s="21">
        <f t="shared" si="107"/>
        <v>698.72727272727275</v>
      </c>
      <c r="AV309" s="21">
        <f t="shared" si="108"/>
        <v>706.5</v>
      </c>
      <c r="AW309" s="80">
        <f t="shared" si="109"/>
        <v>7.7727272727272521</v>
      </c>
      <c r="AX309" s="21">
        <v>72.5</v>
      </c>
      <c r="AY309" s="21">
        <v>85.5</v>
      </c>
      <c r="AZ309" s="21">
        <v>25.300000000000011</v>
      </c>
      <c r="BA309" s="21">
        <v>53.2</v>
      </c>
      <c r="BB309" s="21">
        <v>93.3</v>
      </c>
      <c r="BC309" s="21">
        <v>191.7</v>
      </c>
      <c r="BD309" s="21">
        <v>49.899999999999977</v>
      </c>
      <c r="BE309" s="21">
        <v>60.700000000000031</v>
      </c>
      <c r="BF309" s="78">
        <f t="shared" si="110"/>
        <v>74.400000000000048</v>
      </c>
      <c r="BG309" s="100"/>
      <c r="BH309" s="81"/>
      <c r="BI309" s="106"/>
      <c r="BJ309" s="37">
        <f t="shared" si="115"/>
        <v>74.400000000000048</v>
      </c>
      <c r="BK309" s="11"/>
      <c r="BL309" s="11"/>
      <c r="BM309" s="11"/>
      <c r="BN309" s="11"/>
      <c r="BO309" s="11"/>
      <c r="BP309" s="11"/>
      <c r="BQ309" s="11"/>
      <c r="BR309" s="11"/>
      <c r="BS309" s="11"/>
      <c r="BT309" s="11"/>
      <c r="BU309" s="11"/>
      <c r="BV309" s="11"/>
      <c r="BW309" s="11"/>
      <c r="BX309" s="11"/>
      <c r="BY309" s="11"/>
      <c r="BZ309" s="11"/>
      <c r="CA309" s="11"/>
      <c r="CB309" s="11"/>
      <c r="CC309" s="11"/>
      <c r="CD309" s="11"/>
      <c r="CE309" s="11"/>
      <c r="CF309" s="12"/>
      <c r="CG309" s="11"/>
      <c r="CH309" s="11"/>
      <c r="CI309" s="11"/>
      <c r="CJ309" s="11"/>
      <c r="CK309" s="11"/>
      <c r="CL309" s="11"/>
      <c r="CM309" s="11"/>
      <c r="CN309" s="11"/>
      <c r="CO309" s="11"/>
      <c r="CP309" s="11"/>
      <c r="CQ309" s="11"/>
      <c r="CR309" s="11"/>
      <c r="CS309" s="11"/>
      <c r="CT309" s="11"/>
      <c r="CU309" s="11"/>
      <c r="CV309" s="11"/>
      <c r="CW309" s="11"/>
      <c r="CX309" s="11"/>
      <c r="CY309" s="11"/>
      <c r="CZ309" s="11"/>
      <c r="DA309" s="11"/>
      <c r="DB309" s="11"/>
      <c r="DC309" s="11"/>
      <c r="DD309" s="11"/>
      <c r="DE309" s="11"/>
      <c r="DF309" s="11"/>
      <c r="DG309" s="11"/>
      <c r="DH309" s="12"/>
      <c r="DI309" s="11"/>
      <c r="DJ309" s="11"/>
      <c r="DK309" s="11"/>
      <c r="DL309" s="11"/>
      <c r="DM309" s="11"/>
      <c r="DN309" s="11"/>
      <c r="DO309" s="11"/>
      <c r="DP309" s="11"/>
      <c r="DQ309" s="11"/>
      <c r="DR309" s="11"/>
      <c r="DS309" s="11"/>
      <c r="DT309" s="11"/>
      <c r="DU309" s="11"/>
      <c r="DV309" s="11"/>
      <c r="DW309" s="11"/>
      <c r="DX309" s="11"/>
      <c r="DY309" s="11"/>
      <c r="DZ309" s="11"/>
      <c r="EA309" s="11"/>
      <c r="EB309" s="11"/>
      <c r="EC309" s="11"/>
      <c r="ED309" s="11"/>
      <c r="EE309" s="11"/>
      <c r="EF309" s="11"/>
      <c r="EG309" s="11"/>
      <c r="EH309" s="11"/>
      <c r="EI309" s="11"/>
      <c r="EJ309" s="12"/>
      <c r="EK309" s="11"/>
      <c r="EL309" s="11"/>
      <c r="EM309" s="11"/>
      <c r="EN309" s="11"/>
      <c r="EO309" s="11"/>
      <c r="EP309" s="11"/>
      <c r="EQ309" s="11"/>
      <c r="ER309" s="11"/>
      <c r="ES309" s="11"/>
      <c r="ET309" s="11"/>
      <c r="EU309" s="11"/>
      <c r="EV309" s="11"/>
      <c r="EW309" s="11"/>
      <c r="EX309" s="11"/>
      <c r="EY309" s="11"/>
      <c r="EZ309" s="11"/>
      <c r="FA309" s="11"/>
      <c r="FB309" s="11"/>
      <c r="FC309" s="11"/>
      <c r="FD309" s="11"/>
      <c r="FE309" s="11"/>
      <c r="FF309" s="11"/>
      <c r="FG309" s="11"/>
      <c r="FH309" s="11"/>
      <c r="FI309" s="11"/>
      <c r="FJ309" s="11"/>
      <c r="FK309" s="11"/>
      <c r="FL309" s="12"/>
      <c r="FM309" s="11"/>
      <c r="FN309" s="11"/>
      <c r="FO309" s="11"/>
      <c r="FP309" s="11"/>
      <c r="FQ309" s="11"/>
      <c r="FR309" s="11"/>
      <c r="FS309" s="11"/>
      <c r="FT309" s="11"/>
      <c r="FU309" s="11"/>
      <c r="FV309" s="11"/>
      <c r="FW309" s="11"/>
      <c r="FX309" s="11"/>
      <c r="FY309" s="11"/>
      <c r="FZ309" s="11"/>
      <c r="GA309" s="11"/>
      <c r="GB309" s="11"/>
      <c r="GC309" s="11"/>
      <c r="GD309" s="11"/>
      <c r="GE309" s="11"/>
      <c r="GF309" s="11"/>
      <c r="GG309" s="11"/>
      <c r="GH309" s="11"/>
      <c r="GI309" s="11"/>
      <c r="GJ309" s="11"/>
      <c r="GK309" s="11"/>
      <c r="GL309" s="11"/>
      <c r="GM309" s="11"/>
      <c r="GN309" s="12"/>
      <c r="GO309" s="11"/>
      <c r="GP309" s="11"/>
      <c r="GQ309" s="11"/>
      <c r="GR309" s="11"/>
      <c r="GS309" s="11"/>
      <c r="GT309" s="11"/>
      <c r="GU309" s="11"/>
      <c r="GV309" s="11"/>
      <c r="GW309" s="11"/>
      <c r="GX309" s="11"/>
      <c r="GY309" s="11"/>
      <c r="GZ309" s="11"/>
      <c r="HA309" s="11"/>
      <c r="HB309" s="11"/>
      <c r="HC309" s="11"/>
      <c r="HD309" s="11"/>
      <c r="HE309" s="11"/>
      <c r="HF309" s="11"/>
      <c r="HG309" s="11"/>
      <c r="HH309" s="11"/>
      <c r="HI309" s="11"/>
      <c r="HJ309" s="11"/>
      <c r="HK309" s="11"/>
      <c r="HL309" s="11"/>
      <c r="HM309" s="11"/>
      <c r="HN309" s="11"/>
      <c r="HO309" s="11"/>
      <c r="HP309" s="12"/>
      <c r="HQ309" s="11"/>
      <c r="HR309" s="11"/>
    </row>
    <row r="310" spans="1:226" s="2" customFormat="1" ht="15" customHeight="1" x14ac:dyDescent="0.2">
      <c r="A310" s="16" t="s">
        <v>305</v>
      </c>
      <c r="B310" s="37">
        <v>134702.39999999999</v>
      </c>
      <c r="C310" s="37">
        <v>141871.4</v>
      </c>
      <c r="D310" s="4">
        <f t="shared" si="106"/>
        <v>1.0532210264998991</v>
      </c>
      <c r="E310" s="13">
        <v>10</v>
      </c>
      <c r="F310" s="5" t="s">
        <v>373</v>
      </c>
      <c r="G310" s="5" t="s">
        <v>373</v>
      </c>
      <c r="H310" s="5" t="s">
        <v>373</v>
      </c>
      <c r="I310" s="13" t="s">
        <v>370</v>
      </c>
      <c r="J310" s="5" t="s">
        <v>373</v>
      </c>
      <c r="K310" s="5" t="s">
        <v>373</v>
      </c>
      <c r="L310" s="5" t="s">
        <v>373</v>
      </c>
      <c r="M310" s="13" t="s">
        <v>370</v>
      </c>
      <c r="N310" s="37">
        <v>4005.5</v>
      </c>
      <c r="O310" s="37">
        <v>2253.5</v>
      </c>
      <c r="P310" s="4">
        <f t="shared" si="111"/>
        <v>0.5626014230433154</v>
      </c>
      <c r="Q310" s="13">
        <v>20</v>
      </c>
      <c r="R310" s="22">
        <v>1</v>
      </c>
      <c r="S310" s="13">
        <v>15</v>
      </c>
      <c r="T310" s="37">
        <v>689.9</v>
      </c>
      <c r="U310" s="37">
        <v>788.1</v>
      </c>
      <c r="V310" s="4">
        <f t="shared" si="112"/>
        <v>1.1423394694883318</v>
      </c>
      <c r="W310" s="13">
        <v>30</v>
      </c>
      <c r="X310" s="37">
        <v>0</v>
      </c>
      <c r="Y310" s="37">
        <v>0</v>
      </c>
      <c r="Z310" s="4">
        <f t="shared" si="113"/>
        <v>1</v>
      </c>
      <c r="AA310" s="13">
        <v>20</v>
      </c>
      <c r="AB310" s="37" t="s">
        <v>370</v>
      </c>
      <c r="AC310" s="37" t="s">
        <v>370</v>
      </c>
      <c r="AD310" s="4" t="s">
        <v>370</v>
      </c>
      <c r="AE310" s="13" t="s">
        <v>370</v>
      </c>
      <c r="AF310" s="5" t="s">
        <v>383</v>
      </c>
      <c r="AG310" s="5" t="s">
        <v>383</v>
      </c>
      <c r="AH310" s="5" t="s">
        <v>383</v>
      </c>
      <c r="AI310" s="13">
        <v>10</v>
      </c>
      <c r="AJ310" s="5" t="s">
        <v>383</v>
      </c>
      <c r="AK310" s="5" t="s">
        <v>383</v>
      </c>
      <c r="AL310" s="5" t="s">
        <v>383</v>
      </c>
      <c r="AM310" s="13">
        <v>15</v>
      </c>
      <c r="AN310" s="37">
        <v>384</v>
      </c>
      <c r="AO310" s="37">
        <v>303</v>
      </c>
      <c r="AP310" s="4">
        <f t="shared" si="104"/>
        <v>0.7890625</v>
      </c>
      <c r="AQ310" s="13">
        <v>20</v>
      </c>
      <c r="AR310" s="20">
        <f t="shared" si="114"/>
        <v>0.92900585052621965</v>
      </c>
      <c r="AS310" s="20">
        <f t="shared" si="105"/>
        <v>0.92900585052621965</v>
      </c>
      <c r="AT310" s="35">
        <v>1223</v>
      </c>
      <c r="AU310" s="21">
        <f t="shared" si="107"/>
        <v>1000.6363636363637</v>
      </c>
      <c r="AV310" s="21">
        <f t="shared" si="108"/>
        <v>929.6</v>
      </c>
      <c r="AW310" s="80">
        <f t="shared" si="109"/>
        <v>-71.036363636363717</v>
      </c>
      <c r="AX310" s="21">
        <v>212.7</v>
      </c>
      <c r="AY310" s="21">
        <v>233.7</v>
      </c>
      <c r="AZ310" s="21">
        <v>0</v>
      </c>
      <c r="BA310" s="21">
        <v>74.599999999999994</v>
      </c>
      <c r="BB310" s="21">
        <v>113.7</v>
      </c>
      <c r="BC310" s="21">
        <v>0</v>
      </c>
      <c r="BD310" s="21">
        <v>105.5</v>
      </c>
      <c r="BE310" s="21">
        <v>108.3</v>
      </c>
      <c r="BF310" s="78">
        <f t="shared" si="110"/>
        <v>81.100000000000151</v>
      </c>
      <c r="BG310" s="100"/>
      <c r="BH310" s="81"/>
      <c r="BI310" s="106"/>
      <c r="BJ310" s="37">
        <f t="shared" si="115"/>
        <v>81.100000000000151</v>
      </c>
      <c r="BK310" s="11"/>
      <c r="BL310" s="11"/>
      <c r="BM310" s="11"/>
      <c r="BN310" s="11"/>
      <c r="BO310" s="11"/>
      <c r="BP310" s="11"/>
      <c r="BQ310" s="11"/>
      <c r="BR310" s="11"/>
      <c r="BS310" s="11"/>
      <c r="BT310" s="11"/>
      <c r="BU310" s="11"/>
      <c r="BV310" s="11"/>
      <c r="BW310" s="11"/>
      <c r="BX310" s="11"/>
      <c r="BY310" s="11"/>
      <c r="BZ310" s="11"/>
      <c r="CA310" s="11"/>
      <c r="CB310" s="11"/>
      <c r="CC310" s="11"/>
      <c r="CD310" s="11"/>
      <c r="CE310" s="11"/>
      <c r="CF310" s="12"/>
      <c r="CG310" s="11"/>
      <c r="CH310" s="11"/>
      <c r="CI310" s="11"/>
      <c r="CJ310" s="11"/>
      <c r="CK310" s="11"/>
      <c r="CL310" s="11"/>
      <c r="CM310" s="11"/>
      <c r="CN310" s="11"/>
      <c r="CO310" s="11"/>
      <c r="CP310" s="11"/>
      <c r="CQ310" s="11"/>
      <c r="CR310" s="11"/>
      <c r="CS310" s="11"/>
      <c r="CT310" s="11"/>
      <c r="CU310" s="11"/>
      <c r="CV310" s="11"/>
      <c r="CW310" s="11"/>
      <c r="CX310" s="11"/>
      <c r="CY310" s="11"/>
      <c r="CZ310" s="11"/>
      <c r="DA310" s="11"/>
      <c r="DB310" s="11"/>
      <c r="DC310" s="11"/>
      <c r="DD310" s="11"/>
      <c r="DE310" s="11"/>
      <c r="DF310" s="11"/>
      <c r="DG310" s="11"/>
      <c r="DH310" s="12"/>
      <c r="DI310" s="11"/>
      <c r="DJ310" s="11"/>
      <c r="DK310" s="11"/>
      <c r="DL310" s="11"/>
      <c r="DM310" s="11"/>
      <c r="DN310" s="11"/>
      <c r="DO310" s="11"/>
      <c r="DP310" s="11"/>
      <c r="DQ310" s="11"/>
      <c r="DR310" s="11"/>
      <c r="DS310" s="11"/>
      <c r="DT310" s="11"/>
      <c r="DU310" s="11"/>
      <c r="DV310" s="11"/>
      <c r="DW310" s="11"/>
      <c r="DX310" s="11"/>
      <c r="DY310" s="11"/>
      <c r="DZ310" s="11"/>
      <c r="EA310" s="11"/>
      <c r="EB310" s="11"/>
      <c r="EC310" s="11"/>
      <c r="ED310" s="11"/>
      <c r="EE310" s="11"/>
      <c r="EF310" s="11"/>
      <c r="EG310" s="11"/>
      <c r="EH310" s="11"/>
      <c r="EI310" s="11"/>
      <c r="EJ310" s="12"/>
      <c r="EK310" s="11"/>
      <c r="EL310" s="11"/>
      <c r="EM310" s="11"/>
      <c r="EN310" s="11"/>
      <c r="EO310" s="11"/>
      <c r="EP310" s="11"/>
      <c r="EQ310" s="11"/>
      <c r="ER310" s="11"/>
      <c r="ES310" s="11"/>
      <c r="ET310" s="11"/>
      <c r="EU310" s="11"/>
      <c r="EV310" s="11"/>
      <c r="EW310" s="11"/>
      <c r="EX310" s="11"/>
      <c r="EY310" s="11"/>
      <c r="EZ310" s="11"/>
      <c r="FA310" s="11"/>
      <c r="FB310" s="11"/>
      <c r="FC310" s="11"/>
      <c r="FD310" s="11"/>
      <c r="FE310" s="11"/>
      <c r="FF310" s="11"/>
      <c r="FG310" s="11"/>
      <c r="FH310" s="11"/>
      <c r="FI310" s="11"/>
      <c r="FJ310" s="11"/>
      <c r="FK310" s="11"/>
      <c r="FL310" s="12"/>
      <c r="FM310" s="11"/>
      <c r="FN310" s="11"/>
      <c r="FO310" s="11"/>
      <c r="FP310" s="11"/>
      <c r="FQ310" s="11"/>
      <c r="FR310" s="11"/>
      <c r="FS310" s="11"/>
      <c r="FT310" s="11"/>
      <c r="FU310" s="11"/>
      <c r="FV310" s="11"/>
      <c r="FW310" s="11"/>
      <c r="FX310" s="11"/>
      <c r="FY310" s="11"/>
      <c r="FZ310" s="11"/>
      <c r="GA310" s="11"/>
      <c r="GB310" s="11"/>
      <c r="GC310" s="11"/>
      <c r="GD310" s="11"/>
      <c r="GE310" s="11"/>
      <c r="GF310" s="11"/>
      <c r="GG310" s="11"/>
      <c r="GH310" s="11"/>
      <c r="GI310" s="11"/>
      <c r="GJ310" s="11"/>
      <c r="GK310" s="11"/>
      <c r="GL310" s="11"/>
      <c r="GM310" s="11"/>
      <c r="GN310" s="12"/>
      <c r="GO310" s="11"/>
      <c r="GP310" s="11"/>
      <c r="GQ310" s="11"/>
      <c r="GR310" s="11"/>
      <c r="GS310" s="11"/>
      <c r="GT310" s="11"/>
      <c r="GU310" s="11"/>
      <c r="GV310" s="11"/>
      <c r="GW310" s="11"/>
      <c r="GX310" s="11"/>
      <c r="GY310" s="11"/>
      <c r="GZ310" s="11"/>
      <c r="HA310" s="11"/>
      <c r="HB310" s="11"/>
      <c r="HC310" s="11"/>
      <c r="HD310" s="11"/>
      <c r="HE310" s="11"/>
      <c r="HF310" s="11"/>
      <c r="HG310" s="11"/>
      <c r="HH310" s="11"/>
      <c r="HI310" s="11"/>
      <c r="HJ310" s="11"/>
      <c r="HK310" s="11"/>
      <c r="HL310" s="11"/>
      <c r="HM310" s="11"/>
      <c r="HN310" s="11"/>
      <c r="HO310" s="11"/>
      <c r="HP310" s="12"/>
      <c r="HQ310" s="11"/>
      <c r="HR310" s="11"/>
    </row>
    <row r="311" spans="1:226" s="2" customFormat="1" ht="15" customHeight="1" x14ac:dyDescent="0.2">
      <c r="A311" s="16" t="s">
        <v>306</v>
      </c>
      <c r="B311" s="37">
        <v>353016</v>
      </c>
      <c r="C311" s="37">
        <v>388592.1</v>
      </c>
      <c r="D311" s="4">
        <f t="shared" si="106"/>
        <v>1.1007775851519477</v>
      </c>
      <c r="E311" s="13">
        <v>10</v>
      </c>
      <c r="F311" s="5" t="s">
        <v>373</v>
      </c>
      <c r="G311" s="5" t="s">
        <v>373</v>
      </c>
      <c r="H311" s="5" t="s">
        <v>373</v>
      </c>
      <c r="I311" s="13" t="s">
        <v>370</v>
      </c>
      <c r="J311" s="5" t="s">
        <v>373</v>
      </c>
      <c r="K311" s="5" t="s">
        <v>373</v>
      </c>
      <c r="L311" s="5" t="s">
        <v>373</v>
      </c>
      <c r="M311" s="13" t="s">
        <v>370</v>
      </c>
      <c r="N311" s="37">
        <v>17518.900000000001</v>
      </c>
      <c r="O311" s="37">
        <v>11356</v>
      </c>
      <c r="P311" s="4">
        <f t="shared" si="111"/>
        <v>0.64821421436277382</v>
      </c>
      <c r="Q311" s="13">
        <v>20</v>
      </c>
      <c r="R311" s="22">
        <v>1</v>
      </c>
      <c r="S311" s="13">
        <v>15</v>
      </c>
      <c r="T311" s="37">
        <v>166.2</v>
      </c>
      <c r="U311" s="37">
        <v>142.80000000000001</v>
      </c>
      <c r="V311" s="4">
        <f t="shared" si="112"/>
        <v>0.85920577617328531</v>
      </c>
      <c r="W311" s="13">
        <v>35</v>
      </c>
      <c r="X311" s="37">
        <v>0</v>
      </c>
      <c r="Y311" s="37">
        <v>0</v>
      </c>
      <c r="Z311" s="4">
        <f t="shared" si="113"/>
        <v>1</v>
      </c>
      <c r="AA311" s="13">
        <v>15</v>
      </c>
      <c r="AB311" s="37" t="s">
        <v>370</v>
      </c>
      <c r="AC311" s="37" t="s">
        <v>370</v>
      </c>
      <c r="AD311" s="4" t="s">
        <v>370</v>
      </c>
      <c r="AE311" s="13" t="s">
        <v>370</v>
      </c>
      <c r="AF311" s="5" t="s">
        <v>383</v>
      </c>
      <c r="AG311" s="5" t="s">
        <v>383</v>
      </c>
      <c r="AH311" s="5" t="s">
        <v>383</v>
      </c>
      <c r="AI311" s="13">
        <v>10</v>
      </c>
      <c r="AJ311" s="5" t="s">
        <v>383</v>
      </c>
      <c r="AK311" s="5" t="s">
        <v>383</v>
      </c>
      <c r="AL311" s="5" t="s">
        <v>383</v>
      </c>
      <c r="AM311" s="13">
        <v>15</v>
      </c>
      <c r="AN311" s="37">
        <v>73</v>
      </c>
      <c r="AO311" s="37">
        <v>143</v>
      </c>
      <c r="AP311" s="4">
        <f t="shared" si="104"/>
        <v>1.9589041095890412</v>
      </c>
      <c r="AQ311" s="13">
        <v>20</v>
      </c>
      <c r="AR311" s="20">
        <f t="shared" si="114"/>
        <v>1.0714986477967023</v>
      </c>
      <c r="AS311" s="20">
        <f t="shared" si="105"/>
        <v>1.0714986477967023</v>
      </c>
      <c r="AT311" s="35">
        <v>45</v>
      </c>
      <c r="AU311" s="21">
        <f t="shared" si="107"/>
        <v>36.81818181818182</v>
      </c>
      <c r="AV311" s="21">
        <f t="shared" si="108"/>
        <v>39.5</v>
      </c>
      <c r="AW311" s="80">
        <f t="shared" si="109"/>
        <v>2.6818181818181799</v>
      </c>
      <c r="AX311" s="21">
        <v>104.9</v>
      </c>
      <c r="AY311" s="21">
        <v>102.6</v>
      </c>
      <c r="AZ311" s="21">
        <v>0</v>
      </c>
      <c r="BA311" s="21">
        <v>4.2</v>
      </c>
      <c r="BB311" s="21">
        <v>3.7</v>
      </c>
      <c r="BC311" s="21">
        <v>0</v>
      </c>
      <c r="BD311" s="21">
        <v>3.9</v>
      </c>
      <c r="BE311" s="21">
        <v>3.3</v>
      </c>
      <c r="BF311" s="78">
        <f t="shared" si="110"/>
        <v>-183.1</v>
      </c>
      <c r="BG311" s="100"/>
      <c r="BH311" s="81"/>
      <c r="BI311" s="106"/>
      <c r="BJ311" s="37">
        <f t="shared" si="115"/>
        <v>0</v>
      </c>
      <c r="BK311" s="11"/>
      <c r="BL311" s="11"/>
      <c r="BM311" s="11"/>
      <c r="BN311" s="11"/>
      <c r="BO311" s="11"/>
      <c r="BP311" s="11"/>
      <c r="BQ311" s="11"/>
      <c r="BR311" s="11"/>
      <c r="BS311" s="11"/>
      <c r="BT311" s="11"/>
      <c r="BU311" s="11"/>
      <c r="BV311" s="11"/>
      <c r="BW311" s="11"/>
      <c r="BX311" s="11"/>
      <c r="BY311" s="11"/>
      <c r="BZ311" s="11"/>
      <c r="CA311" s="11"/>
      <c r="CB311" s="11"/>
      <c r="CC311" s="11"/>
      <c r="CD311" s="11"/>
      <c r="CE311" s="11"/>
      <c r="CF311" s="12"/>
      <c r="CG311" s="11"/>
      <c r="CH311" s="11"/>
      <c r="CI311" s="11"/>
      <c r="CJ311" s="11"/>
      <c r="CK311" s="11"/>
      <c r="CL311" s="11"/>
      <c r="CM311" s="11"/>
      <c r="CN311" s="11"/>
      <c r="CO311" s="11"/>
      <c r="CP311" s="11"/>
      <c r="CQ311" s="11"/>
      <c r="CR311" s="11"/>
      <c r="CS311" s="11"/>
      <c r="CT311" s="11"/>
      <c r="CU311" s="11"/>
      <c r="CV311" s="11"/>
      <c r="CW311" s="11"/>
      <c r="CX311" s="11"/>
      <c r="CY311" s="11"/>
      <c r="CZ311" s="11"/>
      <c r="DA311" s="11"/>
      <c r="DB311" s="11"/>
      <c r="DC311" s="11"/>
      <c r="DD311" s="11"/>
      <c r="DE311" s="11"/>
      <c r="DF311" s="11"/>
      <c r="DG311" s="11"/>
      <c r="DH311" s="12"/>
      <c r="DI311" s="11"/>
      <c r="DJ311" s="11"/>
      <c r="DK311" s="11"/>
      <c r="DL311" s="11"/>
      <c r="DM311" s="11"/>
      <c r="DN311" s="11"/>
      <c r="DO311" s="11"/>
      <c r="DP311" s="11"/>
      <c r="DQ311" s="11"/>
      <c r="DR311" s="11"/>
      <c r="DS311" s="11"/>
      <c r="DT311" s="11"/>
      <c r="DU311" s="11"/>
      <c r="DV311" s="11"/>
      <c r="DW311" s="11"/>
      <c r="DX311" s="11"/>
      <c r="DY311" s="11"/>
      <c r="DZ311" s="11"/>
      <c r="EA311" s="11"/>
      <c r="EB311" s="11"/>
      <c r="EC311" s="11"/>
      <c r="ED311" s="11"/>
      <c r="EE311" s="11"/>
      <c r="EF311" s="11"/>
      <c r="EG311" s="11"/>
      <c r="EH311" s="11"/>
      <c r="EI311" s="11"/>
      <c r="EJ311" s="12"/>
      <c r="EK311" s="11"/>
      <c r="EL311" s="11"/>
      <c r="EM311" s="11"/>
      <c r="EN311" s="11"/>
      <c r="EO311" s="11"/>
      <c r="EP311" s="11"/>
      <c r="EQ311" s="11"/>
      <c r="ER311" s="11"/>
      <c r="ES311" s="11"/>
      <c r="ET311" s="11"/>
      <c r="EU311" s="11"/>
      <c r="EV311" s="11"/>
      <c r="EW311" s="11"/>
      <c r="EX311" s="11"/>
      <c r="EY311" s="11"/>
      <c r="EZ311" s="11"/>
      <c r="FA311" s="11"/>
      <c r="FB311" s="11"/>
      <c r="FC311" s="11"/>
      <c r="FD311" s="11"/>
      <c r="FE311" s="11"/>
      <c r="FF311" s="11"/>
      <c r="FG311" s="11"/>
      <c r="FH311" s="11"/>
      <c r="FI311" s="11"/>
      <c r="FJ311" s="11"/>
      <c r="FK311" s="11"/>
      <c r="FL311" s="12"/>
      <c r="FM311" s="11"/>
      <c r="FN311" s="11"/>
      <c r="FO311" s="11"/>
      <c r="FP311" s="11"/>
      <c r="FQ311" s="11"/>
      <c r="FR311" s="11"/>
      <c r="FS311" s="11"/>
      <c r="FT311" s="11"/>
      <c r="FU311" s="11"/>
      <c r="FV311" s="11"/>
      <c r="FW311" s="11"/>
      <c r="FX311" s="11"/>
      <c r="FY311" s="11"/>
      <c r="FZ311" s="11"/>
      <c r="GA311" s="11"/>
      <c r="GB311" s="11"/>
      <c r="GC311" s="11"/>
      <c r="GD311" s="11"/>
      <c r="GE311" s="11"/>
      <c r="GF311" s="11"/>
      <c r="GG311" s="11"/>
      <c r="GH311" s="11"/>
      <c r="GI311" s="11"/>
      <c r="GJ311" s="11"/>
      <c r="GK311" s="11"/>
      <c r="GL311" s="11"/>
      <c r="GM311" s="11"/>
      <c r="GN311" s="12"/>
      <c r="GO311" s="11"/>
      <c r="GP311" s="11"/>
      <c r="GQ311" s="11"/>
      <c r="GR311" s="11"/>
      <c r="GS311" s="11"/>
      <c r="GT311" s="11"/>
      <c r="GU311" s="11"/>
      <c r="GV311" s="11"/>
      <c r="GW311" s="11"/>
      <c r="GX311" s="11"/>
      <c r="GY311" s="11"/>
      <c r="GZ311" s="11"/>
      <c r="HA311" s="11"/>
      <c r="HB311" s="11"/>
      <c r="HC311" s="11"/>
      <c r="HD311" s="11"/>
      <c r="HE311" s="11"/>
      <c r="HF311" s="11"/>
      <c r="HG311" s="11"/>
      <c r="HH311" s="11"/>
      <c r="HI311" s="11"/>
      <c r="HJ311" s="11"/>
      <c r="HK311" s="11"/>
      <c r="HL311" s="11"/>
      <c r="HM311" s="11"/>
      <c r="HN311" s="11"/>
      <c r="HO311" s="11"/>
      <c r="HP311" s="12"/>
      <c r="HQ311" s="11"/>
      <c r="HR311" s="11"/>
    </row>
    <row r="312" spans="1:226" s="2" customFormat="1" ht="15" customHeight="1" x14ac:dyDescent="0.2">
      <c r="A312" s="36" t="s">
        <v>307</v>
      </c>
      <c r="B312" s="37"/>
      <c r="C312" s="37"/>
      <c r="D312" s="4"/>
      <c r="E312" s="13"/>
      <c r="F312" s="5"/>
      <c r="G312" s="5"/>
      <c r="H312" s="5"/>
      <c r="I312" s="13"/>
      <c r="J312" s="5"/>
      <c r="K312" s="5"/>
      <c r="L312" s="5"/>
      <c r="M312" s="13"/>
      <c r="N312" s="37"/>
      <c r="O312" s="37"/>
      <c r="P312" s="4"/>
      <c r="Q312" s="13"/>
      <c r="R312" s="22"/>
      <c r="S312" s="13"/>
      <c r="T312" s="37"/>
      <c r="U312" s="37"/>
      <c r="V312" s="4"/>
      <c r="W312" s="13"/>
      <c r="X312" s="37"/>
      <c r="Y312" s="37"/>
      <c r="Z312" s="4"/>
      <c r="AA312" s="13"/>
      <c r="AB312" s="37"/>
      <c r="AC312" s="37"/>
      <c r="AD312" s="4"/>
      <c r="AE312" s="13"/>
      <c r="AF312" s="5"/>
      <c r="AG312" s="5"/>
      <c r="AH312" s="5"/>
      <c r="AI312" s="13"/>
      <c r="AJ312" s="5"/>
      <c r="AK312" s="5"/>
      <c r="AL312" s="5"/>
      <c r="AM312" s="13"/>
      <c r="AN312" s="37"/>
      <c r="AO312" s="37"/>
      <c r="AP312" s="4"/>
      <c r="AQ312" s="13"/>
      <c r="AR312" s="20"/>
      <c r="AS312" s="20"/>
      <c r="AT312" s="35"/>
      <c r="AU312" s="21"/>
      <c r="AV312" s="21"/>
      <c r="AW312" s="80"/>
      <c r="AX312" s="21"/>
      <c r="AY312" s="21"/>
      <c r="AZ312" s="21"/>
      <c r="BA312" s="21"/>
      <c r="BB312" s="21"/>
      <c r="BC312" s="21"/>
      <c r="BD312" s="21"/>
      <c r="BE312" s="21"/>
      <c r="BF312" s="78"/>
      <c r="BG312" s="100"/>
      <c r="BH312" s="81"/>
      <c r="BI312" s="106"/>
      <c r="BJ312" s="37"/>
      <c r="BK312" s="11"/>
      <c r="BL312" s="11"/>
      <c r="BM312" s="11"/>
      <c r="BN312" s="11"/>
      <c r="BO312" s="11"/>
      <c r="BP312" s="11"/>
      <c r="BQ312" s="11"/>
      <c r="BR312" s="11"/>
      <c r="BS312" s="11"/>
      <c r="BT312" s="11"/>
      <c r="BU312" s="11"/>
      <c r="BV312" s="11"/>
      <c r="BW312" s="11"/>
      <c r="BX312" s="11"/>
      <c r="BY312" s="11"/>
      <c r="BZ312" s="11"/>
      <c r="CA312" s="11"/>
      <c r="CB312" s="11"/>
      <c r="CC312" s="11"/>
      <c r="CD312" s="11"/>
      <c r="CE312" s="11"/>
      <c r="CF312" s="12"/>
      <c r="CG312" s="11"/>
      <c r="CH312" s="11"/>
      <c r="CI312" s="11"/>
      <c r="CJ312" s="11"/>
      <c r="CK312" s="11"/>
      <c r="CL312" s="11"/>
      <c r="CM312" s="11"/>
      <c r="CN312" s="11"/>
      <c r="CO312" s="11"/>
      <c r="CP312" s="11"/>
      <c r="CQ312" s="11"/>
      <c r="CR312" s="11"/>
      <c r="CS312" s="11"/>
      <c r="CT312" s="11"/>
      <c r="CU312" s="11"/>
      <c r="CV312" s="11"/>
      <c r="CW312" s="11"/>
      <c r="CX312" s="11"/>
      <c r="CY312" s="11"/>
      <c r="CZ312" s="11"/>
      <c r="DA312" s="11"/>
      <c r="DB312" s="11"/>
      <c r="DC312" s="11"/>
      <c r="DD312" s="11"/>
      <c r="DE312" s="11"/>
      <c r="DF312" s="11"/>
      <c r="DG312" s="11"/>
      <c r="DH312" s="12"/>
      <c r="DI312" s="11"/>
      <c r="DJ312" s="11"/>
      <c r="DK312" s="11"/>
      <c r="DL312" s="11"/>
      <c r="DM312" s="11"/>
      <c r="DN312" s="11"/>
      <c r="DO312" s="11"/>
      <c r="DP312" s="11"/>
      <c r="DQ312" s="11"/>
      <c r="DR312" s="11"/>
      <c r="DS312" s="11"/>
      <c r="DT312" s="11"/>
      <c r="DU312" s="11"/>
      <c r="DV312" s="11"/>
      <c r="DW312" s="11"/>
      <c r="DX312" s="11"/>
      <c r="DY312" s="11"/>
      <c r="DZ312" s="11"/>
      <c r="EA312" s="11"/>
      <c r="EB312" s="11"/>
      <c r="EC312" s="11"/>
      <c r="ED312" s="11"/>
      <c r="EE312" s="11"/>
      <c r="EF312" s="11"/>
      <c r="EG312" s="11"/>
      <c r="EH312" s="11"/>
      <c r="EI312" s="11"/>
      <c r="EJ312" s="12"/>
      <c r="EK312" s="11"/>
      <c r="EL312" s="11"/>
      <c r="EM312" s="11"/>
      <c r="EN312" s="11"/>
      <c r="EO312" s="11"/>
      <c r="EP312" s="11"/>
      <c r="EQ312" s="11"/>
      <c r="ER312" s="11"/>
      <c r="ES312" s="11"/>
      <c r="ET312" s="11"/>
      <c r="EU312" s="11"/>
      <c r="EV312" s="11"/>
      <c r="EW312" s="11"/>
      <c r="EX312" s="11"/>
      <c r="EY312" s="11"/>
      <c r="EZ312" s="11"/>
      <c r="FA312" s="11"/>
      <c r="FB312" s="11"/>
      <c r="FC312" s="11"/>
      <c r="FD312" s="11"/>
      <c r="FE312" s="11"/>
      <c r="FF312" s="11"/>
      <c r="FG312" s="11"/>
      <c r="FH312" s="11"/>
      <c r="FI312" s="11"/>
      <c r="FJ312" s="11"/>
      <c r="FK312" s="11"/>
      <c r="FL312" s="12"/>
      <c r="FM312" s="11"/>
      <c r="FN312" s="11"/>
      <c r="FO312" s="11"/>
      <c r="FP312" s="11"/>
      <c r="FQ312" s="11"/>
      <c r="FR312" s="11"/>
      <c r="FS312" s="11"/>
      <c r="FT312" s="11"/>
      <c r="FU312" s="11"/>
      <c r="FV312" s="11"/>
      <c r="FW312" s="11"/>
      <c r="FX312" s="11"/>
      <c r="FY312" s="11"/>
      <c r="FZ312" s="11"/>
      <c r="GA312" s="11"/>
      <c r="GB312" s="11"/>
      <c r="GC312" s="11"/>
      <c r="GD312" s="11"/>
      <c r="GE312" s="11"/>
      <c r="GF312" s="11"/>
      <c r="GG312" s="11"/>
      <c r="GH312" s="11"/>
      <c r="GI312" s="11"/>
      <c r="GJ312" s="11"/>
      <c r="GK312" s="11"/>
      <c r="GL312" s="11"/>
      <c r="GM312" s="11"/>
      <c r="GN312" s="12"/>
      <c r="GO312" s="11"/>
      <c r="GP312" s="11"/>
      <c r="GQ312" s="11"/>
      <c r="GR312" s="11"/>
      <c r="GS312" s="11"/>
      <c r="GT312" s="11"/>
      <c r="GU312" s="11"/>
      <c r="GV312" s="11"/>
      <c r="GW312" s="11"/>
      <c r="GX312" s="11"/>
      <c r="GY312" s="11"/>
      <c r="GZ312" s="11"/>
      <c r="HA312" s="11"/>
      <c r="HB312" s="11"/>
      <c r="HC312" s="11"/>
      <c r="HD312" s="11"/>
      <c r="HE312" s="11"/>
      <c r="HF312" s="11"/>
      <c r="HG312" s="11"/>
      <c r="HH312" s="11"/>
      <c r="HI312" s="11"/>
      <c r="HJ312" s="11"/>
      <c r="HK312" s="11"/>
      <c r="HL312" s="11"/>
      <c r="HM312" s="11"/>
      <c r="HN312" s="11"/>
      <c r="HO312" s="11"/>
      <c r="HP312" s="12"/>
      <c r="HQ312" s="11"/>
      <c r="HR312" s="11"/>
    </row>
    <row r="313" spans="1:226" s="2" customFormat="1" ht="15" customHeight="1" x14ac:dyDescent="0.2">
      <c r="A313" s="16" t="s">
        <v>308</v>
      </c>
      <c r="B313" s="37">
        <v>7281</v>
      </c>
      <c r="C313" s="37">
        <v>9171</v>
      </c>
      <c r="D313" s="4">
        <f t="shared" si="106"/>
        <v>1.2595797280593326</v>
      </c>
      <c r="E313" s="13">
        <v>10</v>
      </c>
      <c r="F313" s="5" t="s">
        <v>373</v>
      </c>
      <c r="G313" s="5" t="s">
        <v>373</v>
      </c>
      <c r="H313" s="5" t="s">
        <v>373</v>
      </c>
      <c r="I313" s="13" t="s">
        <v>370</v>
      </c>
      <c r="J313" s="5" t="s">
        <v>373</v>
      </c>
      <c r="K313" s="5" t="s">
        <v>373</v>
      </c>
      <c r="L313" s="5" t="s">
        <v>373</v>
      </c>
      <c r="M313" s="13" t="s">
        <v>370</v>
      </c>
      <c r="N313" s="37">
        <v>3485</v>
      </c>
      <c r="O313" s="37">
        <v>3069.1</v>
      </c>
      <c r="P313" s="4">
        <f t="shared" si="111"/>
        <v>0.88065997130559537</v>
      </c>
      <c r="Q313" s="13">
        <v>20</v>
      </c>
      <c r="R313" s="22">
        <v>1</v>
      </c>
      <c r="S313" s="13">
        <v>15</v>
      </c>
      <c r="T313" s="37">
        <v>0</v>
      </c>
      <c r="U313" s="37">
        <v>0</v>
      </c>
      <c r="V313" s="4">
        <f t="shared" si="112"/>
        <v>1</v>
      </c>
      <c r="W313" s="13">
        <v>20</v>
      </c>
      <c r="X313" s="37">
        <v>0</v>
      </c>
      <c r="Y313" s="37">
        <v>0</v>
      </c>
      <c r="Z313" s="4">
        <f t="shared" si="113"/>
        <v>1</v>
      </c>
      <c r="AA313" s="13">
        <v>30</v>
      </c>
      <c r="AB313" s="37" t="s">
        <v>370</v>
      </c>
      <c r="AC313" s="37" t="s">
        <v>370</v>
      </c>
      <c r="AD313" s="4" t="s">
        <v>370</v>
      </c>
      <c r="AE313" s="13" t="s">
        <v>370</v>
      </c>
      <c r="AF313" s="5" t="s">
        <v>383</v>
      </c>
      <c r="AG313" s="5" t="s">
        <v>383</v>
      </c>
      <c r="AH313" s="5" t="s">
        <v>383</v>
      </c>
      <c r="AI313" s="13">
        <v>5</v>
      </c>
      <c r="AJ313" s="5" t="s">
        <v>383</v>
      </c>
      <c r="AK313" s="5" t="s">
        <v>383</v>
      </c>
      <c r="AL313" s="5" t="s">
        <v>383</v>
      </c>
      <c r="AM313" s="13">
        <v>15</v>
      </c>
      <c r="AN313" s="37">
        <v>33</v>
      </c>
      <c r="AO313" s="37">
        <v>33</v>
      </c>
      <c r="AP313" s="4">
        <f t="shared" ref="AP313:AP327" si="116">IF((AQ313=0),0,IF(AN313=0,1,IF(AO313&lt;0,0,AO313/AN313)))</f>
        <v>1</v>
      </c>
      <c r="AQ313" s="13">
        <v>20</v>
      </c>
      <c r="AR313" s="20">
        <f t="shared" si="114"/>
        <v>1.0018173626670019</v>
      </c>
      <c r="AS313" s="20">
        <f t="shared" ref="AS313:AS327" si="117">IF(AR313&gt;1.2,IF((AR313-1.2)*0.1+1.2&gt;1.3,1.3,(AR313-1.2)*0.1+1.2),AR313)</f>
        <v>1.0018173626670019</v>
      </c>
      <c r="AT313" s="35">
        <v>486</v>
      </c>
      <c r="AU313" s="21">
        <f t="shared" si="107"/>
        <v>397.63636363636363</v>
      </c>
      <c r="AV313" s="21">
        <f t="shared" si="108"/>
        <v>398.4</v>
      </c>
      <c r="AW313" s="80">
        <f t="shared" si="109"/>
        <v>0.76363636363635123</v>
      </c>
      <c r="AX313" s="21">
        <v>77.900000000000006</v>
      </c>
      <c r="AY313" s="21">
        <v>75.5</v>
      </c>
      <c r="AZ313" s="21">
        <v>0</v>
      </c>
      <c r="BA313" s="21">
        <v>27.3</v>
      </c>
      <c r="BB313" s="21">
        <v>39.9</v>
      </c>
      <c r="BC313" s="21">
        <v>27.5</v>
      </c>
      <c r="BD313" s="21">
        <v>30.9</v>
      </c>
      <c r="BE313" s="21">
        <v>45.20000000000001</v>
      </c>
      <c r="BF313" s="78">
        <f t="shared" si="110"/>
        <v>74.19999999999996</v>
      </c>
      <c r="BG313" s="100"/>
      <c r="BH313" s="81"/>
      <c r="BI313" s="106"/>
      <c r="BJ313" s="37">
        <f t="shared" si="115"/>
        <v>74.19999999999996</v>
      </c>
      <c r="BK313" s="11"/>
      <c r="BL313" s="11"/>
      <c r="BM313" s="11"/>
      <c r="BN313" s="11"/>
      <c r="BO313" s="11"/>
      <c r="BP313" s="11"/>
      <c r="BQ313" s="11"/>
      <c r="BR313" s="11"/>
      <c r="BS313" s="11"/>
      <c r="BT313" s="11"/>
      <c r="BU313" s="11"/>
      <c r="BV313" s="11"/>
      <c r="BW313" s="11"/>
      <c r="BX313" s="11"/>
      <c r="BY313" s="11"/>
      <c r="BZ313" s="11"/>
      <c r="CA313" s="11"/>
      <c r="CB313" s="11"/>
      <c r="CC313" s="11"/>
      <c r="CD313" s="11"/>
      <c r="CE313" s="11"/>
      <c r="CF313" s="12"/>
      <c r="CG313" s="11"/>
      <c r="CH313" s="11"/>
      <c r="CI313" s="11"/>
      <c r="CJ313" s="11"/>
      <c r="CK313" s="11"/>
      <c r="CL313" s="11"/>
      <c r="CM313" s="11"/>
      <c r="CN313" s="11"/>
      <c r="CO313" s="11"/>
      <c r="CP313" s="11"/>
      <c r="CQ313" s="11"/>
      <c r="CR313" s="11"/>
      <c r="CS313" s="11"/>
      <c r="CT313" s="11"/>
      <c r="CU313" s="11"/>
      <c r="CV313" s="11"/>
      <c r="CW313" s="11"/>
      <c r="CX313" s="11"/>
      <c r="CY313" s="11"/>
      <c r="CZ313" s="11"/>
      <c r="DA313" s="11"/>
      <c r="DB313" s="11"/>
      <c r="DC313" s="11"/>
      <c r="DD313" s="11"/>
      <c r="DE313" s="11"/>
      <c r="DF313" s="11"/>
      <c r="DG313" s="11"/>
      <c r="DH313" s="12"/>
      <c r="DI313" s="11"/>
      <c r="DJ313" s="11"/>
      <c r="DK313" s="11"/>
      <c r="DL313" s="11"/>
      <c r="DM313" s="11"/>
      <c r="DN313" s="11"/>
      <c r="DO313" s="11"/>
      <c r="DP313" s="11"/>
      <c r="DQ313" s="11"/>
      <c r="DR313" s="11"/>
      <c r="DS313" s="11"/>
      <c r="DT313" s="11"/>
      <c r="DU313" s="11"/>
      <c r="DV313" s="11"/>
      <c r="DW313" s="11"/>
      <c r="DX313" s="11"/>
      <c r="DY313" s="11"/>
      <c r="DZ313" s="11"/>
      <c r="EA313" s="11"/>
      <c r="EB313" s="11"/>
      <c r="EC313" s="11"/>
      <c r="ED313" s="11"/>
      <c r="EE313" s="11"/>
      <c r="EF313" s="11"/>
      <c r="EG313" s="11"/>
      <c r="EH313" s="11"/>
      <c r="EI313" s="11"/>
      <c r="EJ313" s="12"/>
      <c r="EK313" s="11"/>
      <c r="EL313" s="11"/>
      <c r="EM313" s="11"/>
      <c r="EN313" s="11"/>
      <c r="EO313" s="11"/>
      <c r="EP313" s="11"/>
      <c r="EQ313" s="11"/>
      <c r="ER313" s="11"/>
      <c r="ES313" s="11"/>
      <c r="ET313" s="11"/>
      <c r="EU313" s="11"/>
      <c r="EV313" s="11"/>
      <c r="EW313" s="11"/>
      <c r="EX313" s="11"/>
      <c r="EY313" s="11"/>
      <c r="EZ313" s="11"/>
      <c r="FA313" s="11"/>
      <c r="FB313" s="11"/>
      <c r="FC313" s="11"/>
      <c r="FD313" s="11"/>
      <c r="FE313" s="11"/>
      <c r="FF313" s="11"/>
      <c r="FG313" s="11"/>
      <c r="FH313" s="11"/>
      <c r="FI313" s="11"/>
      <c r="FJ313" s="11"/>
      <c r="FK313" s="11"/>
      <c r="FL313" s="12"/>
      <c r="FM313" s="11"/>
      <c r="FN313" s="11"/>
      <c r="FO313" s="11"/>
      <c r="FP313" s="11"/>
      <c r="FQ313" s="11"/>
      <c r="FR313" s="11"/>
      <c r="FS313" s="11"/>
      <c r="FT313" s="11"/>
      <c r="FU313" s="11"/>
      <c r="FV313" s="11"/>
      <c r="FW313" s="11"/>
      <c r="FX313" s="11"/>
      <c r="FY313" s="11"/>
      <c r="FZ313" s="11"/>
      <c r="GA313" s="11"/>
      <c r="GB313" s="11"/>
      <c r="GC313" s="11"/>
      <c r="GD313" s="11"/>
      <c r="GE313" s="11"/>
      <c r="GF313" s="11"/>
      <c r="GG313" s="11"/>
      <c r="GH313" s="11"/>
      <c r="GI313" s="11"/>
      <c r="GJ313" s="11"/>
      <c r="GK313" s="11"/>
      <c r="GL313" s="11"/>
      <c r="GM313" s="11"/>
      <c r="GN313" s="12"/>
      <c r="GO313" s="11"/>
      <c r="GP313" s="11"/>
      <c r="GQ313" s="11"/>
      <c r="GR313" s="11"/>
      <c r="GS313" s="11"/>
      <c r="GT313" s="11"/>
      <c r="GU313" s="11"/>
      <c r="GV313" s="11"/>
      <c r="GW313" s="11"/>
      <c r="GX313" s="11"/>
      <c r="GY313" s="11"/>
      <c r="GZ313" s="11"/>
      <c r="HA313" s="11"/>
      <c r="HB313" s="11"/>
      <c r="HC313" s="11"/>
      <c r="HD313" s="11"/>
      <c r="HE313" s="11"/>
      <c r="HF313" s="11"/>
      <c r="HG313" s="11"/>
      <c r="HH313" s="11"/>
      <c r="HI313" s="11"/>
      <c r="HJ313" s="11"/>
      <c r="HK313" s="11"/>
      <c r="HL313" s="11"/>
      <c r="HM313" s="11"/>
      <c r="HN313" s="11"/>
      <c r="HO313" s="11"/>
      <c r="HP313" s="12"/>
      <c r="HQ313" s="11"/>
      <c r="HR313" s="11"/>
    </row>
    <row r="314" spans="1:226" s="2" customFormat="1" ht="15" customHeight="1" x14ac:dyDescent="0.2">
      <c r="A314" s="16" t="s">
        <v>309</v>
      </c>
      <c r="B314" s="37">
        <v>51286.9</v>
      </c>
      <c r="C314" s="37">
        <v>62859.1</v>
      </c>
      <c r="D314" s="4">
        <f t="shared" si="106"/>
        <v>1.2256365660626787</v>
      </c>
      <c r="E314" s="13">
        <v>10</v>
      </c>
      <c r="F314" s="5" t="s">
        <v>373</v>
      </c>
      <c r="G314" s="5" t="s">
        <v>373</v>
      </c>
      <c r="H314" s="5" t="s">
        <v>373</v>
      </c>
      <c r="I314" s="13" t="s">
        <v>370</v>
      </c>
      <c r="J314" s="5" t="s">
        <v>373</v>
      </c>
      <c r="K314" s="5" t="s">
        <v>373</v>
      </c>
      <c r="L314" s="5" t="s">
        <v>373</v>
      </c>
      <c r="M314" s="13" t="s">
        <v>370</v>
      </c>
      <c r="N314" s="37">
        <v>9372.4</v>
      </c>
      <c r="O314" s="37">
        <v>7093.4</v>
      </c>
      <c r="P314" s="4">
        <f t="shared" si="111"/>
        <v>0.7568392300798088</v>
      </c>
      <c r="Q314" s="13">
        <v>20</v>
      </c>
      <c r="R314" s="22">
        <v>1</v>
      </c>
      <c r="S314" s="13">
        <v>15</v>
      </c>
      <c r="T314" s="37">
        <v>48</v>
      </c>
      <c r="U314" s="37">
        <v>64.8</v>
      </c>
      <c r="V314" s="4">
        <f t="shared" si="112"/>
        <v>1.3499999999999999</v>
      </c>
      <c r="W314" s="13">
        <v>15</v>
      </c>
      <c r="X314" s="37">
        <v>5.6</v>
      </c>
      <c r="Y314" s="37">
        <v>18.899999999999999</v>
      </c>
      <c r="Z314" s="4">
        <f t="shared" si="113"/>
        <v>3.375</v>
      </c>
      <c r="AA314" s="13">
        <v>35</v>
      </c>
      <c r="AB314" s="37" t="s">
        <v>370</v>
      </c>
      <c r="AC314" s="37" t="s">
        <v>370</v>
      </c>
      <c r="AD314" s="4" t="s">
        <v>370</v>
      </c>
      <c r="AE314" s="13" t="s">
        <v>370</v>
      </c>
      <c r="AF314" s="5" t="s">
        <v>383</v>
      </c>
      <c r="AG314" s="5" t="s">
        <v>383</v>
      </c>
      <c r="AH314" s="5" t="s">
        <v>383</v>
      </c>
      <c r="AI314" s="13">
        <v>5</v>
      </c>
      <c r="AJ314" s="5" t="s">
        <v>383</v>
      </c>
      <c r="AK314" s="5" t="s">
        <v>383</v>
      </c>
      <c r="AL314" s="5" t="s">
        <v>383</v>
      </c>
      <c r="AM314" s="13">
        <v>15</v>
      </c>
      <c r="AN314" s="37">
        <v>102</v>
      </c>
      <c r="AO314" s="37">
        <v>143</v>
      </c>
      <c r="AP314" s="4">
        <f t="shared" si="116"/>
        <v>1.4019607843137254</v>
      </c>
      <c r="AQ314" s="13">
        <v>20</v>
      </c>
      <c r="AR314" s="20">
        <f t="shared" si="114"/>
        <v>1.8157162256391082</v>
      </c>
      <c r="AS314" s="20">
        <f t="shared" si="117"/>
        <v>1.2615716225639109</v>
      </c>
      <c r="AT314" s="35">
        <v>354</v>
      </c>
      <c r="AU314" s="21">
        <f t="shared" si="107"/>
        <v>289.63636363636363</v>
      </c>
      <c r="AV314" s="21">
        <f t="shared" si="108"/>
        <v>365.4</v>
      </c>
      <c r="AW314" s="80">
        <f t="shared" si="109"/>
        <v>75.763636363636351</v>
      </c>
      <c r="AX314" s="21">
        <v>119.4</v>
      </c>
      <c r="AY314" s="21">
        <v>103</v>
      </c>
      <c r="AZ314" s="21">
        <v>0</v>
      </c>
      <c r="BA314" s="21">
        <v>25.8</v>
      </c>
      <c r="BB314" s="21">
        <v>32.9</v>
      </c>
      <c r="BC314" s="21">
        <v>0</v>
      </c>
      <c r="BD314" s="21">
        <v>35.5</v>
      </c>
      <c r="BE314" s="21">
        <v>31.1</v>
      </c>
      <c r="BF314" s="78">
        <f t="shared" si="110"/>
        <v>17.699999999999982</v>
      </c>
      <c r="BG314" s="100"/>
      <c r="BH314" s="81"/>
      <c r="BI314" s="106"/>
      <c r="BJ314" s="37">
        <f t="shared" si="115"/>
        <v>17.699999999999982</v>
      </c>
      <c r="BK314" s="11"/>
      <c r="BL314" s="11"/>
      <c r="BM314" s="11"/>
      <c r="BN314" s="11"/>
      <c r="BO314" s="11"/>
      <c r="BP314" s="11"/>
      <c r="BQ314" s="11"/>
      <c r="BR314" s="11"/>
      <c r="BS314" s="11"/>
      <c r="BT314" s="11"/>
      <c r="BU314" s="11"/>
      <c r="BV314" s="11"/>
      <c r="BW314" s="11"/>
      <c r="BX314" s="11"/>
      <c r="BY314" s="11"/>
      <c r="BZ314" s="11"/>
      <c r="CA314" s="11"/>
      <c r="CB314" s="11"/>
      <c r="CC314" s="11"/>
      <c r="CD314" s="11"/>
      <c r="CE314" s="11"/>
      <c r="CF314" s="12"/>
      <c r="CG314" s="11"/>
      <c r="CH314" s="11"/>
      <c r="CI314" s="11"/>
      <c r="CJ314" s="11"/>
      <c r="CK314" s="11"/>
      <c r="CL314" s="11"/>
      <c r="CM314" s="11"/>
      <c r="CN314" s="11"/>
      <c r="CO314" s="11"/>
      <c r="CP314" s="11"/>
      <c r="CQ314" s="11"/>
      <c r="CR314" s="11"/>
      <c r="CS314" s="11"/>
      <c r="CT314" s="11"/>
      <c r="CU314" s="11"/>
      <c r="CV314" s="11"/>
      <c r="CW314" s="11"/>
      <c r="CX314" s="11"/>
      <c r="CY314" s="11"/>
      <c r="CZ314" s="11"/>
      <c r="DA314" s="11"/>
      <c r="DB314" s="11"/>
      <c r="DC314" s="11"/>
      <c r="DD314" s="11"/>
      <c r="DE314" s="11"/>
      <c r="DF314" s="11"/>
      <c r="DG314" s="11"/>
      <c r="DH314" s="12"/>
      <c r="DI314" s="11"/>
      <c r="DJ314" s="11"/>
      <c r="DK314" s="11"/>
      <c r="DL314" s="11"/>
      <c r="DM314" s="11"/>
      <c r="DN314" s="11"/>
      <c r="DO314" s="11"/>
      <c r="DP314" s="11"/>
      <c r="DQ314" s="11"/>
      <c r="DR314" s="11"/>
      <c r="DS314" s="11"/>
      <c r="DT314" s="11"/>
      <c r="DU314" s="11"/>
      <c r="DV314" s="11"/>
      <c r="DW314" s="11"/>
      <c r="DX314" s="11"/>
      <c r="DY314" s="11"/>
      <c r="DZ314" s="11"/>
      <c r="EA314" s="11"/>
      <c r="EB314" s="11"/>
      <c r="EC314" s="11"/>
      <c r="ED314" s="11"/>
      <c r="EE314" s="11"/>
      <c r="EF314" s="11"/>
      <c r="EG314" s="11"/>
      <c r="EH314" s="11"/>
      <c r="EI314" s="11"/>
      <c r="EJ314" s="12"/>
      <c r="EK314" s="11"/>
      <c r="EL314" s="11"/>
      <c r="EM314" s="11"/>
      <c r="EN314" s="11"/>
      <c r="EO314" s="11"/>
      <c r="EP314" s="11"/>
      <c r="EQ314" s="11"/>
      <c r="ER314" s="11"/>
      <c r="ES314" s="11"/>
      <c r="ET314" s="11"/>
      <c r="EU314" s="11"/>
      <c r="EV314" s="11"/>
      <c r="EW314" s="11"/>
      <c r="EX314" s="11"/>
      <c r="EY314" s="11"/>
      <c r="EZ314" s="11"/>
      <c r="FA314" s="11"/>
      <c r="FB314" s="11"/>
      <c r="FC314" s="11"/>
      <c r="FD314" s="11"/>
      <c r="FE314" s="11"/>
      <c r="FF314" s="11"/>
      <c r="FG314" s="11"/>
      <c r="FH314" s="11"/>
      <c r="FI314" s="11"/>
      <c r="FJ314" s="11"/>
      <c r="FK314" s="11"/>
      <c r="FL314" s="12"/>
      <c r="FM314" s="11"/>
      <c r="FN314" s="11"/>
      <c r="FO314" s="11"/>
      <c r="FP314" s="11"/>
      <c r="FQ314" s="11"/>
      <c r="FR314" s="11"/>
      <c r="FS314" s="11"/>
      <c r="FT314" s="11"/>
      <c r="FU314" s="11"/>
      <c r="FV314" s="11"/>
      <c r="FW314" s="11"/>
      <c r="FX314" s="11"/>
      <c r="FY314" s="11"/>
      <c r="FZ314" s="11"/>
      <c r="GA314" s="11"/>
      <c r="GB314" s="11"/>
      <c r="GC314" s="11"/>
      <c r="GD314" s="11"/>
      <c r="GE314" s="11"/>
      <c r="GF314" s="11"/>
      <c r="GG314" s="11"/>
      <c r="GH314" s="11"/>
      <c r="GI314" s="11"/>
      <c r="GJ314" s="11"/>
      <c r="GK314" s="11"/>
      <c r="GL314" s="11"/>
      <c r="GM314" s="11"/>
      <c r="GN314" s="12"/>
      <c r="GO314" s="11"/>
      <c r="GP314" s="11"/>
      <c r="GQ314" s="11"/>
      <c r="GR314" s="11"/>
      <c r="GS314" s="11"/>
      <c r="GT314" s="11"/>
      <c r="GU314" s="11"/>
      <c r="GV314" s="11"/>
      <c r="GW314" s="11"/>
      <c r="GX314" s="11"/>
      <c r="GY314" s="11"/>
      <c r="GZ314" s="11"/>
      <c r="HA314" s="11"/>
      <c r="HB314" s="11"/>
      <c r="HC314" s="11"/>
      <c r="HD314" s="11"/>
      <c r="HE314" s="11"/>
      <c r="HF314" s="11"/>
      <c r="HG314" s="11"/>
      <c r="HH314" s="11"/>
      <c r="HI314" s="11"/>
      <c r="HJ314" s="11"/>
      <c r="HK314" s="11"/>
      <c r="HL314" s="11"/>
      <c r="HM314" s="11"/>
      <c r="HN314" s="11"/>
      <c r="HO314" s="11"/>
      <c r="HP314" s="12"/>
      <c r="HQ314" s="11"/>
      <c r="HR314" s="11"/>
    </row>
    <row r="315" spans="1:226" s="2" customFormat="1" ht="15" customHeight="1" x14ac:dyDescent="0.2">
      <c r="A315" s="16" t="s">
        <v>310</v>
      </c>
      <c r="B315" s="37">
        <v>3919.2</v>
      </c>
      <c r="C315" s="37">
        <v>3760</v>
      </c>
      <c r="D315" s="4">
        <f t="shared" si="106"/>
        <v>0.95937946519697903</v>
      </c>
      <c r="E315" s="13">
        <v>10</v>
      </c>
      <c r="F315" s="5" t="s">
        <v>373</v>
      </c>
      <c r="G315" s="5" t="s">
        <v>373</v>
      </c>
      <c r="H315" s="5" t="s">
        <v>373</v>
      </c>
      <c r="I315" s="13" t="s">
        <v>370</v>
      </c>
      <c r="J315" s="5" t="s">
        <v>373</v>
      </c>
      <c r="K315" s="5" t="s">
        <v>373</v>
      </c>
      <c r="L315" s="5" t="s">
        <v>373</v>
      </c>
      <c r="M315" s="13" t="s">
        <v>370</v>
      </c>
      <c r="N315" s="37">
        <v>1885.9</v>
      </c>
      <c r="O315" s="37">
        <v>2166.6999999999998</v>
      </c>
      <c r="P315" s="4">
        <f t="shared" si="111"/>
        <v>1.1488944270640011</v>
      </c>
      <c r="Q315" s="13">
        <v>20</v>
      </c>
      <c r="R315" s="22">
        <v>1</v>
      </c>
      <c r="S315" s="13">
        <v>15</v>
      </c>
      <c r="T315" s="37">
        <v>28.5</v>
      </c>
      <c r="U315" s="37">
        <v>32.1</v>
      </c>
      <c r="V315" s="4">
        <f t="shared" si="112"/>
        <v>1.1263157894736842</v>
      </c>
      <c r="W315" s="13">
        <v>10</v>
      </c>
      <c r="X315" s="37">
        <v>28.6</v>
      </c>
      <c r="Y315" s="37">
        <v>29.4</v>
      </c>
      <c r="Z315" s="4">
        <f t="shared" si="113"/>
        <v>1.0279720279720279</v>
      </c>
      <c r="AA315" s="13">
        <v>40</v>
      </c>
      <c r="AB315" s="37" t="s">
        <v>370</v>
      </c>
      <c r="AC315" s="37" t="s">
        <v>370</v>
      </c>
      <c r="AD315" s="4" t="s">
        <v>370</v>
      </c>
      <c r="AE315" s="13" t="s">
        <v>370</v>
      </c>
      <c r="AF315" s="5" t="s">
        <v>383</v>
      </c>
      <c r="AG315" s="5" t="s">
        <v>383</v>
      </c>
      <c r="AH315" s="5" t="s">
        <v>383</v>
      </c>
      <c r="AI315" s="13">
        <v>5</v>
      </c>
      <c r="AJ315" s="5" t="s">
        <v>383</v>
      </c>
      <c r="AK315" s="5" t="s">
        <v>383</v>
      </c>
      <c r="AL315" s="5" t="s">
        <v>383</v>
      </c>
      <c r="AM315" s="13">
        <v>15</v>
      </c>
      <c r="AN315" s="37">
        <v>68</v>
      </c>
      <c r="AO315" s="37">
        <v>70</v>
      </c>
      <c r="AP315" s="4">
        <f t="shared" si="116"/>
        <v>1.0294117647058822</v>
      </c>
      <c r="AQ315" s="13">
        <v>20</v>
      </c>
      <c r="AR315" s="20">
        <f t="shared" si="114"/>
        <v>1.0481909347911778</v>
      </c>
      <c r="AS315" s="20">
        <f t="shared" si="117"/>
        <v>1.0481909347911778</v>
      </c>
      <c r="AT315" s="35">
        <v>775</v>
      </c>
      <c r="AU315" s="21">
        <f t="shared" si="107"/>
        <v>634.09090909090912</v>
      </c>
      <c r="AV315" s="21">
        <f t="shared" si="108"/>
        <v>664.6</v>
      </c>
      <c r="AW315" s="80">
        <f t="shared" si="109"/>
        <v>30.509090909090901</v>
      </c>
      <c r="AX315" s="21">
        <v>84.7</v>
      </c>
      <c r="AY315" s="21">
        <v>82.3</v>
      </c>
      <c r="AZ315" s="21">
        <v>0</v>
      </c>
      <c r="BA315" s="21">
        <v>58.7</v>
      </c>
      <c r="BB315" s="21">
        <v>84.7</v>
      </c>
      <c r="BC315" s="21">
        <v>205</v>
      </c>
      <c r="BD315" s="21">
        <v>58.80000000000004</v>
      </c>
      <c r="BE315" s="21">
        <v>75.899999999999991</v>
      </c>
      <c r="BF315" s="78">
        <f t="shared" si="110"/>
        <v>14.499999999999957</v>
      </c>
      <c r="BG315" s="100"/>
      <c r="BH315" s="81"/>
      <c r="BI315" s="106"/>
      <c r="BJ315" s="37">
        <f t="shared" si="115"/>
        <v>14.499999999999957</v>
      </c>
      <c r="BK315" s="11"/>
      <c r="BL315" s="11"/>
      <c r="BM315" s="11"/>
      <c r="BN315" s="11"/>
      <c r="BO315" s="11"/>
      <c r="BP315" s="11"/>
      <c r="BQ315" s="11"/>
      <c r="BR315" s="11"/>
      <c r="BS315" s="11"/>
      <c r="BT315" s="11"/>
      <c r="BU315" s="11"/>
      <c r="BV315" s="11"/>
      <c r="BW315" s="11"/>
      <c r="BX315" s="11"/>
      <c r="BY315" s="11"/>
      <c r="BZ315" s="11"/>
      <c r="CA315" s="11"/>
      <c r="CB315" s="11"/>
      <c r="CC315" s="11"/>
      <c r="CD315" s="11"/>
      <c r="CE315" s="11"/>
      <c r="CF315" s="12"/>
      <c r="CG315" s="11"/>
      <c r="CH315" s="11"/>
      <c r="CI315" s="11"/>
      <c r="CJ315" s="11"/>
      <c r="CK315" s="11"/>
      <c r="CL315" s="11"/>
      <c r="CM315" s="11"/>
      <c r="CN315" s="11"/>
      <c r="CO315" s="11"/>
      <c r="CP315" s="11"/>
      <c r="CQ315" s="11"/>
      <c r="CR315" s="11"/>
      <c r="CS315" s="11"/>
      <c r="CT315" s="11"/>
      <c r="CU315" s="11"/>
      <c r="CV315" s="11"/>
      <c r="CW315" s="11"/>
      <c r="CX315" s="11"/>
      <c r="CY315" s="11"/>
      <c r="CZ315" s="11"/>
      <c r="DA315" s="11"/>
      <c r="DB315" s="11"/>
      <c r="DC315" s="11"/>
      <c r="DD315" s="11"/>
      <c r="DE315" s="11"/>
      <c r="DF315" s="11"/>
      <c r="DG315" s="11"/>
      <c r="DH315" s="12"/>
      <c r="DI315" s="11"/>
      <c r="DJ315" s="11"/>
      <c r="DK315" s="11"/>
      <c r="DL315" s="11"/>
      <c r="DM315" s="11"/>
      <c r="DN315" s="11"/>
      <c r="DO315" s="11"/>
      <c r="DP315" s="11"/>
      <c r="DQ315" s="11"/>
      <c r="DR315" s="11"/>
      <c r="DS315" s="11"/>
      <c r="DT315" s="11"/>
      <c r="DU315" s="11"/>
      <c r="DV315" s="11"/>
      <c r="DW315" s="11"/>
      <c r="DX315" s="11"/>
      <c r="DY315" s="11"/>
      <c r="DZ315" s="11"/>
      <c r="EA315" s="11"/>
      <c r="EB315" s="11"/>
      <c r="EC315" s="11"/>
      <c r="ED315" s="11"/>
      <c r="EE315" s="11"/>
      <c r="EF315" s="11"/>
      <c r="EG315" s="11"/>
      <c r="EH315" s="11"/>
      <c r="EI315" s="11"/>
      <c r="EJ315" s="12"/>
      <c r="EK315" s="11"/>
      <c r="EL315" s="11"/>
      <c r="EM315" s="11"/>
      <c r="EN315" s="11"/>
      <c r="EO315" s="11"/>
      <c r="EP315" s="11"/>
      <c r="EQ315" s="11"/>
      <c r="ER315" s="11"/>
      <c r="ES315" s="11"/>
      <c r="ET315" s="11"/>
      <c r="EU315" s="11"/>
      <c r="EV315" s="11"/>
      <c r="EW315" s="11"/>
      <c r="EX315" s="11"/>
      <c r="EY315" s="11"/>
      <c r="EZ315" s="11"/>
      <c r="FA315" s="11"/>
      <c r="FB315" s="11"/>
      <c r="FC315" s="11"/>
      <c r="FD315" s="11"/>
      <c r="FE315" s="11"/>
      <c r="FF315" s="11"/>
      <c r="FG315" s="11"/>
      <c r="FH315" s="11"/>
      <c r="FI315" s="11"/>
      <c r="FJ315" s="11"/>
      <c r="FK315" s="11"/>
      <c r="FL315" s="12"/>
      <c r="FM315" s="11"/>
      <c r="FN315" s="11"/>
      <c r="FO315" s="11"/>
      <c r="FP315" s="11"/>
      <c r="FQ315" s="11"/>
      <c r="FR315" s="11"/>
      <c r="FS315" s="11"/>
      <c r="FT315" s="11"/>
      <c r="FU315" s="11"/>
      <c r="FV315" s="11"/>
      <c r="FW315" s="11"/>
      <c r="FX315" s="11"/>
      <c r="FY315" s="11"/>
      <c r="FZ315" s="11"/>
      <c r="GA315" s="11"/>
      <c r="GB315" s="11"/>
      <c r="GC315" s="11"/>
      <c r="GD315" s="11"/>
      <c r="GE315" s="11"/>
      <c r="GF315" s="11"/>
      <c r="GG315" s="11"/>
      <c r="GH315" s="11"/>
      <c r="GI315" s="11"/>
      <c r="GJ315" s="11"/>
      <c r="GK315" s="11"/>
      <c r="GL315" s="11"/>
      <c r="GM315" s="11"/>
      <c r="GN315" s="12"/>
      <c r="GO315" s="11"/>
      <c r="GP315" s="11"/>
      <c r="GQ315" s="11"/>
      <c r="GR315" s="11"/>
      <c r="GS315" s="11"/>
      <c r="GT315" s="11"/>
      <c r="GU315" s="11"/>
      <c r="GV315" s="11"/>
      <c r="GW315" s="11"/>
      <c r="GX315" s="11"/>
      <c r="GY315" s="11"/>
      <c r="GZ315" s="11"/>
      <c r="HA315" s="11"/>
      <c r="HB315" s="11"/>
      <c r="HC315" s="11"/>
      <c r="HD315" s="11"/>
      <c r="HE315" s="11"/>
      <c r="HF315" s="11"/>
      <c r="HG315" s="11"/>
      <c r="HH315" s="11"/>
      <c r="HI315" s="11"/>
      <c r="HJ315" s="11"/>
      <c r="HK315" s="11"/>
      <c r="HL315" s="11"/>
      <c r="HM315" s="11"/>
      <c r="HN315" s="11"/>
      <c r="HO315" s="11"/>
      <c r="HP315" s="12"/>
      <c r="HQ315" s="11"/>
      <c r="HR315" s="11"/>
    </row>
    <row r="316" spans="1:226" s="2" customFormat="1" ht="15" customHeight="1" x14ac:dyDescent="0.2">
      <c r="A316" s="16" t="s">
        <v>311</v>
      </c>
      <c r="B316" s="37">
        <v>6386.9</v>
      </c>
      <c r="C316" s="37">
        <v>6261.7</v>
      </c>
      <c r="D316" s="4">
        <f t="shared" si="106"/>
        <v>0.98039737587875186</v>
      </c>
      <c r="E316" s="13">
        <v>10</v>
      </c>
      <c r="F316" s="5" t="s">
        <v>373</v>
      </c>
      <c r="G316" s="5" t="s">
        <v>373</v>
      </c>
      <c r="H316" s="5" t="s">
        <v>373</v>
      </c>
      <c r="I316" s="13" t="s">
        <v>370</v>
      </c>
      <c r="J316" s="5" t="s">
        <v>373</v>
      </c>
      <c r="K316" s="5" t="s">
        <v>373</v>
      </c>
      <c r="L316" s="5" t="s">
        <v>373</v>
      </c>
      <c r="M316" s="13" t="s">
        <v>370</v>
      </c>
      <c r="N316" s="37">
        <v>935.5</v>
      </c>
      <c r="O316" s="37">
        <v>818</v>
      </c>
      <c r="P316" s="4">
        <f t="shared" si="111"/>
        <v>0.8743987172634955</v>
      </c>
      <c r="Q316" s="13">
        <v>20</v>
      </c>
      <c r="R316" s="22">
        <v>1</v>
      </c>
      <c r="S316" s="13">
        <v>15</v>
      </c>
      <c r="T316" s="37">
        <v>95</v>
      </c>
      <c r="U316" s="37">
        <v>110.7</v>
      </c>
      <c r="V316" s="4">
        <f t="shared" si="112"/>
        <v>1.1652631578947368</v>
      </c>
      <c r="W316" s="13">
        <v>20</v>
      </c>
      <c r="X316" s="37">
        <v>0</v>
      </c>
      <c r="Y316" s="37">
        <v>0</v>
      </c>
      <c r="Z316" s="4">
        <f t="shared" si="113"/>
        <v>1</v>
      </c>
      <c r="AA316" s="13">
        <v>30</v>
      </c>
      <c r="AB316" s="37" t="s">
        <v>370</v>
      </c>
      <c r="AC316" s="37" t="s">
        <v>370</v>
      </c>
      <c r="AD316" s="4" t="s">
        <v>370</v>
      </c>
      <c r="AE316" s="13" t="s">
        <v>370</v>
      </c>
      <c r="AF316" s="5" t="s">
        <v>383</v>
      </c>
      <c r="AG316" s="5" t="s">
        <v>383</v>
      </c>
      <c r="AH316" s="5" t="s">
        <v>383</v>
      </c>
      <c r="AI316" s="13">
        <v>5</v>
      </c>
      <c r="AJ316" s="5" t="s">
        <v>383</v>
      </c>
      <c r="AK316" s="5" t="s">
        <v>383</v>
      </c>
      <c r="AL316" s="5" t="s">
        <v>383</v>
      </c>
      <c r="AM316" s="13">
        <v>15</v>
      </c>
      <c r="AN316" s="37">
        <v>173</v>
      </c>
      <c r="AO316" s="37">
        <v>143</v>
      </c>
      <c r="AP316" s="4">
        <f t="shared" si="116"/>
        <v>0.82658959537572252</v>
      </c>
      <c r="AQ316" s="13">
        <v>20</v>
      </c>
      <c r="AR316" s="20">
        <f t="shared" si="114"/>
        <v>0.97503481016927496</v>
      </c>
      <c r="AS316" s="20">
        <f t="shared" si="117"/>
        <v>0.97503481016927496</v>
      </c>
      <c r="AT316" s="35">
        <v>822</v>
      </c>
      <c r="AU316" s="21">
        <f t="shared" si="107"/>
        <v>672.54545454545462</v>
      </c>
      <c r="AV316" s="21">
        <f t="shared" si="108"/>
        <v>655.8</v>
      </c>
      <c r="AW316" s="80">
        <f t="shared" si="109"/>
        <v>-16.745454545454663</v>
      </c>
      <c r="AX316" s="21">
        <v>134.6</v>
      </c>
      <c r="AY316" s="21">
        <v>43.1</v>
      </c>
      <c r="AZ316" s="21">
        <v>0</v>
      </c>
      <c r="BA316" s="21">
        <v>47.5</v>
      </c>
      <c r="BB316" s="21">
        <v>63.1</v>
      </c>
      <c r="BC316" s="21">
        <v>160</v>
      </c>
      <c r="BD316" s="21">
        <v>29.999999999999943</v>
      </c>
      <c r="BE316" s="21">
        <v>73.700000000000017</v>
      </c>
      <c r="BF316" s="78">
        <f t="shared" si="110"/>
        <v>103.79999999999993</v>
      </c>
      <c r="BG316" s="100"/>
      <c r="BH316" s="81"/>
      <c r="BI316" s="106"/>
      <c r="BJ316" s="37">
        <f t="shared" si="115"/>
        <v>103.79999999999993</v>
      </c>
      <c r="BK316" s="11"/>
      <c r="BL316" s="11"/>
      <c r="BM316" s="11"/>
      <c r="BN316" s="11"/>
      <c r="BO316" s="11"/>
      <c r="BP316" s="11"/>
      <c r="BQ316" s="11"/>
      <c r="BR316" s="11"/>
      <c r="BS316" s="11"/>
      <c r="BT316" s="11"/>
      <c r="BU316" s="11"/>
      <c r="BV316" s="11"/>
      <c r="BW316" s="11"/>
      <c r="BX316" s="11"/>
      <c r="BY316" s="11"/>
      <c r="BZ316" s="11"/>
      <c r="CA316" s="11"/>
      <c r="CB316" s="11"/>
      <c r="CC316" s="11"/>
      <c r="CD316" s="11"/>
      <c r="CE316" s="11"/>
      <c r="CF316" s="12"/>
      <c r="CG316" s="11"/>
      <c r="CH316" s="11"/>
      <c r="CI316" s="11"/>
      <c r="CJ316" s="11"/>
      <c r="CK316" s="11"/>
      <c r="CL316" s="11"/>
      <c r="CM316" s="11"/>
      <c r="CN316" s="11"/>
      <c r="CO316" s="11"/>
      <c r="CP316" s="11"/>
      <c r="CQ316" s="11"/>
      <c r="CR316" s="11"/>
      <c r="CS316" s="11"/>
      <c r="CT316" s="11"/>
      <c r="CU316" s="11"/>
      <c r="CV316" s="11"/>
      <c r="CW316" s="11"/>
      <c r="CX316" s="11"/>
      <c r="CY316" s="11"/>
      <c r="CZ316" s="11"/>
      <c r="DA316" s="11"/>
      <c r="DB316" s="11"/>
      <c r="DC316" s="11"/>
      <c r="DD316" s="11"/>
      <c r="DE316" s="11"/>
      <c r="DF316" s="11"/>
      <c r="DG316" s="11"/>
      <c r="DH316" s="12"/>
      <c r="DI316" s="11"/>
      <c r="DJ316" s="11"/>
      <c r="DK316" s="11"/>
      <c r="DL316" s="11"/>
      <c r="DM316" s="11"/>
      <c r="DN316" s="11"/>
      <c r="DO316" s="11"/>
      <c r="DP316" s="11"/>
      <c r="DQ316" s="11"/>
      <c r="DR316" s="11"/>
      <c r="DS316" s="11"/>
      <c r="DT316" s="11"/>
      <c r="DU316" s="11"/>
      <c r="DV316" s="11"/>
      <c r="DW316" s="11"/>
      <c r="DX316" s="11"/>
      <c r="DY316" s="11"/>
      <c r="DZ316" s="11"/>
      <c r="EA316" s="11"/>
      <c r="EB316" s="11"/>
      <c r="EC316" s="11"/>
      <c r="ED316" s="11"/>
      <c r="EE316" s="11"/>
      <c r="EF316" s="11"/>
      <c r="EG316" s="11"/>
      <c r="EH316" s="11"/>
      <c r="EI316" s="11"/>
      <c r="EJ316" s="12"/>
      <c r="EK316" s="11"/>
      <c r="EL316" s="11"/>
      <c r="EM316" s="11"/>
      <c r="EN316" s="11"/>
      <c r="EO316" s="11"/>
      <c r="EP316" s="11"/>
      <c r="EQ316" s="11"/>
      <c r="ER316" s="11"/>
      <c r="ES316" s="11"/>
      <c r="ET316" s="11"/>
      <c r="EU316" s="11"/>
      <c r="EV316" s="11"/>
      <c r="EW316" s="11"/>
      <c r="EX316" s="11"/>
      <c r="EY316" s="11"/>
      <c r="EZ316" s="11"/>
      <c r="FA316" s="11"/>
      <c r="FB316" s="11"/>
      <c r="FC316" s="11"/>
      <c r="FD316" s="11"/>
      <c r="FE316" s="11"/>
      <c r="FF316" s="11"/>
      <c r="FG316" s="11"/>
      <c r="FH316" s="11"/>
      <c r="FI316" s="11"/>
      <c r="FJ316" s="11"/>
      <c r="FK316" s="11"/>
      <c r="FL316" s="12"/>
      <c r="FM316" s="11"/>
      <c r="FN316" s="11"/>
      <c r="FO316" s="11"/>
      <c r="FP316" s="11"/>
      <c r="FQ316" s="11"/>
      <c r="FR316" s="11"/>
      <c r="FS316" s="11"/>
      <c r="FT316" s="11"/>
      <c r="FU316" s="11"/>
      <c r="FV316" s="11"/>
      <c r="FW316" s="11"/>
      <c r="FX316" s="11"/>
      <c r="FY316" s="11"/>
      <c r="FZ316" s="11"/>
      <c r="GA316" s="11"/>
      <c r="GB316" s="11"/>
      <c r="GC316" s="11"/>
      <c r="GD316" s="11"/>
      <c r="GE316" s="11"/>
      <c r="GF316" s="11"/>
      <c r="GG316" s="11"/>
      <c r="GH316" s="11"/>
      <c r="GI316" s="11"/>
      <c r="GJ316" s="11"/>
      <c r="GK316" s="11"/>
      <c r="GL316" s="11"/>
      <c r="GM316" s="11"/>
      <c r="GN316" s="12"/>
      <c r="GO316" s="11"/>
      <c r="GP316" s="11"/>
      <c r="GQ316" s="11"/>
      <c r="GR316" s="11"/>
      <c r="GS316" s="11"/>
      <c r="GT316" s="11"/>
      <c r="GU316" s="11"/>
      <c r="GV316" s="11"/>
      <c r="GW316" s="11"/>
      <c r="GX316" s="11"/>
      <c r="GY316" s="11"/>
      <c r="GZ316" s="11"/>
      <c r="HA316" s="11"/>
      <c r="HB316" s="11"/>
      <c r="HC316" s="11"/>
      <c r="HD316" s="11"/>
      <c r="HE316" s="11"/>
      <c r="HF316" s="11"/>
      <c r="HG316" s="11"/>
      <c r="HH316" s="11"/>
      <c r="HI316" s="11"/>
      <c r="HJ316" s="11"/>
      <c r="HK316" s="11"/>
      <c r="HL316" s="11"/>
      <c r="HM316" s="11"/>
      <c r="HN316" s="11"/>
      <c r="HO316" s="11"/>
      <c r="HP316" s="12"/>
      <c r="HQ316" s="11"/>
      <c r="HR316" s="11"/>
    </row>
    <row r="317" spans="1:226" s="2" customFormat="1" ht="15" customHeight="1" x14ac:dyDescent="0.2">
      <c r="A317" s="16" t="s">
        <v>312</v>
      </c>
      <c r="B317" s="37">
        <v>0</v>
      </c>
      <c r="C317" s="37">
        <v>0</v>
      </c>
      <c r="D317" s="4">
        <f t="shared" si="106"/>
        <v>0</v>
      </c>
      <c r="E317" s="13">
        <v>0</v>
      </c>
      <c r="F317" s="5" t="s">
        <v>373</v>
      </c>
      <c r="G317" s="5" t="s">
        <v>373</v>
      </c>
      <c r="H317" s="5" t="s">
        <v>373</v>
      </c>
      <c r="I317" s="13" t="s">
        <v>370</v>
      </c>
      <c r="J317" s="5" t="s">
        <v>373</v>
      </c>
      <c r="K317" s="5" t="s">
        <v>373</v>
      </c>
      <c r="L317" s="5" t="s">
        <v>373</v>
      </c>
      <c r="M317" s="13" t="s">
        <v>370</v>
      </c>
      <c r="N317" s="37">
        <v>715.8</v>
      </c>
      <c r="O317" s="37">
        <v>638.20000000000005</v>
      </c>
      <c r="P317" s="4">
        <f t="shared" si="111"/>
        <v>0.89158982956133015</v>
      </c>
      <c r="Q317" s="13">
        <v>20</v>
      </c>
      <c r="R317" s="22">
        <v>1</v>
      </c>
      <c r="S317" s="13">
        <v>15</v>
      </c>
      <c r="T317" s="37">
        <v>11.5</v>
      </c>
      <c r="U317" s="37">
        <v>10.3</v>
      </c>
      <c r="V317" s="4">
        <f t="shared" si="112"/>
        <v>0.89565217391304353</v>
      </c>
      <c r="W317" s="13">
        <v>20</v>
      </c>
      <c r="X317" s="37">
        <v>0.2</v>
      </c>
      <c r="Y317" s="37">
        <v>0.2</v>
      </c>
      <c r="Z317" s="4">
        <f t="shared" si="113"/>
        <v>1</v>
      </c>
      <c r="AA317" s="13">
        <v>30</v>
      </c>
      <c r="AB317" s="37" t="s">
        <v>370</v>
      </c>
      <c r="AC317" s="37" t="s">
        <v>370</v>
      </c>
      <c r="AD317" s="4" t="s">
        <v>370</v>
      </c>
      <c r="AE317" s="13" t="s">
        <v>370</v>
      </c>
      <c r="AF317" s="5" t="s">
        <v>383</v>
      </c>
      <c r="AG317" s="5" t="s">
        <v>383</v>
      </c>
      <c r="AH317" s="5" t="s">
        <v>383</v>
      </c>
      <c r="AI317" s="13">
        <v>5</v>
      </c>
      <c r="AJ317" s="5" t="s">
        <v>383</v>
      </c>
      <c r="AK317" s="5" t="s">
        <v>383</v>
      </c>
      <c r="AL317" s="5" t="s">
        <v>383</v>
      </c>
      <c r="AM317" s="13">
        <v>15</v>
      </c>
      <c r="AN317" s="37">
        <v>85</v>
      </c>
      <c r="AO317" s="37">
        <v>70</v>
      </c>
      <c r="AP317" s="4">
        <f t="shared" si="116"/>
        <v>0.82352941176470584</v>
      </c>
      <c r="AQ317" s="13">
        <v>20</v>
      </c>
      <c r="AR317" s="20">
        <f t="shared" si="114"/>
        <v>0.92586122195030096</v>
      </c>
      <c r="AS317" s="20">
        <f t="shared" si="117"/>
        <v>0.92586122195030096</v>
      </c>
      <c r="AT317" s="35">
        <v>779</v>
      </c>
      <c r="AU317" s="21">
        <f t="shared" si="107"/>
        <v>637.36363636363626</v>
      </c>
      <c r="AV317" s="21">
        <f t="shared" si="108"/>
        <v>590.1</v>
      </c>
      <c r="AW317" s="80">
        <f t="shared" si="109"/>
        <v>-47.263636363636238</v>
      </c>
      <c r="AX317" s="21">
        <v>38.799999999999997</v>
      </c>
      <c r="AY317" s="21">
        <v>82.3</v>
      </c>
      <c r="AZ317" s="21">
        <v>31.700000000000017</v>
      </c>
      <c r="BA317" s="21">
        <v>17.600000000000001</v>
      </c>
      <c r="BB317" s="21">
        <v>62.8</v>
      </c>
      <c r="BC317" s="21">
        <v>195.99999999999994</v>
      </c>
      <c r="BD317" s="21">
        <v>48.100000000000023</v>
      </c>
      <c r="BE317" s="21">
        <v>56.899999999999963</v>
      </c>
      <c r="BF317" s="78">
        <f t="shared" si="110"/>
        <v>55.900000000000105</v>
      </c>
      <c r="BG317" s="100"/>
      <c r="BH317" s="81"/>
      <c r="BI317" s="106"/>
      <c r="BJ317" s="37">
        <f t="shared" si="115"/>
        <v>55.900000000000105</v>
      </c>
      <c r="BK317" s="11"/>
      <c r="BL317" s="11"/>
      <c r="BM317" s="11"/>
      <c r="BN317" s="11"/>
      <c r="BO317" s="11"/>
      <c r="BP317" s="11"/>
      <c r="BQ317" s="11"/>
      <c r="BR317" s="11"/>
      <c r="BS317" s="11"/>
      <c r="BT317" s="11"/>
      <c r="BU317" s="11"/>
      <c r="BV317" s="11"/>
      <c r="BW317" s="11"/>
      <c r="BX317" s="11"/>
      <c r="BY317" s="11"/>
      <c r="BZ317" s="11"/>
      <c r="CA317" s="11"/>
      <c r="CB317" s="11"/>
      <c r="CC317" s="11"/>
      <c r="CD317" s="11"/>
      <c r="CE317" s="11"/>
      <c r="CF317" s="12"/>
      <c r="CG317" s="11"/>
      <c r="CH317" s="11"/>
      <c r="CI317" s="11"/>
      <c r="CJ317" s="11"/>
      <c r="CK317" s="11"/>
      <c r="CL317" s="11"/>
      <c r="CM317" s="11"/>
      <c r="CN317" s="11"/>
      <c r="CO317" s="11"/>
      <c r="CP317" s="11"/>
      <c r="CQ317" s="11"/>
      <c r="CR317" s="11"/>
      <c r="CS317" s="11"/>
      <c r="CT317" s="11"/>
      <c r="CU317" s="11"/>
      <c r="CV317" s="11"/>
      <c r="CW317" s="11"/>
      <c r="CX317" s="11"/>
      <c r="CY317" s="11"/>
      <c r="CZ317" s="11"/>
      <c r="DA317" s="11"/>
      <c r="DB317" s="11"/>
      <c r="DC317" s="11"/>
      <c r="DD317" s="11"/>
      <c r="DE317" s="11"/>
      <c r="DF317" s="11"/>
      <c r="DG317" s="11"/>
      <c r="DH317" s="12"/>
      <c r="DI317" s="11"/>
      <c r="DJ317" s="11"/>
      <c r="DK317" s="11"/>
      <c r="DL317" s="11"/>
      <c r="DM317" s="11"/>
      <c r="DN317" s="11"/>
      <c r="DO317" s="11"/>
      <c r="DP317" s="11"/>
      <c r="DQ317" s="11"/>
      <c r="DR317" s="11"/>
      <c r="DS317" s="11"/>
      <c r="DT317" s="11"/>
      <c r="DU317" s="11"/>
      <c r="DV317" s="11"/>
      <c r="DW317" s="11"/>
      <c r="DX317" s="11"/>
      <c r="DY317" s="11"/>
      <c r="DZ317" s="11"/>
      <c r="EA317" s="11"/>
      <c r="EB317" s="11"/>
      <c r="EC317" s="11"/>
      <c r="ED317" s="11"/>
      <c r="EE317" s="11"/>
      <c r="EF317" s="11"/>
      <c r="EG317" s="11"/>
      <c r="EH317" s="11"/>
      <c r="EI317" s="11"/>
      <c r="EJ317" s="12"/>
      <c r="EK317" s="11"/>
      <c r="EL317" s="11"/>
      <c r="EM317" s="11"/>
      <c r="EN317" s="11"/>
      <c r="EO317" s="11"/>
      <c r="EP317" s="11"/>
      <c r="EQ317" s="11"/>
      <c r="ER317" s="11"/>
      <c r="ES317" s="11"/>
      <c r="ET317" s="11"/>
      <c r="EU317" s="11"/>
      <c r="EV317" s="11"/>
      <c r="EW317" s="11"/>
      <c r="EX317" s="11"/>
      <c r="EY317" s="11"/>
      <c r="EZ317" s="11"/>
      <c r="FA317" s="11"/>
      <c r="FB317" s="11"/>
      <c r="FC317" s="11"/>
      <c r="FD317" s="11"/>
      <c r="FE317" s="11"/>
      <c r="FF317" s="11"/>
      <c r="FG317" s="11"/>
      <c r="FH317" s="11"/>
      <c r="FI317" s="11"/>
      <c r="FJ317" s="11"/>
      <c r="FK317" s="11"/>
      <c r="FL317" s="12"/>
      <c r="FM317" s="11"/>
      <c r="FN317" s="11"/>
      <c r="FO317" s="11"/>
      <c r="FP317" s="11"/>
      <c r="FQ317" s="11"/>
      <c r="FR317" s="11"/>
      <c r="FS317" s="11"/>
      <c r="FT317" s="11"/>
      <c r="FU317" s="11"/>
      <c r="FV317" s="11"/>
      <c r="FW317" s="11"/>
      <c r="FX317" s="11"/>
      <c r="FY317" s="11"/>
      <c r="FZ317" s="11"/>
      <c r="GA317" s="11"/>
      <c r="GB317" s="11"/>
      <c r="GC317" s="11"/>
      <c r="GD317" s="11"/>
      <c r="GE317" s="11"/>
      <c r="GF317" s="11"/>
      <c r="GG317" s="11"/>
      <c r="GH317" s="11"/>
      <c r="GI317" s="11"/>
      <c r="GJ317" s="11"/>
      <c r="GK317" s="11"/>
      <c r="GL317" s="11"/>
      <c r="GM317" s="11"/>
      <c r="GN317" s="12"/>
      <c r="GO317" s="11"/>
      <c r="GP317" s="11"/>
      <c r="GQ317" s="11"/>
      <c r="GR317" s="11"/>
      <c r="GS317" s="11"/>
      <c r="GT317" s="11"/>
      <c r="GU317" s="11"/>
      <c r="GV317" s="11"/>
      <c r="GW317" s="11"/>
      <c r="GX317" s="11"/>
      <c r="GY317" s="11"/>
      <c r="GZ317" s="11"/>
      <c r="HA317" s="11"/>
      <c r="HB317" s="11"/>
      <c r="HC317" s="11"/>
      <c r="HD317" s="11"/>
      <c r="HE317" s="11"/>
      <c r="HF317" s="11"/>
      <c r="HG317" s="11"/>
      <c r="HH317" s="11"/>
      <c r="HI317" s="11"/>
      <c r="HJ317" s="11"/>
      <c r="HK317" s="11"/>
      <c r="HL317" s="11"/>
      <c r="HM317" s="11"/>
      <c r="HN317" s="11"/>
      <c r="HO317" s="11"/>
      <c r="HP317" s="12"/>
      <c r="HQ317" s="11"/>
      <c r="HR317" s="11"/>
    </row>
    <row r="318" spans="1:226" s="2" customFormat="1" ht="15" customHeight="1" x14ac:dyDescent="0.2">
      <c r="A318" s="16" t="s">
        <v>313</v>
      </c>
      <c r="B318" s="37">
        <v>0</v>
      </c>
      <c r="C318" s="37">
        <v>48395</v>
      </c>
      <c r="D318" s="4">
        <f t="shared" si="106"/>
        <v>1</v>
      </c>
      <c r="E318" s="13">
        <v>10</v>
      </c>
      <c r="F318" s="5" t="s">
        <v>373</v>
      </c>
      <c r="G318" s="5" t="s">
        <v>373</v>
      </c>
      <c r="H318" s="5" t="s">
        <v>373</v>
      </c>
      <c r="I318" s="13" t="s">
        <v>370</v>
      </c>
      <c r="J318" s="5" t="s">
        <v>373</v>
      </c>
      <c r="K318" s="5" t="s">
        <v>373</v>
      </c>
      <c r="L318" s="5" t="s">
        <v>373</v>
      </c>
      <c r="M318" s="13" t="s">
        <v>370</v>
      </c>
      <c r="N318" s="37">
        <v>1517.1</v>
      </c>
      <c r="O318" s="37">
        <v>2114.3000000000002</v>
      </c>
      <c r="P318" s="4">
        <f t="shared" si="111"/>
        <v>1.3936457715378026</v>
      </c>
      <c r="Q318" s="13">
        <v>20</v>
      </c>
      <c r="R318" s="22">
        <v>1</v>
      </c>
      <c r="S318" s="13">
        <v>15</v>
      </c>
      <c r="T318" s="37">
        <v>19.2</v>
      </c>
      <c r="U318" s="37">
        <v>29.2</v>
      </c>
      <c r="V318" s="4">
        <f t="shared" si="112"/>
        <v>1.5208333333333333</v>
      </c>
      <c r="W318" s="13">
        <v>20</v>
      </c>
      <c r="X318" s="37">
        <v>0</v>
      </c>
      <c r="Y318" s="37">
        <v>5</v>
      </c>
      <c r="Z318" s="4">
        <f t="shared" si="113"/>
        <v>1</v>
      </c>
      <c r="AA318" s="13">
        <v>30</v>
      </c>
      <c r="AB318" s="37" t="s">
        <v>370</v>
      </c>
      <c r="AC318" s="37" t="s">
        <v>370</v>
      </c>
      <c r="AD318" s="4" t="s">
        <v>370</v>
      </c>
      <c r="AE318" s="13" t="s">
        <v>370</v>
      </c>
      <c r="AF318" s="5" t="s">
        <v>383</v>
      </c>
      <c r="AG318" s="5" t="s">
        <v>383</v>
      </c>
      <c r="AH318" s="5" t="s">
        <v>383</v>
      </c>
      <c r="AI318" s="13">
        <v>5</v>
      </c>
      <c r="AJ318" s="5" t="s">
        <v>383</v>
      </c>
      <c r="AK318" s="5" t="s">
        <v>383</v>
      </c>
      <c r="AL318" s="5" t="s">
        <v>383</v>
      </c>
      <c r="AM318" s="13">
        <v>15</v>
      </c>
      <c r="AN318" s="37">
        <v>131</v>
      </c>
      <c r="AO318" s="37">
        <v>111</v>
      </c>
      <c r="AP318" s="4">
        <f t="shared" si="116"/>
        <v>0.84732824427480913</v>
      </c>
      <c r="AQ318" s="13">
        <v>20</v>
      </c>
      <c r="AR318" s="20">
        <f t="shared" si="114"/>
        <v>1.1324882346340772</v>
      </c>
      <c r="AS318" s="20">
        <f t="shared" si="117"/>
        <v>1.1324882346340772</v>
      </c>
      <c r="AT318" s="35">
        <v>422</v>
      </c>
      <c r="AU318" s="21">
        <f t="shared" si="107"/>
        <v>345.27272727272731</v>
      </c>
      <c r="AV318" s="21">
        <f t="shared" si="108"/>
        <v>391</v>
      </c>
      <c r="AW318" s="80">
        <f t="shared" si="109"/>
        <v>45.727272727272691</v>
      </c>
      <c r="AX318" s="21">
        <v>37.9</v>
      </c>
      <c r="AY318" s="21">
        <v>55.6</v>
      </c>
      <c r="AZ318" s="21">
        <v>0</v>
      </c>
      <c r="BA318" s="21">
        <v>48.3</v>
      </c>
      <c r="BB318" s="21">
        <v>38.1</v>
      </c>
      <c r="BC318" s="21">
        <v>88.499999999999972</v>
      </c>
      <c r="BD318" s="21">
        <v>10.900000000000027</v>
      </c>
      <c r="BE318" s="21">
        <v>56.6</v>
      </c>
      <c r="BF318" s="78">
        <f t="shared" si="110"/>
        <v>55.099999999999987</v>
      </c>
      <c r="BG318" s="100"/>
      <c r="BH318" s="81"/>
      <c r="BI318" s="106"/>
      <c r="BJ318" s="37">
        <f t="shared" si="115"/>
        <v>55.099999999999987</v>
      </c>
      <c r="BK318" s="11"/>
      <c r="BL318" s="11"/>
      <c r="BM318" s="11"/>
      <c r="BN318" s="11"/>
      <c r="BO318" s="11"/>
      <c r="BP318" s="11"/>
      <c r="BQ318" s="11"/>
      <c r="BR318" s="11"/>
      <c r="BS318" s="11"/>
      <c r="BT318" s="11"/>
      <c r="BU318" s="11"/>
      <c r="BV318" s="11"/>
      <c r="BW318" s="11"/>
      <c r="BX318" s="11"/>
      <c r="BY318" s="11"/>
      <c r="BZ318" s="11"/>
      <c r="CA318" s="11"/>
      <c r="CB318" s="11"/>
      <c r="CC318" s="11"/>
      <c r="CD318" s="11"/>
      <c r="CE318" s="11"/>
      <c r="CF318" s="12"/>
      <c r="CG318" s="11"/>
      <c r="CH318" s="11"/>
      <c r="CI318" s="11"/>
      <c r="CJ318" s="11"/>
      <c r="CK318" s="11"/>
      <c r="CL318" s="11"/>
      <c r="CM318" s="11"/>
      <c r="CN318" s="11"/>
      <c r="CO318" s="11"/>
      <c r="CP318" s="11"/>
      <c r="CQ318" s="11"/>
      <c r="CR318" s="11"/>
      <c r="CS318" s="11"/>
      <c r="CT318" s="11"/>
      <c r="CU318" s="11"/>
      <c r="CV318" s="11"/>
      <c r="CW318" s="11"/>
      <c r="CX318" s="11"/>
      <c r="CY318" s="11"/>
      <c r="CZ318" s="11"/>
      <c r="DA318" s="11"/>
      <c r="DB318" s="11"/>
      <c r="DC318" s="11"/>
      <c r="DD318" s="11"/>
      <c r="DE318" s="11"/>
      <c r="DF318" s="11"/>
      <c r="DG318" s="11"/>
      <c r="DH318" s="12"/>
      <c r="DI318" s="11"/>
      <c r="DJ318" s="11"/>
      <c r="DK318" s="11"/>
      <c r="DL318" s="11"/>
      <c r="DM318" s="11"/>
      <c r="DN318" s="11"/>
      <c r="DO318" s="11"/>
      <c r="DP318" s="11"/>
      <c r="DQ318" s="11"/>
      <c r="DR318" s="11"/>
      <c r="DS318" s="11"/>
      <c r="DT318" s="11"/>
      <c r="DU318" s="11"/>
      <c r="DV318" s="11"/>
      <c r="DW318" s="11"/>
      <c r="DX318" s="11"/>
      <c r="DY318" s="11"/>
      <c r="DZ318" s="11"/>
      <c r="EA318" s="11"/>
      <c r="EB318" s="11"/>
      <c r="EC318" s="11"/>
      <c r="ED318" s="11"/>
      <c r="EE318" s="11"/>
      <c r="EF318" s="11"/>
      <c r="EG318" s="11"/>
      <c r="EH318" s="11"/>
      <c r="EI318" s="11"/>
      <c r="EJ318" s="12"/>
      <c r="EK318" s="11"/>
      <c r="EL318" s="11"/>
      <c r="EM318" s="11"/>
      <c r="EN318" s="11"/>
      <c r="EO318" s="11"/>
      <c r="EP318" s="11"/>
      <c r="EQ318" s="11"/>
      <c r="ER318" s="11"/>
      <c r="ES318" s="11"/>
      <c r="ET318" s="11"/>
      <c r="EU318" s="11"/>
      <c r="EV318" s="11"/>
      <c r="EW318" s="11"/>
      <c r="EX318" s="11"/>
      <c r="EY318" s="11"/>
      <c r="EZ318" s="11"/>
      <c r="FA318" s="11"/>
      <c r="FB318" s="11"/>
      <c r="FC318" s="11"/>
      <c r="FD318" s="11"/>
      <c r="FE318" s="11"/>
      <c r="FF318" s="11"/>
      <c r="FG318" s="11"/>
      <c r="FH318" s="11"/>
      <c r="FI318" s="11"/>
      <c r="FJ318" s="11"/>
      <c r="FK318" s="11"/>
      <c r="FL318" s="12"/>
      <c r="FM318" s="11"/>
      <c r="FN318" s="11"/>
      <c r="FO318" s="11"/>
      <c r="FP318" s="11"/>
      <c r="FQ318" s="11"/>
      <c r="FR318" s="11"/>
      <c r="FS318" s="11"/>
      <c r="FT318" s="11"/>
      <c r="FU318" s="11"/>
      <c r="FV318" s="11"/>
      <c r="FW318" s="11"/>
      <c r="FX318" s="11"/>
      <c r="FY318" s="11"/>
      <c r="FZ318" s="11"/>
      <c r="GA318" s="11"/>
      <c r="GB318" s="11"/>
      <c r="GC318" s="11"/>
      <c r="GD318" s="11"/>
      <c r="GE318" s="11"/>
      <c r="GF318" s="11"/>
      <c r="GG318" s="11"/>
      <c r="GH318" s="11"/>
      <c r="GI318" s="11"/>
      <c r="GJ318" s="11"/>
      <c r="GK318" s="11"/>
      <c r="GL318" s="11"/>
      <c r="GM318" s="11"/>
      <c r="GN318" s="12"/>
      <c r="GO318" s="11"/>
      <c r="GP318" s="11"/>
      <c r="GQ318" s="11"/>
      <c r="GR318" s="11"/>
      <c r="GS318" s="11"/>
      <c r="GT318" s="11"/>
      <c r="GU318" s="11"/>
      <c r="GV318" s="11"/>
      <c r="GW318" s="11"/>
      <c r="GX318" s="11"/>
      <c r="GY318" s="11"/>
      <c r="GZ318" s="11"/>
      <c r="HA318" s="11"/>
      <c r="HB318" s="11"/>
      <c r="HC318" s="11"/>
      <c r="HD318" s="11"/>
      <c r="HE318" s="11"/>
      <c r="HF318" s="11"/>
      <c r="HG318" s="11"/>
      <c r="HH318" s="11"/>
      <c r="HI318" s="11"/>
      <c r="HJ318" s="11"/>
      <c r="HK318" s="11"/>
      <c r="HL318" s="11"/>
      <c r="HM318" s="11"/>
      <c r="HN318" s="11"/>
      <c r="HO318" s="11"/>
      <c r="HP318" s="12"/>
      <c r="HQ318" s="11"/>
      <c r="HR318" s="11"/>
    </row>
    <row r="319" spans="1:226" s="2" customFormat="1" ht="15" customHeight="1" x14ac:dyDescent="0.2">
      <c r="A319" s="16" t="s">
        <v>314</v>
      </c>
      <c r="B319" s="37">
        <v>36046</v>
      </c>
      <c r="C319" s="37">
        <v>32073.4</v>
      </c>
      <c r="D319" s="4">
        <f t="shared" si="106"/>
        <v>0.88979082283748545</v>
      </c>
      <c r="E319" s="13">
        <v>10</v>
      </c>
      <c r="F319" s="5" t="s">
        <v>373</v>
      </c>
      <c r="G319" s="5" t="s">
        <v>373</v>
      </c>
      <c r="H319" s="5" t="s">
        <v>373</v>
      </c>
      <c r="I319" s="13" t="s">
        <v>370</v>
      </c>
      <c r="J319" s="5" t="s">
        <v>373</v>
      </c>
      <c r="K319" s="5" t="s">
        <v>373</v>
      </c>
      <c r="L319" s="5" t="s">
        <v>373</v>
      </c>
      <c r="M319" s="13" t="s">
        <v>370</v>
      </c>
      <c r="N319" s="37">
        <v>3380.4</v>
      </c>
      <c r="O319" s="37">
        <v>4606.8999999999996</v>
      </c>
      <c r="P319" s="4">
        <f t="shared" si="111"/>
        <v>1.3628268843923794</v>
      </c>
      <c r="Q319" s="13">
        <v>20</v>
      </c>
      <c r="R319" s="22">
        <v>1</v>
      </c>
      <c r="S319" s="13">
        <v>15</v>
      </c>
      <c r="T319" s="37">
        <v>0</v>
      </c>
      <c r="U319" s="37">
        <v>0</v>
      </c>
      <c r="V319" s="4">
        <f t="shared" si="112"/>
        <v>1</v>
      </c>
      <c r="W319" s="13">
        <v>20</v>
      </c>
      <c r="X319" s="37">
        <v>0</v>
      </c>
      <c r="Y319" s="37">
        <v>0</v>
      </c>
      <c r="Z319" s="4">
        <f t="shared" si="113"/>
        <v>1</v>
      </c>
      <c r="AA319" s="13">
        <v>30</v>
      </c>
      <c r="AB319" s="37" t="s">
        <v>370</v>
      </c>
      <c r="AC319" s="37" t="s">
        <v>370</v>
      </c>
      <c r="AD319" s="4" t="s">
        <v>370</v>
      </c>
      <c r="AE319" s="13" t="s">
        <v>370</v>
      </c>
      <c r="AF319" s="5" t="s">
        <v>383</v>
      </c>
      <c r="AG319" s="5" t="s">
        <v>383</v>
      </c>
      <c r="AH319" s="5" t="s">
        <v>383</v>
      </c>
      <c r="AI319" s="13">
        <v>5</v>
      </c>
      <c r="AJ319" s="5" t="s">
        <v>383</v>
      </c>
      <c r="AK319" s="5" t="s">
        <v>383</v>
      </c>
      <c r="AL319" s="5" t="s">
        <v>383</v>
      </c>
      <c r="AM319" s="13">
        <v>15</v>
      </c>
      <c r="AN319" s="37">
        <v>11</v>
      </c>
      <c r="AO319" s="37">
        <v>11</v>
      </c>
      <c r="AP319" s="4">
        <f t="shared" si="116"/>
        <v>1</v>
      </c>
      <c r="AQ319" s="13">
        <v>20</v>
      </c>
      <c r="AR319" s="20">
        <f t="shared" si="114"/>
        <v>1.0535169210106299</v>
      </c>
      <c r="AS319" s="20">
        <f t="shared" si="117"/>
        <v>1.0535169210106299</v>
      </c>
      <c r="AT319" s="35">
        <v>571</v>
      </c>
      <c r="AU319" s="21">
        <f t="shared" si="107"/>
        <v>467.18181818181813</v>
      </c>
      <c r="AV319" s="21">
        <f t="shared" si="108"/>
        <v>492.2</v>
      </c>
      <c r="AW319" s="80">
        <f t="shared" si="109"/>
        <v>25.018181818181858</v>
      </c>
      <c r="AX319" s="21">
        <v>74.900000000000006</v>
      </c>
      <c r="AY319" s="21">
        <v>141.69999999999999</v>
      </c>
      <c r="AZ319" s="21">
        <v>0</v>
      </c>
      <c r="BA319" s="21">
        <v>22.2</v>
      </c>
      <c r="BB319" s="21">
        <v>67.5</v>
      </c>
      <c r="BC319" s="21">
        <v>14.800000000000011</v>
      </c>
      <c r="BD319" s="21">
        <v>47.999999999999972</v>
      </c>
      <c r="BE319" s="21">
        <v>62.2</v>
      </c>
      <c r="BF319" s="78">
        <f t="shared" si="110"/>
        <v>60.899999999999991</v>
      </c>
      <c r="BG319" s="100"/>
      <c r="BH319" s="81"/>
      <c r="BI319" s="106"/>
      <c r="BJ319" s="37">
        <f t="shared" si="115"/>
        <v>60.899999999999991</v>
      </c>
      <c r="BK319" s="11"/>
      <c r="BL319" s="11"/>
      <c r="BM319" s="11"/>
      <c r="BN319" s="11"/>
      <c r="BO319" s="11"/>
      <c r="BP319" s="11"/>
      <c r="BQ319" s="11"/>
      <c r="BR319" s="11"/>
      <c r="BS319" s="11"/>
      <c r="BT319" s="11"/>
      <c r="BU319" s="11"/>
      <c r="BV319" s="11"/>
      <c r="BW319" s="11"/>
      <c r="BX319" s="11"/>
      <c r="BY319" s="11"/>
      <c r="BZ319" s="11"/>
      <c r="CA319" s="11"/>
      <c r="CB319" s="11"/>
      <c r="CC319" s="11"/>
      <c r="CD319" s="11"/>
      <c r="CE319" s="11"/>
      <c r="CF319" s="12"/>
      <c r="CG319" s="11"/>
      <c r="CH319" s="11"/>
      <c r="CI319" s="11"/>
      <c r="CJ319" s="11"/>
      <c r="CK319" s="11"/>
      <c r="CL319" s="11"/>
      <c r="CM319" s="11"/>
      <c r="CN319" s="11"/>
      <c r="CO319" s="11"/>
      <c r="CP319" s="11"/>
      <c r="CQ319" s="11"/>
      <c r="CR319" s="11"/>
      <c r="CS319" s="11"/>
      <c r="CT319" s="11"/>
      <c r="CU319" s="11"/>
      <c r="CV319" s="11"/>
      <c r="CW319" s="11"/>
      <c r="CX319" s="11"/>
      <c r="CY319" s="11"/>
      <c r="CZ319" s="11"/>
      <c r="DA319" s="11"/>
      <c r="DB319" s="11"/>
      <c r="DC319" s="11"/>
      <c r="DD319" s="11"/>
      <c r="DE319" s="11"/>
      <c r="DF319" s="11"/>
      <c r="DG319" s="11"/>
      <c r="DH319" s="12"/>
      <c r="DI319" s="11"/>
      <c r="DJ319" s="11"/>
      <c r="DK319" s="11"/>
      <c r="DL319" s="11"/>
      <c r="DM319" s="11"/>
      <c r="DN319" s="11"/>
      <c r="DO319" s="11"/>
      <c r="DP319" s="11"/>
      <c r="DQ319" s="11"/>
      <c r="DR319" s="11"/>
      <c r="DS319" s="11"/>
      <c r="DT319" s="11"/>
      <c r="DU319" s="11"/>
      <c r="DV319" s="11"/>
      <c r="DW319" s="11"/>
      <c r="DX319" s="11"/>
      <c r="DY319" s="11"/>
      <c r="DZ319" s="11"/>
      <c r="EA319" s="11"/>
      <c r="EB319" s="11"/>
      <c r="EC319" s="11"/>
      <c r="ED319" s="11"/>
      <c r="EE319" s="11"/>
      <c r="EF319" s="11"/>
      <c r="EG319" s="11"/>
      <c r="EH319" s="11"/>
      <c r="EI319" s="11"/>
      <c r="EJ319" s="12"/>
      <c r="EK319" s="11"/>
      <c r="EL319" s="11"/>
      <c r="EM319" s="11"/>
      <c r="EN319" s="11"/>
      <c r="EO319" s="11"/>
      <c r="EP319" s="11"/>
      <c r="EQ319" s="11"/>
      <c r="ER319" s="11"/>
      <c r="ES319" s="11"/>
      <c r="ET319" s="11"/>
      <c r="EU319" s="11"/>
      <c r="EV319" s="11"/>
      <c r="EW319" s="11"/>
      <c r="EX319" s="11"/>
      <c r="EY319" s="11"/>
      <c r="EZ319" s="11"/>
      <c r="FA319" s="11"/>
      <c r="FB319" s="11"/>
      <c r="FC319" s="11"/>
      <c r="FD319" s="11"/>
      <c r="FE319" s="11"/>
      <c r="FF319" s="11"/>
      <c r="FG319" s="11"/>
      <c r="FH319" s="11"/>
      <c r="FI319" s="11"/>
      <c r="FJ319" s="11"/>
      <c r="FK319" s="11"/>
      <c r="FL319" s="12"/>
      <c r="FM319" s="11"/>
      <c r="FN319" s="11"/>
      <c r="FO319" s="11"/>
      <c r="FP319" s="11"/>
      <c r="FQ319" s="11"/>
      <c r="FR319" s="11"/>
      <c r="FS319" s="11"/>
      <c r="FT319" s="11"/>
      <c r="FU319" s="11"/>
      <c r="FV319" s="11"/>
      <c r="FW319" s="11"/>
      <c r="FX319" s="11"/>
      <c r="FY319" s="11"/>
      <c r="FZ319" s="11"/>
      <c r="GA319" s="11"/>
      <c r="GB319" s="11"/>
      <c r="GC319" s="11"/>
      <c r="GD319" s="11"/>
      <c r="GE319" s="11"/>
      <c r="GF319" s="11"/>
      <c r="GG319" s="11"/>
      <c r="GH319" s="11"/>
      <c r="GI319" s="11"/>
      <c r="GJ319" s="11"/>
      <c r="GK319" s="11"/>
      <c r="GL319" s="11"/>
      <c r="GM319" s="11"/>
      <c r="GN319" s="12"/>
      <c r="GO319" s="11"/>
      <c r="GP319" s="11"/>
      <c r="GQ319" s="11"/>
      <c r="GR319" s="11"/>
      <c r="GS319" s="11"/>
      <c r="GT319" s="11"/>
      <c r="GU319" s="11"/>
      <c r="GV319" s="11"/>
      <c r="GW319" s="11"/>
      <c r="GX319" s="11"/>
      <c r="GY319" s="11"/>
      <c r="GZ319" s="11"/>
      <c r="HA319" s="11"/>
      <c r="HB319" s="11"/>
      <c r="HC319" s="11"/>
      <c r="HD319" s="11"/>
      <c r="HE319" s="11"/>
      <c r="HF319" s="11"/>
      <c r="HG319" s="11"/>
      <c r="HH319" s="11"/>
      <c r="HI319" s="11"/>
      <c r="HJ319" s="11"/>
      <c r="HK319" s="11"/>
      <c r="HL319" s="11"/>
      <c r="HM319" s="11"/>
      <c r="HN319" s="11"/>
      <c r="HO319" s="11"/>
      <c r="HP319" s="12"/>
      <c r="HQ319" s="11"/>
      <c r="HR319" s="11"/>
    </row>
    <row r="320" spans="1:226" s="2" customFormat="1" ht="15" customHeight="1" x14ac:dyDescent="0.2">
      <c r="A320" s="16" t="s">
        <v>315</v>
      </c>
      <c r="B320" s="37">
        <v>12377</v>
      </c>
      <c r="C320" s="37">
        <v>16025</v>
      </c>
      <c r="D320" s="4">
        <f t="shared" si="106"/>
        <v>1.2947402440009694</v>
      </c>
      <c r="E320" s="13">
        <v>10</v>
      </c>
      <c r="F320" s="5" t="s">
        <v>373</v>
      </c>
      <c r="G320" s="5" t="s">
        <v>373</v>
      </c>
      <c r="H320" s="5" t="s">
        <v>373</v>
      </c>
      <c r="I320" s="13" t="s">
        <v>370</v>
      </c>
      <c r="J320" s="5" t="s">
        <v>373</v>
      </c>
      <c r="K320" s="5" t="s">
        <v>373</v>
      </c>
      <c r="L320" s="5" t="s">
        <v>373</v>
      </c>
      <c r="M320" s="13" t="s">
        <v>370</v>
      </c>
      <c r="N320" s="37">
        <v>1218.2</v>
      </c>
      <c r="O320" s="37">
        <v>1527.3</v>
      </c>
      <c r="P320" s="4">
        <f t="shared" si="111"/>
        <v>1.2537350188803151</v>
      </c>
      <c r="Q320" s="13">
        <v>20</v>
      </c>
      <c r="R320" s="22">
        <v>1</v>
      </c>
      <c r="S320" s="13">
        <v>15</v>
      </c>
      <c r="T320" s="37">
        <v>130.9</v>
      </c>
      <c r="U320" s="37">
        <v>132.6</v>
      </c>
      <c r="V320" s="4">
        <f t="shared" si="112"/>
        <v>1.0129870129870129</v>
      </c>
      <c r="W320" s="13">
        <v>30</v>
      </c>
      <c r="X320" s="37">
        <v>39</v>
      </c>
      <c r="Y320" s="37">
        <v>39</v>
      </c>
      <c r="Z320" s="4">
        <f t="shared" si="113"/>
        <v>1</v>
      </c>
      <c r="AA320" s="13">
        <v>20</v>
      </c>
      <c r="AB320" s="37" t="s">
        <v>370</v>
      </c>
      <c r="AC320" s="37" t="s">
        <v>370</v>
      </c>
      <c r="AD320" s="4" t="s">
        <v>370</v>
      </c>
      <c r="AE320" s="13" t="s">
        <v>370</v>
      </c>
      <c r="AF320" s="5" t="s">
        <v>383</v>
      </c>
      <c r="AG320" s="5" t="s">
        <v>383</v>
      </c>
      <c r="AH320" s="5" t="s">
        <v>383</v>
      </c>
      <c r="AI320" s="13">
        <v>5</v>
      </c>
      <c r="AJ320" s="5" t="s">
        <v>383</v>
      </c>
      <c r="AK320" s="5" t="s">
        <v>383</v>
      </c>
      <c r="AL320" s="5" t="s">
        <v>383</v>
      </c>
      <c r="AM320" s="13">
        <v>15</v>
      </c>
      <c r="AN320" s="37">
        <v>145</v>
      </c>
      <c r="AO320" s="37">
        <v>145</v>
      </c>
      <c r="AP320" s="4">
        <f t="shared" si="116"/>
        <v>1</v>
      </c>
      <c r="AQ320" s="13">
        <v>20</v>
      </c>
      <c r="AR320" s="20">
        <f t="shared" si="114"/>
        <v>1.0731453322367512</v>
      </c>
      <c r="AS320" s="20">
        <f t="shared" si="117"/>
        <v>1.0731453322367512</v>
      </c>
      <c r="AT320" s="35">
        <v>305</v>
      </c>
      <c r="AU320" s="21">
        <f t="shared" si="107"/>
        <v>249.54545454545453</v>
      </c>
      <c r="AV320" s="21">
        <f t="shared" si="108"/>
        <v>267.8</v>
      </c>
      <c r="AW320" s="80">
        <f t="shared" si="109"/>
        <v>18.254545454545479</v>
      </c>
      <c r="AX320" s="21">
        <v>131.19999999999999</v>
      </c>
      <c r="AY320" s="21">
        <v>140.19999999999999</v>
      </c>
      <c r="AZ320" s="21">
        <v>0</v>
      </c>
      <c r="BA320" s="21">
        <v>20.399999999999999</v>
      </c>
      <c r="BB320" s="21">
        <v>26.7</v>
      </c>
      <c r="BC320" s="21">
        <v>0</v>
      </c>
      <c r="BD320" s="21">
        <v>28.6</v>
      </c>
      <c r="BE320" s="21">
        <v>33.799999999999997</v>
      </c>
      <c r="BF320" s="78">
        <f t="shared" si="110"/>
        <v>-113.09999999999995</v>
      </c>
      <c r="BG320" s="100"/>
      <c r="BH320" s="81"/>
      <c r="BI320" s="106"/>
      <c r="BJ320" s="37">
        <f t="shared" si="115"/>
        <v>0</v>
      </c>
      <c r="BK320" s="11"/>
      <c r="BL320" s="11"/>
      <c r="BM320" s="11"/>
      <c r="BN320" s="11"/>
      <c r="BO320" s="11"/>
      <c r="BP320" s="11"/>
      <c r="BQ320" s="11"/>
      <c r="BR320" s="11"/>
      <c r="BS320" s="11"/>
      <c r="BT320" s="11"/>
      <c r="BU320" s="11"/>
      <c r="BV320" s="11"/>
      <c r="BW320" s="11"/>
      <c r="BX320" s="11"/>
      <c r="BY320" s="11"/>
      <c r="BZ320" s="11"/>
      <c r="CA320" s="11"/>
      <c r="CB320" s="11"/>
      <c r="CC320" s="11"/>
      <c r="CD320" s="11"/>
      <c r="CE320" s="11"/>
      <c r="CF320" s="12"/>
      <c r="CG320" s="11"/>
      <c r="CH320" s="11"/>
      <c r="CI320" s="11"/>
      <c r="CJ320" s="11"/>
      <c r="CK320" s="11"/>
      <c r="CL320" s="11"/>
      <c r="CM320" s="11"/>
      <c r="CN320" s="11"/>
      <c r="CO320" s="11"/>
      <c r="CP320" s="11"/>
      <c r="CQ320" s="11"/>
      <c r="CR320" s="11"/>
      <c r="CS320" s="11"/>
      <c r="CT320" s="11"/>
      <c r="CU320" s="11"/>
      <c r="CV320" s="11"/>
      <c r="CW320" s="11"/>
      <c r="CX320" s="11"/>
      <c r="CY320" s="11"/>
      <c r="CZ320" s="11"/>
      <c r="DA320" s="11"/>
      <c r="DB320" s="11"/>
      <c r="DC320" s="11"/>
      <c r="DD320" s="11"/>
      <c r="DE320" s="11"/>
      <c r="DF320" s="11"/>
      <c r="DG320" s="11"/>
      <c r="DH320" s="12"/>
      <c r="DI320" s="11"/>
      <c r="DJ320" s="11"/>
      <c r="DK320" s="11"/>
      <c r="DL320" s="11"/>
      <c r="DM320" s="11"/>
      <c r="DN320" s="11"/>
      <c r="DO320" s="11"/>
      <c r="DP320" s="11"/>
      <c r="DQ320" s="11"/>
      <c r="DR320" s="11"/>
      <c r="DS320" s="11"/>
      <c r="DT320" s="11"/>
      <c r="DU320" s="11"/>
      <c r="DV320" s="11"/>
      <c r="DW320" s="11"/>
      <c r="DX320" s="11"/>
      <c r="DY320" s="11"/>
      <c r="DZ320" s="11"/>
      <c r="EA320" s="11"/>
      <c r="EB320" s="11"/>
      <c r="EC320" s="11"/>
      <c r="ED320" s="11"/>
      <c r="EE320" s="11"/>
      <c r="EF320" s="11"/>
      <c r="EG320" s="11"/>
      <c r="EH320" s="11"/>
      <c r="EI320" s="11"/>
      <c r="EJ320" s="12"/>
      <c r="EK320" s="11"/>
      <c r="EL320" s="11"/>
      <c r="EM320" s="11"/>
      <c r="EN320" s="11"/>
      <c r="EO320" s="11"/>
      <c r="EP320" s="11"/>
      <c r="EQ320" s="11"/>
      <c r="ER320" s="11"/>
      <c r="ES320" s="11"/>
      <c r="ET320" s="11"/>
      <c r="EU320" s="11"/>
      <c r="EV320" s="11"/>
      <c r="EW320" s="11"/>
      <c r="EX320" s="11"/>
      <c r="EY320" s="11"/>
      <c r="EZ320" s="11"/>
      <c r="FA320" s="11"/>
      <c r="FB320" s="11"/>
      <c r="FC320" s="11"/>
      <c r="FD320" s="11"/>
      <c r="FE320" s="11"/>
      <c r="FF320" s="11"/>
      <c r="FG320" s="11"/>
      <c r="FH320" s="11"/>
      <c r="FI320" s="11"/>
      <c r="FJ320" s="11"/>
      <c r="FK320" s="11"/>
      <c r="FL320" s="12"/>
      <c r="FM320" s="11"/>
      <c r="FN320" s="11"/>
      <c r="FO320" s="11"/>
      <c r="FP320" s="11"/>
      <c r="FQ320" s="11"/>
      <c r="FR320" s="11"/>
      <c r="FS320" s="11"/>
      <c r="FT320" s="11"/>
      <c r="FU320" s="11"/>
      <c r="FV320" s="11"/>
      <c r="FW320" s="11"/>
      <c r="FX320" s="11"/>
      <c r="FY320" s="11"/>
      <c r="FZ320" s="11"/>
      <c r="GA320" s="11"/>
      <c r="GB320" s="11"/>
      <c r="GC320" s="11"/>
      <c r="GD320" s="11"/>
      <c r="GE320" s="11"/>
      <c r="GF320" s="11"/>
      <c r="GG320" s="11"/>
      <c r="GH320" s="11"/>
      <c r="GI320" s="11"/>
      <c r="GJ320" s="11"/>
      <c r="GK320" s="11"/>
      <c r="GL320" s="11"/>
      <c r="GM320" s="11"/>
      <c r="GN320" s="12"/>
      <c r="GO320" s="11"/>
      <c r="GP320" s="11"/>
      <c r="GQ320" s="11"/>
      <c r="GR320" s="11"/>
      <c r="GS320" s="11"/>
      <c r="GT320" s="11"/>
      <c r="GU320" s="11"/>
      <c r="GV320" s="11"/>
      <c r="GW320" s="11"/>
      <c r="GX320" s="11"/>
      <c r="GY320" s="11"/>
      <c r="GZ320" s="11"/>
      <c r="HA320" s="11"/>
      <c r="HB320" s="11"/>
      <c r="HC320" s="11"/>
      <c r="HD320" s="11"/>
      <c r="HE320" s="11"/>
      <c r="HF320" s="11"/>
      <c r="HG320" s="11"/>
      <c r="HH320" s="11"/>
      <c r="HI320" s="11"/>
      <c r="HJ320" s="11"/>
      <c r="HK320" s="11"/>
      <c r="HL320" s="11"/>
      <c r="HM320" s="11"/>
      <c r="HN320" s="11"/>
      <c r="HO320" s="11"/>
      <c r="HP320" s="12"/>
      <c r="HQ320" s="11"/>
      <c r="HR320" s="11"/>
    </row>
    <row r="321" spans="1:226" s="2" customFormat="1" ht="15" customHeight="1" x14ac:dyDescent="0.2">
      <c r="A321" s="16" t="s">
        <v>316</v>
      </c>
      <c r="B321" s="37">
        <v>0</v>
      </c>
      <c r="C321" s="37">
        <v>0</v>
      </c>
      <c r="D321" s="4">
        <f t="shared" si="106"/>
        <v>0</v>
      </c>
      <c r="E321" s="13">
        <v>0</v>
      </c>
      <c r="F321" s="5" t="s">
        <v>373</v>
      </c>
      <c r="G321" s="5" t="s">
        <v>373</v>
      </c>
      <c r="H321" s="5" t="s">
        <v>373</v>
      </c>
      <c r="I321" s="13" t="s">
        <v>370</v>
      </c>
      <c r="J321" s="5" t="s">
        <v>373</v>
      </c>
      <c r="K321" s="5" t="s">
        <v>373</v>
      </c>
      <c r="L321" s="5" t="s">
        <v>373</v>
      </c>
      <c r="M321" s="13" t="s">
        <v>370</v>
      </c>
      <c r="N321" s="37">
        <v>3709.1</v>
      </c>
      <c r="O321" s="37">
        <v>4305.7</v>
      </c>
      <c r="P321" s="4">
        <f t="shared" si="111"/>
        <v>1.1608476449812624</v>
      </c>
      <c r="Q321" s="13">
        <v>20</v>
      </c>
      <c r="R321" s="22">
        <v>1</v>
      </c>
      <c r="S321" s="13">
        <v>15</v>
      </c>
      <c r="T321" s="37">
        <v>30.5</v>
      </c>
      <c r="U321" s="37">
        <v>34.700000000000003</v>
      </c>
      <c r="V321" s="4">
        <f t="shared" si="112"/>
        <v>1.1377049180327869</v>
      </c>
      <c r="W321" s="13">
        <v>10</v>
      </c>
      <c r="X321" s="37">
        <v>0</v>
      </c>
      <c r="Y321" s="37">
        <v>0</v>
      </c>
      <c r="Z321" s="4">
        <f t="shared" si="113"/>
        <v>1</v>
      </c>
      <c r="AA321" s="13">
        <v>40</v>
      </c>
      <c r="AB321" s="37" t="s">
        <v>370</v>
      </c>
      <c r="AC321" s="37" t="s">
        <v>370</v>
      </c>
      <c r="AD321" s="4" t="s">
        <v>370</v>
      </c>
      <c r="AE321" s="13" t="s">
        <v>370</v>
      </c>
      <c r="AF321" s="5" t="s">
        <v>383</v>
      </c>
      <c r="AG321" s="5" t="s">
        <v>383</v>
      </c>
      <c r="AH321" s="5" t="s">
        <v>383</v>
      </c>
      <c r="AI321" s="13">
        <v>5</v>
      </c>
      <c r="AJ321" s="5" t="s">
        <v>383</v>
      </c>
      <c r="AK321" s="5" t="s">
        <v>383</v>
      </c>
      <c r="AL321" s="5" t="s">
        <v>383</v>
      </c>
      <c r="AM321" s="13">
        <v>15</v>
      </c>
      <c r="AN321" s="37">
        <v>90</v>
      </c>
      <c r="AO321" s="37">
        <v>90</v>
      </c>
      <c r="AP321" s="4">
        <f t="shared" si="116"/>
        <v>1</v>
      </c>
      <c r="AQ321" s="13">
        <v>20</v>
      </c>
      <c r="AR321" s="20">
        <f t="shared" si="114"/>
        <v>1.0437524007614583</v>
      </c>
      <c r="AS321" s="20">
        <f t="shared" si="117"/>
        <v>1.0437524007614583</v>
      </c>
      <c r="AT321" s="35">
        <v>178</v>
      </c>
      <c r="AU321" s="21">
        <f t="shared" si="107"/>
        <v>145.63636363636365</v>
      </c>
      <c r="AV321" s="21">
        <f t="shared" si="108"/>
        <v>152</v>
      </c>
      <c r="AW321" s="80">
        <f t="shared" si="109"/>
        <v>6.3636363636363455</v>
      </c>
      <c r="AX321" s="21">
        <v>94.7</v>
      </c>
      <c r="AY321" s="21">
        <v>79.599999999999994</v>
      </c>
      <c r="AZ321" s="21">
        <v>0</v>
      </c>
      <c r="BA321" s="21">
        <v>9.6999999999999993</v>
      </c>
      <c r="BB321" s="21">
        <v>14.7</v>
      </c>
      <c r="BC321" s="21">
        <v>0</v>
      </c>
      <c r="BD321" s="21">
        <v>19.100000000000001</v>
      </c>
      <c r="BE321" s="21">
        <v>20.100000000000001</v>
      </c>
      <c r="BF321" s="78">
        <f t="shared" si="110"/>
        <v>-85.9</v>
      </c>
      <c r="BG321" s="100"/>
      <c r="BH321" s="81"/>
      <c r="BI321" s="106"/>
      <c r="BJ321" s="37">
        <f t="shared" si="115"/>
        <v>0</v>
      </c>
      <c r="BK321" s="11"/>
      <c r="BL321" s="11"/>
      <c r="BM321" s="11"/>
      <c r="BN321" s="11"/>
      <c r="BO321" s="11"/>
      <c r="BP321" s="11"/>
      <c r="BQ321" s="11"/>
      <c r="BR321" s="11"/>
      <c r="BS321" s="11"/>
      <c r="BT321" s="11"/>
      <c r="BU321" s="11"/>
      <c r="BV321" s="11"/>
      <c r="BW321" s="11"/>
      <c r="BX321" s="11"/>
      <c r="BY321" s="11"/>
      <c r="BZ321" s="11"/>
      <c r="CA321" s="11"/>
      <c r="CB321" s="11"/>
      <c r="CC321" s="11"/>
      <c r="CD321" s="11"/>
      <c r="CE321" s="11"/>
      <c r="CF321" s="12"/>
      <c r="CG321" s="11"/>
      <c r="CH321" s="11"/>
      <c r="CI321" s="11"/>
      <c r="CJ321" s="11"/>
      <c r="CK321" s="11"/>
      <c r="CL321" s="11"/>
      <c r="CM321" s="11"/>
      <c r="CN321" s="11"/>
      <c r="CO321" s="11"/>
      <c r="CP321" s="11"/>
      <c r="CQ321" s="11"/>
      <c r="CR321" s="11"/>
      <c r="CS321" s="11"/>
      <c r="CT321" s="11"/>
      <c r="CU321" s="11"/>
      <c r="CV321" s="11"/>
      <c r="CW321" s="11"/>
      <c r="CX321" s="11"/>
      <c r="CY321" s="11"/>
      <c r="CZ321" s="11"/>
      <c r="DA321" s="11"/>
      <c r="DB321" s="11"/>
      <c r="DC321" s="11"/>
      <c r="DD321" s="11"/>
      <c r="DE321" s="11"/>
      <c r="DF321" s="11"/>
      <c r="DG321" s="11"/>
      <c r="DH321" s="12"/>
      <c r="DI321" s="11"/>
      <c r="DJ321" s="11"/>
      <c r="DK321" s="11"/>
      <c r="DL321" s="11"/>
      <c r="DM321" s="11"/>
      <c r="DN321" s="11"/>
      <c r="DO321" s="11"/>
      <c r="DP321" s="11"/>
      <c r="DQ321" s="11"/>
      <c r="DR321" s="11"/>
      <c r="DS321" s="11"/>
      <c r="DT321" s="11"/>
      <c r="DU321" s="11"/>
      <c r="DV321" s="11"/>
      <c r="DW321" s="11"/>
      <c r="DX321" s="11"/>
      <c r="DY321" s="11"/>
      <c r="DZ321" s="11"/>
      <c r="EA321" s="11"/>
      <c r="EB321" s="11"/>
      <c r="EC321" s="11"/>
      <c r="ED321" s="11"/>
      <c r="EE321" s="11"/>
      <c r="EF321" s="11"/>
      <c r="EG321" s="11"/>
      <c r="EH321" s="11"/>
      <c r="EI321" s="11"/>
      <c r="EJ321" s="12"/>
      <c r="EK321" s="11"/>
      <c r="EL321" s="11"/>
      <c r="EM321" s="11"/>
      <c r="EN321" s="11"/>
      <c r="EO321" s="11"/>
      <c r="EP321" s="11"/>
      <c r="EQ321" s="11"/>
      <c r="ER321" s="11"/>
      <c r="ES321" s="11"/>
      <c r="ET321" s="11"/>
      <c r="EU321" s="11"/>
      <c r="EV321" s="11"/>
      <c r="EW321" s="11"/>
      <c r="EX321" s="11"/>
      <c r="EY321" s="11"/>
      <c r="EZ321" s="11"/>
      <c r="FA321" s="11"/>
      <c r="FB321" s="11"/>
      <c r="FC321" s="11"/>
      <c r="FD321" s="11"/>
      <c r="FE321" s="11"/>
      <c r="FF321" s="11"/>
      <c r="FG321" s="11"/>
      <c r="FH321" s="11"/>
      <c r="FI321" s="11"/>
      <c r="FJ321" s="11"/>
      <c r="FK321" s="11"/>
      <c r="FL321" s="12"/>
      <c r="FM321" s="11"/>
      <c r="FN321" s="11"/>
      <c r="FO321" s="11"/>
      <c r="FP321" s="11"/>
      <c r="FQ321" s="11"/>
      <c r="FR321" s="11"/>
      <c r="FS321" s="11"/>
      <c r="FT321" s="11"/>
      <c r="FU321" s="11"/>
      <c r="FV321" s="11"/>
      <c r="FW321" s="11"/>
      <c r="FX321" s="11"/>
      <c r="FY321" s="11"/>
      <c r="FZ321" s="11"/>
      <c r="GA321" s="11"/>
      <c r="GB321" s="11"/>
      <c r="GC321" s="11"/>
      <c r="GD321" s="11"/>
      <c r="GE321" s="11"/>
      <c r="GF321" s="11"/>
      <c r="GG321" s="11"/>
      <c r="GH321" s="11"/>
      <c r="GI321" s="11"/>
      <c r="GJ321" s="11"/>
      <c r="GK321" s="11"/>
      <c r="GL321" s="11"/>
      <c r="GM321" s="11"/>
      <c r="GN321" s="12"/>
      <c r="GO321" s="11"/>
      <c r="GP321" s="11"/>
      <c r="GQ321" s="11"/>
      <c r="GR321" s="11"/>
      <c r="GS321" s="11"/>
      <c r="GT321" s="11"/>
      <c r="GU321" s="11"/>
      <c r="GV321" s="11"/>
      <c r="GW321" s="11"/>
      <c r="GX321" s="11"/>
      <c r="GY321" s="11"/>
      <c r="GZ321" s="11"/>
      <c r="HA321" s="11"/>
      <c r="HB321" s="11"/>
      <c r="HC321" s="11"/>
      <c r="HD321" s="11"/>
      <c r="HE321" s="11"/>
      <c r="HF321" s="11"/>
      <c r="HG321" s="11"/>
      <c r="HH321" s="11"/>
      <c r="HI321" s="11"/>
      <c r="HJ321" s="11"/>
      <c r="HK321" s="11"/>
      <c r="HL321" s="11"/>
      <c r="HM321" s="11"/>
      <c r="HN321" s="11"/>
      <c r="HO321" s="11"/>
      <c r="HP321" s="12"/>
      <c r="HQ321" s="11"/>
      <c r="HR321" s="11"/>
    </row>
    <row r="322" spans="1:226" s="2" customFormat="1" ht="15" customHeight="1" x14ac:dyDescent="0.2">
      <c r="A322" s="16" t="s">
        <v>317</v>
      </c>
      <c r="B322" s="37">
        <v>0</v>
      </c>
      <c r="C322" s="37">
        <v>0</v>
      </c>
      <c r="D322" s="4">
        <f t="shared" si="106"/>
        <v>0</v>
      </c>
      <c r="E322" s="13">
        <v>0</v>
      </c>
      <c r="F322" s="5" t="s">
        <v>373</v>
      </c>
      <c r="G322" s="5" t="s">
        <v>373</v>
      </c>
      <c r="H322" s="5" t="s">
        <v>373</v>
      </c>
      <c r="I322" s="13" t="s">
        <v>370</v>
      </c>
      <c r="J322" s="5" t="s">
        <v>373</v>
      </c>
      <c r="K322" s="5" t="s">
        <v>373</v>
      </c>
      <c r="L322" s="5" t="s">
        <v>373</v>
      </c>
      <c r="M322" s="13" t="s">
        <v>370</v>
      </c>
      <c r="N322" s="37">
        <v>3020.2</v>
      </c>
      <c r="O322" s="37">
        <v>2543.9</v>
      </c>
      <c r="P322" s="4">
        <f t="shared" si="111"/>
        <v>0.84229521223760029</v>
      </c>
      <c r="Q322" s="13">
        <v>20</v>
      </c>
      <c r="R322" s="22">
        <v>1</v>
      </c>
      <c r="S322" s="13">
        <v>15</v>
      </c>
      <c r="T322" s="37">
        <v>1124.0999999999999</v>
      </c>
      <c r="U322" s="37">
        <v>1104.5999999999999</v>
      </c>
      <c r="V322" s="4">
        <f t="shared" si="112"/>
        <v>0.98265278889778485</v>
      </c>
      <c r="W322" s="13">
        <v>40</v>
      </c>
      <c r="X322" s="37">
        <v>0</v>
      </c>
      <c r="Y322" s="37">
        <v>0</v>
      </c>
      <c r="Z322" s="4">
        <f t="shared" si="113"/>
        <v>1</v>
      </c>
      <c r="AA322" s="13">
        <v>10</v>
      </c>
      <c r="AB322" s="37" t="s">
        <v>370</v>
      </c>
      <c r="AC322" s="37" t="s">
        <v>370</v>
      </c>
      <c r="AD322" s="4" t="s">
        <v>370</v>
      </c>
      <c r="AE322" s="13" t="s">
        <v>370</v>
      </c>
      <c r="AF322" s="5" t="s">
        <v>383</v>
      </c>
      <c r="AG322" s="5" t="s">
        <v>383</v>
      </c>
      <c r="AH322" s="5" t="s">
        <v>383</v>
      </c>
      <c r="AI322" s="13">
        <v>5</v>
      </c>
      <c r="AJ322" s="5" t="s">
        <v>383</v>
      </c>
      <c r="AK322" s="5" t="s">
        <v>383</v>
      </c>
      <c r="AL322" s="5" t="s">
        <v>383</v>
      </c>
      <c r="AM322" s="13">
        <v>15</v>
      </c>
      <c r="AN322" s="37">
        <v>187</v>
      </c>
      <c r="AO322" s="37">
        <v>186</v>
      </c>
      <c r="AP322" s="4">
        <f t="shared" si="116"/>
        <v>0.99465240641711228</v>
      </c>
      <c r="AQ322" s="13">
        <v>20</v>
      </c>
      <c r="AR322" s="20">
        <f t="shared" si="114"/>
        <v>0.96233394218100621</v>
      </c>
      <c r="AS322" s="20">
        <f t="shared" si="117"/>
        <v>0.96233394218100621</v>
      </c>
      <c r="AT322" s="35">
        <v>5</v>
      </c>
      <c r="AU322" s="21">
        <f t="shared" si="107"/>
        <v>4.0909090909090908</v>
      </c>
      <c r="AV322" s="21">
        <f t="shared" si="108"/>
        <v>3.9</v>
      </c>
      <c r="AW322" s="80">
        <f t="shared" si="109"/>
        <v>-0.19090909090909092</v>
      </c>
      <c r="AX322" s="21">
        <v>85.8</v>
      </c>
      <c r="AY322" s="21">
        <v>70.900000000000006</v>
      </c>
      <c r="AZ322" s="21">
        <v>0</v>
      </c>
      <c r="BA322" s="21">
        <v>0.6</v>
      </c>
      <c r="BB322" s="21">
        <v>0.5</v>
      </c>
      <c r="BC322" s="21">
        <v>0</v>
      </c>
      <c r="BD322" s="21">
        <v>0.5</v>
      </c>
      <c r="BE322" s="21">
        <v>0.5</v>
      </c>
      <c r="BF322" s="78">
        <f t="shared" si="110"/>
        <v>-154.9</v>
      </c>
      <c r="BG322" s="100"/>
      <c r="BH322" s="81"/>
      <c r="BI322" s="106"/>
      <c r="BJ322" s="37">
        <f t="shared" si="115"/>
        <v>0</v>
      </c>
      <c r="BK322" s="11"/>
      <c r="BL322" s="11"/>
      <c r="BM322" s="11"/>
      <c r="BN322" s="11"/>
      <c r="BO322" s="11"/>
      <c r="BP322" s="11"/>
      <c r="BQ322" s="11"/>
      <c r="BR322" s="11"/>
      <c r="BS322" s="11"/>
      <c r="BT322" s="11"/>
      <c r="BU322" s="11"/>
      <c r="BV322" s="11"/>
      <c r="BW322" s="11"/>
      <c r="BX322" s="11"/>
      <c r="BY322" s="11"/>
      <c r="BZ322" s="11"/>
      <c r="CA322" s="11"/>
      <c r="CB322" s="11"/>
      <c r="CC322" s="11"/>
      <c r="CD322" s="11"/>
      <c r="CE322" s="11"/>
      <c r="CF322" s="12"/>
      <c r="CG322" s="11"/>
      <c r="CH322" s="11"/>
      <c r="CI322" s="11"/>
      <c r="CJ322" s="11"/>
      <c r="CK322" s="11"/>
      <c r="CL322" s="11"/>
      <c r="CM322" s="11"/>
      <c r="CN322" s="11"/>
      <c r="CO322" s="11"/>
      <c r="CP322" s="11"/>
      <c r="CQ322" s="11"/>
      <c r="CR322" s="11"/>
      <c r="CS322" s="11"/>
      <c r="CT322" s="11"/>
      <c r="CU322" s="11"/>
      <c r="CV322" s="11"/>
      <c r="CW322" s="11"/>
      <c r="CX322" s="11"/>
      <c r="CY322" s="11"/>
      <c r="CZ322" s="11"/>
      <c r="DA322" s="11"/>
      <c r="DB322" s="11"/>
      <c r="DC322" s="11"/>
      <c r="DD322" s="11"/>
      <c r="DE322" s="11"/>
      <c r="DF322" s="11"/>
      <c r="DG322" s="11"/>
      <c r="DH322" s="12"/>
      <c r="DI322" s="11"/>
      <c r="DJ322" s="11"/>
      <c r="DK322" s="11"/>
      <c r="DL322" s="11"/>
      <c r="DM322" s="11"/>
      <c r="DN322" s="11"/>
      <c r="DO322" s="11"/>
      <c r="DP322" s="11"/>
      <c r="DQ322" s="11"/>
      <c r="DR322" s="11"/>
      <c r="DS322" s="11"/>
      <c r="DT322" s="11"/>
      <c r="DU322" s="11"/>
      <c r="DV322" s="11"/>
      <c r="DW322" s="11"/>
      <c r="DX322" s="11"/>
      <c r="DY322" s="11"/>
      <c r="DZ322" s="11"/>
      <c r="EA322" s="11"/>
      <c r="EB322" s="11"/>
      <c r="EC322" s="11"/>
      <c r="ED322" s="11"/>
      <c r="EE322" s="11"/>
      <c r="EF322" s="11"/>
      <c r="EG322" s="11"/>
      <c r="EH322" s="11"/>
      <c r="EI322" s="11"/>
      <c r="EJ322" s="12"/>
      <c r="EK322" s="11"/>
      <c r="EL322" s="11"/>
      <c r="EM322" s="11"/>
      <c r="EN322" s="11"/>
      <c r="EO322" s="11"/>
      <c r="EP322" s="11"/>
      <c r="EQ322" s="11"/>
      <c r="ER322" s="11"/>
      <c r="ES322" s="11"/>
      <c r="ET322" s="11"/>
      <c r="EU322" s="11"/>
      <c r="EV322" s="11"/>
      <c r="EW322" s="11"/>
      <c r="EX322" s="11"/>
      <c r="EY322" s="11"/>
      <c r="EZ322" s="11"/>
      <c r="FA322" s="11"/>
      <c r="FB322" s="11"/>
      <c r="FC322" s="11"/>
      <c r="FD322" s="11"/>
      <c r="FE322" s="11"/>
      <c r="FF322" s="11"/>
      <c r="FG322" s="11"/>
      <c r="FH322" s="11"/>
      <c r="FI322" s="11"/>
      <c r="FJ322" s="11"/>
      <c r="FK322" s="11"/>
      <c r="FL322" s="12"/>
      <c r="FM322" s="11"/>
      <c r="FN322" s="11"/>
      <c r="FO322" s="11"/>
      <c r="FP322" s="11"/>
      <c r="FQ322" s="11"/>
      <c r="FR322" s="11"/>
      <c r="FS322" s="11"/>
      <c r="FT322" s="11"/>
      <c r="FU322" s="11"/>
      <c r="FV322" s="11"/>
      <c r="FW322" s="11"/>
      <c r="FX322" s="11"/>
      <c r="FY322" s="11"/>
      <c r="FZ322" s="11"/>
      <c r="GA322" s="11"/>
      <c r="GB322" s="11"/>
      <c r="GC322" s="11"/>
      <c r="GD322" s="11"/>
      <c r="GE322" s="11"/>
      <c r="GF322" s="11"/>
      <c r="GG322" s="11"/>
      <c r="GH322" s="11"/>
      <c r="GI322" s="11"/>
      <c r="GJ322" s="11"/>
      <c r="GK322" s="11"/>
      <c r="GL322" s="11"/>
      <c r="GM322" s="11"/>
      <c r="GN322" s="12"/>
      <c r="GO322" s="11"/>
      <c r="GP322" s="11"/>
      <c r="GQ322" s="11"/>
      <c r="GR322" s="11"/>
      <c r="GS322" s="11"/>
      <c r="GT322" s="11"/>
      <c r="GU322" s="11"/>
      <c r="GV322" s="11"/>
      <c r="GW322" s="11"/>
      <c r="GX322" s="11"/>
      <c r="GY322" s="11"/>
      <c r="GZ322" s="11"/>
      <c r="HA322" s="11"/>
      <c r="HB322" s="11"/>
      <c r="HC322" s="11"/>
      <c r="HD322" s="11"/>
      <c r="HE322" s="11"/>
      <c r="HF322" s="11"/>
      <c r="HG322" s="11"/>
      <c r="HH322" s="11"/>
      <c r="HI322" s="11"/>
      <c r="HJ322" s="11"/>
      <c r="HK322" s="11"/>
      <c r="HL322" s="11"/>
      <c r="HM322" s="11"/>
      <c r="HN322" s="11"/>
      <c r="HO322" s="11"/>
      <c r="HP322" s="12"/>
      <c r="HQ322" s="11"/>
      <c r="HR322" s="11"/>
    </row>
    <row r="323" spans="1:226" s="2" customFormat="1" ht="15" customHeight="1" x14ac:dyDescent="0.2">
      <c r="A323" s="16" t="s">
        <v>318</v>
      </c>
      <c r="B323" s="37">
        <v>663</v>
      </c>
      <c r="C323" s="37">
        <v>826.6</v>
      </c>
      <c r="D323" s="4">
        <f t="shared" si="106"/>
        <v>1.2467571644042232</v>
      </c>
      <c r="E323" s="13">
        <v>10</v>
      </c>
      <c r="F323" s="5" t="s">
        <v>373</v>
      </c>
      <c r="G323" s="5" t="s">
        <v>373</v>
      </c>
      <c r="H323" s="5" t="s">
        <v>373</v>
      </c>
      <c r="I323" s="13" t="s">
        <v>370</v>
      </c>
      <c r="J323" s="5" t="s">
        <v>373</v>
      </c>
      <c r="K323" s="5" t="s">
        <v>373</v>
      </c>
      <c r="L323" s="5" t="s">
        <v>373</v>
      </c>
      <c r="M323" s="13" t="s">
        <v>370</v>
      </c>
      <c r="N323" s="37">
        <v>952.7</v>
      </c>
      <c r="O323" s="37">
        <v>968.5</v>
      </c>
      <c r="P323" s="4">
        <f t="shared" si="111"/>
        <v>1.0165844442111891</v>
      </c>
      <c r="Q323" s="13">
        <v>20</v>
      </c>
      <c r="R323" s="22">
        <v>1</v>
      </c>
      <c r="S323" s="13">
        <v>15</v>
      </c>
      <c r="T323" s="37">
        <v>0.3</v>
      </c>
      <c r="U323" s="37">
        <v>0.5</v>
      </c>
      <c r="V323" s="4">
        <f t="shared" si="112"/>
        <v>1.6666666666666667</v>
      </c>
      <c r="W323" s="13">
        <v>15</v>
      </c>
      <c r="X323" s="37">
        <v>0.8</v>
      </c>
      <c r="Y323" s="37">
        <v>0.7</v>
      </c>
      <c r="Z323" s="4">
        <f t="shared" si="113"/>
        <v>0.87499999999999989</v>
      </c>
      <c r="AA323" s="13">
        <v>35</v>
      </c>
      <c r="AB323" s="37" t="s">
        <v>370</v>
      </c>
      <c r="AC323" s="37" t="s">
        <v>370</v>
      </c>
      <c r="AD323" s="4" t="s">
        <v>370</v>
      </c>
      <c r="AE323" s="13" t="s">
        <v>370</v>
      </c>
      <c r="AF323" s="5" t="s">
        <v>383</v>
      </c>
      <c r="AG323" s="5" t="s">
        <v>383</v>
      </c>
      <c r="AH323" s="5" t="s">
        <v>383</v>
      </c>
      <c r="AI323" s="13">
        <v>5</v>
      </c>
      <c r="AJ323" s="5" t="s">
        <v>383</v>
      </c>
      <c r="AK323" s="5" t="s">
        <v>383</v>
      </c>
      <c r="AL323" s="5" t="s">
        <v>383</v>
      </c>
      <c r="AM323" s="13">
        <v>15</v>
      </c>
      <c r="AN323" s="37">
        <v>19</v>
      </c>
      <c r="AO323" s="37">
        <v>18</v>
      </c>
      <c r="AP323" s="4">
        <f t="shared" si="116"/>
        <v>0.94736842105263153</v>
      </c>
      <c r="AQ323" s="13">
        <v>20</v>
      </c>
      <c r="AR323" s="20">
        <f t="shared" si="114"/>
        <v>1.064101121298423</v>
      </c>
      <c r="AS323" s="20">
        <f t="shared" si="117"/>
        <v>1.064101121298423</v>
      </c>
      <c r="AT323" s="35">
        <v>826</v>
      </c>
      <c r="AU323" s="21">
        <f t="shared" si="107"/>
        <v>675.81818181818187</v>
      </c>
      <c r="AV323" s="21">
        <f t="shared" si="108"/>
        <v>719.1</v>
      </c>
      <c r="AW323" s="80">
        <f t="shared" si="109"/>
        <v>43.281818181818153</v>
      </c>
      <c r="AX323" s="21">
        <v>108.3</v>
      </c>
      <c r="AY323" s="21">
        <v>108.3</v>
      </c>
      <c r="AZ323" s="21">
        <v>0</v>
      </c>
      <c r="BA323" s="21">
        <v>65.7</v>
      </c>
      <c r="BB323" s="21">
        <v>69.3</v>
      </c>
      <c r="BC323" s="21">
        <v>95.399999999999977</v>
      </c>
      <c r="BD323" s="21">
        <v>46.3</v>
      </c>
      <c r="BE323" s="21">
        <v>65.600000000000009</v>
      </c>
      <c r="BF323" s="78">
        <f t="shared" si="110"/>
        <v>160.20000000000005</v>
      </c>
      <c r="BG323" s="100"/>
      <c r="BH323" s="81"/>
      <c r="BI323" s="106"/>
      <c r="BJ323" s="37">
        <f t="shared" si="115"/>
        <v>160.20000000000005</v>
      </c>
      <c r="BK323" s="11"/>
      <c r="BL323" s="11"/>
      <c r="BM323" s="11"/>
      <c r="BN323" s="11"/>
      <c r="BO323" s="11"/>
      <c r="BP323" s="11"/>
      <c r="BQ323" s="11"/>
      <c r="BR323" s="11"/>
      <c r="BS323" s="11"/>
      <c r="BT323" s="11"/>
      <c r="BU323" s="11"/>
      <c r="BV323" s="11"/>
      <c r="BW323" s="11"/>
      <c r="BX323" s="11"/>
      <c r="BY323" s="11"/>
      <c r="BZ323" s="11"/>
      <c r="CA323" s="11"/>
      <c r="CB323" s="11"/>
      <c r="CC323" s="11"/>
      <c r="CD323" s="11"/>
      <c r="CE323" s="11"/>
      <c r="CF323" s="12"/>
      <c r="CG323" s="11"/>
      <c r="CH323" s="11"/>
      <c r="CI323" s="11"/>
      <c r="CJ323" s="11"/>
      <c r="CK323" s="11"/>
      <c r="CL323" s="11"/>
      <c r="CM323" s="11"/>
      <c r="CN323" s="11"/>
      <c r="CO323" s="11"/>
      <c r="CP323" s="11"/>
      <c r="CQ323" s="11"/>
      <c r="CR323" s="11"/>
      <c r="CS323" s="11"/>
      <c r="CT323" s="11"/>
      <c r="CU323" s="11"/>
      <c r="CV323" s="11"/>
      <c r="CW323" s="11"/>
      <c r="CX323" s="11"/>
      <c r="CY323" s="11"/>
      <c r="CZ323" s="11"/>
      <c r="DA323" s="11"/>
      <c r="DB323" s="11"/>
      <c r="DC323" s="11"/>
      <c r="DD323" s="11"/>
      <c r="DE323" s="11"/>
      <c r="DF323" s="11"/>
      <c r="DG323" s="11"/>
      <c r="DH323" s="12"/>
      <c r="DI323" s="11"/>
      <c r="DJ323" s="11"/>
      <c r="DK323" s="11"/>
      <c r="DL323" s="11"/>
      <c r="DM323" s="11"/>
      <c r="DN323" s="11"/>
      <c r="DO323" s="11"/>
      <c r="DP323" s="11"/>
      <c r="DQ323" s="11"/>
      <c r="DR323" s="11"/>
      <c r="DS323" s="11"/>
      <c r="DT323" s="11"/>
      <c r="DU323" s="11"/>
      <c r="DV323" s="11"/>
      <c r="DW323" s="11"/>
      <c r="DX323" s="11"/>
      <c r="DY323" s="11"/>
      <c r="DZ323" s="11"/>
      <c r="EA323" s="11"/>
      <c r="EB323" s="11"/>
      <c r="EC323" s="11"/>
      <c r="ED323" s="11"/>
      <c r="EE323" s="11"/>
      <c r="EF323" s="11"/>
      <c r="EG323" s="11"/>
      <c r="EH323" s="11"/>
      <c r="EI323" s="11"/>
      <c r="EJ323" s="12"/>
      <c r="EK323" s="11"/>
      <c r="EL323" s="11"/>
      <c r="EM323" s="11"/>
      <c r="EN323" s="11"/>
      <c r="EO323" s="11"/>
      <c r="EP323" s="11"/>
      <c r="EQ323" s="11"/>
      <c r="ER323" s="11"/>
      <c r="ES323" s="11"/>
      <c r="ET323" s="11"/>
      <c r="EU323" s="11"/>
      <c r="EV323" s="11"/>
      <c r="EW323" s="11"/>
      <c r="EX323" s="11"/>
      <c r="EY323" s="11"/>
      <c r="EZ323" s="11"/>
      <c r="FA323" s="11"/>
      <c r="FB323" s="11"/>
      <c r="FC323" s="11"/>
      <c r="FD323" s="11"/>
      <c r="FE323" s="11"/>
      <c r="FF323" s="11"/>
      <c r="FG323" s="11"/>
      <c r="FH323" s="11"/>
      <c r="FI323" s="11"/>
      <c r="FJ323" s="11"/>
      <c r="FK323" s="11"/>
      <c r="FL323" s="12"/>
      <c r="FM323" s="11"/>
      <c r="FN323" s="11"/>
      <c r="FO323" s="11"/>
      <c r="FP323" s="11"/>
      <c r="FQ323" s="11"/>
      <c r="FR323" s="11"/>
      <c r="FS323" s="11"/>
      <c r="FT323" s="11"/>
      <c r="FU323" s="11"/>
      <c r="FV323" s="11"/>
      <c r="FW323" s="11"/>
      <c r="FX323" s="11"/>
      <c r="FY323" s="11"/>
      <c r="FZ323" s="11"/>
      <c r="GA323" s="11"/>
      <c r="GB323" s="11"/>
      <c r="GC323" s="11"/>
      <c r="GD323" s="11"/>
      <c r="GE323" s="11"/>
      <c r="GF323" s="11"/>
      <c r="GG323" s="11"/>
      <c r="GH323" s="11"/>
      <c r="GI323" s="11"/>
      <c r="GJ323" s="11"/>
      <c r="GK323" s="11"/>
      <c r="GL323" s="11"/>
      <c r="GM323" s="11"/>
      <c r="GN323" s="12"/>
      <c r="GO323" s="11"/>
      <c r="GP323" s="11"/>
      <c r="GQ323" s="11"/>
      <c r="GR323" s="11"/>
      <c r="GS323" s="11"/>
      <c r="GT323" s="11"/>
      <c r="GU323" s="11"/>
      <c r="GV323" s="11"/>
      <c r="GW323" s="11"/>
      <c r="GX323" s="11"/>
      <c r="GY323" s="11"/>
      <c r="GZ323" s="11"/>
      <c r="HA323" s="11"/>
      <c r="HB323" s="11"/>
      <c r="HC323" s="11"/>
      <c r="HD323" s="11"/>
      <c r="HE323" s="11"/>
      <c r="HF323" s="11"/>
      <c r="HG323" s="11"/>
      <c r="HH323" s="11"/>
      <c r="HI323" s="11"/>
      <c r="HJ323" s="11"/>
      <c r="HK323" s="11"/>
      <c r="HL323" s="11"/>
      <c r="HM323" s="11"/>
      <c r="HN323" s="11"/>
      <c r="HO323" s="11"/>
      <c r="HP323" s="12"/>
      <c r="HQ323" s="11"/>
      <c r="HR323" s="11"/>
    </row>
    <row r="324" spans="1:226" s="2" customFormat="1" ht="15" customHeight="1" x14ac:dyDescent="0.2">
      <c r="A324" s="16" t="s">
        <v>319</v>
      </c>
      <c r="B324" s="37">
        <v>11037</v>
      </c>
      <c r="C324" s="37">
        <v>9935.7000000000007</v>
      </c>
      <c r="D324" s="4">
        <f t="shared" si="106"/>
        <v>0.90021745039412893</v>
      </c>
      <c r="E324" s="13">
        <v>10</v>
      </c>
      <c r="F324" s="5" t="s">
        <v>373</v>
      </c>
      <c r="G324" s="5" t="s">
        <v>373</v>
      </c>
      <c r="H324" s="5" t="s">
        <v>373</v>
      </c>
      <c r="I324" s="13" t="s">
        <v>370</v>
      </c>
      <c r="J324" s="5" t="s">
        <v>373</v>
      </c>
      <c r="K324" s="5" t="s">
        <v>373</v>
      </c>
      <c r="L324" s="5" t="s">
        <v>373</v>
      </c>
      <c r="M324" s="13" t="s">
        <v>370</v>
      </c>
      <c r="N324" s="37">
        <v>883.1</v>
      </c>
      <c r="O324" s="37">
        <v>1353.3</v>
      </c>
      <c r="P324" s="4">
        <f t="shared" si="111"/>
        <v>1.532442531989582</v>
      </c>
      <c r="Q324" s="13">
        <v>20</v>
      </c>
      <c r="R324" s="22">
        <v>1</v>
      </c>
      <c r="S324" s="13">
        <v>15</v>
      </c>
      <c r="T324" s="37">
        <v>0</v>
      </c>
      <c r="U324" s="37">
        <v>1.9</v>
      </c>
      <c r="V324" s="4">
        <f t="shared" si="112"/>
        <v>1</v>
      </c>
      <c r="W324" s="13">
        <v>20</v>
      </c>
      <c r="X324" s="37">
        <v>0</v>
      </c>
      <c r="Y324" s="37">
        <v>0</v>
      </c>
      <c r="Z324" s="4">
        <f t="shared" si="113"/>
        <v>1</v>
      </c>
      <c r="AA324" s="13">
        <v>30</v>
      </c>
      <c r="AB324" s="37" t="s">
        <v>370</v>
      </c>
      <c r="AC324" s="37" t="s">
        <v>370</v>
      </c>
      <c r="AD324" s="4" t="s">
        <v>370</v>
      </c>
      <c r="AE324" s="13" t="s">
        <v>370</v>
      </c>
      <c r="AF324" s="5" t="s">
        <v>383</v>
      </c>
      <c r="AG324" s="5" t="s">
        <v>383</v>
      </c>
      <c r="AH324" s="5" t="s">
        <v>383</v>
      </c>
      <c r="AI324" s="13">
        <v>5</v>
      </c>
      <c r="AJ324" s="5" t="s">
        <v>383</v>
      </c>
      <c r="AK324" s="5" t="s">
        <v>383</v>
      </c>
      <c r="AL324" s="5" t="s">
        <v>383</v>
      </c>
      <c r="AM324" s="13">
        <v>15</v>
      </c>
      <c r="AN324" s="37">
        <v>30</v>
      </c>
      <c r="AO324" s="37">
        <v>28</v>
      </c>
      <c r="AP324" s="4">
        <f t="shared" si="116"/>
        <v>0.93333333333333335</v>
      </c>
      <c r="AQ324" s="13">
        <v>20</v>
      </c>
      <c r="AR324" s="20">
        <f t="shared" si="114"/>
        <v>1.0723277548730401</v>
      </c>
      <c r="AS324" s="20">
        <f t="shared" si="117"/>
        <v>1.0723277548730401</v>
      </c>
      <c r="AT324" s="35">
        <v>1078</v>
      </c>
      <c r="AU324" s="21">
        <f t="shared" si="107"/>
        <v>882</v>
      </c>
      <c r="AV324" s="21">
        <f t="shared" si="108"/>
        <v>945.8</v>
      </c>
      <c r="AW324" s="80">
        <f t="shared" si="109"/>
        <v>63.799999999999955</v>
      </c>
      <c r="AX324" s="21">
        <v>163.5</v>
      </c>
      <c r="AY324" s="21">
        <v>96.7</v>
      </c>
      <c r="AZ324" s="21">
        <v>0</v>
      </c>
      <c r="BA324" s="21">
        <v>68.900000000000006</v>
      </c>
      <c r="BB324" s="21">
        <v>100.9</v>
      </c>
      <c r="BC324" s="21">
        <v>173.79999999999995</v>
      </c>
      <c r="BD324" s="21">
        <v>66.800000000000097</v>
      </c>
      <c r="BE324" s="21">
        <v>107.70000000000002</v>
      </c>
      <c r="BF324" s="78">
        <f t="shared" si="110"/>
        <v>167.49999999999991</v>
      </c>
      <c r="BG324" s="100"/>
      <c r="BH324" s="81"/>
      <c r="BI324" s="106"/>
      <c r="BJ324" s="37">
        <f t="shared" si="115"/>
        <v>167.49999999999991</v>
      </c>
      <c r="BK324" s="11"/>
      <c r="BL324" s="11"/>
      <c r="BM324" s="11"/>
      <c r="BN324" s="11"/>
      <c r="BO324" s="11"/>
      <c r="BP324" s="11"/>
      <c r="BQ324" s="11"/>
      <c r="BR324" s="11"/>
      <c r="BS324" s="11"/>
      <c r="BT324" s="11"/>
      <c r="BU324" s="11"/>
      <c r="BV324" s="11"/>
      <c r="BW324" s="11"/>
      <c r="BX324" s="11"/>
      <c r="BY324" s="11"/>
      <c r="BZ324" s="11"/>
      <c r="CA324" s="11"/>
      <c r="CB324" s="11"/>
      <c r="CC324" s="11"/>
      <c r="CD324" s="11"/>
      <c r="CE324" s="11"/>
      <c r="CF324" s="12"/>
      <c r="CG324" s="11"/>
      <c r="CH324" s="11"/>
      <c r="CI324" s="11"/>
      <c r="CJ324" s="11"/>
      <c r="CK324" s="11"/>
      <c r="CL324" s="11"/>
      <c r="CM324" s="11"/>
      <c r="CN324" s="11"/>
      <c r="CO324" s="11"/>
      <c r="CP324" s="11"/>
      <c r="CQ324" s="11"/>
      <c r="CR324" s="11"/>
      <c r="CS324" s="11"/>
      <c r="CT324" s="11"/>
      <c r="CU324" s="11"/>
      <c r="CV324" s="11"/>
      <c r="CW324" s="11"/>
      <c r="CX324" s="11"/>
      <c r="CY324" s="11"/>
      <c r="CZ324" s="11"/>
      <c r="DA324" s="11"/>
      <c r="DB324" s="11"/>
      <c r="DC324" s="11"/>
      <c r="DD324" s="11"/>
      <c r="DE324" s="11"/>
      <c r="DF324" s="11"/>
      <c r="DG324" s="11"/>
      <c r="DH324" s="12"/>
      <c r="DI324" s="11"/>
      <c r="DJ324" s="11"/>
      <c r="DK324" s="11"/>
      <c r="DL324" s="11"/>
      <c r="DM324" s="11"/>
      <c r="DN324" s="11"/>
      <c r="DO324" s="11"/>
      <c r="DP324" s="11"/>
      <c r="DQ324" s="11"/>
      <c r="DR324" s="11"/>
      <c r="DS324" s="11"/>
      <c r="DT324" s="11"/>
      <c r="DU324" s="11"/>
      <c r="DV324" s="11"/>
      <c r="DW324" s="11"/>
      <c r="DX324" s="11"/>
      <c r="DY324" s="11"/>
      <c r="DZ324" s="11"/>
      <c r="EA324" s="11"/>
      <c r="EB324" s="11"/>
      <c r="EC324" s="11"/>
      <c r="ED324" s="11"/>
      <c r="EE324" s="11"/>
      <c r="EF324" s="11"/>
      <c r="EG324" s="11"/>
      <c r="EH324" s="11"/>
      <c r="EI324" s="11"/>
      <c r="EJ324" s="12"/>
      <c r="EK324" s="11"/>
      <c r="EL324" s="11"/>
      <c r="EM324" s="11"/>
      <c r="EN324" s="11"/>
      <c r="EO324" s="11"/>
      <c r="EP324" s="11"/>
      <c r="EQ324" s="11"/>
      <c r="ER324" s="11"/>
      <c r="ES324" s="11"/>
      <c r="ET324" s="11"/>
      <c r="EU324" s="11"/>
      <c r="EV324" s="11"/>
      <c r="EW324" s="11"/>
      <c r="EX324" s="11"/>
      <c r="EY324" s="11"/>
      <c r="EZ324" s="11"/>
      <c r="FA324" s="11"/>
      <c r="FB324" s="11"/>
      <c r="FC324" s="11"/>
      <c r="FD324" s="11"/>
      <c r="FE324" s="11"/>
      <c r="FF324" s="11"/>
      <c r="FG324" s="11"/>
      <c r="FH324" s="11"/>
      <c r="FI324" s="11"/>
      <c r="FJ324" s="11"/>
      <c r="FK324" s="11"/>
      <c r="FL324" s="12"/>
      <c r="FM324" s="11"/>
      <c r="FN324" s="11"/>
      <c r="FO324" s="11"/>
      <c r="FP324" s="11"/>
      <c r="FQ324" s="11"/>
      <c r="FR324" s="11"/>
      <c r="FS324" s="11"/>
      <c r="FT324" s="11"/>
      <c r="FU324" s="11"/>
      <c r="FV324" s="11"/>
      <c r="FW324" s="11"/>
      <c r="FX324" s="11"/>
      <c r="FY324" s="11"/>
      <c r="FZ324" s="11"/>
      <c r="GA324" s="11"/>
      <c r="GB324" s="11"/>
      <c r="GC324" s="11"/>
      <c r="GD324" s="11"/>
      <c r="GE324" s="11"/>
      <c r="GF324" s="11"/>
      <c r="GG324" s="11"/>
      <c r="GH324" s="11"/>
      <c r="GI324" s="11"/>
      <c r="GJ324" s="11"/>
      <c r="GK324" s="11"/>
      <c r="GL324" s="11"/>
      <c r="GM324" s="11"/>
      <c r="GN324" s="12"/>
      <c r="GO324" s="11"/>
      <c r="GP324" s="11"/>
      <c r="GQ324" s="11"/>
      <c r="GR324" s="11"/>
      <c r="GS324" s="11"/>
      <c r="GT324" s="11"/>
      <c r="GU324" s="11"/>
      <c r="GV324" s="11"/>
      <c r="GW324" s="11"/>
      <c r="GX324" s="11"/>
      <c r="GY324" s="11"/>
      <c r="GZ324" s="11"/>
      <c r="HA324" s="11"/>
      <c r="HB324" s="11"/>
      <c r="HC324" s="11"/>
      <c r="HD324" s="11"/>
      <c r="HE324" s="11"/>
      <c r="HF324" s="11"/>
      <c r="HG324" s="11"/>
      <c r="HH324" s="11"/>
      <c r="HI324" s="11"/>
      <c r="HJ324" s="11"/>
      <c r="HK324" s="11"/>
      <c r="HL324" s="11"/>
      <c r="HM324" s="11"/>
      <c r="HN324" s="11"/>
      <c r="HO324" s="11"/>
      <c r="HP324" s="12"/>
      <c r="HQ324" s="11"/>
      <c r="HR324" s="11"/>
    </row>
    <row r="325" spans="1:226" s="2" customFormat="1" ht="15" customHeight="1" x14ac:dyDescent="0.2">
      <c r="A325" s="16" t="s">
        <v>320</v>
      </c>
      <c r="B325" s="37">
        <v>0</v>
      </c>
      <c r="C325" s="37">
        <v>0</v>
      </c>
      <c r="D325" s="4">
        <f t="shared" si="106"/>
        <v>0</v>
      </c>
      <c r="E325" s="13">
        <v>0</v>
      </c>
      <c r="F325" s="5" t="s">
        <v>373</v>
      </c>
      <c r="G325" s="5" t="s">
        <v>373</v>
      </c>
      <c r="H325" s="5" t="s">
        <v>373</v>
      </c>
      <c r="I325" s="13" t="s">
        <v>370</v>
      </c>
      <c r="J325" s="5" t="s">
        <v>373</v>
      </c>
      <c r="K325" s="5" t="s">
        <v>373</v>
      </c>
      <c r="L325" s="5" t="s">
        <v>373</v>
      </c>
      <c r="M325" s="13" t="s">
        <v>370</v>
      </c>
      <c r="N325" s="37">
        <v>460.3</v>
      </c>
      <c r="O325" s="37">
        <v>792.9</v>
      </c>
      <c r="P325" s="4">
        <f t="shared" si="111"/>
        <v>1.7225722354985877</v>
      </c>
      <c r="Q325" s="13">
        <v>20</v>
      </c>
      <c r="R325" s="22">
        <v>1</v>
      </c>
      <c r="S325" s="13">
        <v>15</v>
      </c>
      <c r="T325" s="37">
        <v>0</v>
      </c>
      <c r="U325" s="37">
        <v>0</v>
      </c>
      <c r="V325" s="4">
        <f t="shared" si="112"/>
        <v>1</v>
      </c>
      <c r="W325" s="13">
        <v>20</v>
      </c>
      <c r="X325" s="37">
        <v>0</v>
      </c>
      <c r="Y325" s="37">
        <v>0</v>
      </c>
      <c r="Z325" s="4">
        <f t="shared" si="113"/>
        <v>1</v>
      </c>
      <c r="AA325" s="13">
        <v>30</v>
      </c>
      <c r="AB325" s="37" t="s">
        <v>370</v>
      </c>
      <c r="AC325" s="37" t="s">
        <v>370</v>
      </c>
      <c r="AD325" s="4" t="s">
        <v>370</v>
      </c>
      <c r="AE325" s="13" t="s">
        <v>370</v>
      </c>
      <c r="AF325" s="5" t="s">
        <v>383</v>
      </c>
      <c r="AG325" s="5" t="s">
        <v>383</v>
      </c>
      <c r="AH325" s="5" t="s">
        <v>383</v>
      </c>
      <c r="AI325" s="13">
        <v>5</v>
      </c>
      <c r="AJ325" s="5" t="s">
        <v>383</v>
      </c>
      <c r="AK325" s="5" t="s">
        <v>383</v>
      </c>
      <c r="AL325" s="5" t="s">
        <v>383</v>
      </c>
      <c r="AM325" s="13">
        <v>15</v>
      </c>
      <c r="AN325" s="37">
        <v>75</v>
      </c>
      <c r="AO325" s="37">
        <v>75</v>
      </c>
      <c r="AP325" s="4">
        <f t="shared" si="116"/>
        <v>1</v>
      </c>
      <c r="AQ325" s="13">
        <v>20</v>
      </c>
      <c r="AR325" s="20">
        <f t="shared" si="114"/>
        <v>1.1376328067616357</v>
      </c>
      <c r="AS325" s="20">
        <f t="shared" si="117"/>
        <v>1.1376328067616357</v>
      </c>
      <c r="AT325" s="35">
        <v>819</v>
      </c>
      <c r="AU325" s="21">
        <f t="shared" si="107"/>
        <v>670.09090909090912</v>
      </c>
      <c r="AV325" s="21">
        <f t="shared" si="108"/>
        <v>762.3</v>
      </c>
      <c r="AW325" s="80">
        <f t="shared" si="109"/>
        <v>92.209090909090833</v>
      </c>
      <c r="AX325" s="21">
        <v>104.7</v>
      </c>
      <c r="AY325" s="21">
        <v>64.3</v>
      </c>
      <c r="AZ325" s="21">
        <v>0</v>
      </c>
      <c r="BA325" s="21">
        <v>83.1</v>
      </c>
      <c r="BB325" s="21">
        <v>78.400000000000006</v>
      </c>
      <c r="BC325" s="21">
        <v>141.39999999999998</v>
      </c>
      <c r="BD325" s="21">
        <v>85.900000000000034</v>
      </c>
      <c r="BE325" s="21">
        <v>74.900000000000006</v>
      </c>
      <c r="BF325" s="78">
        <f t="shared" si="110"/>
        <v>129.59999999999994</v>
      </c>
      <c r="BG325" s="100"/>
      <c r="BH325" s="81"/>
      <c r="BI325" s="106"/>
      <c r="BJ325" s="37">
        <f t="shared" si="115"/>
        <v>129.59999999999994</v>
      </c>
      <c r="BK325" s="11"/>
      <c r="BL325" s="11"/>
      <c r="BM325" s="11"/>
      <c r="BN325" s="11"/>
      <c r="BO325" s="11"/>
      <c r="BP325" s="11"/>
      <c r="BQ325" s="11"/>
      <c r="BR325" s="11"/>
      <c r="BS325" s="11"/>
      <c r="BT325" s="11"/>
      <c r="BU325" s="11"/>
      <c r="BV325" s="11"/>
      <c r="BW325" s="11"/>
      <c r="BX325" s="11"/>
      <c r="BY325" s="11"/>
      <c r="BZ325" s="11"/>
      <c r="CA325" s="11"/>
      <c r="CB325" s="11"/>
      <c r="CC325" s="11"/>
      <c r="CD325" s="11"/>
      <c r="CE325" s="11"/>
      <c r="CF325" s="12"/>
      <c r="CG325" s="11"/>
      <c r="CH325" s="11"/>
      <c r="CI325" s="11"/>
      <c r="CJ325" s="11"/>
      <c r="CK325" s="11"/>
      <c r="CL325" s="11"/>
      <c r="CM325" s="11"/>
      <c r="CN325" s="11"/>
      <c r="CO325" s="11"/>
      <c r="CP325" s="11"/>
      <c r="CQ325" s="11"/>
      <c r="CR325" s="11"/>
      <c r="CS325" s="11"/>
      <c r="CT325" s="11"/>
      <c r="CU325" s="11"/>
      <c r="CV325" s="11"/>
      <c r="CW325" s="11"/>
      <c r="CX325" s="11"/>
      <c r="CY325" s="11"/>
      <c r="CZ325" s="11"/>
      <c r="DA325" s="11"/>
      <c r="DB325" s="11"/>
      <c r="DC325" s="11"/>
      <c r="DD325" s="11"/>
      <c r="DE325" s="11"/>
      <c r="DF325" s="11"/>
      <c r="DG325" s="11"/>
      <c r="DH325" s="12"/>
      <c r="DI325" s="11"/>
      <c r="DJ325" s="11"/>
      <c r="DK325" s="11"/>
      <c r="DL325" s="11"/>
      <c r="DM325" s="11"/>
      <c r="DN325" s="11"/>
      <c r="DO325" s="11"/>
      <c r="DP325" s="11"/>
      <c r="DQ325" s="11"/>
      <c r="DR325" s="11"/>
      <c r="DS325" s="11"/>
      <c r="DT325" s="11"/>
      <c r="DU325" s="11"/>
      <c r="DV325" s="11"/>
      <c r="DW325" s="11"/>
      <c r="DX325" s="11"/>
      <c r="DY325" s="11"/>
      <c r="DZ325" s="11"/>
      <c r="EA325" s="11"/>
      <c r="EB325" s="11"/>
      <c r="EC325" s="11"/>
      <c r="ED325" s="11"/>
      <c r="EE325" s="11"/>
      <c r="EF325" s="11"/>
      <c r="EG325" s="11"/>
      <c r="EH325" s="11"/>
      <c r="EI325" s="11"/>
      <c r="EJ325" s="12"/>
      <c r="EK325" s="11"/>
      <c r="EL325" s="11"/>
      <c r="EM325" s="11"/>
      <c r="EN325" s="11"/>
      <c r="EO325" s="11"/>
      <c r="EP325" s="11"/>
      <c r="EQ325" s="11"/>
      <c r="ER325" s="11"/>
      <c r="ES325" s="11"/>
      <c r="ET325" s="11"/>
      <c r="EU325" s="11"/>
      <c r="EV325" s="11"/>
      <c r="EW325" s="11"/>
      <c r="EX325" s="11"/>
      <c r="EY325" s="11"/>
      <c r="EZ325" s="11"/>
      <c r="FA325" s="11"/>
      <c r="FB325" s="11"/>
      <c r="FC325" s="11"/>
      <c r="FD325" s="11"/>
      <c r="FE325" s="11"/>
      <c r="FF325" s="11"/>
      <c r="FG325" s="11"/>
      <c r="FH325" s="11"/>
      <c r="FI325" s="11"/>
      <c r="FJ325" s="11"/>
      <c r="FK325" s="11"/>
      <c r="FL325" s="12"/>
      <c r="FM325" s="11"/>
      <c r="FN325" s="11"/>
      <c r="FO325" s="11"/>
      <c r="FP325" s="11"/>
      <c r="FQ325" s="11"/>
      <c r="FR325" s="11"/>
      <c r="FS325" s="11"/>
      <c r="FT325" s="11"/>
      <c r="FU325" s="11"/>
      <c r="FV325" s="11"/>
      <c r="FW325" s="11"/>
      <c r="FX325" s="11"/>
      <c r="FY325" s="11"/>
      <c r="FZ325" s="11"/>
      <c r="GA325" s="11"/>
      <c r="GB325" s="11"/>
      <c r="GC325" s="11"/>
      <c r="GD325" s="11"/>
      <c r="GE325" s="11"/>
      <c r="GF325" s="11"/>
      <c r="GG325" s="11"/>
      <c r="GH325" s="11"/>
      <c r="GI325" s="11"/>
      <c r="GJ325" s="11"/>
      <c r="GK325" s="11"/>
      <c r="GL325" s="11"/>
      <c r="GM325" s="11"/>
      <c r="GN325" s="12"/>
      <c r="GO325" s="11"/>
      <c r="GP325" s="11"/>
      <c r="GQ325" s="11"/>
      <c r="GR325" s="11"/>
      <c r="GS325" s="11"/>
      <c r="GT325" s="11"/>
      <c r="GU325" s="11"/>
      <c r="GV325" s="11"/>
      <c r="GW325" s="11"/>
      <c r="GX325" s="11"/>
      <c r="GY325" s="11"/>
      <c r="GZ325" s="11"/>
      <c r="HA325" s="11"/>
      <c r="HB325" s="11"/>
      <c r="HC325" s="11"/>
      <c r="HD325" s="11"/>
      <c r="HE325" s="11"/>
      <c r="HF325" s="11"/>
      <c r="HG325" s="11"/>
      <c r="HH325" s="11"/>
      <c r="HI325" s="11"/>
      <c r="HJ325" s="11"/>
      <c r="HK325" s="11"/>
      <c r="HL325" s="11"/>
      <c r="HM325" s="11"/>
      <c r="HN325" s="11"/>
      <c r="HO325" s="11"/>
      <c r="HP325" s="12"/>
      <c r="HQ325" s="11"/>
      <c r="HR325" s="11"/>
    </row>
    <row r="326" spans="1:226" s="2" customFormat="1" ht="15" customHeight="1" x14ac:dyDescent="0.2">
      <c r="A326" s="16" t="s">
        <v>321</v>
      </c>
      <c r="B326" s="37">
        <v>17375</v>
      </c>
      <c r="C326" s="37">
        <v>23979</v>
      </c>
      <c r="D326" s="4">
        <f t="shared" si="106"/>
        <v>1.3800863309352518</v>
      </c>
      <c r="E326" s="13">
        <v>10</v>
      </c>
      <c r="F326" s="5" t="s">
        <v>373</v>
      </c>
      <c r="G326" s="5" t="s">
        <v>373</v>
      </c>
      <c r="H326" s="5" t="s">
        <v>373</v>
      </c>
      <c r="I326" s="13" t="s">
        <v>370</v>
      </c>
      <c r="J326" s="5" t="s">
        <v>373</v>
      </c>
      <c r="K326" s="5" t="s">
        <v>373</v>
      </c>
      <c r="L326" s="5" t="s">
        <v>373</v>
      </c>
      <c r="M326" s="13" t="s">
        <v>370</v>
      </c>
      <c r="N326" s="37">
        <v>1821.9</v>
      </c>
      <c r="O326" s="37">
        <v>2101.5</v>
      </c>
      <c r="P326" s="4">
        <f t="shared" si="111"/>
        <v>1.1534661616993249</v>
      </c>
      <c r="Q326" s="13">
        <v>20</v>
      </c>
      <c r="R326" s="22">
        <v>1</v>
      </c>
      <c r="S326" s="13">
        <v>15</v>
      </c>
      <c r="T326" s="37">
        <v>3647.2</v>
      </c>
      <c r="U326" s="37">
        <v>3375.3</v>
      </c>
      <c r="V326" s="4">
        <f t="shared" si="112"/>
        <v>0.92544966001316087</v>
      </c>
      <c r="W326" s="13">
        <v>40</v>
      </c>
      <c r="X326" s="37">
        <v>15.6</v>
      </c>
      <c r="Y326" s="37">
        <v>17.2</v>
      </c>
      <c r="Z326" s="4">
        <f t="shared" si="113"/>
        <v>1.1025641025641026</v>
      </c>
      <c r="AA326" s="13">
        <v>10</v>
      </c>
      <c r="AB326" s="37" t="s">
        <v>370</v>
      </c>
      <c r="AC326" s="37" t="s">
        <v>370</v>
      </c>
      <c r="AD326" s="4" t="s">
        <v>370</v>
      </c>
      <c r="AE326" s="13" t="s">
        <v>370</v>
      </c>
      <c r="AF326" s="5" t="s">
        <v>383</v>
      </c>
      <c r="AG326" s="5" t="s">
        <v>383</v>
      </c>
      <c r="AH326" s="5" t="s">
        <v>383</v>
      </c>
      <c r="AI326" s="13">
        <v>5</v>
      </c>
      <c r="AJ326" s="5" t="s">
        <v>383</v>
      </c>
      <c r="AK326" s="5" t="s">
        <v>383</v>
      </c>
      <c r="AL326" s="5" t="s">
        <v>383</v>
      </c>
      <c r="AM326" s="13">
        <v>15</v>
      </c>
      <c r="AN326" s="37">
        <v>1305</v>
      </c>
      <c r="AO326" s="37">
        <v>1215</v>
      </c>
      <c r="AP326" s="4">
        <f t="shared" si="116"/>
        <v>0.93103448275862066</v>
      </c>
      <c r="AQ326" s="13">
        <v>20</v>
      </c>
      <c r="AR326" s="20">
        <f t="shared" si="114"/>
        <v>1.0307348141276425</v>
      </c>
      <c r="AS326" s="20">
        <f t="shared" si="117"/>
        <v>1.0307348141276425</v>
      </c>
      <c r="AT326" s="35">
        <v>1178</v>
      </c>
      <c r="AU326" s="21">
        <f t="shared" si="107"/>
        <v>963.81818181818187</v>
      </c>
      <c r="AV326" s="21">
        <f t="shared" si="108"/>
        <v>993.4</v>
      </c>
      <c r="AW326" s="80">
        <f t="shared" si="109"/>
        <v>29.581818181818107</v>
      </c>
      <c r="AX326" s="21">
        <v>281.60000000000002</v>
      </c>
      <c r="AY326" s="21">
        <v>188.9</v>
      </c>
      <c r="AZ326" s="21">
        <v>0</v>
      </c>
      <c r="BA326" s="21">
        <v>73.599999999999994</v>
      </c>
      <c r="BB326" s="21">
        <v>82.8</v>
      </c>
      <c r="BC326" s="21">
        <v>20.100000000000023</v>
      </c>
      <c r="BD326" s="21">
        <v>92.90000000000002</v>
      </c>
      <c r="BE326" s="21">
        <v>112.6</v>
      </c>
      <c r="BF326" s="78">
        <f t="shared" si="110"/>
        <v>140.89999999999989</v>
      </c>
      <c r="BG326" s="100"/>
      <c r="BH326" s="81"/>
      <c r="BI326" s="106"/>
      <c r="BJ326" s="37">
        <f t="shared" si="115"/>
        <v>140.89999999999989</v>
      </c>
      <c r="BK326" s="11"/>
      <c r="BL326" s="11"/>
      <c r="BM326" s="11"/>
      <c r="BN326" s="11"/>
      <c r="BO326" s="11"/>
      <c r="BP326" s="11"/>
      <c r="BQ326" s="11"/>
      <c r="BR326" s="11"/>
      <c r="BS326" s="11"/>
      <c r="BT326" s="11"/>
      <c r="BU326" s="11"/>
      <c r="BV326" s="11"/>
      <c r="BW326" s="11"/>
      <c r="BX326" s="11"/>
      <c r="BY326" s="11"/>
      <c r="BZ326" s="11"/>
      <c r="CA326" s="11"/>
      <c r="CB326" s="11"/>
      <c r="CC326" s="11"/>
      <c r="CD326" s="11"/>
      <c r="CE326" s="11"/>
      <c r="CF326" s="12"/>
      <c r="CG326" s="11"/>
      <c r="CH326" s="11"/>
      <c r="CI326" s="11"/>
      <c r="CJ326" s="11"/>
      <c r="CK326" s="11"/>
      <c r="CL326" s="11"/>
      <c r="CM326" s="11"/>
      <c r="CN326" s="11"/>
      <c r="CO326" s="11"/>
      <c r="CP326" s="11"/>
      <c r="CQ326" s="11"/>
      <c r="CR326" s="11"/>
      <c r="CS326" s="11"/>
      <c r="CT326" s="11"/>
      <c r="CU326" s="11"/>
      <c r="CV326" s="11"/>
      <c r="CW326" s="11"/>
      <c r="CX326" s="11"/>
      <c r="CY326" s="11"/>
      <c r="CZ326" s="11"/>
      <c r="DA326" s="11"/>
      <c r="DB326" s="11"/>
      <c r="DC326" s="11"/>
      <c r="DD326" s="11"/>
      <c r="DE326" s="11"/>
      <c r="DF326" s="11"/>
      <c r="DG326" s="11"/>
      <c r="DH326" s="12"/>
      <c r="DI326" s="11"/>
      <c r="DJ326" s="11"/>
      <c r="DK326" s="11"/>
      <c r="DL326" s="11"/>
      <c r="DM326" s="11"/>
      <c r="DN326" s="11"/>
      <c r="DO326" s="11"/>
      <c r="DP326" s="11"/>
      <c r="DQ326" s="11"/>
      <c r="DR326" s="11"/>
      <c r="DS326" s="11"/>
      <c r="DT326" s="11"/>
      <c r="DU326" s="11"/>
      <c r="DV326" s="11"/>
      <c r="DW326" s="11"/>
      <c r="DX326" s="11"/>
      <c r="DY326" s="11"/>
      <c r="DZ326" s="11"/>
      <c r="EA326" s="11"/>
      <c r="EB326" s="11"/>
      <c r="EC326" s="11"/>
      <c r="ED326" s="11"/>
      <c r="EE326" s="11"/>
      <c r="EF326" s="11"/>
      <c r="EG326" s="11"/>
      <c r="EH326" s="11"/>
      <c r="EI326" s="11"/>
      <c r="EJ326" s="12"/>
      <c r="EK326" s="11"/>
      <c r="EL326" s="11"/>
      <c r="EM326" s="11"/>
      <c r="EN326" s="11"/>
      <c r="EO326" s="11"/>
      <c r="EP326" s="11"/>
      <c r="EQ326" s="11"/>
      <c r="ER326" s="11"/>
      <c r="ES326" s="11"/>
      <c r="ET326" s="11"/>
      <c r="EU326" s="11"/>
      <c r="EV326" s="11"/>
      <c r="EW326" s="11"/>
      <c r="EX326" s="11"/>
      <c r="EY326" s="11"/>
      <c r="EZ326" s="11"/>
      <c r="FA326" s="11"/>
      <c r="FB326" s="11"/>
      <c r="FC326" s="11"/>
      <c r="FD326" s="11"/>
      <c r="FE326" s="11"/>
      <c r="FF326" s="11"/>
      <c r="FG326" s="11"/>
      <c r="FH326" s="11"/>
      <c r="FI326" s="11"/>
      <c r="FJ326" s="11"/>
      <c r="FK326" s="11"/>
      <c r="FL326" s="12"/>
      <c r="FM326" s="11"/>
      <c r="FN326" s="11"/>
      <c r="FO326" s="11"/>
      <c r="FP326" s="11"/>
      <c r="FQ326" s="11"/>
      <c r="FR326" s="11"/>
      <c r="FS326" s="11"/>
      <c r="FT326" s="11"/>
      <c r="FU326" s="11"/>
      <c r="FV326" s="11"/>
      <c r="FW326" s="11"/>
      <c r="FX326" s="11"/>
      <c r="FY326" s="11"/>
      <c r="FZ326" s="11"/>
      <c r="GA326" s="11"/>
      <c r="GB326" s="11"/>
      <c r="GC326" s="11"/>
      <c r="GD326" s="11"/>
      <c r="GE326" s="11"/>
      <c r="GF326" s="11"/>
      <c r="GG326" s="11"/>
      <c r="GH326" s="11"/>
      <c r="GI326" s="11"/>
      <c r="GJ326" s="11"/>
      <c r="GK326" s="11"/>
      <c r="GL326" s="11"/>
      <c r="GM326" s="11"/>
      <c r="GN326" s="12"/>
      <c r="GO326" s="11"/>
      <c r="GP326" s="11"/>
      <c r="GQ326" s="11"/>
      <c r="GR326" s="11"/>
      <c r="GS326" s="11"/>
      <c r="GT326" s="11"/>
      <c r="GU326" s="11"/>
      <c r="GV326" s="11"/>
      <c r="GW326" s="11"/>
      <c r="GX326" s="11"/>
      <c r="GY326" s="11"/>
      <c r="GZ326" s="11"/>
      <c r="HA326" s="11"/>
      <c r="HB326" s="11"/>
      <c r="HC326" s="11"/>
      <c r="HD326" s="11"/>
      <c r="HE326" s="11"/>
      <c r="HF326" s="11"/>
      <c r="HG326" s="11"/>
      <c r="HH326" s="11"/>
      <c r="HI326" s="11"/>
      <c r="HJ326" s="11"/>
      <c r="HK326" s="11"/>
      <c r="HL326" s="11"/>
      <c r="HM326" s="11"/>
      <c r="HN326" s="11"/>
      <c r="HO326" s="11"/>
      <c r="HP326" s="12"/>
      <c r="HQ326" s="11"/>
      <c r="HR326" s="11"/>
    </row>
    <row r="327" spans="1:226" s="2" customFormat="1" ht="15" customHeight="1" x14ac:dyDescent="0.2">
      <c r="A327" s="16" t="s">
        <v>322</v>
      </c>
      <c r="B327" s="37">
        <v>0</v>
      </c>
      <c r="C327" s="37">
        <v>0</v>
      </c>
      <c r="D327" s="4">
        <f t="shared" si="106"/>
        <v>0</v>
      </c>
      <c r="E327" s="13">
        <v>0</v>
      </c>
      <c r="F327" s="5" t="s">
        <v>373</v>
      </c>
      <c r="G327" s="5" t="s">
        <v>373</v>
      </c>
      <c r="H327" s="5" t="s">
        <v>373</v>
      </c>
      <c r="I327" s="13" t="s">
        <v>370</v>
      </c>
      <c r="J327" s="5" t="s">
        <v>373</v>
      </c>
      <c r="K327" s="5" t="s">
        <v>373</v>
      </c>
      <c r="L327" s="5" t="s">
        <v>373</v>
      </c>
      <c r="M327" s="13" t="s">
        <v>370</v>
      </c>
      <c r="N327" s="37">
        <v>768</v>
      </c>
      <c r="O327" s="37">
        <v>669.2</v>
      </c>
      <c r="P327" s="4">
        <f t="shared" si="111"/>
        <v>0.87135416666666676</v>
      </c>
      <c r="Q327" s="13">
        <v>20</v>
      </c>
      <c r="R327" s="22">
        <v>1</v>
      </c>
      <c r="S327" s="13">
        <v>15</v>
      </c>
      <c r="T327" s="37">
        <v>0</v>
      </c>
      <c r="U327" s="37">
        <v>0</v>
      </c>
      <c r="V327" s="4">
        <f t="shared" si="112"/>
        <v>1</v>
      </c>
      <c r="W327" s="13">
        <v>25</v>
      </c>
      <c r="X327" s="37">
        <v>0</v>
      </c>
      <c r="Y327" s="37">
        <v>0</v>
      </c>
      <c r="Z327" s="4">
        <f t="shared" si="113"/>
        <v>1</v>
      </c>
      <c r="AA327" s="13">
        <v>25</v>
      </c>
      <c r="AB327" s="37" t="s">
        <v>370</v>
      </c>
      <c r="AC327" s="37" t="s">
        <v>370</v>
      </c>
      <c r="AD327" s="4" t="s">
        <v>370</v>
      </c>
      <c r="AE327" s="13" t="s">
        <v>370</v>
      </c>
      <c r="AF327" s="5" t="s">
        <v>383</v>
      </c>
      <c r="AG327" s="5" t="s">
        <v>383</v>
      </c>
      <c r="AH327" s="5" t="s">
        <v>383</v>
      </c>
      <c r="AI327" s="13">
        <v>5</v>
      </c>
      <c r="AJ327" s="5" t="s">
        <v>383</v>
      </c>
      <c r="AK327" s="5" t="s">
        <v>383</v>
      </c>
      <c r="AL327" s="5" t="s">
        <v>383</v>
      </c>
      <c r="AM327" s="13">
        <v>15</v>
      </c>
      <c r="AN327" s="37">
        <v>31</v>
      </c>
      <c r="AO327" s="37">
        <v>31</v>
      </c>
      <c r="AP327" s="4">
        <f t="shared" si="116"/>
        <v>1</v>
      </c>
      <c r="AQ327" s="13">
        <v>20</v>
      </c>
      <c r="AR327" s="20">
        <f t="shared" si="114"/>
        <v>0.97549603174603183</v>
      </c>
      <c r="AS327" s="20">
        <f t="shared" si="117"/>
        <v>0.97549603174603183</v>
      </c>
      <c r="AT327" s="35">
        <v>356</v>
      </c>
      <c r="AU327" s="21">
        <f t="shared" si="107"/>
        <v>291.27272727272731</v>
      </c>
      <c r="AV327" s="21">
        <f t="shared" si="108"/>
        <v>284.10000000000002</v>
      </c>
      <c r="AW327" s="80">
        <f t="shared" si="109"/>
        <v>-7.1727272727272862</v>
      </c>
      <c r="AX327" s="21">
        <v>21.8</v>
      </c>
      <c r="AY327" s="21">
        <v>49.7</v>
      </c>
      <c r="AZ327" s="21">
        <v>0</v>
      </c>
      <c r="BA327" s="21">
        <v>28.2</v>
      </c>
      <c r="BB327" s="21">
        <v>29.1</v>
      </c>
      <c r="BC327" s="21">
        <v>43.299999999999983</v>
      </c>
      <c r="BD327" s="21">
        <v>21.199999999999996</v>
      </c>
      <c r="BE327" s="21">
        <v>30.800000000000004</v>
      </c>
      <c r="BF327" s="78">
        <f t="shared" si="110"/>
        <v>60.000000000000064</v>
      </c>
      <c r="BG327" s="100"/>
      <c r="BH327" s="81"/>
      <c r="BI327" s="106"/>
      <c r="BJ327" s="37">
        <f t="shared" si="115"/>
        <v>60.000000000000064</v>
      </c>
      <c r="BK327" s="11"/>
      <c r="BL327" s="11"/>
      <c r="BM327" s="11"/>
      <c r="BN327" s="11"/>
      <c r="BO327" s="11"/>
      <c r="BP327" s="11"/>
      <c r="BQ327" s="11"/>
      <c r="BR327" s="11"/>
      <c r="BS327" s="11"/>
      <c r="BT327" s="11"/>
      <c r="BU327" s="11"/>
      <c r="BV327" s="11"/>
      <c r="BW327" s="11"/>
      <c r="BX327" s="11"/>
      <c r="BY327" s="11"/>
      <c r="BZ327" s="11"/>
      <c r="CA327" s="11"/>
      <c r="CB327" s="11"/>
      <c r="CC327" s="11"/>
      <c r="CD327" s="11"/>
      <c r="CE327" s="11"/>
      <c r="CF327" s="12"/>
      <c r="CG327" s="11"/>
      <c r="CH327" s="11"/>
      <c r="CI327" s="11"/>
      <c r="CJ327" s="11"/>
      <c r="CK327" s="11"/>
      <c r="CL327" s="11"/>
      <c r="CM327" s="11"/>
      <c r="CN327" s="11"/>
      <c r="CO327" s="11"/>
      <c r="CP327" s="11"/>
      <c r="CQ327" s="11"/>
      <c r="CR327" s="11"/>
      <c r="CS327" s="11"/>
      <c r="CT327" s="11"/>
      <c r="CU327" s="11"/>
      <c r="CV327" s="11"/>
      <c r="CW327" s="11"/>
      <c r="CX327" s="11"/>
      <c r="CY327" s="11"/>
      <c r="CZ327" s="11"/>
      <c r="DA327" s="11"/>
      <c r="DB327" s="11"/>
      <c r="DC327" s="11"/>
      <c r="DD327" s="11"/>
      <c r="DE327" s="11"/>
      <c r="DF327" s="11"/>
      <c r="DG327" s="11"/>
      <c r="DH327" s="12"/>
      <c r="DI327" s="11"/>
      <c r="DJ327" s="11"/>
      <c r="DK327" s="11"/>
      <c r="DL327" s="11"/>
      <c r="DM327" s="11"/>
      <c r="DN327" s="11"/>
      <c r="DO327" s="11"/>
      <c r="DP327" s="11"/>
      <c r="DQ327" s="11"/>
      <c r="DR327" s="11"/>
      <c r="DS327" s="11"/>
      <c r="DT327" s="11"/>
      <c r="DU327" s="11"/>
      <c r="DV327" s="11"/>
      <c r="DW327" s="11"/>
      <c r="DX327" s="11"/>
      <c r="DY327" s="11"/>
      <c r="DZ327" s="11"/>
      <c r="EA327" s="11"/>
      <c r="EB327" s="11"/>
      <c r="EC327" s="11"/>
      <c r="ED327" s="11"/>
      <c r="EE327" s="11"/>
      <c r="EF327" s="11"/>
      <c r="EG327" s="11"/>
      <c r="EH327" s="11"/>
      <c r="EI327" s="11"/>
      <c r="EJ327" s="12"/>
      <c r="EK327" s="11"/>
      <c r="EL327" s="11"/>
      <c r="EM327" s="11"/>
      <c r="EN327" s="11"/>
      <c r="EO327" s="11"/>
      <c r="EP327" s="11"/>
      <c r="EQ327" s="11"/>
      <c r="ER327" s="11"/>
      <c r="ES327" s="11"/>
      <c r="ET327" s="11"/>
      <c r="EU327" s="11"/>
      <c r="EV327" s="11"/>
      <c r="EW327" s="11"/>
      <c r="EX327" s="11"/>
      <c r="EY327" s="11"/>
      <c r="EZ327" s="11"/>
      <c r="FA327" s="11"/>
      <c r="FB327" s="11"/>
      <c r="FC327" s="11"/>
      <c r="FD327" s="11"/>
      <c r="FE327" s="11"/>
      <c r="FF327" s="11"/>
      <c r="FG327" s="11"/>
      <c r="FH327" s="11"/>
      <c r="FI327" s="11"/>
      <c r="FJ327" s="11"/>
      <c r="FK327" s="11"/>
      <c r="FL327" s="12"/>
      <c r="FM327" s="11"/>
      <c r="FN327" s="11"/>
      <c r="FO327" s="11"/>
      <c r="FP327" s="11"/>
      <c r="FQ327" s="11"/>
      <c r="FR327" s="11"/>
      <c r="FS327" s="11"/>
      <c r="FT327" s="11"/>
      <c r="FU327" s="11"/>
      <c r="FV327" s="11"/>
      <c r="FW327" s="11"/>
      <c r="FX327" s="11"/>
      <c r="FY327" s="11"/>
      <c r="FZ327" s="11"/>
      <c r="GA327" s="11"/>
      <c r="GB327" s="11"/>
      <c r="GC327" s="11"/>
      <c r="GD327" s="11"/>
      <c r="GE327" s="11"/>
      <c r="GF327" s="11"/>
      <c r="GG327" s="11"/>
      <c r="GH327" s="11"/>
      <c r="GI327" s="11"/>
      <c r="GJ327" s="11"/>
      <c r="GK327" s="11"/>
      <c r="GL327" s="11"/>
      <c r="GM327" s="11"/>
      <c r="GN327" s="12"/>
      <c r="GO327" s="11"/>
      <c r="GP327" s="11"/>
      <c r="GQ327" s="11"/>
      <c r="GR327" s="11"/>
      <c r="GS327" s="11"/>
      <c r="GT327" s="11"/>
      <c r="GU327" s="11"/>
      <c r="GV327" s="11"/>
      <c r="GW327" s="11"/>
      <c r="GX327" s="11"/>
      <c r="GY327" s="11"/>
      <c r="GZ327" s="11"/>
      <c r="HA327" s="11"/>
      <c r="HB327" s="11"/>
      <c r="HC327" s="11"/>
      <c r="HD327" s="11"/>
      <c r="HE327" s="11"/>
      <c r="HF327" s="11"/>
      <c r="HG327" s="11"/>
      <c r="HH327" s="11"/>
      <c r="HI327" s="11"/>
      <c r="HJ327" s="11"/>
      <c r="HK327" s="11"/>
      <c r="HL327" s="11"/>
      <c r="HM327" s="11"/>
      <c r="HN327" s="11"/>
      <c r="HO327" s="11"/>
      <c r="HP327" s="12"/>
      <c r="HQ327" s="11"/>
      <c r="HR327" s="11"/>
    </row>
    <row r="328" spans="1:226" s="2" customFormat="1" ht="19.5" customHeight="1" x14ac:dyDescent="0.2">
      <c r="A328" s="36" t="s">
        <v>323</v>
      </c>
      <c r="B328" s="37"/>
      <c r="C328" s="37"/>
      <c r="D328" s="4"/>
      <c r="E328" s="13"/>
      <c r="F328" s="5"/>
      <c r="G328" s="5"/>
      <c r="H328" s="5"/>
      <c r="I328" s="13"/>
      <c r="J328" s="5"/>
      <c r="K328" s="5"/>
      <c r="L328" s="5"/>
      <c r="M328" s="13"/>
      <c r="N328" s="37"/>
      <c r="O328" s="37"/>
      <c r="P328" s="4"/>
      <c r="Q328" s="13"/>
      <c r="R328" s="22"/>
      <c r="S328" s="13"/>
      <c r="T328" s="37"/>
      <c r="U328" s="37"/>
      <c r="V328" s="4"/>
      <c r="W328" s="13"/>
      <c r="X328" s="37"/>
      <c r="Y328" s="37"/>
      <c r="Z328" s="4"/>
      <c r="AA328" s="13"/>
      <c r="AB328" s="37"/>
      <c r="AC328" s="37"/>
      <c r="AD328" s="4"/>
      <c r="AE328" s="13"/>
      <c r="AF328" s="5"/>
      <c r="AG328" s="5"/>
      <c r="AH328" s="5"/>
      <c r="AI328" s="13"/>
      <c r="AJ328" s="5"/>
      <c r="AK328" s="5"/>
      <c r="AL328" s="5"/>
      <c r="AM328" s="13"/>
      <c r="AN328" s="37"/>
      <c r="AO328" s="37"/>
      <c r="AP328" s="4"/>
      <c r="AQ328" s="13"/>
      <c r="AR328" s="20"/>
      <c r="AS328" s="20"/>
      <c r="AT328" s="35"/>
      <c r="AU328" s="21"/>
      <c r="AV328" s="21"/>
      <c r="AW328" s="80"/>
      <c r="AX328" s="21"/>
      <c r="AY328" s="21"/>
      <c r="AZ328" s="21"/>
      <c r="BA328" s="21"/>
      <c r="BB328" s="21"/>
      <c r="BC328" s="21"/>
      <c r="BD328" s="21"/>
      <c r="BE328" s="21"/>
      <c r="BF328" s="78"/>
      <c r="BG328" s="100"/>
      <c r="BH328" s="81"/>
      <c r="BI328" s="106"/>
      <c r="BJ328" s="37"/>
      <c r="BK328" s="11"/>
      <c r="BL328" s="11"/>
      <c r="BM328" s="11"/>
      <c r="BN328" s="11"/>
      <c r="BO328" s="11"/>
      <c r="BP328" s="11"/>
      <c r="BQ328" s="11"/>
      <c r="BR328" s="11"/>
      <c r="BS328" s="11"/>
      <c r="BT328" s="11"/>
      <c r="BU328" s="11"/>
      <c r="BV328" s="11"/>
      <c r="BW328" s="11"/>
      <c r="BX328" s="11"/>
      <c r="BY328" s="11"/>
      <c r="BZ328" s="11"/>
      <c r="CA328" s="11"/>
      <c r="CB328" s="11"/>
      <c r="CC328" s="11"/>
      <c r="CD328" s="11"/>
      <c r="CE328" s="11"/>
      <c r="CF328" s="12"/>
      <c r="CG328" s="11"/>
      <c r="CH328" s="11"/>
      <c r="CI328" s="11"/>
      <c r="CJ328" s="11"/>
      <c r="CK328" s="11"/>
      <c r="CL328" s="11"/>
      <c r="CM328" s="11"/>
      <c r="CN328" s="11"/>
      <c r="CO328" s="11"/>
      <c r="CP328" s="11"/>
      <c r="CQ328" s="11"/>
      <c r="CR328" s="11"/>
      <c r="CS328" s="11"/>
      <c r="CT328" s="11"/>
      <c r="CU328" s="11"/>
      <c r="CV328" s="11"/>
      <c r="CW328" s="11"/>
      <c r="CX328" s="11"/>
      <c r="CY328" s="11"/>
      <c r="CZ328" s="11"/>
      <c r="DA328" s="11"/>
      <c r="DB328" s="11"/>
      <c r="DC328" s="11"/>
      <c r="DD328" s="11"/>
      <c r="DE328" s="11"/>
      <c r="DF328" s="11"/>
      <c r="DG328" s="11"/>
      <c r="DH328" s="12"/>
      <c r="DI328" s="11"/>
      <c r="DJ328" s="11"/>
      <c r="DK328" s="11"/>
      <c r="DL328" s="11"/>
      <c r="DM328" s="11"/>
      <c r="DN328" s="11"/>
      <c r="DO328" s="11"/>
      <c r="DP328" s="11"/>
      <c r="DQ328" s="11"/>
      <c r="DR328" s="11"/>
      <c r="DS328" s="11"/>
      <c r="DT328" s="11"/>
      <c r="DU328" s="11"/>
      <c r="DV328" s="11"/>
      <c r="DW328" s="11"/>
      <c r="DX328" s="11"/>
      <c r="DY328" s="11"/>
      <c r="DZ328" s="11"/>
      <c r="EA328" s="11"/>
      <c r="EB328" s="11"/>
      <c r="EC328" s="11"/>
      <c r="ED328" s="11"/>
      <c r="EE328" s="11"/>
      <c r="EF328" s="11"/>
      <c r="EG328" s="11"/>
      <c r="EH328" s="11"/>
      <c r="EI328" s="11"/>
      <c r="EJ328" s="12"/>
      <c r="EK328" s="11"/>
      <c r="EL328" s="11"/>
      <c r="EM328" s="11"/>
      <c r="EN328" s="11"/>
      <c r="EO328" s="11"/>
      <c r="EP328" s="11"/>
      <c r="EQ328" s="11"/>
      <c r="ER328" s="11"/>
      <c r="ES328" s="11"/>
      <c r="ET328" s="11"/>
      <c r="EU328" s="11"/>
      <c r="EV328" s="11"/>
      <c r="EW328" s="11"/>
      <c r="EX328" s="11"/>
      <c r="EY328" s="11"/>
      <c r="EZ328" s="11"/>
      <c r="FA328" s="11"/>
      <c r="FB328" s="11"/>
      <c r="FC328" s="11"/>
      <c r="FD328" s="11"/>
      <c r="FE328" s="11"/>
      <c r="FF328" s="11"/>
      <c r="FG328" s="11"/>
      <c r="FH328" s="11"/>
      <c r="FI328" s="11"/>
      <c r="FJ328" s="11"/>
      <c r="FK328" s="11"/>
      <c r="FL328" s="12"/>
      <c r="FM328" s="11"/>
      <c r="FN328" s="11"/>
      <c r="FO328" s="11"/>
      <c r="FP328" s="11"/>
      <c r="FQ328" s="11"/>
      <c r="FR328" s="11"/>
      <c r="FS328" s="11"/>
      <c r="FT328" s="11"/>
      <c r="FU328" s="11"/>
      <c r="FV328" s="11"/>
      <c r="FW328" s="11"/>
      <c r="FX328" s="11"/>
      <c r="FY328" s="11"/>
      <c r="FZ328" s="11"/>
      <c r="GA328" s="11"/>
      <c r="GB328" s="11"/>
      <c r="GC328" s="11"/>
      <c r="GD328" s="11"/>
      <c r="GE328" s="11"/>
      <c r="GF328" s="11"/>
      <c r="GG328" s="11"/>
      <c r="GH328" s="11"/>
      <c r="GI328" s="11"/>
      <c r="GJ328" s="11"/>
      <c r="GK328" s="11"/>
      <c r="GL328" s="11"/>
      <c r="GM328" s="11"/>
      <c r="GN328" s="12"/>
      <c r="GO328" s="11"/>
      <c r="GP328" s="11"/>
      <c r="GQ328" s="11"/>
      <c r="GR328" s="11"/>
      <c r="GS328" s="11"/>
      <c r="GT328" s="11"/>
      <c r="GU328" s="11"/>
      <c r="GV328" s="11"/>
      <c r="GW328" s="11"/>
      <c r="GX328" s="11"/>
      <c r="GY328" s="11"/>
      <c r="GZ328" s="11"/>
      <c r="HA328" s="11"/>
      <c r="HB328" s="11"/>
      <c r="HC328" s="11"/>
      <c r="HD328" s="11"/>
      <c r="HE328" s="11"/>
      <c r="HF328" s="11"/>
      <c r="HG328" s="11"/>
      <c r="HH328" s="11"/>
      <c r="HI328" s="11"/>
      <c r="HJ328" s="11"/>
      <c r="HK328" s="11"/>
      <c r="HL328" s="11"/>
      <c r="HM328" s="11"/>
      <c r="HN328" s="11"/>
      <c r="HO328" s="11"/>
      <c r="HP328" s="12"/>
      <c r="HQ328" s="11"/>
      <c r="HR328" s="11"/>
    </row>
    <row r="329" spans="1:226" s="2" customFormat="1" ht="15" customHeight="1" x14ac:dyDescent="0.2">
      <c r="A329" s="16" t="s">
        <v>324</v>
      </c>
      <c r="B329" s="37">
        <v>1183</v>
      </c>
      <c r="C329" s="37">
        <v>1183.7</v>
      </c>
      <c r="D329" s="4">
        <f t="shared" si="106"/>
        <v>1.0005917159763313</v>
      </c>
      <c r="E329" s="13">
        <v>10</v>
      </c>
      <c r="F329" s="5" t="s">
        <v>373</v>
      </c>
      <c r="G329" s="5" t="s">
        <v>373</v>
      </c>
      <c r="H329" s="5" t="s">
        <v>373</v>
      </c>
      <c r="I329" s="13" t="s">
        <v>370</v>
      </c>
      <c r="J329" s="5" t="s">
        <v>373</v>
      </c>
      <c r="K329" s="5" t="s">
        <v>373</v>
      </c>
      <c r="L329" s="5" t="s">
        <v>373</v>
      </c>
      <c r="M329" s="13" t="s">
        <v>370</v>
      </c>
      <c r="N329" s="37">
        <v>589.5</v>
      </c>
      <c r="O329" s="37">
        <v>364.1</v>
      </c>
      <c r="P329" s="4">
        <f t="shared" si="111"/>
        <v>0.61764206955046652</v>
      </c>
      <c r="Q329" s="13">
        <v>20</v>
      </c>
      <c r="R329" s="22">
        <v>1</v>
      </c>
      <c r="S329" s="13">
        <v>15</v>
      </c>
      <c r="T329" s="37">
        <v>32.799999999999997</v>
      </c>
      <c r="U329" s="37">
        <v>11.7</v>
      </c>
      <c r="V329" s="4">
        <f t="shared" si="112"/>
        <v>0.35670731707317072</v>
      </c>
      <c r="W329" s="13">
        <v>30</v>
      </c>
      <c r="X329" s="37">
        <v>1.8</v>
      </c>
      <c r="Y329" s="37">
        <v>0.8</v>
      </c>
      <c r="Z329" s="4">
        <f t="shared" si="113"/>
        <v>0.44444444444444448</v>
      </c>
      <c r="AA329" s="13">
        <v>20</v>
      </c>
      <c r="AB329" s="37" t="s">
        <v>370</v>
      </c>
      <c r="AC329" s="37" t="s">
        <v>370</v>
      </c>
      <c r="AD329" s="4" t="s">
        <v>370</v>
      </c>
      <c r="AE329" s="13" t="s">
        <v>370</v>
      </c>
      <c r="AF329" s="5" t="s">
        <v>383</v>
      </c>
      <c r="AG329" s="5" t="s">
        <v>383</v>
      </c>
      <c r="AH329" s="5" t="s">
        <v>383</v>
      </c>
      <c r="AI329" s="13">
        <v>5</v>
      </c>
      <c r="AJ329" s="5" t="s">
        <v>383</v>
      </c>
      <c r="AK329" s="5" t="s">
        <v>383</v>
      </c>
      <c r="AL329" s="5" t="s">
        <v>383</v>
      </c>
      <c r="AM329" s="13">
        <v>15</v>
      </c>
      <c r="AN329" s="37">
        <v>235</v>
      </c>
      <c r="AO329" s="37">
        <v>235</v>
      </c>
      <c r="AP329" s="4">
        <f t="shared" ref="AP329:AP339" si="118">IF((AQ329=0),0,IF(AN329=0,1,IF(AO329&lt;0,0,AO329/AN329)))</f>
        <v>1</v>
      </c>
      <c r="AQ329" s="13">
        <v>20</v>
      </c>
      <c r="AR329" s="20">
        <f t="shared" si="114"/>
        <v>0.66912058219005788</v>
      </c>
      <c r="AS329" s="20">
        <f t="shared" ref="AS329:AS339" si="119">IF(AR329&gt;1.2,IF((AR329-1.2)*0.1+1.2&gt;1.3,1.3,(AR329-1.2)*0.1+1.2),AR329)</f>
        <v>0.66912058219005788</v>
      </c>
      <c r="AT329" s="35">
        <v>537</v>
      </c>
      <c r="AU329" s="21">
        <f t="shared" si="107"/>
        <v>439.36363636363637</v>
      </c>
      <c r="AV329" s="21">
        <f t="shared" si="108"/>
        <v>294</v>
      </c>
      <c r="AW329" s="80">
        <f t="shared" si="109"/>
        <v>-145.36363636363637</v>
      </c>
      <c r="AX329" s="21">
        <v>78.099999999999994</v>
      </c>
      <c r="AY329" s="21">
        <v>62.3</v>
      </c>
      <c r="AZ329" s="21">
        <v>0</v>
      </c>
      <c r="BA329" s="21">
        <v>42.8</v>
      </c>
      <c r="BB329" s="21">
        <v>31.5</v>
      </c>
      <c r="BC329" s="21">
        <v>33.800000000000011</v>
      </c>
      <c r="BD329" s="21">
        <v>37.600000000000009</v>
      </c>
      <c r="BE329" s="21">
        <v>26.799999999999976</v>
      </c>
      <c r="BF329" s="78">
        <f t="shared" si="110"/>
        <v>-18.89999999999997</v>
      </c>
      <c r="BG329" s="100"/>
      <c r="BH329" s="81"/>
      <c r="BI329" s="106"/>
      <c r="BJ329" s="37">
        <f t="shared" si="115"/>
        <v>0</v>
      </c>
      <c r="BK329" s="11"/>
      <c r="BL329" s="11"/>
      <c r="BM329" s="11"/>
      <c r="BN329" s="11"/>
      <c r="BO329" s="11"/>
      <c r="BP329" s="11"/>
      <c r="BQ329" s="11"/>
      <c r="BR329" s="11"/>
      <c r="BS329" s="11"/>
      <c r="BT329" s="11"/>
      <c r="BU329" s="11"/>
      <c r="BV329" s="11"/>
      <c r="BW329" s="11"/>
      <c r="BX329" s="11"/>
      <c r="BY329" s="11"/>
      <c r="BZ329" s="11"/>
      <c r="CA329" s="11"/>
      <c r="CB329" s="11"/>
      <c r="CC329" s="11"/>
      <c r="CD329" s="11"/>
      <c r="CE329" s="11"/>
      <c r="CF329" s="12"/>
      <c r="CG329" s="11"/>
      <c r="CH329" s="11"/>
      <c r="CI329" s="11"/>
      <c r="CJ329" s="11"/>
      <c r="CK329" s="11"/>
      <c r="CL329" s="11"/>
      <c r="CM329" s="11"/>
      <c r="CN329" s="11"/>
      <c r="CO329" s="11"/>
      <c r="CP329" s="11"/>
      <c r="CQ329" s="11"/>
      <c r="CR329" s="11"/>
      <c r="CS329" s="11"/>
      <c r="CT329" s="11"/>
      <c r="CU329" s="11"/>
      <c r="CV329" s="11"/>
      <c r="CW329" s="11"/>
      <c r="CX329" s="11"/>
      <c r="CY329" s="11"/>
      <c r="CZ329" s="11"/>
      <c r="DA329" s="11"/>
      <c r="DB329" s="11"/>
      <c r="DC329" s="11"/>
      <c r="DD329" s="11"/>
      <c r="DE329" s="11"/>
      <c r="DF329" s="11"/>
      <c r="DG329" s="11"/>
      <c r="DH329" s="12"/>
      <c r="DI329" s="11"/>
      <c r="DJ329" s="11"/>
      <c r="DK329" s="11"/>
      <c r="DL329" s="11"/>
      <c r="DM329" s="11"/>
      <c r="DN329" s="11"/>
      <c r="DO329" s="11"/>
      <c r="DP329" s="11"/>
      <c r="DQ329" s="11"/>
      <c r="DR329" s="11"/>
      <c r="DS329" s="11"/>
      <c r="DT329" s="11"/>
      <c r="DU329" s="11"/>
      <c r="DV329" s="11"/>
      <c r="DW329" s="11"/>
      <c r="DX329" s="11"/>
      <c r="DY329" s="11"/>
      <c r="DZ329" s="11"/>
      <c r="EA329" s="11"/>
      <c r="EB329" s="11"/>
      <c r="EC329" s="11"/>
      <c r="ED329" s="11"/>
      <c r="EE329" s="11"/>
      <c r="EF329" s="11"/>
      <c r="EG329" s="11"/>
      <c r="EH329" s="11"/>
      <c r="EI329" s="11"/>
      <c r="EJ329" s="12"/>
      <c r="EK329" s="11"/>
      <c r="EL329" s="11"/>
      <c r="EM329" s="11"/>
      <c r="EN329" s="11"/>
      <c r="EO329" s="11"/>
      <c r="EP329" s="11"/>
      <c r="EQ329" s="11"/>
      <c r="ER329" s="11"/>
      <c r="ES329" s="11"/>
      <c r="ET329" s="11"/>
      <c r="EU329" s="11"/>
      <c r="EV329" s="11"/>
      <c r="EW329" s="11"/>
      <c r="EX329" s="11"/>
      <c r="EY329" s="11"/>
      <c r="EZ329" s="11"/>
      <c r="FA329" s="11"/>
      <c r="FB329" s="11"/>
      <c r="FC329" s="11"/>
      <c r="FD329" s="11"/>
      <c r="FE329" s="11"/>
      <c r="FF329" s="11"/>
      <c r="FG329" s="11"/>
      <c r="FH329" s="11"/>
      <c r="FI329" s="11"/>
      <c r="FJ329" s="11"/>
      <c r="FK329" s="11"/>
      <c r="FL329" s="12"/>
      <c r="FM329" s="11"/>
      <c r="FN329" s="11"/>
      <c r="FO329" s="11"/>
      <c r="FP329" s="11"/>
      <c r="FQ329" s="11"/>
      <c r="FR329" s="11"/>
      <c r="FS329" s="11"/>
      <c r="FT329" s="11"/>
      <c r="FU329" s="11"/>
      <c r="FV329" s="11"/>
      <c r="FW329" s="11"/>
      <c r="FX329" s="11"/>
      <c r="FY329" s="11"/>
      <c r="FZ329" s="11"/>
      <c r="GA329" s="11"/>
      <c r="GB329" s="11"/>
      <c r="GC329" s="11"/>
      <c r="GD329" s="11"/>
      <c r="GE329" s="11"/>
      <c r="GF329" s="11"/>
      <c r="GG329" s="11"/>
      <c r="GH329" s="11"/>
      <c r="GI329" s="11"/>
      <c r="GJ329" s="11"/>
      <c r="GK329" s="11"/>
      <c r="GL329" s="11"/>
      <c r="GM329" s="11"/>
      <c r="GN329" s="12"/>
      <c r="GO329" s="11"/>
      <c r="GP329" s="11"/>
      <c r="GQ329" s="11"/>
      <c r="GR329" s="11"/>
      <c r="GS329" s="11"/>
      <c r="GT329" s="11"/>
      <c r="GU329" s="11"/>
      <c r="GV329" s="11"/>
      <c r="GW329" s="11"/>
      <c r="GX329" s="11"/>
      <c r="GY329" s="11"/>
      <c r="GZ329" s="11"/>
      <c r="HA329" s="11"/>
      <c r="HB329" s="11"/>
      <c r="HC329" s="11"/>
      <c r="HD329" s="11"/>
      <c r="HE329" s="11"/>
      <c r="HF329" s="11"/>
      <c r="HG329" s="11"/>
      <c r="HH329" s="11"/>
      <c r="HI329" s="11"/>
      <c r="HJ329" s="11"/>
      <c r="HK329" s="11"/>
      <c r="HL329" s="11"/>
      <c r="HM329" s="11"/>
      <c r="HN329" s="11"/>
      <c r="HO329" s="11"/>
      <c r="HP329" s="12"/>
      <c r="HQ329" s="11"/>
      <c r="HR329" s="11"/>
    </row>
    <row r="330" spans="1:226" s="2" customFormat="1" ht="15" customHeight="1" x14ac:dyDescent="0.2">
      <c r="A330" s="16" t="s">
        <v>325</v>
      </c>
      <c r="B330" s="37">
        <v>535.5</v>
      </c>
      <c r="C330" s="37">
        <v>544.9</v>
      </c>
      <c r="D330" s="4">
        <f t="shared" si="106"/>
        <v>1.0175536881419234</v>
      </c>
      <c r="E330" s="13">
        <v>10</v>
      </c>
      <c r="F330" s="5" t="s">
        <v>373</v>
      </c>
      <c r="G330" s="5" t="s">
        <v>373</v>
      </c>
      <c r="H330" s="5" t="s">
        <v>373</v>
      </c>
      <c r="I330" s="13" t="s">
        <v>370</v>
      </c>
      <c r="J330" s="5" t="s">
        <v>373</v>
      </c>
      <c r="K330" s="5" t="s">
        <v>373</v>
      </c>
      <c r="L330" s="5" t="s">
        <v>373</v>
      </c>
      <c r="M330" s="13" t="s">
        <v>370</v>
      </c>
      <c r="N330" s="37">
        <v>1100.3</v>
      </c>
      <c r="O330" s="37">
        <v>1035.4000000000001</v>
      </c>
      <c r="P330" s="4">
        <f t="shared" si="111"/>
        <v>0.94101608652185775</v>
      </c>
      <c r="Q330" s="13">
        <v>20</v>
      </c>
      <c r="R330" s="22">
        <v>1</v>
      </c>
      <c r="S330" s="13">
        <v>15</v>
      </c>
      <c r="T330" s="37">
        <v>326.39999999999998</v>
      </c>
      <c r="U330" s="37">
        <v>194.2</v>
      </c>
      <c r="V330" s="4">
        <f t="shared" si="112"/>
        <v>0.59497549019607843</v>
      </c>
      <c r="W330" s="13">
        <v>20</v>
      </c>
      <c r="X330" s="37">
        <v>16.2</v>
      </c>
      <c r="Y330" s="37">
        <v>26.4</v>
      </c>
      <c r="Z330" s="4">
        <f t="shared" si="113"/>
        <v>1.6296296296296295</v>
      </c>
      <c r="AA330" s="13">
        <v>30</v>
      </c>
      <c r="AB330" s="37" t="s">
        <v>370</v>
      </c>
      <c r="AC330" s="37" t="s">
        <v>370</v>
      </c>
      <c r="AD330" s="4" t="s">
        <v>370</v>
      </c>
      <c r="AE330" s="13" t="s">
        <v>370</v>
      </c>
      <c r="AF330" s="5" t="s">
        <v>383</v>
      </c>
      <c r="AG330" s="5" t="s">
        <v>383</v>
      </c>
      <c r="AH330" s="5" t="s">
        <v>383</v>
      </c>
      <c r="AI330" s="13">
        <v>5</v>
      </c>
      <c r="AJ330" s="5" t="s">
        <v>383</v>
      </c>
      <c r="AK330" s="5" t="s">
        <v>383</v>
      </c>
      <c r="AL330" s="5" t="s">
        <v>383</v>
      </c>
      <c r="AM330" s="13">
        <v>15</v>
      </c>
      <c r="AN330" s="37">
        <v>491</v>
      </c>
      <c r="AO330" s="37">
        <v>540</v>
      </c>
      <c r="AP330" s="4">
        <f t="shared" si="118"/>
        <v>1.0997963340122199</v>
      </c>
      <c r="AQ330" s="13">
        <v>20</v>
      </c>
      <c r="AR330" s="20">
        <f t="shared" si="114"/>
        <v>1.1024363824774892</v>
      </c>
      <c r="AS330" s="20">
        <f t="shared" si="119"/>
        <v>1.1024363824774892</v>
      </c>
      <c r="AT330" s="35">
        <v>841</v>
      </c>
      <c r="AU330" s="21">
        <f t="shared" si="107"/>
        <v>688.09090909090912</v>
      </c>
      <c r="AV330" s="21">
        <f t="shared" si="108"/>
        <v>758.6</v>
      </c>
      <c r="AW330" s="80">
        <f t="shared" si="109"/>
        <v>70.509090909090901</v>
      </c>
      <c r="AX330" s="21">
        <v>149.9</v>
      </c>
      <c r="AY330" s="21">
        <v>59.6</v>
      </c>
      <c r="AZ330" s="21">
        <v>30.499999999999993</v>
      </c>
      <c r="BA330" s="21">
        <v>58</v>
      </c>
      <c r="BB330" s="21">
        <v>53.9</v>
      </c>
      <c r="BC330" s="21">
        <v>74</v>
      </c>
      <c r="BD330" s="21">
        <v>67.300000000000011</v>
      </c>
      <c r="BE330" s="21">
        <v>67.8</v>
      </c>
      <c r="BF330" s="78">
        <f t="shared" si="110"/>
        <v>197.60000000000002</v>
      </c>
      <c r="BG330" s="100"/>
      <c r="BH330" s="81"/>
      <c r="BI330" s="106"/>
      <c r="BJ330" s="37">
        <f t="shared" si="115"/>
        <v>197.60000000000002</v>
      </c>
      <c r="BK330" s="11"/>
      <c r="BL330" s="11"/>
      <c r="BM330" s="11"/>
      <c r="BN330" s="11"/>
      <c r="BO330" s="11"/>
      <c r="BP330" s="11"/>
      <c r="BQ330" s="11"/>
      <c r="BR330" s="11"/>
      <c r="BS330" s="11"/>
      <c r="BT330" s="11"/>
      <c r="BU330" s="11"/>
      <c r="BV330" s="11"/>
      <c r="BW330" s="11"/>
      <c r="BX330" s="11"/>
      <c r="BY330" s="11"/>
      <c r="BZ330" s="11"/>
      <c r="CA330" s="11"/>
      <c r="CB330" s="11"/>
      <c r="CC330" s="11"/>
      <c r="CD330" s="11"/>
      <c r="CE330" s="11"/>
      <c r="CF330" s="12"/>
      <c r="CG330" s="11"/>
      <c r="CH330" s="11"/>
      <c r="CI330" s="11"/>
      <c r="CJ330" s="11"/>
      <c r="CK330" s="11"/>
      <c r="CL330" s="11"/>
      <c r="CM330" s="11"/>
      <c r="CN330" s="11"/>
      <c r="CO330" s="11"/>
      <c r="CP330" s="11"/>
      <c r="CQ330" s="11"/>
      <c r="CR330" s="11"/>
      <c r="CS330" s="11"/>
      <c r="CT330" s="11"/>
      <c r="CU330" s="11"/>
      <c r="CV330" s="11"/>
      <c r="CW330" s="11"/>
      <c r="CX330" s="11"/>
      <c r="CY330" s="11"/>
      <c r="CZ330" s="11"/>
      <c r="DA330" s="11"/>
      <c r="DB330" s="11"/>
      <c r="DC330" s="11"/>
      <c r="DD330" s="11"/>
      <c r="DE330" s="11"/>
      <c r="DF330" s="11"/>
      <c r="DG330" s="11"/>
      <c r="DH330" s="12"/>
      <c r="DI330" s="11"/>
      <c r="DJ330" s="11"/>
      <c r="DK330" s="11"/>
      <c r="DL330" s="11"/>
      <c r="DM330" s="11"/>
      <c r="DN330" s="11"/>
      <c r="DO330" s="11"/>
      <c r="DP330" s="11"/>
      <c r="DQ330" s="11"/>
      <c r="DR330" s="11"/>
      <c r="DS330" s="11"/>
      <c r="DT330" s="11"/>
      <c r="DU330" s="11"/>
      <c r="DV330" s="11"/>
      <c r="DW330" s="11"/>
      <c r="DX330" s="11"/>
      <c r="DY330" s="11"/>
      <c r="DZ330" s="11"/>
      <c r="EA330" s="11"/>
      <c r="EB330" s="11"/>
      <c r="EC330" s="11"/>
      <c r="ED330" s="11"/>
      <c r="EE330" s="11"/>
      <c r="EF330" s="11"/>
      <c r="EG330" s="11"/>
      <c r="EH330" s="11"/>
      <c r="EI330" s="11"/>
      <c r="EJ330" s="12"/>
      <c r="EK330" s="11"/>
      <c r="EL330" s="11"/>
      <c r="EM330" s="11"/>
      <c r="EN330" s="11"/>
      <c r="EO330" s="11"/>
      <c r="EP330" s="11"/>
      <c r="EQ330" s="11"/>
      <c r="ER330" s="11"/>
      <c r="ES330" s="11"/>
      <c r="ET330" s="11"/>
      <c r="EU330" s="11"/>
      <c r="EV330" s="11"/>
      <c r="EW330" s="11"/>
      <c r="EX330" s="11"/>
      <c r="EY330" s="11"/>
      <c r="EZ330" s="11"/>
      <c r="FA330" s="11"/>
      <c r="FB330" s="11"/>
      <c r="FC330" s="11"/>
      <c r="FD330" s="11"/>
      <c r="FE330" s="11"/>
      <c r="FF330" s="11"/>
      <c r="FG330" s="11"/>
      <c r="FH330" s="11"/>
      <c r="FI330" s="11"/>
      <c r="FJ330" s="11"/>
      <c r="FK330" s="11"/>
      <c r="FL330" s="12"/>
      <c r="FM330" s="11"/>
      <c r="FN330" s="11"/>
      <c r="FO330" s="11"/>
      <c r="FP330" s="11"/>
      <c r="FQ330" s="11"/>
      <c r="FR330" s="11"/>
      <c r="FS330" s="11"/>
      <c r="FT330" s="11"/>
      <c r="FU330" s="11"/>
      <c r="FV330" s="11"/>
      <c r="FW330" s="11"/>
      <c r="FX330" s="11"/>
      <c r="FY330" s="11"/>
      <c r="FZ330" s="11"/>
      <c r="GA330" s="11"/>
      <c r="GB330" s="11"/>
      <c r="GC330" s="11"/>
      <c r="GD330" s="11"/>
      <c r="GE330" s="11"/>
      <c r="GF330" s="11"/>
      <c r="GG330" s="11"/>
      <c r="GH330" s="11"/>
      <c r="GI330" s="11"/>
      <c r="GJ330" s="11"/>
      <c r="GK330" s="11"/>
      <c r="GL330" s="11"/>
      <c r="GM330" s="11"/>
      <c r="GN330" s="12"/>
      <c r="GO330" s="11"/>
      <c r="GP330" s="11"/>
      <c r="GQ330" s="11"/>
      <c r="GR330" s="11"/>
      <c r="GS330" s="11"/>
      <c r="GT330" s="11"/>
      <c r="GU330" s="11"/>
      <c r="GV330" s="11"/>
      <c r="GW330" s="11"/>
      <c r="GX330" s="11"/>
      <c r="GY330" s="11"/>
      <c r="GZ330" s="11"/>
      <c r="HA330" s="11"/>
      <c r="HB330" s="11"/>
      <c r="HC330" s="11"/>
      <c r="HD330" s="11"/>
      <c r="HE330" s="11"/>
      <c r="HF330" s="11"/>
      <c r="HG330" s="11"/>
      <c r="HH330" s="11"/>
      <c r="HI330" s="11"/>
      <c r="HJ330" s="11"/>
      <c r="HK330" s="11"/>
      <c r="HL330" s="11"/>
      <c r="HM330" s="11"/>
      <c r="HN330" s="11"/>
      <c r="HO330" s="11"/>
      <c r="HP330" s="12"/>
      <c r="HQ330" s="11"/>
      <c r="HR330" s="11"/>
    </row>
    <row r="331" spans="1:226" s="2" customFormat="1" ht="15" customHeight="1" x14ac:dyDescent="0.2">
      <c r="A331" s="16" t="s">
        <v>278</v>
      </c>
      <c r="B331" s="37">
        <v>241.3</v>
      </c>
      <c r="C331" s="37">
        <v>370.7</v>
      </c>
      <c r="D331" s="4">
        <f t="shared" si="106"/>
        <v>1.5362619146290923</v>
      </c>
      <c r="E331" s="13">
        <v>10</v>
      </c>
      <c r="F331" s="5" t="s">
        <v>373</v>
      </c>
      <c r="G331" s="5" t="s">
        <v>373</v>
      </c>
      <c r="H331" s="5" t="s">
        <v>373</v>
      </c>
      <c r="I331" s="13" t="s">
        <v>370</v>
      </c>
      <c r="J331" s="5" t="s">
        <v>373</v>
      </c>
      <c r="K331" s="5" t="s">
        <v>373</v>
      </c>
      <c r="L331" s="5" t="s">
        <v>373</v>
      </c>
      <c r="M331" s="13" t="s">
        <v>370</v>
      </c>
      <c r="N331" s="37">
        <v>405.8</v>
      </c>
      <c r="O331" s="37">
        <v>223.8</v>
      </c>
      <c r="P331" s="4">
        <f t="shared" si="111"/>
        <v>0.55150320354854609</v>
      </c>
      <c r="Q331" s="13">
        <v>20</v>
      </c>
      <c r="R331" s="22">
        <v>1</v>
      </c>
      <c r="S331" s="13">
        <v>15</v>
      </c>
      <c r="T331" s="37">
        <v>52.2</v>
      </c>
      <c r="U331" s="37">
        <v>103.3</v>
      </c>
      <c r="V331" s="4">
        <f t="shared" si="112"/>
        <v>1.9789272030651339</v>
      </c>
      <c r="W331" s="13">
        <v>30</v>
      </c>
      <c r="X331" s="37">
        <v>2</v>
      </c>
      <c r="Y331" s="37">
        <v>0</v>
      </c>
      <c r="Z331" s="4">
        <f t="shared" si="113"/>
        <v>0</v>
      </c>
      <c r="AA331" s="13">
        <v>20</v>
      </c>
      <c r="AB331" s="37" t="s">
        <v>370</v>
      </c>
      <c r="AC331" s="37" t="s">
        <v>370</v>
      </c>
      <c r="AD331" s="4" t="s">
        <v>370</v>
      </c>
      <c r="AE331" s="13" t="s">
        <v>370</v>
      </c>
      <c r="AF331" s="5" t="s">
        <v>383</v>
      </c>
      <c r="AG331" s="5" t="s">
        <v>383</v>
      </c>
      <c r="AH331" s="5" t="s">
        <v>383</v>
      </c>
      <c r="AI331" s="13">
        <v>5</v>
      </c>
      <c r="AJ331" s="5" t="s">
        <v>383</v>
      </c>
      <c r="AK331" s="5" t="s">
        <v>383</v>
      </c>
      <c r="AL331" s="5" t="s">
        <v>383</v>
      </c>
      <c r="AM331" s="13">
        <v>15</v>
      </c>
      <c r="AN331" s="37">
        <v>205</v>
      </c>
      <c r="AO331" s="37">
        <v>297</v>
      </c>
      <c r="AP331" s="4">
        <f t="shared" si="118"/>
        <v>1.448780487804878</v>
      </c>
      <c r="AQ331" s="13">
        <v>20</v>
      </c>
      <c r="AR331" s="20">
        <f t="shared" si="114"/>
        <v>1.1281400788288125</v>
      </c>
      <c r="AS331" s="20">
        <f t="shared" si="119"/>
        <v>1.1281400788288125</v>
      </c>
      <c r="AT331" s="35">
        <v>366</v>
      </c>
      <c r="AU331" s="21">
        <f t="shared" si="107"/>
        <v>299.45454545454544</v>
      </c>
      <c r="AV331" s="21">
        <f t="shared" si="108"/>
        <v>337.8</v>
      </c>
      <c r="AW331" s="80">
        <f t="shared" si="109"/>
        <v>38.345454545454572</v>
      </c>
      <c r="AX331" s="21">
        <v>51.2</v>
      </c>
      <c r="AY331" s="21">
        <v>33</v>
      </c>
      <c r="AZ331" s="21">
        <v>0</v>
      </c>
      <c r="BA331" s="21">
        <v>37.1</v>
      </c>
      <c r="BB331" s="21">
        <v>39.9</v>
      </c>
      <c r="BC331" s="21">
        <v>67.5</v>
      </c>
      <c r="BD331" s="21">
        <v>38.600000000000023</v>
      </c>
      <c r="BE331" s="21">
        <v>37.699999999999982</v>
      </c>
      <c r="BF331" s="78">
        <f t="shared" si="110"/>
        <v>32.800000000000018</v>
      </c>
      <c r="BG331" s="100"/>
      <c r="BH331" s="81"/>
      <c r="BI331" s="106"/>
      <c r="BJ331" s="37">
        <f t="shared" si="115"/>
        <v>32.800000000000018</v>
      </c>
      <c r="BK331" s="11"/>
      <c r="BL331" s="11"/>
      <c r="BM331" s="11"/>
      <c r="BN331" s="11"/>
      <c r="BO331" s="11"/>
      <c r="BP331" s="11"/>
      <c r="BQ331" s="11"/>
      <c r="BR331" s="11"/>
      <c r="BS331" s="11"/>
      <c r="BT331" s="11"/>
      <c r="BU331" s="11"/>
      <c r="BV331" s="11"/>
      <c r="BW331" s="11"/>
      <c r="BX331" s="11"/>
      <c r="BY331" s="11"/>
      <c r="BZ331" s="11"/>
      <c r="CA331" s="11"/>
      <c r="CB331" s="11"/>
      <c r="CC331" s="11"/>
      <c r="CD331" s="11"/>
      <c r="CE331" s="11"/>
      <c r="CF331" s="12"/>
      <c r="CG331" s="11"/>
      <c r="CH331" s="11"/>
      <c r="CI331" s="11"/>
      <c r="CJ331" s="11"/>
      <c r="CK331" s="11"/>
      <c r="CL331" s="11"/>
      <c r="CM331" s="11"/>
      <c r="CN331" s="11"/>
      <c r="CO331" s="11"/>
      <c r="CP331" s="11"/>
      <c r="CQ331" s="11"/>
      <c r="CR331" s="11"/>
      <c r="CS331" s="11"/>
      <c r="CT331" s="11"/>
      <c r="CU331" s="11"/>
      <c r="CV331" s="11"/>
      <c r="CW331" s="11"/>
      <c r="CX331" s="11"/>
      <c r="CY331" s="11"/>
      <c r="CZ331" s="11"/>
      <c r="DA331" s="11"/>
      <c r="DB331" s="11"/>
      <c r="DC331" s="11"/>
      <c r="DD331" s="11"/>
      <c r="DE331" s="11"/>
      <c r="DF331" s="11"/>
      <c r="DG331" s="11"/>
      <c r="DH331" s="12"/>
      <c r="DI331" s="11"/>
      <c r="DJ331" s="11"/>
      <c r="DK331" s="11"/>
      <c r="DL331" s="11"/>
      <c r="DM331" s="11"/>
      <c r="DN331" s="11"/>
      <c r="DO331" s="11"/>
      <c r="DP331" s="11"/>
      <c r="DQ331" s="11"/>
      <c r="DR331" s="11"/>
      <c r="DS331" s="11"/>
      <c r="DT331" s="11"/>
      <c r="DU331" s="11"/>
      <c r="DV331" s="11"/>
      <c r="DW331" s="11"/>
      <c r="DX331" s="11"/>
      <c r="DY331" s="11"/>
      <c r="DZ331" s="11"/>
      <c r="EA331" s="11"/>
      <c r="EB331" s="11"/>
      <c r="EC331" s="11"/>
      <c r="ED331" s="11"/>
      <c r="EE331" s="11"/>
      <c r="EF331" s="11"/>
      <c r="EG331" s="11"/>
      <c r="EH331" s="11"/>
      <c r="EI331" s="11"/>
      <c r="EJ331" s="12"/>
      <c r="EK331" s="11"/>
      <c r="EL331" s="11"/>
      <c r="EM331" s="11"/>
      <c r="EN331" s="11"/>
      <c r="EO331" s="11"/>
      <c r="EP331" s="11"/>
      <c r="EQ331" s="11"/>
      <c r="ER331" s="11"/>
      <c r="ES331" s="11"/>
      <c r="ET331" s="11"/>
      <c r="EU331" s="11"/>
      <c r="EV331" s="11"/>
      <c r="EW331" s="11"/>
      <c r="EX331" s="11"/>
      <c r="EY331" s="11"/>
      <c r="EZ331" s="11"/>
      <c r="FA331" s="11"/>
      <c r="FB331" s="11"/>
      <c r="FC331" s="11"/>
      <c r="FD331" s="11"/>
      <c r="FE331" s="11"/>
      <c r="FF331" s="11"/>
      <c r="FG331" s="11"/>
      <c r="FH331" s="11"/>
      <c r="FI331" s="11"/>
      <c r="FJ331" s="11"/>
      <c r="FK331" s="11"/>
      <c r="FL331" s="12"/>
      <c r="FM331" s="11"/>
      <c r="FN331" s="11"/>
      <c r="FO331" s="11"/>
      <c r="FP331" s="11"/>
      <c r="FQ331" s="11"/>
      <c r="FR331" s="11"/>
      <c r="FS331" s="11"/>
      <c r="FT331" s="11"/>
      <c r="FU331" s="11"/>
      <c r="FV331" s="11"/>
      <c r="FW331" s="11"/>
      <c r="FX331" s="11"/>
      <c r="FY331" s="11"/>
      <c r="FZ331" s="11"/>
      <c r="GA331" s="11"/>
      <c r="GB331" s="11"/>
      <c r="GC331" s="11"/>
      <c r="GD331" s="11"/>
      <c r="GE331" s="11"/>
      <c r="GF331" s="11"/>
      <c r="GG331" s="11"/>
      <c r="GH331" s="11"/>
      <c r="GI331" s="11"/>
      <c r="GJ331" s="11"/>
      <c r="GK331" s="11"/>
      <c r="GL331" s="11"/>
      <c r="GM331" s="11"/>
      <c r="GN331" s="12"/>
      <c r="GO331" s="11"/>
      <c r="GP331" s="11"/>
      <c r="GQ331" s="11"/>
      <c r="GR331" s="11"/>
      <c r="GS331" s="11"/>
      <c r="GT331" s="11"/>
      <c r="GU331" s="11"/>
      <c r="GV331" s="11"/>
      <c r="GW331" s="11"/>
      <c r="GX331" s="11"/>
      <c r="GY331" s="11"/>
      <c r="GZ331" s="11"/>
      <c r="HA331" s="11"/>
      <c r="HB331" s="11"/>
      <c r="HC331" s="11"/>
      <c r="HD331" s="11"/>
      <c r="HE331" s="11"/>
      <c r="HF331" s="11"/>
      <c r="HG331" s="11"/>
      <c r="HH331" s="11"/>
      <c r="HI331" s="11"/>
      <c r="HJ331" s="11"/>
      <c r="HK331" s="11"/>
      <c r="HL331" s="11"/>
      <c r="HM331" s="11"/>
      <c r="HN331" s="11"/>
      <c r="HO331" s="11"/>
      <c r="HP331" s="12"/>
      <c r="HQ331" s="11"/>
      <c r="HR331" s="11"/>
    </row>
    <row r="332" spans="1:226" s="2" customFormat="1" ht="15" customHeight="1" x14ac:dyDescent="0.2">
      <c r="A332" s="16" t="s">
        <v>326</v>
      </c>
      <c r="B332" s="37">
        <v>729.7</v>
      </c>
      <c r="C332" s="37">
        <v>836.5</v>
      </c>
      <c r="D332" s="4">
        <f t="shared" si="106"/>
        <v>1.1463615184322324</v>
      </c>
      <c r="E332" s="13">
        <v>10</v>
      </c>
      <c r="F332" s="5" t="s">
        <v>373</v>
      </c>
      <c r="G332" s="5" t="s">
        <v>373</v>
      </c>
      <c r="H332" s="5" t="s">
        <v>373</v>
      </c>
      <c r="I332" s="13" t="s">
        <v>370</v>
      </c>
      <c r="J332" s="5" t="s">
        <v>373</v>
      </c>
      <c r="K332" s="5" t="s">
        <v>373</v>
      </c>
      <c r="L332" s="5" t="s">
        <v>373</v>
      </c>
      <c r="M332" s="13" t="s">
        <v>370</v>
      </c>
      <c r="N332" s="37">
        <v>1141.4000000000001</v>
      </c>
      <c r="O332" s="37">
        <v>802.9</v>
      </c>
      <c r="P332" s="4">
        <f t="shared" si="111"/>
        <v>0.70343437883301196</v>
      </c>
      <c r="Q332" s="13">
        <v>20</v>
      </c>
      <c r="R332" s="22">
        <v>1</v>
      </c>
      <c r="S332" s="13">
        <v>15</v>
      </c>
      <c r="T332" s="37">
        <v>33.5</v>
      </c>
      <c r="U332" s="37">
        <v>20.100000000000001</v>
      </c>
      <c r="V332" s="4">
        <f t="shared" si="112"/>
        <v>0.60000000000000009</v>
      </c>
      <c r="W332" s="13">
        <v>35</v>
      </c>
      <c r="X332" s="37">
        <v>2</v>
      </c>
      <c r="Y332" s="37">
        <v>0</v>
      </c>
      <c r="Z332" s="4">
        <f t="shared" si="113"/>
        <v>0</v>
      </c>
      <c r="AA332" s="13">
        <v>15</v>
      </c>
      <c r="AB332" s="37" t="s">
        <v>370</v>
      </c>
      <c r="AC332" s="37" t="s">
        <v>370</v>
      </c>
      <c r="AD332" s="4" t="s">
        <v>370</v>
      </c>
      <c r="AE332" s="13" t="s">
        <v>370</v>
      </c>
      <c r="AF332" s="5" t="s">
        <v>383</v>
      </c>
      <c r="AG332" s="5" t="s">
        <v>383</v>
      </c>
      <c r="AH332" s="5" t="s">
        <v>383</v>
      </c>
      <c r="AI332" s="13">
        <v>5</v>
      </c>
      <c r="AJ332" s="5" t="s">
        <v>383</v>
      </c>
      <c r="AK332" s="5" t="s">
        <v>383</v>
      </c>
      <c r="AL332" s="5" t="s">
        <v>383</v>
      </c>
      <c r="AM332" s="13">
        <v>15</v>
      </c>
      <c r="AN332" s="37">
        <v>159</v>
      </c>
      <c r="AO332" s="37">
        <v>159</v>
      </c>
      <c r="AP332" s="4">
        <f t="shared" si="118"/>
        <v>1</v>
      </c>
      <c r="AQ332" s="13">
        <v>20</v>
      </c>
      <c r="AR332" s="20">
        <f t="shared" si="114"/>
        <v>0.70897654574767444</v>
      </c>
      <c r="AS332" s="20">
        <f t="shared" si="119"/>
        <v>0.70897654574767444</v>
      </c>
      <c r="AT332" s="35">
        <v>1229</v>
      </c>
      <c r="AU332" s="21">
        <f t="shared" si="107"/>
        <v>1005.5454545454546</v>
      </c>
      <c r="AV332" s="21">
        <f t="shared" si="108"/>
        <v>712.9</v>
      </c>
      <c r="AW332" s="80">
        <f t="shared" si="109"/>
        <v>-292.64545454545464</v>
      </c>
      <c r="AX332" s="21">
        <v>157.1</v>
      </c>
      <c r="AY332" s="21">
        <v>207.3</v>
      </c>
      <c r="AZ332" s="21">
        <v>0</v>
      </c>
      <c r="BA332" s="21">
        <v>104.8</v>
      </c>
      <c r="BB332" s="21">
        <v>131.19999999999999</v>
      </c>
      <c r="BC332" s="21">
        <v>204.49999999999994</v>
      </c>
      <c r="BD332" s="21">
        <v>59.499999999999979</v>
      </c>
      <c r="BE332" s="21">
        <v>15.300000000000026</v>
      </c>
      <c r="BF332" s="78">
        <f t="shared" si="110"/>
        <v>-166.8</v>
      </c>
      <c r="BG332" s="100"/>
      <c r="BH332" s="81"/>
      <c r="BI332" s="106"/>
      <c r="BJ332" s="37">
        <f t="shared" si="115"/>
        <v>0</v>
      </c>
      <c r="BK332" s="11"/>
      <c r="BL332" s="11"/>
      <c r="BM332" s="11"/>
      <c r="BN332" s="11"/>
      <c r="BO332" s="11"/>
      <c r="BP332" s="11"/>
      <c r="BQ332" s="11"/>
      <c r="BR332" s="11"/>
      <c r="BS332" s="11"/>
      <c r="BT332" s="11"/>
      <c r="BU332" s="11"/>
      <c r="BV332" s="11"/>
      <c r="BW332" s="11"/>
      <c r="BX332" s="11"/>
      <c r="BY332" s="11"/>
      <c r="BZ332" s="11"/>
      <c r="CA332" s="11"/>
      <c r="CB332" s="11"/>
      <c r="CC332" s="11"/>
      <c r="CD332" s="11"/>
      <c r="CE332" s="11"/>
      <c r="CF332" s="12"/>
      <c r="CG332" s="11"/>
      <c r="CH332" s="11"/>
      <c r="CI332" s="11"/>
      <c r="CJ332" s="11"/>
      <c r="CK332" s="11"/>
      <c r="CL332" s="11"/>
      <c r="CM332" s="11"/>
      <c r="CN332" s="11"/>
      <c r="CO332" s="11"/>
      <c r="CP332" s="11"/>
      <c r="CQ332" s="11"/>
      <c r="CR332" s="11"/>
      <c r="CS332" s="11"/>
      <c r="CT332" s="11"/>
      <c r="CU332" s="11"/>
      <c r="CV332" s="11"/>
      <c r="CW332" s="11"/>
      <c r="CX332" s="11"/>
      <c r="CY332" s="11"/>
      <c r="CZ332" s="11"/>
      <c r="DA332" s="11"/>
      <c r="DB332" s="11"/>
      <c r="DC332" s="11"/>
      <c r="DD332" s="11"/>
      <c r="DE332" s="11"/>
      <c r="DF332" s="11"/>
      <c r="DG332" s="11"/>
      <c r="DH332" s="12"/>
      <c r="DI332" s="11"/>
      <c r="DJ332" s="11"/>
      <c r="DK332" s="11"/>
      <c r="DL332" s="11"/>
      <c r="DM332" s="11"/>
      <c r="DN332" s="11"/>
      <c r="DO332" s="11"/>
      <c r="DP332" s="11"/>
      <c r="DQ332" s="11"/>
      <c r="DR332" s="11"/>
      <c r="DS332" s="11"/>
      <c r="DT332" s="11"/>
      <c r="DU332" s="11"/>
      <c r="DV332" s="11"/>
      <c r="DW332" s="11"/>
      <c r="DX332" s="11"/>
      <c r="DY332" s="11"/>
      <c r="DZ332" s="11"/>
      <c r="EA332" s="11"/>
      <c r="EB332" s="11"/>
      <c r="EC332" s="11"/>
      <c r="ED332" s="11"/>
      <c r="EE332" s="11"/>
      <c r="EF332" s="11"/>
      <c r="EG332" s="11"/>
      <c r="EH332" s="11"/>
      <c r="EI332" s="11"/>
      <c r="EJ332" s="12"/>
      <c r="EK332" s="11"/>
      <c r="EL332" s="11"/>
      <c r="EM332" s="11"/>
      <c r="EN332" s="11"/>
      <c r="EO332" s="11"/>
      <c r="EP332" s="11"/>
      <c r="EQ332" s="11"/>
      <c r="ER332" s="11"/>
      <c r="ES332" s="11"/>
      <c r="ET332" s="11"/>
      <c r="EU332" s="11"/>
      <c r="EV332" s="11"/>
      <c r="EW332" s="11"/>
      <c r="EX332" s="11"/>
      <c r="EY332" s="11"/>
      <c r="EZ332" s="11"/>
      <c r="FA332" s="11"/>
      <c r="FB332" s="11"/>
      <c r="FC332" s="11"/>
      <c r="FD332" s="11"/>
      <c r="FE332" s="11"/>
      <c r="FF332" s="11"/>
      <c r="FG332" s="11"/>
      <c r="FH332" s="11"/>
      <c r="FI332" s="11"/>
      <c r="FJ332" s="11"/>
      <c r="FK332" s="11"/>
      <c r="FL332" s="12"/>
      <c r="FM332" s="11"/>
      <c r="FN332" s="11"/>
      <c r="FO332" s="11"/>
      <c r="FP332" s="11"/>
      <c r="FQ332" s="11"/>
      <c r="FR332" s="11"/>
      <c r="FS332" s="11"/>
      <c r="FT332" s="11"/>
      <c r="FU332" s="11"/>
      <c r="FV332" s="11"/>
      <c r="FW332" s="11"/>
      <c r="FX332" s="11"/>
      <c r="FY332" s="11"/>
      <c r="FZ332" s="11"/>
      <c r="GA332" s="11"/>
      <c r="GB332" s="11"/>
      <c r="GC332" s="11"/>
      <c r="GD332" s="11"/>
      <c r="GE332" s="11"/>
      <c r="GF332" s="11"/>
      <c r="GG332" s="11"/>
      <c r="GH332" s="11"/>
      <c r="GI332" s="11"/>
      <c r="GJ332" s="11"/>
      <c r="GK332" s="11"/>
      <c r="GL332" s="11"/>
      <c r="GM332" s="11"/>
      <c r="GN332" s="12"/>
      <c r="GO332" s="11"/>
      <c r="GP332" s="11"/>
      <c r="GQ332" s="11"/>
      <c r="GR332" s="11"/>
      <c r="GS332" s="11"/>
      <c r="GT332" s="11"/>
      <c r="GU332" s="11"/>
      <c r="GV332" s="11"/>
      <c r="GW332" s="11"/>
      <c r="GX332" s="11"/>
      <c r="GY332" s="11"/>
      <c r="GZ332" s="11"/>
      <c r="HA332" s="11"/>
      <c r="HB332" s="11"/>
      <c r="HC332" s="11"/>
      <c r="HD332" s="11"/>
      <c r="HE332" s="11"/>
      <c r="HF332" s="11"/>
      <c r="HG332" s="11"/>
      <c r="HH332" s="11"/>
      <c r="HI332" s="11"/>
      <c r="HJ332" s="11"/>
      <c r="HK332" s="11"/>
      <c r="HL332" s="11"/>
      <c r="HM332" s="11"/>
      <c r="HN332" s="11"/>
      <c r="HO332" s="11"/>
      <c r="HP332" s="12"/>
      <c r="HQ332" s="11"/>
      <c r="HR332" s="11"/>
    </row>
    <row r="333" spans="1:226" s="2" customFormat="1" ht="15" customHeight="1" x14ac:dyDescent="0.2">
      <c r="A333" s="16" t="s">
        <v>327</v>
      </c>
      <c r="B333" s="37">
        <v>0</v>
      </c>
      <c r="C333" s="37">
        <v>154.80000000000001</v>
      </c>
      <c r="D333" s="4">
        <f t="shared" si="106"/>
        <v>0</v>
      </c>
      <c r="E333" s="13">
        <v>0</v>
      </c>
      <c r="F333" s="5" t="s">
        <v>373</v>
      </c>
      <c r="G333" s="5" t="s">
        <v>373</v>
      </c>
      <c r="H333" s="5" t="s">
        <v>373</v>
      </c>
      <c r="I333" s="13" t="s">
        <v>370</v>
      </c>
      <c r="J333" s="5" t="s">
        <v>373</v>
      </c>
      <c r="K333" s="5" t="s">
        <v>373</v>
      </c>
      <c r="L333" s="5" t="s">
        <v>373</v>
      </c>
      <c r="M333" s="13" t="s">
        <v>370</v>
      </c>
      <c r="N333" s="37">
        <v>2083.6</v>
      </c>
      <c r="O333" s="37">
        <v>1774.6</v>
      </c>
      <c r="P333" s="4">
        <f t="shared" si="111"/>
        <v>0.85169898253023613</v>
      </c>
      <c r="Q333" s="13">
        <v>20</v>
      </c>
      <c r="R333" s="22">
        <v>1</v>
      </c>
      <c r="S333" s="13">
        <v>15</v>
      </c>
      <c r="T333" s="37">
        <v>1896</v>
      </c>
      <c r="U333" s="37">
        <v>1782.2</v>
      </c>
      <c r="V333" s="4">
        <f t="shared" si="112"/>
        <v>0.93997890295358655</v>
      </c>
      <c r="W333" s="13">
        <v>30</v>
      </c>
      <c r="X333" s="37">
        <v>22.9</v>
      </c>
      <c r="Y333" s="37">
        <v>19.5</v>
      </c>
      <c r="Z333" s="4">
        <f t="shared" si="113"/>
        <v>0.85152838427947608</v>
      </c>
      <c r="AA333" s="13">
        <v>20</v>
      </c>
      <c r="AB333" s="37" t="s">
        <v>370</v>
      </c>
      <c r="AC333" s="37" t="s">
        <v>370</v>
      </c>
      <c r="AD333" s="4" t="s">
        <v>370</v>
      </c>
      <c r="AE333" s="13" t="s">
        <v>370</v>
      </c>
      <c r="AF333" s="5" t="s">
        <v>383</v>
      </c>
      <c r="AG333" s="5" t="s">
        <v>383</v>
      </c>
      <c r="AH333" s="5" t="s">
        <v>383</v>
      </c>
      <c r="AI333" s="13">
        <v>5</v>
      </c>
      <c r="AJ333" s="5" t="s">
        <v>383</v>
      </c>
      <c r="AK333" s="5" t="s">
        <v>383</v>
      </c>
      <c r="AL333" s="5" t="s">
        <v>383</v>
      </c>
      <c r="AM333" s="13">
        <v>15</v>
      </c>
      <c r="AN333" s="37">
        <v>873</v>
      </c>
      <c r="AO333" s="37">
        <v>880</v>
      </c>
      <c r="AP333" s="4">
        <f t="shared" si="118"/>
        <v>1.0080183276059564</v>
      </c>
      <c r="AQ333" s="13">
        <v>20</v>
      </c>
      <c r="AR333" s="20">
        <f t="shared" si="114"/>
        <v>0.92785029501829497</v>
      </c>
      <c r="AS333" s="20">
        <f t="shared" si="119"/>
        <v>0.92785029501829497</v>
      </c>
      <c r="AT333" s="35">
        <v>1307</v>
      </c>
      <c r="AU333" s="21">
        <f t="shared" si="107"/>
        <v>1069.3636363636363</v>
      </c>
      <c r="AV333" s="21">
        <f t="shared" si="108"/>
        <v>992.2</v>
      </c>
      <c r="AW333" s="80">
        <f t="shared" si="109"/>
        <v>-77.163636363636215</v>
      </c>
      <c r="AX333" s="21">
        <v>334.9</v>
      </c>
      <c r="AY333" s="21">
        <v>329.7</v>
      </c>
      <c r="AZ333" s="21">
        <v>0</v>
      </c>
      <c r="BA333" s="21">
        <v>94.4</v>
      </c>
      <c r="BB333" s="21">
        <v>128.80000000000001</v>
      </c>
      <c r="BC333" s="21">
        <v>0</v>
      </c>
      <c r="BD333" s="21">
        <v>87.3</v>
      </c>
      <c r="BE333" s="21">
        <v>96.4</v>
      </c>
      <c r="BF333" s="78">
        <f t="shared" si="110"/>
        <v>-79.29999999999994</v>
      </c>
      <c r="BG333" s="100"/>
      <c r="BH333" s="81"/>
      <c r="BI333" s="106"/>
      <c r="BJ333" s="37">
        <f t="shared" si="115"/>
        <v>0</v>
      </c>
      <c r="BK333" s="11"/>
      <c r="BL333" s="11"/>
      <c r="BM333" s="11"/>
      <c r="BN333" s="11"/>
      <c r="BO333" s="11"/>
      <c r="BP333" s="11"/>
      <c r="BQ333" s="11"/>
      <c r="BR333" s="11"/>
      <c r="BS333" s="11"/>
      <c r="BT333" s="11"/>
      <c r="BU333" s="11"/>
      <c r="BV333" s="11"/>
      <c r="BW333" s="11"/>
      <c r="BX333" s="11"/>
      <c r="BY333" s="11"/>
      <c r="BZ333" s="11"/>
      <c r="CA333" s="11"/>
      <c r="CB333" s="11"/>
      <c r="CC333" s="11"/>
      <c r="CD333" s="11"/>
      <c r="CE333" s="11"/>
      <c r="CF333" s="12"/>
      <c r="CG333" s="11"/>
      <c r="CH333" s="11"/>
      <c r="CI333" s="11"/>
      <c r="CJ333" s="11"/>
      <c r="CK333" s="11"/>
      <c r="CL333" s="11"/>
      <c r="CM333" s="11"/>
      <c r="CN333" s="11"/>
      <c r="CO333" s="11"/>
      <c r="CP333" s="11"/>
      <c r="CQ333" s="11"/>
      <c r="CR333" s="11"/>
      <c r="CS333" s="11"/>
      <c r="CT333" s="11"/>
      <c r="CU333" s="11"/>
      <c r="CV333" s="11"/>
      <c r="CW333" s="11"/>
      <c r="CX333" s="11"/>
      <c r="CY333" s="11"/>
      <c r="CZ333" s="11"/>
      <c r="DA333" s="11"/>
      <c r="DB333" s="11"/>
      <c r="DC333" s="11"/>
      <c r="DD333" s="11"/>
      <c r="DE333" s="11"/>
      <c r="DF333" s="11"/>
      <c r="DG333" s="11"/>
      <c r="DH333" s="12"/>
      <c r="DI333" s="11"/>
      <c r="DJ333" s="11"/>
      <c r="DK333" s="11"/>
      <c r="DL333" s="11"/>
      <c r="DM333" s="11"/>
      <c r="DN333" s="11"/>
      <c r="DO333" s="11"/>
      <c r="DP333" s="11"/>
      <c r="DQ333" s="11"/>
      <c r="DR333" s="11"/>
      <c r="DS333" s="11"/>
      <c r="DT333" s="11"/>
      <c r="DU333" s="11"/>
      <c r="DV333" s="11"/>
      <c r="DW333" s="11"/>
      <c r="DX333" s="11"/>
      <c r="DY333" s="11"/>
      <c r="DZ333" s="11"/>
      <c r="EA333" s="11"/>
      <c r="EB333" s="11"/>
      <c r="EC333" s="11"/>
      <c r="ED333" s="11"/>
      <c r="EE333" s="11"/>
      <c r="EF333" s="11"/>
      <c r="EG333" s="11"/>
      <c r="EH333" s="11"/>
      <c r="EI333" s="11"/>
      <c r="EJ333" s="12"/>
      <c r="EK333" s="11"/>
      <c r="EL333" s="11"/>
      <c r="EM333" s="11"/>
      <c r="EN333" s="11"/>
      <c r="EO333" s="11"/>
      <c r="EP333" s="11"/>
      <c r="EQ333" s="11"/>
      <c r="ER333" s="11"/>
      <c r="ES333" s="11"/>
      <c r="ET333" s="11"/>
      <c r="EU333" s="11"/>
      <c r="EV333" s="11"/>
      <c r="EW333" s="11"/>
      <c r="EX333" s="11"/>
      <c r="EY333" s="11"/>
      <c r="EZ333" s="11"/>
      <c r="FA333" s="11"/>
      <c r="FB333" s="11"/>
      <c r="FC333" s="11"/>
      <c r="FD333" s="11"/>
      <c r="FE333" s="11"/>
      <c r="FF333" s="11"/>
      <c r="FG333" s="11"/>
      <c r="FH333" s="11"/>
      <c r="FI333" s="11"/>
      <c r="FJ333" s="11"/>
      <c r="FK333" s="11"/>
      <c r="FL333" s="12"/>
      <c r="FM333" s="11"/>
      <c r="FN333" s="11"/>
      <c r="FO333" s="11"/>
      <c r="FP333" s="11"/>
      <c r="FQ333" s="11"/>
      <c r="FR333" s="11"/>
      <c r="FS333" s="11"/>
      <c r="FT333" s="11"/>
      <c r="FU333" s="11"/>
      <c r="FV333" s="11"/>
      <c r="FW333" s="11"/>
      <c r="FX333" s="11"/>
      <c r="FY333" s="11"/>
      <c r="FZ333" s="11"/>
      <c r="GA333" s="11"/>
      <c r="GB333" s="11"/>
      <c r="GC333" s="11"/>
      <c r="GD333" s="11"/>
      <c r="GE333" s="11"/>
      <c r="GF333" s="11"/>
      <c r="GG333" s="11"/>
      <c r="GH333" s="11"/>
      <c r="GI333" s="11"/>
      <c r="GJ333" s="11"/>
      <c r="GK333" s="11"/>
      <c r="GL333" s="11"/>
      <c r="GM333" s="11"/>
      <c r="GN333" s="12"/>
      <c r="GO333" s="11"/>
      <c r="GP333" s="11"/>
      <c r="GQ333" s="11"/>
      <c r="GR333" s="11"/>
      <c r="GS333" s="11"/>
      <c r="GT333" s="11"/>
      <c r="GU333" s="11"/>
      <c r="GV333" s="11"/>
      <c r="GW333" s="11"/>
      <c r="GX333" s="11"/>
      <c r="GY333" s="11"/>
      <c r="GZ333" s="11"/>
      <c r="HA333" s="11"/>
      <c r="HB333" s="11"/>
      <c r="HC333" s="11"/>
      <c r="HD333" s="11"/>
      <c r="HE333" s="11"/>
      <c r="HF333" s="11"/>
      <c r="HG333" s="11"/>
      <c r="HH333" s="11"/>
      <c r="HI333" s="11"/>
      <c r="HJ333" s="11"/>
      <c r="HK333" s="11"/>
      <c r="HL333" s="11"/>
      <c r="HM333" s="11"/>
      <c r="HN333" s="11"/>
      <c r="HO333" s="11"/>
      <c r="HP333" s="12"/>
      <c r="HQ333" s="11"/>
      <c r="HR333" s="11"/>
    </row>
    <row r="334" spans="1:226" s="2" customFormat="1" ht="15" customHeight="1" x14ac:dyDescent="0.2">
      <c r="A334" s="16" t="s">
        <v>328</v>
      </c>
      <c r="B334" s="37">
        <v>535.5</v>
      </c>
      <c r="C334" s="37">
        <v>545.79999999999995</v>
      </c>
      <c r="D334" s="4">
        <f t="shared" si="106"/>
        <v>1.0192343604108309</v>
      </c>
      <c r="E334" s="13">
        <v>10</v>
      </c>
      <c r="F334" s="5" t="s">
        <v>373</v>
      </c>
      <c r="G334" s="5" t="s">
        <v>373</v>
      </c>
      <c r="H334" s="5" t="s">
        <v>373</v>
      </c>
      <c r="I334" s="13" t="s">
        <v>370</v>
      </c>
      <c r="J334" s="5" t="s">
        <v>373</v>
      </c>
      <c r="K334" s="5" t="s">
        <v>373</v>
      </c>
      <c r="L334" s="5" t="s">
        <v>373</v>
      </c>
      <c r="M334" s="13" t="s">
        <v>370</v>
      </c>
      <c r="N334" s="37">
        <v>921</v>
      </c>
      <c r="O334" s="37">
        <v>611.1</v>
      </c>
      <c r="P334" s="4">
        <f t="shared" si="111"/>
        <v>0.66351791530944626</v>
      </c>
      <c r="Q334" s="13">
        <v>20</v>
      </c>
      <c r="R334" s="22">
        <v>1</v>
      </c>
      <c r="S334" s="13">
        <v>15</v>
      </c>
      <c r="T334" s="37">
        <v>59.4</v>
      </c>
      <c r="U334" s="37">
        <v>38.799999999999997</v>
      </c>
      <c r="V334" s="4">
        <f t="shared" si="112"/>
        <v>0.65319865319865311</v>
      </c>
      <c r="W334" s="13">
        <v>30</v>
      </c>
      <c r="X334" s="37">
        <v>24.3</v>
      </c>
      <c r="Y334" s="37">
        <v>26.4</v>
      </c>
      <c r="Z334" s="4">
        <f t="shared" si="113"/>
        <v>1.0864197530864197</v>
      </c>
      <c r="AA334" s="13">
        <v>20</v>
      </c>
      <c r="AB334" s="37" t="s">
        <v>370</v>
      </c>
      <c r="AC334" s="37" t="s">
        <v>370</v>
      </c>
      <c r="AD334" s="4" t="s">
        <v>370</v>
      </c>
      <c r="AE334" s="13" t="s">
        <v>370</v>
      </c>
      <c r="AF334" s="5" t="s">
        <v>383</v>
      </c>
      <c r="AG334" s="5" t="s">
        <v>383</v>
      </c>
      <c r="AH334" s="5" t="s">
        <v>383</v>
      </c>
      <c r="AI334" s="13">
        <v>5</v>
      </c>
      <c r="AJ334" s="5" t="s">
        <v>383</v>
      </c>
      <c r="AK334" s="5" t="s">
        <v>383</v>
      </c>
      <c r="AL334" s="5" t="s">
        <v>383</v>
      </c>
      <c r="AM334" s="13">
        <v>15</v>
      </c>
      <c r="AN334" s="37">
        <v>315</v>
      </c>
      <c r="AO334" s="37">
        <v>315</v>
      </c>
      <c r="AP334" s="4">
        <f t="shared" si="118"/>
        <v>1</v>
      </c>
      <c r="AQ334" s="13">
        <v>20</v>
      </c>
      <c r="AR334" s="20">
        <f t="shared" si="114"/>
        <v>0.86771353537378448</v>
      </c>
      <c r="AS334" s="20">
        <f t="shared" si="119"/>
        <v>0.86771353537378448</v>
      </c>
      <c r="AT334" s="35">
        <v>773</v>
      </c>
      <c r="AU334" s="21">
        <f t="shared" si="107"/>
        <v>632.45454545454538</v>
      </c>
      <c r="AV334" s="21">
        <f t="shared" si="108"/>
        <v>548.79999999999995</v>
      </c>
      <c r="AW334" s="80">
        <f t="shared" si="109"/>
        <v>-83.654545454545428</v>
      </c>
      <c r="AX334" s="21">
        <v>109.2</v>
      </c>
      <c r="AY334" s="21">
        <v>142.30000000000001</v>
      </c>
      <c r="AZ334" s="21">
        <v>0</v>
      </c>
      <c r="BA334" s="21">
        <v>57.6</v>
      </c>
      <c r="BB334" s="21">
        <v>70</v>
      </c>
      <c r="BC334" s="21">
        <v>38.600000000000023</v>
      </c>
      <c r="BD334" s="21">
        <v>33.9</v>
      </c>
      <c r="BE334" s="21">
        <v>44.600000000000037</v>
      </c>
      <c r="BF334" s="78">
        <f t="shared" si="110"/>
        <v>52.599999999999895</v>
      </c>
      <c r="BG334" s="100"/>
      <c r="BH334" s="81"/>
      <c r="BI334" s="106"/>
      <c r="BJ334" s="37">
        <f t="shared" si="115"/>
        <v>52.599999999999895</v>
      </c>
      <c r="BK334" s="11"/>
      <c r="BL334" s="11"/>
      <c r="BM334" s="11"/>
      <c r="BN334" s="11"/>
      <c r="BO334" s="11"/>
      <c r="BP334" s="11"/>
      <c r="BQ334" s="11"/>
      <c r="BR334" s="11"/>
      <c r="BS334" s="11"/>
      <c r="BT334" s="11"/>
      <c r="BU334" s="11"/>
      <c r="BV334" s="11"/>
      <c r="BW334" s="11"/>
      <c r="BX334" s="11"/>
      <c r="BY334" s="11"/>
      <c r="BZ334" s="11"/>
      <c r="CA334" s="11"/>
      <c r="CB334" s="11"/>
      <c r="CC334" s="11"/>
      <c r="CD334" s="11"/>
      <c r="CE334" s="11"/>
      <c r="CF334" s="12"/>
      <c r="CG334" s="11"/>
      <c r="CH334" s="11"/>
      <c r="CI334" s="11"/>
      <c r="CJ334" s="11"/>
      <c r="CK334" s="11"/>
      <c r="CL334" s="11"/>
      <c r="CM334" s="11"/>
      <c r="CN334" s="11"/>
      <c r="CO334" s="11"/>
      <c r="CP334" s="11"/>
      <c r="CQ334" s="11"/>
      <c r="CR334" s="11"/>
      <c r="CS334" s="11"/>
      <c r="CT334" s="11"/>
      <c r="CU334" s="11"/>
      <c r="CV334" s="11"/>
      <c r="CW334" s="11"/>
      <c r="CX334" s="11"/>
      <c r="CY334" s="11"/>
      <c r="CZ334" s="11"/>
      <c r="DA334" s="11"/>
      <c r="DB334" s="11"/>
      <c r="DC334" s="11"/>
      <c r="DD334" s="11"/>
      <c r="DE334" s="11"/>
      <c r="DF334" s="11"/>
      <c r="DG334" s="11"/>
      <c r="DH334" s="12"/>
      <c r="DI334" s="11"/>
      <c r="DJ334" s="11"/>
      <c r="DK334" s="11"/>
      <c r="DL334" s="11"/>
      <c r="DM334" s="11"/>
      <c r="DN334" s="11"/>
      <c r="DO334" s="11"/>
      <c r="DP334" s="11"/>
      <c r="DQ334" s="11"/>
      <c r="DR334" s="11"/>
      <c r="DS334" s="11"/>
      <c r="DT334" s="11"/>
      <c r="DU334" s="11"/>
      <c r="DV334" s="11"/>
      <c r="DW334" s="11"/>
      <c r="DX334" s="11"/>
      <c r="DY334" s="11"/>
      <c r="DZ334" s="11"/>
      <c r="EA334" s="11"/>
      <c r="EB334" s="11"/>
      <c r="EC334" s="11"/>
      <c r="ED334" s="11"/>
      <c r="EE334" s="11"/>
      <c r="EF334" s="11"/>
      <c r="EG334" s="11"/>
      <c r="EH334" s="11"/>
      <c r="EI334" s="11"/>
      <c r="EJ334" s="12"/>
      <c r="EK334" s="11"/>
      <c r="EL334" s="11"/>
      <c r="EM334" s="11"/>
      <c r="EN334" s="11"/>
      <c r="EO334" s="11"/>
      <c r="EP334" s="11"/>
      <c r="EQ334" s="11"/>
      <c r="ER334" s="11"/>
      <c r="ES334" s="11"/>
      <c r="ET334" s="11"/>
      <c r="EU334" s="11"/>
      <c r="EV334" s="11"/>
      <c r="EW334" s="11"/>
      <c r="EX334" s="11"/>
      <c r="EY334" s="11"/>
      <c r="EZ334" s="11"/>
      <c r="FA334" s="11"/>
      <c r="FB334" s="11"/>
      <c r="FC334" s="11"/>
      <c r="FD334" s="11"/>
      <c r="FE334" s="11"/>
      <c r="FF334" s="11"/>
      <c r="FG334" s="11"/>
      <c r="FH334" s="11"/>
      <c r="FI334" s="11"/>
      <c r="FJ334" s="11"/>
      <c r="FK334" s="11"/>
      <c r="FL334" s="12"/>
      <c r="FM334" s="11"/>
      <c r="FN334" s="11"/>
      <c r="FO334" s="11"/>
      <c r="FP334" s="11"/>
      <c r="FQ334" s="11"/>
      <c r="FR334" s="11"/>
      <c r="FS334" s="11"/>
      <c r="FT334" s="11"/>
      <c r="FU334" s="11"/>
      <c r="FV334" s="11"/>
      <c r="FW334" s="11"/>
      <c r="FX334" s="11"/>
      <c r="FY334" s="11"/>
      <c r="FZ334" s="11"/>
      <c r="GA334" s="11"/>
      <c r="GB334" s="11"/>
      <c r="GC334" s="11"/>
      <c r="GD334" s="11"/>
      <c r="GE334" s="11"/>
      <c r="GF334" s="11"/>
      <c r="GG334" s="11"/>
      <c r="GH334" s="11"/>
      <c r="GI334" s="11"/>
      <c r="GJ334" s="11"/>
      <c r="GK334" s="11"/>
      <c r="GL334" s="11"/>
      <c r="GM334" s="11"/>
      <c r="GN334" s="12"/>
      <c r="GO334" s="11"/>
      <c r="GP334" s="11"/>
      <c r="GQ334" s="11"/>
      <c r="GR334" s="11"/>
      <c r="GS334" s="11"/>
      <c r="GT334" s="11"/>
      <c r="GU334" s="11"/>
      <c r="GV334" s="11"/>
      <c r="GW334" s="11"/>
      <c r="GX334" s="11"/>
      <c r="GY334" s="11"/>
      <c r="GZ334" s="11"/>
      <c r="HA334" s="11"/>
      <c r="HB334" s="11"/>
      <c r="HC334" s="11"/>
      <c r="HD334" s="11"/>
      <c r="HE334" s="11"/>
      <c r="HF334" s="11"/>
      <c r="HG334" s="11"/>
      <c r="HH334" s="11"/>
      <c r="HI334" s="11"/>
      <c r="HJ334" s="11"/>
      <c r="HK334" s="11"/>
      <c r="HL334" s="11"/>
      <c r="HM334" s="11"/>
      <c r="HN334" s="11"/>
      <c r="HO334" s="11"/>
      <c r="HP334" s="12"/>
      <c r="HQ334" s="11"/>
      <c r="HR334" s="11"/>
    </row>
    <row r="335" spans="1:226" s="2" customFormat="1" ht="15" customHeight="1" x14ac:dyDescent="0.2">
      <c r="A335" s="16" t="s">
        <v>329</v>
      </c>
      <c r="B335" s="37">
        <v>0</v>
      </c>
      <c r="C335" s="37">
        <v>0</v>
      </c>
      <c r="D335" s="4">
        <f t="shared" si="106"/>
        <v>0</v>
      </c>
      <c r="E335" s="13">
        <v>0</v>
      </c>
      <c r="F335" s="5" t="s">
        <v>373</v>
      </c>
      <c r="G335" s="5" t="s">
        <v>373</v>
      </c>
      <c r="H335" s="5" t="s">
        <v>373</v>
      </c>
      <c r="I335" s="13" t="s">
        <v>370</v>
      </c>
      <c r="J335" s="5" t="s">
        <v>373</v>
      </c>
      <c r="K335" s="5" t="s">
        <v>373</v>
      </c>
      <c r="L335" s="5" t="s">
        <v>373</v>
      </c>
      <c r="M335" s="13" t="s">
        <v>370</v>
      </c>
      <c r="N335" s="37">
        <v>2011.2</v>
      </c>
      <c r="O335" s="37">
        <v>1961.5</v>
      </c>
      <c r="P335" s="4">
        <f t="shared" si="111"/>
        <v>0.97528838504375492</v>
      </c>
      <c r="Q335" s="13">
        <v>20</v>
      </c>
      <c r="R335" s="22">
        <v>1</v>
      </c>
      <c r="S335" s="13">
        <v>15</v>
      </c>
      <c r="T335" s="37">
        <v>49.2</v>
      </c>
      <c r="U335" s="37">
        <v>168.8</v>
      </c>
      <c r="V335" s="4">
        <f t="shared" si="112"/>
        <v>3.4308943089430897</v>
      </c>
      <c r="W335" s="13">
        <v>20</v>
      </c>
      <c r="X335" s="37">
        <v>6</v>
      </c>
      <c r="Y335" s="37">
        <v>0</v>
      </c>
      <c r="Z335" s="4">
        <f t="shared" si="113"/>
        <v>0</v>
      </c>
      <c r="AA335" s="13">
        <v>30</v>
      </c>
      <c r="AB335" s="37" t="s">
        <v>370</v>
      </c>
      <c r="AC335" s="37" t="s">
        <v>370</v>
      </c>
      <c r="AD335" s="4" t="s">
        <v>370</v>
      </c>
      <c r="AE335" s="13" t="s">
        <v>370</v>
      </c>
      <c r="AF335" s="5" t="s">
        <v>383</v>
      </c>
      <c r="AG335" s="5" t="s">
        <v>383</v>
      </c>
      <c r="AH335" s="5" t="s">
        <v>383</v>
      </c>
      <c r="AI335" s="13">
        <v>5</v>
      </c>
      <c r="AJ335" s="5" t="s">
        <v>383</v>
      </c>
      <c r="AK335" s="5" t="s">
        <v>383</v>
      </c>
      <c r="AL335" s="5" t="s">
        <v>383</v>
      </c>
      <c r="AM335" s="13">
        <v>15</v>
      </c>
      <c r="AN335" s="37">
        <v>294</v>
      </c>
      <c r="AO335" s="37">
        <v>286</v>
      </c>
      <c r="AP335" s="4">
        <f t="shared" si="118"/>
        <v>0.97278911564625847</v>
      </c>
      <c r="AQ335" s="13">
        <v>20</v>
      </c>
      <c r="AR335" s="20">
        <f t="shared" si="114"/>
        <v>1.1674232018348767</v>
      </c>
      <c r="AS335" s="20">
        <f t="shared" si="119"/>
        <v>1.1674232018348767</v>
      </c>
      <c r="AT335" s="35">
        <v>684</v>
      </c>
      <c r="AU335" s="21">
        <f t="shared" si="107"/>
        <v>559.63636363636363</v>
      </c>
      <c r="AV335" s="21">
        <f t="shared" si="108"/>
        <v>653.29999999999995</v>
      </c>
      <c r="AW335" s="80">
        <f t="shared" si="109"/>
        <v>93.663636363636328</v>
      </c>
      <c r="AX335" s="21">
        <v>84</v>
      </c>
      <c r="AY335" s="21">
        <v>88.2</v>
      </c>
      <c r="AZ335" s="21">
        <v>0</v>
      </c>
      <c r="BA335" s="21">
        <v>55.3</v>
      </c>
      <c r="BB335" s="21">
        <v>78.599999999999994</v>
      </c>
      <c r="BC335" s="21">
        <v>144.6</v>
      </c>
      <c r="BD335" s="21">
        <v>76.699999999999989</v>
      </c>
      <c r="BE335" s="21">
        <v>77.200000000000031</v>
      </c>
      <c r="BF335" s="78">
        <f t="shared" si="110"/>
        <v>48.699999999999918</v>
      </c>
      <c r="BG335" s="100"/>
      <c r="BH335" s="81"/>
      <c r="BI335" s="106"/>
      <c r="BJ335" s="37">
        <f t="shared" si="115"/>
        <v>48.699999999999918</v>
      </c>
      <c r="BK335" s="11"/>
      <c r="BL335" s="11"/>
      <c r="BM335" s="11"/>
      <c r="BN335" s="11"/>
      <c r="BO335" s="11"/>
      <c r="BP335" s="11"/>
      <c r="BQ335" s="11"/>
      <c r="BR335" s="11"/>
      <c r="BS335" s="11"/>
      <c r="BT335" s="11"/>
      <c r="BU335" s="11"/>
      <c r="BV335" s="11"/>
      <c r="BW335" s="11"/>
      <c r="BX335" s="11"/>
      <c r="BY335" s="11"/>
      <c r="BZ335" s="11"/>
      <c r="CA335" s="11"/>
      <c r="CB335" s="11"/>
      <c r="CC335" s="11"/>
      <c r="CD335" s="11"/>
      <c r="CE335" s="11"/>
      <c r="CF335" s="12"/>
      <c r="CG335" s="11"/>
      <c r="CH335" s="11"/>
      <c r="CI335" s="11"/>
      <c r="CJ335" s="11"/>
      <c r="CK335" s="11"/>
      <c r="CL335" s="11"/>
      <c r="CM335" s="11"/>
      <c r="CN335" s="11"/>
      <c r="CO335" s="11"/>
      <c r="CP335" s="11"/>
      <c r="CQ335" s="11"/>
      <c r="CR335" s="11"/>
      <c r="CS335" s="11"/>
      <c r="CT335" s="11"/>
      <c r="CU335" s="11"/>
      <c r="CV335" s="11"/>
      <c r="CW335" s="11"/>
      <c r="CX335" s="11"/>
      <c r="CY335" s="11"/>
      <c r="CZ335" s="11"/>
      <c r="DA335" s="11"/>
      <c r="DB335" s="11"/>
      <c r="DC335" s="11"/>
      <c r="DD335" s="11"/>
      <c r="DE335" s="11"/>
      <c r="DF335" s="11"/>
      <c r="DG335" s="11"/>
      <c r="DH335" s="12"/>
      <c r="DI335" s="11"/>
      <c r="DJ335" s="11"/>
      <c r="DK335" s="11"/>
      <c r="DL335" s="11"/>
      <c r="DM335" s="11"/>
      <c r="DN335" s="11"/>
      <c r="DO335" s="11"/>
      <c r="DP335" s="11"/>
      <c r="DQ335" s="11"/>
      <c r="DR335" s="11"/>
      <c r="DS335" s="11"/>
      <c r="DT335" s="11"/>
      <c r="DU335" s="11"/>
      <c r="DV335" s="11"/>
      <c r="DW335" s="11"/>
      <c r="DX335" s="11"/>
      <c r="DY335" s="11"/>
      <c r="DZ335" s="11"/>
      <c r="EA335" s="11"/>
      <c r="EB335" s="11"/>
      <c r="EC335" s="11"/>
      <c r="ED335" s="11"/>
      <c r="EE335" s="11"/>
      <c r="EF335" s="11"/>
      <c r="EG335" s="11"/>
      <c r="EH335" s="11"/>
      <c r="EI335" s="11"/>
      <c r="EJ335" s="12"/>
      <c r="EK335" s="11"/>
      <c r="EL335" s="11"/>
      <c r="EM335" s="11"/>
      <c r="EN335" s="11"/>
      <c r="EO335" s="11"/>
      <c r="EP335" s="11"/>
      <c r="EQ335" s="11"/>
      <c r="ER335" s="11"/>
      <c r="ES335" s="11"/>
      <c r="ET335" s="11"/>
      <c r="EU335" s="11"/>
      <c r="EV335" s="11"/>
      <c r="EW335" s="11"/>
      <c r="EX335" s="11"/>
      <c r="EY335" s="11"/>
      <c r="EZ335" s="11"/>
      <c r="FA335" s="11"/>
      <c r="FB335" s="11"/>
      <c r="FC335" s="11"/>
      <c r="FD335" s="11"/>
      <c r="FE335" s="11"/>
      <c r="FF335" s="11"/>
      <c r="FG335" s="11"/>
      <c r="FH335" s="11"/>
      <c r="FI335" s="11"/>
      <c r="FJ335" s="11"/>
      <c r="FK335" s="11"/>
      <c r="FL335" s="12"/>
      <c r="FM335" s="11"/>
      <c r="FN335" s="11"/>
      <c r="FO335" s="11"/>
      <c r="FP335" s="11"/>
      <c r="FQ335" s="11"/>
      <c r="FR335" s="11"/>
      <c r="FS335" s="11"/>
      <c r="FT335" s="11"/>
      <c r="FU335" s="11"/>
      <c r="FV335" s="11"/>
      <c r="FW335" s="11"/>
      <c r="FX335" s="11"/>
      <c r="FY335" s="11"/>
      <c r="FZ335" s="11"/>
      <c r="GA335" s="11"/>
      <c r="GB335" s="11"/>
      <c r="GC335" s="11"/>
      <c r="GD335" s="11"/>
      <c r="GE335" s="11"/>
      <c r="GF335" s="11"/>
      <c r="GG335" s="11"/>
      <c r="GH335" s="11"/>
      <c r="GI335" s="11"/>
      <c r="GJ335" s="11"/>
      <c r="GK335" s="11"/>
      <c r="GL335" s="11"/>
      <c r="GM335" s="11"/>
      <c r="GN335" s="12"/>
      <c r="GO335" s="11"/>
      <c r="GP335" s="11"/>
      <c r="GQ335" s="11"/>
      <c r="GR335" s="11"/>
      <c r="GS335" s="11"/>
      <c r="GT335" s="11"/>
      <c r="GU335" s="11"/>
      <c r="GV335" s="11"/>
      <c r="GW335" s="11"/>
      <c r="GX335" s="11"/>
      <c r="GY335" s="11"/>
      <c r="GZ335" s="11"/>
      <c r="HA335" s="11"/>
      <c r="HB335" s="11"/>
      <c r="HC335" s="11"/>
      <c r="HD335" s="11"/>
      <c r="HE335" s="11"/>
      <c r="HF335" s="11"/>
      <c r="HG335" s="11"/>
      <c r="HH335" s="11"/>
      <c r="HI335" s="11"/>
      <c r="HJ335" s="11"/>
      <c r="HK335" s="11"/>
      <c r="HL335" s="11"/>
      <c r="HM335" s="11"/>
      <c r="HN335" s="11"/>
      <c r="HO335" s="11"/>
      <c r="HP335" s="12"/>
      <c r="HQ335" s="11"/>
      <c r="HR335" s="11"/>
    </row>
    <row r="336" spans="1:226" s="2" customFormat="1" ht="15" customHeight="1" x14ac:dyDescent="0.2">
      <c r="A336" s="16" t="s">
        <v>330</v>
      </c>
      <c r="B336" s="37">
        <v>637.1</v>
      </c>
      <c r="C336" s="37">
        <v>645</v>
      </c>
      <c r="D336" s="4">
        <f t="shared" si="106"/>
        <v>1.0123999372155077</v>
      </c>
      <c r="E336" s="13">
        <v>10</v>
      </c>
      <c r="F336" s="5" t="s">
        <v>373</v>
      </c>
      <c r="G336" s="5" t="s">
        <v>373</v>
      </c>
      <c r="H336" s="5" t="s">
        <v>373</v>
      </c>
      <c r="I336" s="13" t="s">
        <v>370</v>
      </c>
      <c r="J336" s="5" t="s">
        <v>373</v>
      </c>
      <c r="K336" s="5" t="s">
        <v>373</v>
      </c>
      <c r="L336" s="5" t="s">
        <v>373</v>
      </c>
      <c r="M336" s="13" t="s">
        <v>370</v>
      </c>
      <c r="N336" s="37">
        <v>195.3</v>
      </c>
      <c r="O336" s="37">
        <v>452.6</v>
      </c>
      <c r="P336" s="4">
        <f t="shared" si="111"/>
        <v>2.3174603174603172</v>
      </c>
      <c r="Q336" s="13">
        <v>20</v>
      </c>
      <c r="R336" s="22">
        <v>1</v>
      </c>
      <c r="S336" s="13">
        <v>15</v>
      </c>
      <c r="T336" s="37">
        <v>45.5</v>
      </c>
      <c r="U336" s="37">
        <v>45.2</v>
      </c>
      <c r="V336" s="4">
        <f t="shared" si="112"/>
        <v>0.99340659340659343</v>
      </c>
      <c r="W336" s="13">
        <v>30</v>
      </c>
      <c r="X336" s="37">
        <v>3</v>
      </c>
      <c r="Y336" s="37">
        <v>2</v>
      </c>
      <c r="Z336" s="4">
        <f t="shared" si="113"/>
        <v>0.66666666666666663</v>
      </c>
      <c r="AA336" s="13">
        <v>20</v>
      </c>
      <c r="AB336" s="37" t="s">
        <v>370</v>
      </c>
      <c r="AC336" s="37" t="s">
        <v>370</v>
      </c>
      <c r="AD336" s="4" t="s">
        <v>370</v>
      </c>
      <c r="AE336" s="13" t="s">
        <v>370</v>
      </c>
      <c r="AF336" s="5" t="s">
        <v>383</v>
      </c>
      <c r="AG336" s="5" t="s">
        <v>383</v>
      </c>
      <c r="AH336" s="5" t="s">
        <v>383</v>
      </c>
      <c r="AI336" s="13">
        <v>5</v>
      </c>
      <c r="AJ336" s="5" t="s">
        <v>383</v>
      </c>
      <c r="AK336" s="5" t="s">
        <v>383</v>
      </c>
      <c r="AL336" s="5" t="s">
        <v>383</v>
      </c>
      <c r="AM336" s="13">
        <v>15</v>
      </c>
      <c r="AN336" s="37">
        <v>180</v>
      </c>
      <c r="AO336" s="37">
        <v>212</v>
      </c>
      <c r="AP336" s="4">
        <f t="shared" si="118"/>
        <v>1.1777777777777778</v>
      </c>
      <c r="AQ336" s="13">
        <v>20</v>
      </c>
      <c r="AR336" s="20">
        <f t="shared" si="114"/>
        <v>1.2014286296734618</v>
      </c>
      <c r="AS336" s="20">
        <f t="shared" si="119"/>
        <v>1.2001428629673461</v>
      </c>
      <c r="AT336" s="35">
        <v>665</v>
      </c>
      <c r="AU336" s="21">
        <f t="shared" si="107"/>
        <v>544.09090909090912</v>
      </c>
      <c r="AV336" s="21">
        <f t="shared" si="108"/>
        <v>653</v>
      </c>
      <c r="AW336" s="80">
        <f t="shared" si="109"/>
        <v>108.90909090909088</v>
      </c>
      <c r="AX336" s="21">
        <v>130.19999999999999</v>
      </c>
      <c r="AY336" s="21">
        <v>108.9</v>
      </c>
      <c r="AZ336" s="21">
        <v>0</v>
      </c>
      <c r="BA336" s="21">
        <v>75.7</v>
      </c>
      <c r="BB336" s="21">
        <v>55.4</v>
      </c>
      <c r="BC336" s="21">
        <v>69.300000000000011</v>
      </c>
      <c r="BD336" s="21">
        <v>54.599999999999987</v>
      </c>
      <c r="BE336" s="21">
        <v>66.899999999999991</v>
      </c>
      <c r="BF336" s="78">
        <f t="shared" si="110"/>
        <v>92.000000000000014</v>
      </c>
      <c r="BG336" s="100"/>
      <c r="BH336" s="81"/>
      <c r="BI336" s="106"/>
      <c r="BJ336" s="37">
        <f t="shared" si="115"/>
        <v>92.000000000000014</v>
      </c>
      <c r="BK336" s="11"/>
      <c r="BL336" s="11"/>
      <c r="BM336" s="11"/>
      <c r="BN336" s="11"/>
      <c r="BO336" s="11"/>
      <c r="BP336" s="11"/>
      <c r="BQ336" s="11"/>
      <c r="BR336" s="11"/>
      <c r="BS336" s="11"/>
      <c r="BT336" s="11"/>
      <c r="BU336" s="11"/>
      <c r="BV336" s="11"/>
      <c r="BW336" s="11"/>
      <c r="BX336" s="11"/>
      <c r="BY336" s="11"/>
      <c r="BZ336" s="11"/>
      <c r="CA336" s="11"/>
      <c r="CB336" s="11"/>
      <c r="CC336" s="11"/>
      <c r="CD336" s="11"/>
      <c r="CE336" s="11"/>
      <c r="CF336" s="12"/>
      <c r="CG336" s="11"/>
      <c r="CH336" s="11"/>
      <c r="CI336" s="11"/>
      <c r="CJ336" s="11"/>
      <c r="CK336" s="11"/>
      <c r="CL336" s="11"/>
      <c r="CM336" s="11"/>
      <c r="CN336" s="11"/>
      <c r="CO336" s="11"/>
      <c r="CP336" s="11"/>
      <c r="CQ336" s="11"/>
      <c r="CR336" s="11"/>
      <c r="CS336" s="11"/>
      <c r="CT336" s="11"/>
      <c r="CU336" s="11"/>
      <c r="CV336" s="11"/>
      <c r="CW336" s="11"/>
      <c r="CX336" s="11"/>
      <c r="CY336" s="11"/>
      <c r="CZ336" s="11"/>
      <c r="DA336" s="11"/>
      <c r="DB336" s="11"/>
      <c r="DC336" s="11"/>
      <c r="DD336" s="11"/>
      <c r="DE336" s="11"/>
      <c r="DF336" s="11"/>
      <c r="DG336" s="11"/>
      <c r="DH336" s="12"/>
      <c r="DI336" s="11"/>
      <c r="DJ336" s="11"/>
      <c r="DK336" s="11"/>
      <c r="DL336" s="11"/>
      <c r="DM336" s="11"/>
      <c r="DN336" s="11"/>
      <c r="DO336" s="11"/>
      <c r="DP336" s="11"/>
      <c r="DQ336" s="11"/>
      <c r="DR336" s="11"/>
      <c r="DS336" s="11"/>
      <c r="DT336" s="11"/>
      <c r="DU336" s="11"/>
      <c r="DV336" s="11"/>
      <c r="DW336" s="11"/>
      <c r="DX336" s="11"/>
      <c r="DY336" s="11"/>
      <c r="DZ336" s="11"/>
      <c r="EA336" s="11"/>
      <c r="EB336" s="11"/>
      <c r="EC336" s="11"/>
      <c r="ED336" s="11"/>
      <c r="EE336" s="11"/>
      <c r="EF336" s="11"/>
      <c r="EG336" s="11"/>
      <c r="EH336" s="11"/>
      <c r="EI336" s="11"/>
      <c r="EJ336" s="12"/>
      <c r="EK336" s="11"/>
      <c r="EL336" s="11"/>
      <c r="EM336" s="11"/>
      <c r="EN336" s="11"/>
      <c r="EO336" s="11"/>
      <c r="EP336" s="11"/>
      <c r="EQ336" s="11"/>
      <c r="ER336" s="11"/>
      <c r="ES336" s="11"/>
      <c r="ET336" s="11"/>
      <c r="EU336" s="11"/>
      <c r="EV336" s="11"/>
      <c r="EW336" s="11"/>
      <c r="EX336" s="11"/>
      <c r="EY336" s="11"/>
      <c r="EZ336" s="11"/>
      <c r="FA336" s="11"/>
      <c r="FB336" s="11"/>
      <c r="FC336" s="11"/>
      <c r="FD336" s="11"/>
      <c r="FE336" s="11"/>
      <c r="FF336" s="11"/>
      <c r="FG336" s="11"/>
      <c r="FH336" s="11"/>
      <c r="FI336" s="11"/>
      <c r="FJ336" s="11"/>
      <c r="FK336" s="11"/>
      <c r="FL336" s="12"/>
      <c r="FM336" s="11"/>
      <c r="FN336" s="11"/>
      <c r="FO336" s="11"/>
      <c r="FP336" s="11"/>
      <c r="FQ336" s="11"/>
      <c r="FR336" s="11"/>
      <c r="FS336" s="11"/>
      <c r="FT336" s="11"/>
      <c r="FU336" s="11"/>
      <c r="FV336" s="11"/>
      <c r="FW336" s="11"/>
      <c r="FX336" s="11"/>
      <c r="FY336" s="11"/>
      <c r="FZ336" s="11"/>
      <c r="GA336" s="11"/>
      <c r="GB336" s="11"/>
      <c r="GC336" s="11"/>
      <c r="GD336" s="11"/>
      <c r="GE336" s="11"/>
      <c r="GF336" s="11"/>
      <c r="GG336" s="11"/>
      <c r="GH336" s="11"/>
      <c r="GI336" s="11"/>
      <c r="GJ336" s="11"/>
      <c r="GK336" s="11"/>
      <c r="GL336" s="11"/>
      <c r="GM336" s="11"/>
      <c r="GN336" s="12"/>
      <c r="GO336" s="11"/>
      <c r="GP336" s="11"/>
      <c r="GQ336" s="11"/>
      <c r="GR336" s="11"/>
      <c r="GS336" s="11"/>
      <c r="GT336" s="11"/>
      <c r="GU336" s="11"/>
      <c r="GV336" s="11"/>
      <c r="GW336" s="11"/>
      <c r="GX336" s="11"/>
      <c r="GY336" s="11"/>
      <c r="GZ336" s="11"/>
      <c r="HA336" s="11"/>
      <c r="HB336" s="11"/>
      <c r="HC336" s="11"/>
      <c r="HD336" s="11"/>
      <c r="HE336" s="11"/>
      <c r="HF336" s="11"/>
      <c r="HG336" s="11"/>
      <c r="HH336" s="11"/>
      <c r="HI336" s="11"/>
      <c r="HJ336" s="11"/>
      <c r="HK336" s="11"/>
      <c r="HL336" s="11"/>
      <c r="HM336" s="11"/>
      <c r="HN336" s="11"/>
      <c r="HO336" s="11"/>
      <c r="HP336" s="12"/>
      <c r="HQ336" s="11"/>
      <c r="HR336" s="11"/>
    </row>
    <row r="337" spans="1:226" s="2" customFormat="1" ht="15" customHeight="1" x14ac:dyDescent="0.2">
      <c r="A337" s="16" t="s">
        <v>331</v>
      </c>
      <c r="B337" s="37">
        <v>366.9</v>
      </c>
      <c r="C337" s="37">
        <v>352.2</v>
      </c>
      <c r="D337" s="4">
        <f t="shared" si="106"/>
        <v>0.95993458708094848</v>
      </c>
      <c r="E337" s="13">
        <v>10</v>
      </c>
      <c r="F337" s="5" t="s">
        <v>373</v>
      </c>
      <c r="G337" s="5" t="s">
        <v>373</v>
      </c>
      <c r="H337" s="5" t="s">
        <v>373</v>
      </c>
      <c r="I337" s="13" t="s">
        <v>370</v>
      </c>
      <c r="J337" s="5" t="s">
        <v>373</v>
      </c>
      <c r="K337" s="5" t="s">
        <v>373</v>
      </c>
      <c r="L337" s="5" t="s">
        <v>373</v>
      </c>
      <c r="M337" s="13" t="s">
        <v>370</v>
      </c>
      <c r="N337" s="37">
        <v>124.2</v>
      </c>
      <c r="O337" s="37">
        <v>0</v>
      </c>
      <c r="P337" s="4">
        <f t="shared" si="111"/>
        <v>0</v>
      </c>
      <c r="Q337" s="13">
        <v>20</v>
      </c>
      <c r="R337" s="22">
        <v>1</v>
      </c>
      <c r="S337" s="13">
        <v>15</v>
      </c>
      <c r="T337" s="37">
        <v>31</v>
      </c>
      <c r="U337" s="37">
        <v>19.3</v>
      </c>
      <c r="V337" s="4">
        <f t="shared" si="112"/>
        <v>0.6225806451612903</v>
      </c>
      <c r="W337" s="13">
        <v>25</v>
      </c>
      <c r="X337" s="37">
        <v>1</v>
      </c>
      <c r="Y337" s="37">
        <v>2</v>
      </c>
      <c r="Z337" s="4">
        <f t="shared" si="113"/>
        <v>2</v>
      </c>
      <c r="AA337" s="13">
        <v>25</v>
      </c>
      <c r="AB337" s="37" t="s">
        <v>370</v>
      </c>
      <c r="AC337" s="37" t="s">
        <v>370</v>
      </c>
      <c r="AD337" s="4" t="s">
        <v>370</v>
      </c>
      <c r="AE337" s="13" t="s">
        <v>370</v>
      </c>
      <c r="AF337" s="5" t="s">
        <v>383</v>
      </c>
      <c r="AG337" s="5" t="s">
        <v>383</v>
      </c>
      <c r="AH337" s="5" t="s">
        <v>383</v>
      </c>
      <c r="AI337" s="13">
        <v>5</v>
      </c>
      <c r="AJ337" s="5" t="s">
        <v>383</v>
      </c>
      <c r="AK337" s="5" t="s">
        <v>383</v>
      </c>
      <c r="AL337" s="5" t="s">
        <v>383</v>
      </c>
      <c r="AM337" s="13">
        <v>15</v>
      </c>
      <c r="AN337" s="37">
        <v>103</v>
      </c>
      <c r="AO337" s="37">
        <v>101</v>
      </c>
      <c r="AP337" s="4">
        <f t="shared" si="118"/>
        <v>0.98058252427184467</v>
      </c>
      <c r="AQ337" s="13">
        <v>20</v>
      </c>
      <c r="AR337" s="20">
        <f t="shared" si="114"/>
        <v>0.95456967378503166</v>
      </c>
      <c r="AS337" s="20">
        <f t="shared" si="119"/>
        <v>0.95456967378503166</v>
      </c>
      <c r="AT337" s="35">
        <v>406</v>
      </c>
      <c r="AU337" s="21">
        <f t="shared" si="107"/>
        <v>332.18181818181813</v>
      </c>
      <c r="AV337" s="21">
        <f t="shared" si="108"/>
        <v>317.10000000000002</v>
      </c>
      <c r="AW337" s="80">
        <f t="shared" si="109"/>
        <v>-15.081818181818107</v>
      </c>
      <c r="AX337" s="21">
        <v>68.900000000000006</v>
      </c>
      <c r="AY337" s="21">
        <v>38.799999999999997</v>
      </c>
      <c r="AZ337" s="21">
        <v>0</v>
      </c>
      <c r="BA337" s="21">
        <v>28.4</v>
      </c>
      <c r="BB337" s="21">
        <v>19</v>
      </c>
      <c r="BC337" s="21">
        <v>4.5999999999999943</v>
      </c>
      <c r="BD337" s="21">
        <v>42.200000000000024</v>
      </c>
      <c r="BE337" s="21">
        <v>44</v>
      </c>
      <c r="BF337" s="78">
        <f t="shared" si="110"/>
        <v>71.200000000000017</v>
      </c>
      <c r="BG337" s="100"/>
      <c r="BH337" s="81"/>
      <c r="BI337" s="106"/>
      <c r="BJ337" s="37">
        <f t="shared" si="115"/>
        <v>71.200000000000017</v>
      </c>
      <c r="BK337" s="11"/>
      <c r="BL337" s="11"/>
      <c r="BM337" s="11"/>
      <c r="BN337" s="11"/>
      <c r="BO337" s="11"/>
      <c r="BP337" s="11"/>
      <c r="BQ337" s="11"/>
      <c r="BR337" s="11"/>
      <c r="BS337" s="11"/>
      <c r="BT337" s="11"/>
      <c r="BU337" s="11"/>
      <c r="BV337" s="11"/>
      <c r="BW337" s="11"/>
      <c r="BX337" s="11"/>
      <c r="BY337" s="11"/>
      <c r="BZ337" s="11"/>
      <c r="CA337" s="11"/>
      <c r="CB337" s="11"/>
      <c r="CC337" s="11"/>
      <c r="CD337" s="11"/>
      <c r="CE337" s="11"/>
      <c r="CF337" s="12"/>
      <c r="CG337" s="11"/>
      <c r="CH337" s="11"/>
      <c r="CI337" s="11"/>
      <c r="CJ337" s="11"/>
      <c r="CK337" s="11"/>
      <c r="CL337" s="11"/>
      <c r="CM337" s="11"/>
      <c r="CN337" s="11"/>
      <c r="CO337" s="11"/>
      <c r="CP337" s="11"/>
      <c r="CQ337" s="11"/>
      <c r="CR337" s="11"/>
      <c r="CS337" s="11"/>
      <c r="CT337" s="11"/>
      <c r="CU337" s="11"/>
      <c r="CV337" s="11"/>
      <c r="CW337" s="11"/>
      <c r="CX337" s="11"/>
      <c r="CY337" s="11"/>
      <c r="CZ337" s="11"/>
      <c r="DA337" s="11"/>
      <c r="DB337" s="11"/>
      <c r="DC337" s="11"/>
      <c r="DD337" s="11"/>
      <c r="DE337" s="11"/>
      <c r="DF337" s="11"/>
      <c r="DG337" s="11"/>
      <c r="DH337" s="12"/>
      <c r="DI337" s="11"/>
      <c r="DJ337" s="11"/>
      <c r="DK337" s="11"/>
      <c r="DL337" s="11"/>
      <c r="DM337" s="11"/>
      <c r="DN337" s="11"/>
      <c r="DO337" s="11"/>
      <c r="DP337" s="11"/>
      <c r="DQ337" s="11"/>
      <c r="DR337" s="11"/>
      <c r="DS337" s="11"/>
      <c r="DT337" s="11"/>
      <c r="DU337" s="11"/>
      <c r="DV337" s="11"/>
      <c r="DW337" s="11"/>
      <c r="DX337" s="11"/>
      <c r="DY337" s="11"/>
      <c r="DZ337" s="11"/>
      <c r="EA337" s="11"/>
      <c r="EB337" s="11"/>
      <c r="EC337" s="11"/>
      <c r="ED337" s="11"/>
      <c r="EE337" s="11"/>
      <c r="EF337" s="11"/>
      <c r="EG337" s="11"/>
      <c r="EH337" s="11"/>
      <c r="EI337" s="11"/>
      <c r="EJ337" s="12"/>
      <c r="EK337" s="11"/>
      <c r="EL337" s="11"/>
      <c r="EM337" s="11"/>
      <c r="EN337" s="11"/>
      <c r="EO337" s="11"/>
      <c r="EP337" s="11"/>
      <c r="EQ337" s="11"/>
      <c r="ER337" s="11"/>
      <c r="ES337" s="11"/>
      <c r="ET337" s="11"/>
      <c r="EU337" s="11"/>
      <c r="EV337" s="11"/>
      <c r="EW337" s="11"/>
      <c r="EX337" s="11"/>
      <c r="EY337" s="11"/>
      <c r="EZ337" s="11"/>
      <c r="FA337" s="11"/>
      <c r="FB337" s="11"/>
      <c r="FC337" s="11"/>
      <c r="FD337" s="11"/>
      <c r="FE337" s="11"/>
      <c r="FF337" s="11"/>
      <c r="FG337" s="11"/>
      <c r="FH337" s="11"/>
      <c r="FI337" s="11"/>
      <c r="FJ337" s="11"/>
      <c r="FK337" s="11"/>
      <c r="FL337" s="12"/>
      <c r="FM337" s="11"/>
      <c r="FN337" s="11"/>
      <c r="FO337" s="11"/>
      <c r="FP337" s="11"/>
      <c r="FQ337" s="11"/>
      <c r="FR337" s="11"/>
      <c r="FS337" s="11"/>
      <c r="FT337" s="11"/>
      <c r="FU337" s="11"/>
      <c r="FV337" s="11"/>
      <c r="FW337" s="11"/>
      <c r="FX337" s="11"/>
      <c r="FY337" s="11"/>
      <c r="FZ337" s="11"/>
      <c r="GA337" s="11"/>
      <c r="GB337" s="11"/>
      <c r="GC337" s="11"/>
      <c r="GD337" s="11"/>
      <c r="GE337" s="11"/>
      <c r="GF337" s="11"/>
      <c r="GG337" s="11"/>
      <c r="GH337" s="11"/>
      <c r="GI337" s="11"/>
      <c r="GJ337" s="11"/>
      <c r="GK337" s="11"/>
      <c r="GL337" s="11"/>
      <c r="GM337" s="11"/>
      <c r="GN337" s="12"/>
      <c r="GO337" s="11"/>
      <c r="GP337" s="11"/>
      <c r="GQ337" s="11"/>
      <c r="GR337" s="11"/>
      <c r="GS337" s="11"/>
      <c r="GT337" s="11"/>
      <c r="GU337" s="11"/>
      <c r="GV337" s="11"/>
      <c r="GW337" s="11"/>
      <c r="GX337" s="11"/>
      <c r="GY337" s="11"/>
      <c r="GZ337" s="11"/>
      <c r="HA337" s="11"/>
      <c r="HB337" s="11"/>
      <c r="HC337" s="11"/>
      <c r="HD337" s="11"/>
      <c r="HE337" s="11"/>
      <c r="HF337" s="11"/>
      <c r="HG337" s="11"/>
      <c r="HH337" s="11"/>
      <c r="HI337" s="11"/>
      <c r="HJ337" s="11"/>
      <c r="HK337" s="11"/>
      <c r="HL337" s="11"/>
      <c r="HM337" s="11"/>
      <c r="HN337" s="11"/>
      <c r="HO337" s="11"/>
      <c r="HP337" s="12"/>
      <c r="HQ337" s="11"/>
      <c r="HR337" s="11"/>
    </row>
    <row r="338" spans="1:226" s="2" customFormat="1" ht="15" customHeight="1" x14ac:dyDescent="0.2">
      <c r="A338" s="16" t="s">
        <v>332</v>
      </c>
      <c r="B338" s="37">
        <v>937.4</v>
      </c>
      <c r="C338" s="37">
        <v>940.7</v>
      </c>
      <c r="D338" s="4">
        <f t="shared" si="106"/>
        <v>1.0035203755067208</v>
      </c>
      <c r="E338" s="13">
        <v>10</v>
      </c>
      <c r="F338" s="5" t="s">
        <v>373</v>
      </c>
      <c r="G338" s="5" t="s">
        <v>373</v>
      </c>
      <c r="H338" s="5" t="s">
        <v>373</v>
      </c>
      <c r="I338" s="13" t="s">
        <v>370</v>
      </c>
      <c r="J338" s="5" t="s">
        <v>373</v>
      </c>
      <c r="K338" s="5" t="s">
        <v>373</v>
      </c>
      <c r="L338" s="5" t="s">
        <v>373</v>
      </c>
      <c r="M338" s="13" t="s">
        <v>370</v>
      </c>
      <c r="N338" s="37">
        <v>379.4</v>
      </c>
      <c r="O338" s="37">
        <v>597.29999999999995</v>
      </c>
      <c r="P338" s="4">
        <f t="shared" si="111"/>
        <v>1.5743278861360042</v>
      </c>
      <c r="Q338" s="13">
        <v>20</v>
      </c>
      <c r="R338" s="22">
        <v>1</v>
      </c>
      <c r="S338" s="13">
        <v>15</v>
      </c>
      <c r="T338" s="37">
        <v>390</v>
      </c>
      <c r="U338" s="37">
        <v>620.79999999999995</v>
      </c>
      <c r="V338" s="4">
        <f t="shared" si="112"/>
        <v>1.5917948717948718</v>
      </c>
      <c r="W338" s="13">
        <v>20</v>
      </c>
      <c r="X338" s="37">
        <v>132.5</v>
      </c>
      <c r="Y338" s="37">
        <v>137.5</v>
      </c>
      <c r="Z338" s="4">
        <f t="shared" si="113"/>
        <v>1.0377358490566038</v>
      </c>
      <c r="AA338" s="13">
        <v>30</v>
      </c>
      <c r="AB338" s="37" t="s">
        <v>370</v>
      </c>
      <c r="AC338" s="37" t="s">
        <v>370</v>
      </c>
      <c r="AD338" s="4" t="s">
        <v>370</v>
      </c>
      <c r="AE338" s="13" t="s">
        <v>370</v>
      </c>
      <c r="AF338" s="5" t="s">
        <v>383</v>
      </c>
      <c r="AG338" s="5" t="s">
        <v>383</v>
      </c>
      <c r="AH338" s="5" t="s">
        <v>383</v>
      </c>
      <c r="AI338" s="13">
        <v>5</v>
      </c>
      <c r="AJ338" s="5" t="s">
        <v>383</v>
      </c>
      <c r="AK338" s="5" t="s">
        <v>383</v>
      </c>
      <c r="AL338" s="5" t="s">
        <v>383</v>
      </c>
      <c r="AM338" s="13">
        <v>15</v>
      </c>
      <c r="AN338" s="37">
        <v>1955</v>
      </c>
      <c r="AO338" s="37">
        <v>2636</v>
      </c>
      <c r="AP338" s="4">
        <f t="shared" si="118"/>
        <v>1.3483375959079285</v>
      </c>
      <c r="AQ338" s="13">
        <v>20</v>
      </c>
      <c r="AR338" s="20">
        <f t="shared" si="114"/>
        <v>1.2735346635090559</v>
      </c>
      <c r="AS338" s="20">
        <f t="shared" si="119"/>
        <v>1.2073534663509056</v>
      </c>
      <c r="AT338" s="35">
        <v>778</v>
      </c>
      <c r="AU338" s="21">
        <f t="shared" si="107"/>
        <v>636.54545454545462</v>
      </c>
      <c r="AV338" s="21">
        <f t="shared" si="108"/>
        <v>768.5</v>
      </c>
      <c r="AW338" s="80">
        <f t="shared" si="109"/>
        <v>131.95454545454538</v>
      </c>
      <c r="AX338" s="21">
        <v>121.9</v>
      </c>
      <c r="AY338" s="21">
        <v>117.1</v>
      </c>
      <c r="AZ338" s="21">
        <v>0</v>
      </c>
      <c r="BA338" s="21">
        <v>74.8</v>
      </c>
      <c r="BB338" s="21">
        <v>75.900000000000006</v>
      </c>
      <c r="BC338" s="21">
        <v>117.99999999999989</v>
      </c>
      <c r="BD338" s="21">
        <v>34.300000000000153</v>
      </c>
      <c r="BE338" s="21">
        <v>78.09999999999998</v>
      </c>
      <c r="BF338" s="78">
        <f t="shared" si="110"/>
        <v>148.39999999999992</v>
      </c>
      <c r="BG338" s="100"/>
      <c r="BH338" s="81"/>
      <c r="BI338" s="106"/>
      <c r="BJ338" s="37">
        <f t="shared" si="115"/>
        <v>148.39999999999992</v>
      </c>
      <c r="BK338" s="11"/>
      <c r="BL338" s="11"/>
      <c r="BM338" s="11"/>
      <c r="BN338" s="11"/>
      <c r="BO338" s="11"/>
      <c r="BP338" s="11"/>
      <c r="BQ338" s="11"/>
      <c r="BR338" s="11"/>
      <c r="BS338" s="11"/>
      <c r="BT338" s="11"/>
      <c r="BU338" s="11"/>
      <c r="BV338" s="11"/>
      <c r="BW338" s="11"/>
      <c r="BX338" s="11"/>
      <c r="BY338" s="11"/>
      <c r="BZ338" s="11"/>
      <c r="CA338" s="11"/>
      <c r="CB338" s="11"/>
      <c r="CC338" s="11"/>
      <c r="CD338" s="11"/>
      <c r="CE338" s="11"/>
      <c r="CF338" s="12"/>
      <c r="CG338" s="11"/>
      <c r="CH338" s="11"/>
      <c r="CI338" s="11"/>
      <c r="CJ338" s="11"/>
      <c r="CK338" s="11"/>
      <c r="CL338" s="11"/>
      <c r="CM338" s="11"/>
      <c r="CN338" s="11"/>
      <c r="CO338" s="11"/>
      <c r="CP338" s="11"/>
      <c r="CQ338" s="11"/>
      <c r="CR338" s="11"/>
      <c r="CS338" s="11"/>
      <c r="CT338" s="11"/>
      <c r="CU338" s="11"/>
      <c r="CV338" s="11"/>
      <c r="CW338" s="11"/>
      <c r="CX338" s="11"/>
      <c r="CY338" s="11"/>
      <c r="CZ338" s="11"/>
      <c r="DA338" s="11"/>
      <c r="DB338" s="11"/>
      <c r="DC338" s="11"/>
      <c r="DD338" s="11"/>
      <c r="DE338" s="11"/>
      <c r="DF338" s="11"/>
      <c r="DG338" s="11"/>
      <c r="DH338" s="12"/>
      <c r="DI338" s="11"/>
      <c r="DJ338" s="11"/>
      <c r="DK338" s="11"/>
      <c r="DL338" s="11"/>
      <c r="DM338" s="11"/>
      <c r="DN338" s="11"/>
      <c r="DO338" s="11"/>
      <c r="DP338" s="11"/>
      <c r="DQ338" s="11"/>
      <c r="DR338" s="11"/>
      <c r="DS338" s="11"/>
      <c r="DT338" s="11"/>
      <c r="DU338" s="11"/>
      <c r="DV338" s="11"/>
      <c r="DW338" s="11"/>
      <c r="DX338" s="11"/>
      <c r="DY338" s="11"/>
      <c r="DZ338" s="11"/>
      <c r="EA338" s="11"/>
      <c r="EB338" s="11"/>
      <c r="EC338" s="11"/>
      <c r="ED338" s="11"/>
      <c r="EE338" s="11"/>
      <c r="EF338" s="11"/>
      <c r="EG338" s="11"/>
      <c r="EH338" s="11"/>
      <c r="EI338" s="11"/>
      <c r="EJ338" s="12"/>
      <c r="EK338" s="11"/>
      <c r="EL338" s="11"/>
      <c r="EM338" s="11"/>
      <c r="EN338" s="11"/>
      <c r="EO338" s="11"/>
      <c r="EP338" s="11"/>
      <c r="EQ338" s="11"/>
      <c r="ER338" s="11"/>
      <c r="ES338" s="11"/>
      <c r="ET338" s="11"/>
      <c r="EU338" s="11"/>
      <c r="EV338" s="11"/>
      <c r="EW338" s="11"/>
      <c r="EX338" s="11"/>
      <c r="EY338" s="11"/>
      <c r="EZ338" s="11"/>
      <c r="FA338" s="11"/>
      <c r="FB338" s="11"/>
      <c r="FC338" s="11"/>
      <c r="FD338" s="11"/>
      <c r="FE338" s="11"/>
      <c r="FF338" s="11"/>
      <c r="FG338" s="11"/>
      <c r="FH338" s="11"/>
      <c r="FI338" s="11"/>
      <c r="FJ338" s="11"/>
      <c r="FK338" s="11"/>
      <c r="FL338" s="12"/>
      <c r="FM338" s="11"/>
      <c r="FN338" s="11"/>
      <c r="FO338" s="11"/>
      <c r="FP338" s="11"/>
      <c r="FQ338" s="11"/>
      <c r="FR338" s="11"/>
      <c r="FS338" s="11"/>
      <c r="FT338" s="11"/>
      <c r="FU338" s="11"/>
      <c r="FV338" s="11"/>
      <c r="FW338" s="11"/>
      <c r="FX338" s="11"/>
      <c r="FY338" s="11"/>
      <c r="FZ338" s="11"/>
      <c r="GA338" s="11"/>
      <c r="GB338" s="11"/>
      <c r="GC338" s="11"/>
      <c r="GD338" s="11"/>
      <c r="GE338" s="11"/>
      <c r="GF338" s="11"/>
      <c r="GG338" s="11"/>
      <c r="GH338" s="11"/>
      <c r="GI338" s="11"/>
      <c r="GJ338" s="11"/>
      <c r="GK338" s="11"/>
      <c r="GL338" s="11"/>
      <c r="GM338" s="11"/>
      <c r="GN338" s="12"/>
      <c r="GO338" s="11"/>
      <c r="GP338" s="11"/>
      <c r="GQ338" s="11"/>
      <c r="GR338" s="11"/>
      <c r="GS338" s="11"/>
      <c r="GT338" s="11"/>
      <c r="GU338" s="11"/>
      <c r="GV338" s="11"/>
      <c r="GW338" s="11"/>
      <c r="GX338" s="11"/>
      <c r="GY338" s="11"/>
      <c r="GZ338" s="11"/>
      <c r="HA338" s="11"/>
      <c r="HB338" s="11"/>
      <c r="HC338" s="11"/>
      <c r="HD338" s="11"/>
      <c r="HE338" s="11"/>
      <c r="HF338" s="11"/>
      <c r="HG338" s="11"/>
      <c r="HH338" s="11"/>
      <c r="HI338" s="11"/>
      <c r="HJ338" s="11"/>
      <c r="HK338" s="11"/>
      <c r="HL338" s="11"/>
      <c r="HM338" s="11"/>
      <c r="HN338" s="11"/>
      <c r="HO338" s="11"/>
      <c r="HP338" s="12"/>
      <c r="HQ338" s="11"/>
      <c r="HR338" s="11"/>
    </row>
    <row r="339" spans="1:226" s="2" customFormat="1" ht="15" customHeight="1" x14ac:dyDescent="0.2">
      <c r="A339" s="16" t="s">
        <v>333</v>
      </c>
      <c r="B339" s="37">
        <v>63588</v>
      </c>
      <c r="C339" s="37">
        <v>64829.7</v>
      </c>
      <c r="D339" s="4">
        <f t="shared" si="106"/>
        <v>1.0195272692960935</v>
      </c>
      <c r="E339" s="13">
        <v>10</v>
      </c>
      <c r="F339" s="5" t="s">
        <v>373</v>
      </c>
      <c r="G339" s="5" t="s">
        <v>373</v>
      </c>
      <c r="H339" s="5" t="s">
        <v>373</v>
      </c>
      <c r="I339" s="13" t="s">
        <v>370</v>
      </c>
      <c r="J339" s="5" t="s">
        <v>373</v>
      </c>
      <c r="K339" s="5" t="s">
        <v>373</v>
      </c>
      <c r="L339" s="5" t="s">
        <v>373</v>
      </c>
      <c r="M339" s="13" t="s">
        <v>370</v>
      </c>
      <c r="N339" s="37">
        <v>5604.3</v>
      </c>
      <c r="O339" s="37">
        <v>5213.6000000000004</v>
      </c>
      <c r="P339" s="4">
        <f t="shared" si="111"/>
        <v>0.9302856735007049</v>
      </c>
      <c r="Q339" s="13">
        <v>20</v>
      </c>
      <c r="R339" s="22">
        <v>1</v>
      </c>
      <c r="S339" s="13">
        <v>15</v>
      </c>
      <c r="T339" s="37">
        <v>110</v>
      </c>
      <c r="U339" s="37">
        <v>114</v>
      </c>
      <c r="V339" s="4">
        <f t="shared" si="112"/>
        <v>1.0363636363636364</v>
      </c>
      <c r="W339" s="13">
        <v>20</v>
      </c>
      <c r="X339" s="37">
        <v>41.1</v>
      </c>
      <c r="Y339" s="37">
        <v>43.6</v>
      </c>
      <c r="Z339" s="4">
        <f t="shared" si="113"/>
        <v>1.0608272506082725</v>
      </c>
      <c r="AA339" s="13">
        <v>30</v>
      </c>
      <c r="AB339" s="37" t="s">
        <v>370</v>
      </c>
      <c r="AC339" s="37" t="s">
        <v>370</v>
      </c>
      <c r="AD339" s="4" t="s">
        <v>370</v>
      </c>
      <c r="AE339" s="13" t="s">
        <v>370</v>
      </c>
      <c r="AF339" s="5" t="s">
        <v>383</v>
      </c>
      <c r="AG339" s="5" t="s">
        <v>383</v>
      </c>
      <c r="AH339" s="5" t="s">
        <v>383</v>
      </c>
      <c r="AI339" s="13">
        <v>5</v>
      </c>
      <c r="AJ339" s="5" t="s">
        <v>383</v>
      </c>
      <c r="AK339" s="5" t="s">
        <v>383</v>
      </c>
      <c r="AL339" s="5" t="s">
        <v>383</v>
      </c>
      <c r="AM339" s="13">
        <v>15</v>
      </c>
      <c r="AN339" s="37">
        <v>590</v>
      </c>
      <c r="AO339" s="37">
        <v>777</v>
      </c>
      <c r="AP339" s="4">
        <f t="shared" si="118"/>
        <v>1.3169491525423729</v>
      </c>
      <c r="AQ339" s="13">
        <v>20</v>
      </c>
      <c r="AR339" s="20">
        <f t="shared" si="114"/>
        <v>1.066887473559508</v>
      </c>
      <c r="AS339" s="20">
        <f t="shared" si="119"/>
        <v>1.066887473559508</v>
      </c>
      <c r="AT339" s="35">
        <v>2314</v>
      </c>
      <c r="AU339" s="21">
        <f t="shared" si="107"/>
        <v>1893.2727272727275</v>
      </c>
      <c r="AV339" s="21">
        <f t="shared" si="108"/>
        <v>2019.9</v>
      </c>
      <c r="AW339" s="80">
        <f t="shared" si="109"/>
        <v>126.62727272727261</v>
      </c>
      <c r="AX339" s="21">
        <v>281.60000000000002</v>
      </c>
      <c r="AY339" s="21">
        <v>238.1</v>
      </c>
      <c r="AZ339" s="21">
        <v>235.19999999999996</v>
      </c>
      <c r="BA339" s="21">
        <v>238.6</v>
      </c>
      <c r="BB339" s="21">
        <v>204</v>
      </c>
      <c r="BC339" s="21">
        <v>287.50000000000011</v>
      </c>
      <c r="BD339" s="21">
        <v>167.10000000000008</v>
      </c>
      <c r="BE339" s="21">
        <v>251.79999999999973</v>
      </c>
      <c r="BF339" s="78">
        <f t="shared" si="110"/>
        <v>116.0000000000004</v>
      </c>
      <c r="BG339" s="100"/>
      <c r="BH339" s="81"/>
      <c r="BI339" s="106"/>
      <c r="BJ339" s="37">
        <f t="shared" si="115"/>
        <v>116.0000000000004</v>
      </c>
      <c r="BK339" s="11"/>
      <c r="BL339" s="11"/>
      <c r="BM339" s="11"/>
      <c r="BN339" s="11"/>
      <c r="BO339" s="11"/>
      <c r="BP339" s="11"/>
      <c r="BQ339" s="11"/>
      <c r="BR339" s="11"/>
      <c r="BS339" s="11"/>
      <c r="BT339" s="11"/>
      <c r="BU339" s="11"/>
      <c r="BV339" s="11"/>
      <c r="BW339" s="11"/>
      <c r="BX339" s="11"/>
      <c r="BY339" s="11"/>
      <c r="BZ339" s="11"/>
      <c r="CA339" s="11"/>
      <c r="CB339" s="11"/>
      <c r="CC339" s="11"/>
      <c r="CD339" s="11"/>
      <c r="CE339" s="11"/>
      <c r="CF339" s="12"/>
      <c r="CG339" s="11"/>
      <c r="CH339" s="11"/>
      <c r="CI339" s="11"/>
      <c r="CJ339" s="11"/>
      <c r="CK339" s="11"/>
      <c r="CL339" s="11"/>
      <c r="CM339" s="11"/>
      <c r="CN339" s="11"/>
      <c r="CO339" s="11"/>
      <c r="CP339" s="11"/>
      <c r="CQ339" s="11"/>
      <c r="CR339" s="11"/>
      <c r="CS339" s="11"/>
      <c r="CT339" s="11"/>
      <c r="CU339" s="11"/>
      <c r="CV339" s="11"/>
      <c r="CW339" s="11"/>
      <c r="CX339" s="11"/>
      <c r="CY339" s="11"/>
      <c r="CZ339" s="11"/>
      <c r="DA339" s="11"/>
      <c r="DB339" s="11"/>
      <c r="DC339" s="11"/>
      <c r="DD339" s="11"/>
      <c r="DE339" s="11"/>
      <c r="DF339" s="11"/>
      <c r="DG339" s="11"/>
      <c r="DH339" s="12"/>
      <c r="DI339" s="11"/>
      <c r="DJ339" s="11"/>
      <c r="DK339" s="11"/>
      <c r="DL339" s="11"/>
      <c r="DM339" s="11"/>
      <c r="DN339" s="11"/>
      <c r="DO339" s="11"/>
      <c r="DP339" s="11"/>
      <c r="DQ339" s="11"/>
      <c r="DR339" s="11"/>
      <c r="DS339" s="11"/>
      <c r="DT339" s="11"/>
      <c r="DU339" s="11"/>
      <c r="DV339" s="11"/>
      <c r="DW339" s="11"/>
      <c r="DX339" s="11"/>
      <c r="DY339" s="11"/>
      <c r="DZ339" s="11"/>
      <c r="EA339" s="11"/>
      <c r="EB339" s="11"/>
      <c r="EC339" s="11"/>
      <c r="ED339" s="11"/>
      <c r="EE339" s="11"/>
      <c r="EF339" s="11"/>
      <c r="EG339" s="11"/>
      <c r="EH339" s="11"/>
      <c r="EI339" s="11"/>
      <c r="EJ339" s="12"/>
      <c r="EK339" s="11"/>
      <c r="EL339" s="11"/>
      <c r="EM339" s="11"/>
      <c r="EN339" s="11"/>
      <c r="EO339" s="11"/>
      <c r="EP339" s="11"/>
      <c r="EQ339" s="11"/>
      <c r="ER339" s="11"/>
      <c r="ES339" s="11"/>
      <c r="ET339" s="11"/>
      <c r="EU339" s="11"/>
      <c r="EV339" s="11"/>
      <c r="EW339" s="11"/>
      <c r="EX339" s="11"/>
      <c r="EY339" s="11"/>
      <c r="EZ339" s="11"/>
      <c r="FA339" s="11"/>
      <c r="FB339" s="11"/>
      <c r="FC339" s="11"/>
      <c r="FD339" s="11"/>
      <c r="FE339" s="11"/>
      <c r="FF339" s="11"/>
      <c r="FG339" s="11"/>
      <c r="FH339" s="11"/>
      <c r="FI339" s="11"/>
      <c r="FJ339" s="11"/>
      <c r="FK339" s="11"/>
      <c r="FL339" s="12"/>
      <c r="FM339" s="11"/>
      <c r="FN339" s="11"/>
      <c r="FO339" s="11"/>
      <c r="FP339" s="11"/>
      <c r="FQ339" s="11"/>
      <c r="FR339" s="11"/>
      <c r="FS339" s="11"/>
      <c r="FT339" s="11"/>
      <c r="FU339" s="11"/>
      <c r="FV339" s="11"/>
      <c r="FW339" s="11"/>
      <c r="FX339" s="11"/>
      <c r="FY339" s="11"/>
      <c r="FZ339" s="11"/>
      <c r="GA339" s="11"/>
      <c r="GB339" s="11"/>
      <c r="GC339" s="11"/>
      <c r="GD339" s="11"/>
      <c r="GE339" s="11"/>
      <c r="GF339" s="11"/>
      <c r="GG339" s="11"/>
      <c r="GH339" s="11"/>
      <c r="GI339" s="11"/>
      <c r="GJ339" s="11"/>
      <c r="GK339" s="11"/>
      <c r="GL339" s="11"/>
      <c r="GM339" s="11"/>
      <c r="GN339" s="12"/>
      <c r="GO339" s="11"/>
      <c r="GP339" s="11"/>
      <c r="GQ339" s="11"/>
      <c r="GR339" s="11"/>
      <c r="GS339" s="11"/>
      <c r="GT339" s="11"/>
      <c r="GU339" s="11"/>
      <c r="GV339" s="11"/>
      <c r="GW339" s="11"/>
      <c r="GX339" s="11"/>
      <c r="GY339" s="11"/>
      <c r="GZ339" s="11"/>
      <c r="HA339" s="11"/>
      <c r="HB339" s="11"/>
      <c r="HC339" s="11"/>
      <c r="HD339" s="11"/>
      <c r="HE339" s="11"/>
      <c r="HF339" s="11"/>
      <c r="HG339" s="11"/>
      <c r="HH339" s="11"/>
      <c r="HI339" s="11"/>
      <c r="HJ339" s="11"/>
      <c r="HK339" s="11"/>
      <c r="HL339" s="11"/>
      <c r="HM339" s="11"/>
      <c r="HN339" s="11"/>
      <c r="HO339" s="11"/>
      <c r="HP339" s="12"/>
      <c r="HQ339" s="11"/>
      <c r="HR339" s="11"/>
    </row>
    <row r="340" spans="1:226" s="2" customFormat="1" ht="15" customHeight="1" x14ac:dyDescent="0.2">
      <c r="A340" s="36" t="s">
        <v>334</v>
      </c>
      <c r="B340" s="37"/>
      <c r="C340" s="37"/>
      <c r="D340" s="4"/>
      <c r="E340" s="13"/>
      <c r="F340" s="5"/>
      <c r="G340" s="5"/>
      <c r="H340" s="5"/>
      <c r="I340" s="13"/>
      <c r="J340" s="5"/>
      <c r="K340" s="5"/>
      <c r="L340" s="5"/>
      <c r="M340" s="13"/>
      <c r="N340" s="37"/>
      <c r="O340" s="37"/>
      <c r="P340" s="4"/>
      <c r="Q340" s="13"/>
      <c r="R340" s="22"/>
      <c r="S340" s="13"/>
      <c r="T340" s="37"/>
      <c r="U340" s="37"/>
      <c r="V340" s="4"/>
      <c r="W340" s="13"/>
      <c r="X340" s="37"/>
      <c r="Y340" s="37"/>
      <c r="Z340" s="4"/>
      <c r="AA340" s="13"/>
      <c r="AB340" s="37"/>
      <c r="AC340" s="37"/>
      <c r="AD340" s="4"/>
      <c r="AE340" s="13"/>
      <c r="AF340" s="5"/>
      <c r="AG340" s="5"/>
      <c r="AH340" s="5"/>
      <c r="AI340" s="13"/>
      <c r="AJ340" s="5"/>
      <c r="AK340" s="5"/>
      <c r="AL340" s="5"/>
      <c r="AM340" s="13"/>
      <c r="AN340" s="37"/>
      <c r="AO340" s="37"/>
      <c r="AP340" s="4"/>
      <c r="AQ340" s="13"/>
      <c r="AR340" s="20"/>
      <c r="AS340" s="20"/>
      <c r="AT340" s="35"/>
      <c r="AU340" s="21"/>
      <c r="AV340" s="21"/>
      <c r="AW340" s="80"/>
      <c r="AX340" s="21"/>
      <c r="AY340" s="21"/>
      <c r="AZ340" s="21"/>
      <c r="BA340" s="21"/>
      <c r="BB340" s="21"/>
      <c r="BC340" s="21"/>
      <c r="BD340" s="21"/>
      <c r="BE340" s="21"/>
      <c r="BF340" s="78"/>
      <c r="BG340" s="100"/>
      <c r="BH340" s="81"/>
      <c r="BI340" s="106"/>
      <c r="BJ340" s="37"/>
      <c r="BK340" s="11"/>
      <c r="BL340" s="11"/>
      <c r="BM340" s="11"/>
      <c r="BN340" s="11"/>
      <c r="BO340" s="11"/>
      <c r="BP340" s="11"/>
      <c r="BQ340" s="11"/>
      <c r="BR340" s="11"/>
      <c r="BS340" s="11"/>
      <c r="BT340" s="11"/>
      <c r="BU340" s="11"/>
      <c r="BV340" s="11"/>
      <c r="BW340" s="11"/>
      <c r="BX340" s="11"/>
      <c r="BY340" s="11"/>
      <c r="BZ340" s="11"/>
      <c r="CA340" s="11"/>
      <c r="CB340" s="11"/>
      <c r="CC340" s="11"/>
      <c r="CD340" s="11"/>
      <c r="CE340" s="11"/>
      <c r="CF340" s="12"/>
      <c r="CG340" s="11"/>
      <c r="CH340" s="11"/>
      <c r="CI340" s="11"/>
      <c r="CJ340" s="11"/>
      <c r="CK340" s="11"/>
      <c r="CL340" s="11"/>
      <c r="CM340" s="11"/>
      <c r="CN340" s="11"/>
      <c r="CO340" s="11"/>
      <c r="CP340" s="11"/>
      <c r="CQ340" s="11"/>
      <c r="CR340" s="11"/>
      <c r="CS340" s="11"/>
      <c r="CT340" s="11"/>
      <c r="CU340" s="11"/>
      <c r="CV340" s="11"/>
      <c r="CW340" s="11"/>
      <c r="CX340" s="11"/>
      <c r="CY340" s="11"/>
      <c r="CZ340" s="11"/>
      <c r="DA340" s="11"/>
      <c r="DB340" s="11"/>
      <c r="DC340" s="11"/>
      <c r="DD340" s="11"/>
      <c r="DE340" s="11"/>
      <c r="DF340" s="11"/>
      <c r="DG340" s="11"/>
      <c r="DH340" s="12"/>
      <c r="DI340" s="11"/>
      <c r="DJ340" s="11"/>
      <c r="DK340" s="11"/>
      <c r="DL340" s="11"/>
      <c r="DM340" s="11"/>
      <c r="DN340" s="11"/>
      <c r="DO340" s="11"/>
      <c r="DP340" s="11"/>
      <c r="DQ340" s="11"/>
      <c r="DR340" s="11"/>
      <c r="DS340" s="11"/>
      <c r="DT340" s="11"/>
      <c r="DU340" s="11"/>
      <c r="DV340" s="11"/>
      <c r="DW340" s="11"/>
      <c r="DX340" s="11"/>
      <c r="DY340" s="11"/>
      <c r="DZ340" s="11"/>
      <c r="EA340" s="11"/>
      <c r="EB340" s="11"/>
      <c r="EC340" s="11"/>
      <c r="ED340" s="11"/>
      <c r="EE340" s="11"/>
      <c r="EF340" s="11"/>
      <c r="EG340" s="11"/>
      <c r="EH340" s="11"/>
      <c r="EI340" s="11"/>
      <c r="EJ340" s="12"/>
      <c r="EK340" s="11"/>
      <c r="EL340" s="11"/>
      <c r="EM340" s="11"/>
      <c r="EN340" s="11"/>
      <c r="EO340" s="11"/>
      <c r="EP340" s="11"/>
      <c r="EQ340" s="11"/>
      <c r="ER340" s="11"/>
      <c r="ES340" s="11"/>
      <c r="ET340" s="11"/>
      <c r="EU340" s="11"/>
      <c r="EV340" s="11"/>
      <c r="EW340" s="11"/>
      <c r="EX340" s="11"/>
      <c r="EY340" s="11"/>
      <c r="EZ340" s="11"/>
      <c r="FA340" s="11"/>
      <c r="FB340" s="11"/>
      <c r="FC340" s="11"/>
      <c r="FD340" s="11"/>
      <c r="FE340" s="11"/>
      <c r="FF340" s="11"/>
      <c r="FG340" s="11"/>
      <c r="FH340" s="11"/>
      <c r="FI340" s="11"/>
      <c r="FJ340" s="11"/>
      <c r="FK340" s="11"/>
      <c r="FL340" s="12"/>
      <c r="FM340" s="11"/>
      <c r="FN340" s="11"/>
      <c r="FO340" s="11"/>
      <c r="FP340" s="11"/>
      <c r="FQ340" s="11"/>
      <c r="FR340" s="11"/>
      <c r="FS340" s="11"/>
      <c r="FT340" s="11"/>
      <c r="FU340" s="11"/>
      <c r="FV340" s="11"/>
      <c r="FW340" s="11"/>
      <c r="FX340" s="11"/>
      <c r="FY340" s="11"/>
      <c r="FZ340" s="11"/>
      <c r="GA340" s="11"/>
      <c r="GB340" s="11"/>
      <c r="GC340" s="11"/>
      <c r="GD340" s="11"/>
      <c r="GE340" s="11"/>
      <c r="GF340" s="11"/>
      <c r="GG340" s="11"/>
      <c r="GH340" s="11"/>
      <c r="GI340" s="11"/>
      <c r="GJ340" s="11"/>
      <c r="GK340" s="11"/>
      <c r="GL340" s="11"/>
      <c r="GM340" s="11"/>
      <c r="GN340" s="12"/>
      <c r="GO340" s="11"/>
      <c r="GP340" s="11"/>
      <c r="GQ340" s="11"/>
      <c r="GR340" s="11"/>
      <c r="GS340" s="11"/>
      <c r="GT340" s="11"/>
      <c r="GU340" s="11"/>
      <c r="GV340" s="11"/>
      <c r="GW340" s="11"/>
      <c r="GX340" s="11"/>
      <c r="GY340" s="11"/>
      <c r="GZ340" s="11"/>
      <c r="HA340" s="11"/>
      <c r="HB340" s="11"/>
      <c r="HC340" s="11"/>
      <c r="HD340" s="11"/>
      <c r="HE340" s="11"/>
      <c r="HF340" s="11"/>
      <c r="HG340" s="11"/>
      <c r="HH340" s="11"/>
      <c r="HI340" s="11"/>
      <c r="HJ340" s="11"/>
      <c r="HK340" s="11"/>
      <c r="HL340" s="11"/>
      <c r="HM340" s="11"/>
      <c r="HN340" s="11"/>
      <c r="HO340" s="11"/>
      <c r="HP340" s="12"/>
      <c r="HQ340" s="11"/>
      <c r="HR340" s="11"/>
    </row>
    <row r="341" spans="1:226" s="2" customFormat="1" ht="15" customHeight="1" x14ac:dyDescent="0.2">
      <c r="A341" s="16" t="s">
        <v>335</v>
      </c>
      <c r="B341" s="37">
        <v>322</v>
      </c>
      <c r="C341" s="37">
        <v>269.10000000000002</v>
      </c>
      <c r="D341" s="4">
        <f t="shared" si="106"/>
        <v>0.83571428571428574</v>
      </c>
      <c r="E341" s="13">
        <v>10</v>
      </c>
      <c r="F341" s="5" t="s">
        <v>373</v>
      </c>
      <c r="G341" s="5" t="s">
        <v>373</v>
      </c>
      <c r="H341" s="5" t="s">
        <v>373</v>
      </c>
      <c r="I341" s="13" t="s">
        <v>370</v>
      </c>
      <c r="J341" s="5" t="s">
        <v>373</v>
      </c>
      <c r="K341" s="5" t="s">
        <v>373</v>
      </c>
      <c r="L341" s="5" t="s">
        <v>373</v>
      </c>
      <c r="M341" s="13" t="s">
        <v>370</v>
      </c>
      <c r="N341" s="37">
        <v>720.2</v>
      </c>
      <c r="O341" s="37">
        <v>647.70000000000005</v>
      </c>
      <c r="P341" s="4">
        <f t="shared" si="111"/>
        <v>0.89933351846709253</v>
      </c>
      <c r="Q341" s="13">
        <v>20</v>
      </c>
      <c r="R341" s="22">
        <v>1</v>
      </c>
      <c r="S341" s="13">
        <v>15</v>
      </c>
      <c r="T341" s="37">
        <v>273.89999999999998</v>
      </c>
      <c r="U341" s="37">
        <v>277.3</v>
      </c>
      <c r="V341" s="4">
        <f t="shared" si="112"/>
        <v>1.0124132895217235</v>
      </c>
      <c r="W341" s="13">
        <v>25</v>
      </c>
      <c r="X341" s="37">
        <v>15</v>
      </c>
      <c r="Y341" s="37">
        <v>14</v>
      </c>
      <c r="Z341" s="4">
        <f t="shared" si="113"/>
        <v>0.93333333333333335</v>
      </c>
      <c r="AA341" s="13">
        <v>25</v>
      </c>
      <c r="AB341" s="37" t="s">
        <v>370</v>
      </c>
      <c r="AC341" s="37" t="s">
        <v>370</v>
      </c>
      <c r="AD341" s="4" t="s">
        <v>370</v>
      </c>
      <c r="AE341" s="13" t="s">
        <v>370</v>
      </c>
      <c r="AF341" s="5" t="s">
        <v>383</v>
      </c>
      <c r="AG341" s="5" t="s">
        <v>383</v>
      </c>
      <c r="AH341" s="5" t="s">
        <v>383</v>
      </c>
      <c r="AI341" s="13">
        <v>5</v>
      </c>
      <c r="AJ341" s="5" t="s">
        <v>383</v>
      </c>
      <c r="AK341" s="5" t="s">
        <v>383</v>
      </c>
      <c r="AL341" s="5" t="s">
        <v>383</v>
      </c>
      <c r="AM341" s="13">
        <v>15</v>
      </c>
      <c r="AN341" s="37">
        <v>290</v>
      </c>
      <c r="AO341" s="37">
        <v>289</v>
      </c>
      <c r="AP341" s="4">
        <f t="shared" ref="AP341:AP351" si="120">IF((AQ341=0),0,IF(AN341=0,1,IF(AO341&lt;0,0,AO341/AN341)))</f>
        <v>0.99655172413793103</v>
      </c>
      <c r="AQ341" s="13">
        <v>20</v>
      </c>
      <c r="AR341" s="20">
        <f t="shared" si="114"/>
        <v>0.95581315896191088</v>
      </c>
      <c r="AS341" s="20">
        <f t="shared" ref="AS341:AS351" si="121">IF(AR341&gt;1.2,IF((AR341-1.2)*0.1+1.2&gt;1.3,1.3,(AR341-1.2)*0.1+1.2),AR341)</f>
        <v>0.95581315896191088</v>
      </c>
      <c r="AT341" s="35">
        <v>1206</v>
      </c>
      <c r="AU341" s="21">
        <f t="shared" si="107"/>
        <v>986.72727272727275</v>
      </c>
      <c r="AV341" s="21">
        <f t="shared" si="108"/>
        <v>943.1</v>
      </c>
      <c r="AW341" s="80">
        <f t="shared" si="109"/>
        <v>-43.627272727272725</v>
      </c>
      <c r="AX341" s="21">
        <v>136.4</v>
      </c>
      <c r="AY341" s="21">
        <v>174.9</v>
      </c>
      <c r="AZ341" s="21">
        <v>0</v>
      </c>
      <c r="BA341" s="21">
        <v>92.4</v>
      </c>
      <c r="BB341" s="21">
        <v>89.7</v>
      </c>
      <c r="BC341" s="21">
        <v>159.89999999999998</v>
      </c>
      <c r="BD341" s="21">
        <v>116.8</v>
      </c>
      <c r="BE341" s="21">
        <v>63.3</v>
      </c>
      <c r="BF341" s="78">
        <f t="shared" si="110"/>
        <v>109.70000000000012</v>
      </c>
      <c r="BG341" s="100"/>
      <c r="BH341" s="81"/>
      <c r="BI341" s="106"/>
      <c r="BJ341" s="37">
        <f t="shared" si="115"/>
        <v>109.70000000000012</v>
      </c>
      <c r="BK341" s="11"/>
      <c r="BL341" s="11"/>
      <c r="BM341" s="11"/>
      <c r="BN341" s="11"/>
      <c r="BO341" s="11"/>
      <c r="BP341" s="11"/>
      <c r="BQ341" s="11"/>
      <c r="BR341" s="11"/>
      <c r="BS341" s="11"/>
      <c r="BT341" s="11"/>
      <c r="BU341" s="11"/>
      <c r="BV341" s="11"/>
      <c r="BW341" s="11"/>
      <c r="BX341" s="11"/>
      <c r="BY341" s="11"/>
      <c r="BZ341" s="11"/>
      <c r="CA341" s="11"/>
      <c r="CB341" s="11"/>
      <c r="CC341" s="11"/>
      <c r="CD341" s="11"/>
      <c r="CE341" s="11"/>
      <c r="CF341" s="12"/>
      <c r="CG341" s="11"/>
      <c r="CH341" s="11"/>
      <c r="CI341" s="11"/>
      <c r="CJ341" s="11"/>
      <c r="CK341" s="11"/>
      <c r="CL341" s="11"/>
      <c r="CM341" s="11"/>
      <c r="CN341" s="11"/>
      <c r="CO341" s="11"/>
      <c r="CP341" s="11"/>
      <c r="CQ341" s="11"/>
      <c r="CR341" s="11"/>
      <c r="CS341" s="11"/>
      <c r="CT341" s="11"/>
      <c r="CU341" s="11"/>
      <c r="CV341" s="11"/>
      <c r="CW341" s="11"/>
      <c r="CX341" s="11"/>
      <c r="CY341" s="11"/>
      <c r="CZ341" s="11"/>
      <c r="DA341" s="11"/>
      <c r="DB341" s="11"/>
      <c r="DC341" s="11"/>
      <c r="DD341" s="11"/>
      <c r="DE341" s="11"/>
      <c r="DF341" s="11"/>
      <c r="DG341" s="11"/>
      <c r="DH341" s="12"/>
      <c r="DI341" s="11"/>
      <c r="DJ341" s="11"/>
      <c r="DK341" s="11"/>
      <c r="DL341" s="11"/>
      <c r="DM341" s="11"/>
      <c r="DN341" s="11"/>
      <c r="DO341" s="11"/>
      <c r="DP341" s="11"/>
      <c r="DQ341" s="11"/>
      <c r="DR341" s="11"/>
      <c r="DS341" s="11"/>
      <c r="DT341" s="11"/>
      <c r="DU341" s="11"/>
      <c r="DV341" s="11"/>
      <c r="DW341" s="11"/>
      <c r="DX341" s="11"/>
      <c r="DY341" s="11"/>
      <c r="DZ341" s="11"/>
      <c r="EA341" s="11"/>
      <c r="EB341" s="11"/>
      <c r="EC341" s="11"/>
      <c r="ED341" s="11"/>
      <c r="EE341" s="11"/>
      <c r="EF341" s="11"/>
      <c r="EG341" s="11"/>
      <c r="EH341" s="11"/>
      <c r="EI341" s="11"/>
      <c r="EJ341" s="12"/>
      <c r="EK341" s="11"/>
      <c r="EL341" s="11"/>
      <c r="EM341" s="11"/>
      <c r="EN341" s="11"/>
      <c r="EO341" s="11"/>
      <c r="EP341" s="11"/>
      <c r="EQ341" s="11"/>
      <c r="ER341" s="11"/>
      <c r="ES341" s="11"/>
      <c r="ET341" s="11"/>
      <c r="EU341" s="11"/>
      <c r="EV341" s="11"/>
      <c r="EW341" s="11"/>
      <c r="EX341" s="11"/>
      <c r="EY341" s="11"/>
      <c r="EZ341" s="11"/>
      <c r="FA341" s="11"/>
      <c r="FB341" s="11"/>
      <c r="FC341" s="11"/>
      <c r="FD341" s="11"/>
      <c r="FE341" s="11"/>
      <c r="FF341" s="11"/>
      <c r="FG341" s="11"/>
      <c r="FH341" s="11"/>
      <c r="FI341" s="11"/>
      <c r="FJ341" s="11"/>
      <c r="FK341" s="11"/>
      <c r="FL341" s="12"/>
      <c r="FM341" s="11"/>
      <c r="FN341" s="11"/>
      <c r="FO341" s="11"/>
      <c r="FP341" s="11"/>
      <c r="FQ341" s="11"/>
      <c r="FR341" s="11"/>
      <c r="FS341" s="11"/>
      <c r="FT341" s="11"/>
      <c r="FU341" s="11"/>
      <c r="FV341" s="11"/>
      <c r="FW341" s="11"/>
      <c r="FX341" s="11"/>
      <c r="FY341" s="11"/>
      <c r="FZ341" s="11"/>
      <c r="GA341" s="11"/>
      <c r="GB341" s="11"/>
      <c r="GC341" s="11"/>
      <c r="GD341" s="11"/>
      <c r="GE341" s="11"/>
      <c r="GF341" s="11"/>
      <c r="GG341" s="11"/>
      <c r="GH341" s="11"/>
      <c r="GI341" s="11"/>
      <c r="GJ341" s="11"/>
      <c r="GK341" s="11"/>
      <c r="GL341" s="11"/>
      <c r="GM341" s="11"/>
      <c r="GN341" s="12"/>
      <c r="GO341" s="11"/>
      <c r="GP341" s="11"/>
      <c r="GQ341" s="11"/>
      <c r="GR341" s="11"/>
      <c r="GS341" s="11"/>
      <c r="GT341" s="11"/>
      <c r="GU341" s="11"/>
      <c r="GV341" s="11"/>
      <c r="GW341" s="11"/>
      <c r="GX341" s="11"/>
      <c r="GY341" s="11"/>
      <c r="GZ341" s="11"/>
      <c r="HA341" s="11"/>
      <c r="HB341" s="11"/>
      <c r="HC341" s="11"/>
      <c r="HD341" s="11"/>
      <c r="HE341" s="11"/>
      <c r="HF341" s="11"/>
      <c r="HG341" s="11"/>
      <c r="HH341" s="11"/>
      <c r="HI341" s="11"/>
      <c r="HJ341" s="11"/>
      <c r="HK341" s="11"/>
      <c r="HL341" s="11"/>
      <c r="HM341" s="11"/>
      <c r="HN341" s="11"/>
      <c r="HO341" s="11"/>
      <c r="HP341" s="12"/>
      <c r="HQ341" s="11"/>
      <c r="HR341" s="11"/>
    </row>
    <row r="342" spans="1:226" s="2" customFormat="1" ht="15" customHeight="1" x14ac:dyDescent="0.2">
      <c r="A342" s="16" t="s">
        <v>336</v>
      </c>
      <c r="B342" s="37">
        <v>0</v>
      </c>
      <c r="C342" s="37">
        <v>0</v>
      </c>
      <c r="D342" s="4">
        <f t="shared" si="106"/>
        <v>0</v>
      </c>
      <c r="E342" s="13">
        <v>0</v>
      </c>
      <c r="F342" s="5" t="s">
        <v>373</v>
      </c>
      <c r="G342" s="5" t="s">
        <v>373</v>
      </c>
      <c r="H342" s="5" t="s">
        <v>373</v>
      </c>
      <c r="I342" s="13" t="s">
        <v>370</v>
      </c>
      <c r="J342" s="5" t="s">
        <v>373</v>
      </c>
      <c r="K342" s="5" t="s">
        <v>373</v>
      </c>
      <c r="L342" s="5" t="s">
        <v>373</v>
      </c>
      <c r="M342" s="13" t="s">
        <v>370</v>
      </c>
      <c r="N342" s="37">
        <v>153.30000000000001</v>
      </c>
      <c r="O342" s="37">
        <v>200.4</v>
      </c>
      <c r="P342" s="4">
        <f t="shared" si="111"/>
        <v>1.3072407045009784</v>
      </c>
      <c r="Q342" s="13">
        <v>20</v>
      </c>
      <c r="R342" s="22">
        <v>1</v>
      </c>
      <c r="S342" s="13">
        <v>15</v>
      </c>
      <c r="T342" s="37">
        <v>423</v>
      </c>
      <c r="U342" s="37">
        <v>549.70000000000005</v>
      </c>
      <c r="V342" s="4">
        <f t="shared" si="112"/>
        <v>1.2995271867612295</v>
      </c>
      <c r="W342" s="13">
        <v>30</v>
      </c>
      <c r="X342" s="37">
        <v>14.5</v>
      </c>
      <c r="Y342" s="37">
        <v>16.3</v>
      </c>
      <c r="Z342" s="4">
        <f t="shared" si="113"/>
        <v>1.1241379310344828</v>
      </c>
      <c r="AA342" s="13">
        <v>20</v>
      </c>
      <c r="AB342" s="37" t="s">
        <v>370</v>
      </c>
      <c r="AC342" s="37" t="s">
        <v>370</v>
      </c>
      <c r="AD342" s="4" t="s">
        <v>370</v>
      </c>
      <c r="AE342" s="13" t="s">
        <v>370</v>
      </c>
      <c r="AF342" s="5" t="s">
        <v>383</v>
      </c>
      <c r="AG342" s="5" t="s">
        <v>383</v>
      </c>
      <c r="AH342" s="5" t="s">
        <v>383</v>
      </c>
      <c r="AI342" s="13">
        <v>5</v>
      </c>
      <c r="AJ342" s="5" t="s">
        <v>383</v>
      </c>
      <c r="AK342" s="5" t="s">
        <v>383</v>
      </c>
      <c r="AL342" s="5" t="s">
        <v>383</v>
      </c>
      <c r="AM342" s="13">
        <v>15</v>
      </c>
      <c r="AN342" s="37">
        <v>400</v>
      </c>
      <c r="AO342" s="37">
        <v>378</v>
      </c>
      <c r="AP342" s="4">
        <f t="shared" si="120"/>
        <v>0.94499999999999995</v>
      </c>
      <c r="AQ342" s="13">
        <v>20</v>
      </c>
      <c r="AR342" s="20">
        <f t="shared" si="114"/>
        <v>1.1572703648909153</v>
      </c>
      <c r="AS342" s="20">
        <f t="shared" si="121"/>
        <v>1.1572703648909153</v>
      </c>
      <c r="AT342" s="35">
        <v>934</v>
      </c>
      <c r="AU342" s="21">
        <f t="shared" si="107"/>
        <v>764.18181818181813</v>
      </c>
      <c r="AV342" s="21">
        <f t="shared" si="108"/>
        <v>884.4</v>
      </c>
      <c r="AW342" s="80">
        <f t="shared" si="109"/>
        <v>120.21818181818185</v>
      </c>
      <c r="AX342" s="21">
        <v>120.7</v>
      </c>
      <c r="AY342" s="21">
        <v>151</v>
      </c>
      <c r="AZ342" s="21">
        <v>0</v>
      </c>
      <c r="BA342" s="21">
        <v>89.1</v>
      </c>
      <c r="BB342" s="21">
        <v>106.4</v>
      </c>
      <c r="BC342" s="21">
        <v>155.10000000000002</v>
      </c>
      <c r="BD342" s="21">
        <v>84.7</v>
      </c>
      <c r="BE342" s="21">
        <v>44.800000000000061</v>
      </c>
      <c r="BF342" s="78">
        <f t="shared" si="110"/>
        <v>132.59999999999985</v>
      </c>
      <c r="BG342" s="100"/>
      <c r="BH342" s="81"/>
      <c r="BI342" s="106"/>
      <c r="BJ342" s="37">
        <f t="shared" si="115"/>
        <v>132.59999999999985</v>
      </c>
      <c r="BK342" s="11"/>
      <c r="BL342" s="11"/>
      <c r="BM342" s="11"/>
      <c r="BN342" s="11"/>
      <c r="BO342" s="11"/>
      <c r="BP342" s="11"/>
      <c r="BQ342" s="11"/>
      <c r="BR342" s="11"/>
      <c r="BS342" s="11"/>
      <c r="BT342" s="11"/>
      <c r="BU342" s="11"/>
      <c r="BV342" s="11"/>
      <c r="BW342" s="11"/>
      <c r="BX342" s="11"/>
      <c r="BY342" s="11"/>
      <c r="BZ342" s="11"/>
      <c r="CA342" s="11"/>
      <c r="CB342" s="11"/>
      <c r="CC342" s="11"/>
      <c r="CD342" s="11"/>
      <c r="CE342" s="11"/>
      <c r="CF342" s="12"/>
      <c r="CG342" s="11"/>
      <c r="CH342" s="11"/>
      <c r="CI342" s="11"/>
      <c r="CJ342" s="11"/>
      <c r="CK342" s="11"/>
      <c r="CL342" s="11"/>
      <c r="CM342" s="11"/>
      <c r="CN342" s="11"/>
      <c r="CO342" s="11"/>
      <c r="CP342" s="11"/>
      <c r="CQ342" s="11"/>
      <c r="CR342" s="11"/>
      <c r="CS342" s="11"/>
      <c r="CT342" s="11"/>
      <c r="CU342" s="11"/>
      <c r="CV342" s="11"/>
      <c r="CW342" s="11"/>
      <c r="CX342" s="11"/>
      <c r="CY342" s="11"/>
      <c r="CZ342" s="11"/>
      <c r="DA342" s="11"/>
      <c r="DB342" s="11"/>
      <c r="DC342" s="11"/>
      <c r="DD342" s="11"/>
      <c r="DE342" s="11"/>
      <c r="DF342" s="11"/>
      <c r="DG342" s="11"/>
      <c r="DH342" s="12"/>
      <c r="DI342" s="11"/>
      <c r="DJ342" s="11"/>
      <c r="DK342" s="11"/>
      <c r="DL342" s="11"/>
      <c r="DM342" s="11"/>
      <c r="DN342" s="11"/>
      <c r="DO342" s="11"/>
      <c r="DP342" s="11"/>
      <c r="DQ342" s="11"/>
      <c r="DR342" s="11"/>
      <c r="DS342" s="11"/>
      <c r="DT342" s="11"/>
      <c r="DU342" s="11"/>
      <c r="DV342" s="11"/>
      <c r="DW342" s="11"/>
      <c r="DX342" s="11"/>
      <c r="DY342" s="11"/>
      <c r="DZ342" s="11"/>
      <c r="EA342" s="11"/>
      <c r="EB342" s="11"/>
      <c r="EC342" s="11"/>
      <c r="ED342" s="11"/>
      <c r="EE342" s="11"/>
      <c r="EF342" s="11"/>
      <c r="EG342" s="11"/>
      <c r="EH342" s="11"/>
      <c r="EI342" s="11"/>
      <c r="EJ342" s="12"/>
      <c r="EK342" s="11"/>
      <c r="EL342" s="11"/>
      <c r="EM342" s="11"/>
      <c r="EN342" s="11"/>
      <c r="EO342" s="11"/>
      <c r="EP342" s="11"/>
      <c r="EQ342" s="11"/>
      <c r="ER342" s="11"/>
      <c r="ES342" s="11"/>
      <c r="ET342" s="11"/>
      <c r="EU342" s="11"/>
      <c r="EV342" s="11"/>
      <c r="EW342" s="11"/>
      <c r="EX342" s="11"/>
      <c r="EY342" s="11"/>
      <c r="EZ342" s="11"/>
      <c r="FA342" s="11"/>
      <c r="FB342" s="11"/>
      <c r="FC342" s="11"/>
      <c r="FD342" s="11"/>
      <c r="FE342" s="11"/>
      <c r="FF342" s="11"/>
      <c r="FG342" s="11"/>
      <c r="FH342" s="11"/>
      <c r="FI342" s="11"/>
      <c r="FJ342" s="11"/>
      <c r="FK342" s="11"/>
      <c r="FL342" s="12"/>
      <c r="FM342" s="11"/>
      <c r="FN342" s="11"/>
      <c r="FO342" s="11"/>
      <c r="FP342" s="11"/>
      <c r="FQ342" s="11"/>
      <c r="FR342" s="11"/>
      <c r="FS342" s="11"/>
      <c r="FT342" s="11"/>
      <c r="FU342" s="11"/>
      <c r="FV342" s="11"/>
      <c r="FW342" s="11"/>
      <c r="FX342" s="11"/>
      <c r="FY342" s="11"/>
      <c r="FZ342" s="11"/>
      <c r="GA342" s="11"/>
      <c r="GB342" s="11"/>
      <c r="GC342" s="11"/>
      <c r="GD342" s="11"/>
      <c r="GE342" s="11"/>
      <c r="GF342" s="11"/>
      <c r="GG342" s="11"/>
      <c r="GH342" s="11"/>
      <c r="GI342" s="11"/>
      <c r="GJ342" s="11"/>
      <c r="GK342" s="11"/>
      <c r="GL342" s="11"/>
      <c r="GM342" s="11"/>
      <c r="GN342" s="12"/>
      <c r="GO342" s="11"/>
      <c r="GP342" s="11"/>
      <c r="GQ342" s="11"/>
      <c r="GR342" s="11"/>
      <c r="GS342" s="11"/>
      <c r="GT342" s="11"/>
      <c r="GU342" s="11"/>
      <c r="GV342" s="11"/>
      <c r="GW342" s="11"/>
      <c r="GX342" s="11"/>
      <c r="GY342" s="11"/>
      <c r="GZ342" s="11"/>
      <c r="HA342" s="11"/>
      <c r="HB342" s="11"/>
      <c r="HC342" s="11"/>
      <c r="HD342" s="11"/>
      <c r="HE342" s="11"/>
      <c r="HF342" s="11"/>
      <c r="HG342" s="11"/>
      <c r="HH342" s="11"/>
      <c r="HI342" s="11"/>
      <c r="HJ342" s="11"/>
      <c r="HK342" s="11"/>
      <c r="HL342" s="11"/>
      <c r="HM342" s="11"/>
      <c r="HN342" s="11"/>
      <c r="HO342" s="11"/>
      <c r="HP342" s="12"/>
      <c r="HQ342" s="11"/>
      <c r="HR342" s="11"/>
    </row>
    <row r="343" spans="1:226" s="2" customFormat="1" ht="15" customHeight="1" x14ac:dyDescent="0.2">
      <c r="A343" s="16" t="s">
        <v>337</v>
      </c>
      <c r="B343" s="37">
        <v>446</v>
      </c>
      <c r="C343" s="37">
        <v>445</v>
      </c>
      <c r="D343" s="4">
        <f t="shared" si="106"/>
        <v>0.99775784753363228</v>
      </c>
      <c r="E343" s="13">
        <v>10</v>
      </c>
      <c r="F343" s="5" t="s">
        <v>373</v>
      </c>
      <c r="G343" s="5" t="s">
        <v>373</v>
      </c>
      <c r="H343" s="5" t="s">
        <v>373</v>
      </c>
      <c r="I343" s="13" t="s">
        <v>370</v>
      </c>
      <c r="J343" s="5" t="s">
        <v>373</v>
      </c>
      <c r="K343" s="5" t="s">
        <v>373</v>
      </c>
      <c r="L343" s="5" t="s">
        <v>373</v>
      </c>
      <c r="M343" s="13" t="s">
        <v>370</v>
      </c>
      <c r="N343" s="37">
        <v>1162.9000000000001</v>
      </c>
      <c r="O343" s="37">
        <v>1149.2</v>
      </c>
      <c r="P343" s="4">
        <f t="shared" si="111"/>
        <v>0.98821910740390395</v>
      </c>
      <c r="Q343" s="13">
        <v>20</v>
      </c>
      <c r="R343" s="22">
        <v>1</v>
      </c>
      <c r="S343" s="13">
        <v>15</v>
      </c>
      <c r="T343" s="37">
        <v>431</v>
      </c>
      <c r="U343" s="37">
        <v>463</v>
      </c>
      <c r="V343" s="4">
        <f t="shared" si="112"/>
        <v>1.074245939675174</v>
      </c>
      <c r="W343" s="13">
        <v>30</v>
      </c>
      <c r="X343" s="37">
        <v>25</v>
      </c>
      <c r="Y343" s="37">
        <v>32.700000000000003</v>
      </c>
      <c r="Z343" s="4">
        <f t="shared" si="113"/>
        <v>1.3080000000000001</v>
      </c>
      <c r="AA343" s="13">
        <v>20</v>
      </c>
      <c r="AB343" s="37" t="s">
        <v>370</v>
      </c>
      <c r="AC343" s="37" t="s">
        <v>370</v>
      </c>
      <c r="AD343" s="4" t="s">
        <v>370</v>
      </c>
      <c r="AE343" s="13" t="s">
        <v>370</v>
      </c>
      <c r="AF343" s="5" t="s">
        <v>383</v>
      </c>
      <c r="AG343" s="5" t="s">
        <v>383</v>
      </c>
      <c r="AH343" s="5" t="s">
        <v>383</v>
      </c>
      <c r="AI343" s="13">
        <v>5</v>
      </c>
      <c r="AJ343" s="5" t="s">
        <v>383</v>
      </c>
      <c r="AK343" s="5" t="s">
        <v>383</v>
      </c>
      <c r="AL343" s="5" t="s">
        <v>383</v>
      </c>
      <c r="AM343" s="13">
        <v>15</v>
      </c>
      <c r="AN343" s="37">
        <v>590</v>
      </c>
      <c r="AO343" s="37">
        <v>585</v>
      </c>
      <c r="AP343" s="4">
        <f t="shared" si="120"/>
        <v>0.99152542372881358</v>
      </c>
      <c r="AQ343" s="13">
        <v>20</v>
      </c>
      <c r="AR343" s="20">
        <f t="shared" si="114"/>
        <v>1.0692160633760512</v>
      </c>
      <c r="AS343" s="20">
        <f t="shared" si="121"/>
        <v>1.0692160633760512</v>
      </c>
      <c r="AT343" s="35">
        <v>974</v>
      </c>
      <c r="AU343" s="21">
        <f t="shared" si="107"/>
        <v>796.90909090909088</v>
      </c>
      <c r="AV343" s="21">
        <f t="shared" si="108"/>
        <v>852.1</v>
      </c>
      <c r="AW343" s="80">
        <f t="shared" si="109"/>
        <v>55.190909090909145</v>
      </c>
      <c r="AX343" s="21">
        <v>158</v>
      </c>
      <c r="AY343" s="21">
        <v>134.19999999999999</v>
      </c>
      <c r="AZ343" s="21">
        <v>0</v>
      </c>
      <c r="BA343" s="21">
        <v>67.900000000000006</v>
      </c>
      <c r="BB343" s="21">
        <v>107.1</v>
      </c>
      <c r="BC343" s="21">
        <v>95.199999999999989</v>
      </c>
      <c r="BD343" s="21">
        <v>63.700000000000017</v>
      </c>
      <c r="BE343" s="21">
        <v>93.59999999999998</v>
      </c>
      <c r="BF343" s="78">
        <f t="shared" si="110"/>
        <v>132.40000000000009</v>
      </c>
      <c r="BG343" s="100"/>
      <c r="BH343" s="81"/>
      <c r="BI343" s="106"/>
      <c r="BJ343" s="37">
        <f t="shared" si="115"/>
        <v>132.40000000000009</v>
      </c>
      <c r="BK343" s="11"/>
      <c r="BL343" s="11"/>
      <c r="BM343" s="11"/>
      <c r="BN343" s="11"/>
      <c r="BO343" s="11"/>
      <c r="BP343" s="11"/>
      <c r="BQ343" s="11"/>
      <c r="BR343" s="11"/>
      <c r="BS343" s="11"/>
      <c r="BT343" s="11"/>
      <c r="BU343" s="11"/>
      <c r="BV343" s="11"/>
      <c r="BW343" s="11"/>
      <c r="BX343" s="11"/>
      <c r="BY343" s="11"/>
      <c r="BZ343" s="11"/>
      <c r="CA343" s="11"/>
      <c r="CB343" s="11"/>
      <c r="CC343" s="11"/>
      <c r="CD343" s="11"/>
      <c r="CE343" s="11"/>
      <c r="CF343" s="12"/>
      <c r="CG343" s="11"/>
      <c r="CH343" s="11"/>
      <c r="CI343" s="11"/>
      <c r="CJ343" s="11"/>
      <c r="CK343" s="11"/>
      <c r="CL343" s="11"/>
      <c r="CM343" s="11"/>
      <c r="CN343" s="11"/>
      <c r="CO343" s="11"/>
      <c r="CP343" s="11"/>
      <c r="CQ343" s="11"/>
      <c r="CR343" s="11"/>
      <c r="CS343" s="11"/>
      <c r="CT343" s="11"/>
      <c r="CU343" s="11"/>
      <c r="CV343" s="11"/>
      <c r="CW343" s="11"/>
      <c r="CX343" s="11"/>
      <c r="CY343" s="11"/>
      <c r="CZ343" s="11"/>
      <c r="DA343" s="11"/>
      <c r="DB343" s="11"/>
      <c r="DC343" s="11"/>
      <c r="DD343" s="11"/>
      <c r="DE343" s="11"/>
      <c r="DF343" s="11"/>
      <c r="DG343" s="11"/>
      <c r="DH343" s="12"/>
      <c r="DI343" s="11"/>
      <c r="DJ343" s="11"/>
      <c r="DK343" s="11"/>
      <c r="DL343" s="11"/>
      <c r="DM343" s="11"/>
      <c r="DN343" s="11"/>
      <c r="DO343" s="11"/>
      <c r="DP343" s="11"/>
      <c r="DQ343" s="11"/>
      <c r="DR343" s="11"/>
      <c r="DS343" s="11"/>
      <c r="DT343" s="11"/>
      <c r="DU343" s="11"/>
      <c r="DV343" s="11"/>
      <c r="DW343" s="11"/>
      <c r="DX343" s="11"/>
      <c r="DY343" s="11"/>
      <c r="DZ343" s="11"/>
      <c r="EA343" s="11"/>
      <c r="EB343" s="11"/>
      <c r="EC343" s="11"/>
      <c r="ED343" s="11"/>
      <c r="EE343" s="11"/>
      <c r="EF343" s="11"/>
      <c r="EG343" s="11"/>
      <c r="EH343" s="11"/>
      <c r="EI343" s="11"/>
      <c r="EJ343" s="12"/>
      <c r="EK343" s="11"/>
      <c r="EL343" s="11"/>
      <c r="EM343" s="11"/>
      <c r="EN343" s="11"/>
      <c r="EO343" s="11"/>
      <c r="EP343" s="11"/>
      <c r="EQ343" s="11"/>
      <c r="ER343" s="11"/>
      <c r="ES343" s="11"/>
      <c r="ET343" s="11"/>
      <c r="EU343" s="11"/>
      <c r="EV343" s="11"/>
      <c r="EW343" s="11"/>
      <c r="EX343" s="11"/>
      <c r="EY343" s="11"/>
      <c r="EZ343" s="11"/>
      <c r="FA343" s="11"/>
      <c r="FB343" s="11"/>
      <c r="FC343" s="11"/>
      <c r="FD343" s="11"/>
      <c r="FE343" s="11"/>
      <c r="FF343" s="11"/>
      <c r="FG343" s="11"/>
      <c r="FH343" s="11"/>
      <c r="FI343" s="11"/>
      <c r="FJ343" s="11"/>
      <c r="FK343" s="11"/>
      <c r="FL343" s="12"/>
      <c r="FM343" s="11"/>
      <c r="FN343" s="11"/>
      <c r="FO343" s="11"/>
      <c r="FP343" s="11"/>
      <c r="FQ343" s="11"/>
      <c r="FR343" s="11"/>
      <c r="FS343" s="11"/>
      <c r="FT343" s="11"/>
      <c r="FU343" s="11"/>
      <c r="FV343" s="11"/>
      <c r="FW343" s="11"/>
      <c r="FX343" s="11"/>
      <c r="FY343" s="11"/>
      <c r="FZ343" s="11"/>
      <c r="GA343" s="11"/>
      <c r="GB343" s="11"/>
      <c r="GC343" s="11"/>
      <c r="GD343" s="11"/>
      <c r="GE343" s="11"/>
      <c r="GF343" s="11"/>
      <c r="GG343" s="11"/>
      <c r="GH343" s="11"/>
      <c r="GI343" s="11"/>
      <c r="GJ343" s="11"/>
      <c r="GK343" s="11"/>
      <c r="GL343" s="11"/>
      <c r="GM343" s="11"/>
      <c r="GN343" s="12"/>
      <c r="GO343" s="11"/>
      <c r="GP343" s="11"/>
      <c r="GQ343" s="11"/>
      <c r="GR343" s="11"/>
      <c r="GS343" s="11"/>
      <c r="GT343" s="11"/>
      <c r="GU343" s="11"/>
      <c r="GV343" s="11"/>
      <c r="GW343" s="11"/>
      <c r="GX343" s="11"/>
      <c r="GY343" s="11"/>
      <c r="GZ343" s="11"/>
      <c r="HA343" s="11"/>
      <c r="HB343" s="11"/>
      <c r="HC343" s="11"/>
      <c r="HD343" s="11"/>
      <c r="HE343" s="11"/>
      <c r="HF343" s="11"/>
      <c r="HG343" s="11"/>
      <c r="HH343" s="11"/>
      <c r="HI343" s="11"/>
      <c r="HJ343" s="11"/>
      <c r="HK343" s="11"/>
      <c r="HL343" s="11"/>
      <c r="HM343" s="11"/>
      <c r="HN343" s="11"/>
      <c r="HO343" s="11"/>
      <c r="HP343" s="12"/>
      <c r="HQ343" s="11"/>
      <c r="HR343" s="11"/>
    </row>
    <row r="344" spans="1:226" s="2" customFormat="1" ht="15" customHeight="1" x14ac:dyDescent="0.2">
      <c r="A344" s="16" t="s">
        <v>338</v>
      </c>
      <c r="B344" s="37">
        <v>1184</v>
      </c>
      <c r="C344" s="37">
        <v>1150</v>
      </c>
      <c r="D344" s="4">
        <f t="shared" si="106"/>
        <v>0.97128378378378377</v>
      </c>
      <c r="E344" s="13">
        <v>10</v>
      </c>
      <c r="F344" s="5" t="s">
        <v>373</v>
      </c>
      <c r="G344" s="5" t="s">
        <v>373</v>
      </c>
      <c r="H344" s="5" t="s">
        <v>373</v>
      </c>
      <c r="I344" s="13" t="s">
        <v>370</v>
      </c>
      <c r="J344" s="5" t="s">
        <v>373</v>
      </c>
      <c r="K344" s="5" t="s">
        <v>373</v>
      </c>
      <c r="L344" s="5" t="s">
        <v>373</v>
      </c>
      <c r="M344" s="13" t="s">
        <v>370</v>
      </c>
      <c r="N344" s="37">
        <v>649.9</v>
      </c>
      <c r="O344" s="37">
        <v>474.3</v>
      </c>
      <c r="P344" s="4">
        <f t="shared" si="111"/>
        <v>0.7298045853208186</v>
      </c>
      <c r="Q344" s="13">
        <v>20</v>
      </c>
      <c r="R344" s="22">
        <v>1</v>
      </c>
      <c r="S344" s="13">
        <v>15</v>
      </c>
      <c r="T344" s="37">
        <v>38.299999999999997</v>
      </c>
      <c r="U344" s="37">
        <v>21.6</v>
      </c>
      <c r="V344" s="4">
        <f t="shared" si="112"/>
        <v>0.56396866840731075</v>
      </c>
      <c r="W344" s="13">
        <v>20</v>
      </c>
      <c r="X344" s="37">
        <v>7</v>
      </c>
      <c r="Y344" s="37">
        <v>6.1</v>
      </c>
      <c r="Z344" s="4">
        <f t="shared" si="113"/>
        <v>0.87142857142857133</v>
      </c>
      <c r="AA344" s="13">
        <v>30</v>
      </c>
      <c r="AB344" s="37" t="s">
        <v>370</v>
      </c>
      <c r="AC344" s="37" t="s">
        <v>370</v>
      </c>
      <c r="AD344" s="4" t="s">
        <v>370</v>
      </c>
      <c r="AE344" s="13" t="s">
        <v>370</v>
      </c>
      <c r="AF344" s="5" t="s">
        <v>383</v>
      </c>
      <c r="AG344" s="5" t="s">
        <v>383</v>
      </c>
      <c r="AH344" s="5" t="s">
        <v>383</v>
      </c>
      <c r="AI344" s="13">
        <v>5</v>
      </c>
      <c r="AJ344" s="5" t="s">
        <v>383</v>
      </c>
      <c r="AK344" s="5" t="s">
        <v>383</v>
      </c>
      <c r="AL344" s="5" t="s">
        <v>383</v>
      </c>
      <c r="AM344" s="13">
        <v>15</v>
      </c>
      <c r="AN344" s="37">
        <v>80</v>
      </c>
      <c r="AO344" s="37">
        <v>80</v>
      </c>
      <c r="AP344" s="4">
        <f t="shared" si="120"/>
        <v>1</v>
      </c>
      <c r="AQ344" s="13">
        <v>20</v>
      </c>
      <c r="AR344" s="20">
        <f t="shared" si="114"/>
        <v>0.84114052221963098</v>
      </c>
      <c r="AS344" s="20">
        <f t="shared" si="121"/>
        <v>0.84114052221963098</v>
      </c>
      <c r="AT344" s="35">
        <v>1192</v>
      </c>
      <c r="AU344" s="21">
        <f t="shared" si="107"/>
        <v>975.27272727272725</v>
      </c>
      <c r="AV344" s="21">
        <f t="shared" si="108"/>
        <v>820.3</v>
      </c>
      <c r="AW344" s="80">
        <f t="shared" si="109"/>
        <v>-154.9727272727273</v>
      </c>
      <c r="AX344" s="21">
        <v>233.7</v>
      </c>
      <c r="AY344" s="21">
        <v>207.4</v>
      </c>
      <c r="AZ344" s="21">
        <v>0</v>
      </c>
      <c r="BA344" s="21">
        <v>103.4</v>
      </c>
      <c r="BB344" s="21">
        <v>71.900000000000006</v>
      </c>
      <c r="BC344" s="21">
        <v>0</v>
      </c>
      <c r="BD344" s="21">
        <v>107.2</v>
      </c>
      <c r="BE344" s="21">
        <v>85.9</v>
      </c>
      <c r="BF344" s="78">
        <f t="shared" si="110"/>
        <v>10.79999999999994</v>
      </c>
      <c r="BG344" s="100"/>
      <c r="BH344" s="81"/>
      <c r="BI344" s="106"/>
      <c r="BJ344" s="37">
        <f t="shared" si="115"/>
        <v>10.79999999999994</v>
      </c>
      <c r="BK344" s="11"/>
      <c r="BL344" s="11"/>
      <c r="BM344" s="11"/>
      <c r="BN344" s="11"/>
      <c r="BO344" s="11"/>
      <c r="BP344" s="11"/>
      <c r="BQ344" s="11"/>
      <c r="BR344" s="11"/>
      <c r="BS344" s="11"/>
      <c r="BT344" s="11"/>
      <c r="BU344" s="11"/>
      <c r="BV344" s="11"/>
      <c r="BW344" s="11"/>
      <c r="BX344" s="11"/>
      <c r="BY344" s="11"/>
      <c r="BZ344" s="11"/>
      <c r="CA344" s="11"/>
      <c r="CB344" s="11"/>
      <c r="CC344" s="11"/>
      <c r="CD344" s="11"/>
      <c r="CE344" s="11"/>
      <c r="CF344" s="12"/>
      <c r="CG344" s="11"/>
      <c r="CH344" s="11"/>
      <c r="CI344" s="11"/>
      <c r="CJ344" s="11"/>
      <c r="CK344" s="11"/>
      <c r="CL344" s="11"/>
      <c r="CM344" s="11"/>
      <c r="CN344" s="11"/>
      <c r="CO344" s="11"/>
      <c r="CP344" s="11"/>
      <c r="CQ344" s="11"/>
      <c r="CR344" s="11"/>
      <c r="CS344" s="11"/>
      <c r="CT344" s="11"/>
      <c r="CU344" s="11"/>
      <c r="CV344" s="11"/>
      <c r="CW344" s="11"/>
      <c r="CX344" s="11"/>
      <c r="CY344" s="11"/>
      <c r="CZ344" s="11"/>
      <c r="DA344" s="11"/>
      <c r="DB344" s="11"/>
      <c r="DC344" s="11"/>
      <c r="DD344" s="11"/>
      <c r="DE344" s="11"/>
      <c r="DF344" s="11"/>
      <c r="DG344" s="11"/>
      <c r="DH344" s="12"/>
      <c r="DI344" s="11"/>
      <c r="DJ344" s="11"/>
      <c r="DK344" s="11"/>
      <c r="DL344" s="11"/>
      <c r="DM344" s="11"/>
      <c r="DN344" s="11"/>
      <c r="DO344" s="11"/>
      <c r="DP344" s="11"/>
      <c r="DQ344" s="11"/>
      <c r="DR344" s="11"/>
      <c r="DS344" s="11"/>
      <c r="DT344" s="11"/>
      <c r="DU344" s="11"/>
      <c r="DV344" s="11"/>
      <c r="DW344" s="11"/>
      <c r="DX344" s="11"/>
      <c r="DY344" s="11"/>
      <c r="DZ344" s="11"/>
      <c r="EA344" s="11"/>
      <c r="EB344" s="11"/>
      <c r="EC344" s="11"/>
      <c r="ED344" s="11"/>
      <c r="EE344" s="11"/>
      <c r="EF344" s="11"/>
      <c r="EG344" s="11"/>
      <c r="EH344" s="11"/>
      <c r="EI344" s="11"/>
      <c r="EJ344" s="12"/>
      <c r="EK344" s="11"/>
      <c r="EL344" s="11"/>
      <c r="EM344" s="11"/>
      <c r="EN344" s="11"/>
      <c r="EO344" s="11"/>
      <c r="EP344" s="11"/>
      <c r="EQ344" s="11"/>
      <c r="ER344" s="11"/>
      <c r="ES344" s="11"/>
      <c r="ET344" s="11"/>
      <c r="EU344" s="11"/>
      <c r="EV344" s="11"/>
      <c r="EW344" s="11"/>
      <c r="EX344" s="11"/>
      <c r="EY344" s="11"/>
      <c r="EZ344" s="11"/>
      <c r="FA344" s="11"/>
      <c r="FB344" s="11"/>
      <c r="FC344" s="11"/>
      <c r="FD344" s="11"/>
      <c r="FE344" s="11"/>
      <c r="FF344" s="11"/>
      <c r="FG344" s="11"/>
      <c r="FH344" s="11"/>
      <c r="FI344" s="11"/>
      <c r="FJ344" s="11"/>
      <c r="FK344" s="11"/>
      <c r="FL344" s="12"/>
      <c r="FM344" s="11"/>
      <c r="FN344" s="11"/>
      <c r="FO344" s="11"/>
      <c r="FP344" s="11"/>
      <c r="FQ344" s="11"/>
      <c r="FR344" s="11"/>
      <c r="FS344" s="11"/>
      <c r="FT344" s="11"/>
      <c r="FU344" s="11"/>
      <c r="FV344" s="11"/>
      <c r="FW344" s="11"/>
      <c r="FX344" s="11"/>
      <c r="FY344" s="11"/>
      <c r="FZ344" s="11"/>
      <c r="GA344" s="11"/>
      <c r="GB344" s="11"/>
      <c r="GC344" s="11"/>
      <c r="GD344" s="11"/>
      <c r="GE344" s="11"/>
      <c r="GF344" s="11"/>
      <c r="GG344" s="11"/>
      <c r="GH344" s="11"/>
      <c r="GI344" s="11"/>
      <c r="GJ344" s="11"/>
      <c r="GK344" s="11"/>
      <c r="GL344" s="11"/>
      <c r="GM344" s="11"/>
      <c r="GN344" s="12"/>
      <c r="GO344" s="11"/>
      <c r="GP344" s="11"/>
      <c r="GQ344" s="11"/>
      <c r="GR344" s="11"/>
      <c r="GS344" s="11"/>
      <c r="GT344" s="11"/>
      <c r="GU344" s="11"/>
      <c r="GV344" s="11"/>
      <c r="GW344" s="11"/>
      <c r="GX344" s="11"/>
      <c r="GY344" s="11"/>
      <c r="GZ344" s="11"/>
      <c r="HA344" s="11"/>
      <c r="HB344" s="11"/>
      <c r="HC344" s="11"/>
      <c r="HD344" s="11"/>
      <c r="HE344" s="11"/>
      <c r="HF344" s="11"/>
      <c r="HG344" s="11"/>
      <c r="HH344" s="11"/>
      <c r="HI344" s="11"/>
      <c r="HJ344" s="11"/>
      <c r="HK344" s="11"/>
      <c r="HL344" s="11"/>
      <c r="HM344" s="11"/>
      <c r="HN344" s="11"/>
      <c r="HO344" s="11"/>
      <c r="HP344" s="12"/>
      <c r="HQ344" s="11"/>
      <c r="HR344" s="11"/>
    </row>
    <row r="345" spans="1:226" s="2" customFormat="1" ht="15" customHeight="1" x14ac:dyDescent="0.2">
      <c r="A345" s="16" t="s">
        <v>339</v>
      </c>
      <c r="B345" s="37">
        <v>317</v>
      </c>
      <c r="C345" s="37">
        <v>327</v>
      </c>
      <c r="D345" s="4">
        <f t="shared" si="106"/>
        <v>1.0315457413249212</v>
      </c>
      <c r="E345" s="13">
        <v>10</v>
      </c>
      <c r="F345" s="5" t="s">
        <v>373</v>
      </c>
      <c r="G345" s="5" t="s">
        <v>373</v>
      </c>
      <c r="H345" s="5" t="s">
        <v>373</v>
      </c>
      <c r="I345" s="13" t="s">
        <v>370</v>
      </c>
      <c r="J345" s="5" t="s">
        <v>373</v>
      </c>
      <c r="K345" s="5" t="s">
        <v>373</v>
      </c>
      <c r="L345" s="5" t="s">
        <v>373</v>
      </c>
      <c r="M345" s="13" t="s">
        <v>370</v>
      </c>
      <c r="N345" s="37">
        <v>507.6</v>
      </c>
      <c r="O345" s="37">
        <v>710.5</v>
      </c>
      <c r="P345" s="4">
        <f t="shared" si="111"/>
        <v>1.3997241922773838</v>
      </c>
      <c r="Q345" s="13">
        <v>20</v>
      </c>
      <c r="R345" s="22">
        <v>1</v>
      </c>
      <c r="S345" s="13">
        <v>15</v>
      </c>
      <c r="T345" s="37">
        <v>68.2</v>
      </c>
      <c r="U345" s="37">
        <v>34.6</v>
      </c>
      <c r="V345" s="4">
        <f t="shared" si="112"/>
        <v>0.50733137829912023</v>
      </c>
      <c r="W345" s="13">
        <v>20</v>
      </c>
      <c r="X345" s="37">
        <v>10</v>
      </c>
      <c r="Y345" s="37">
        <v>9.1999999999999993</v>
      </c>
      <c r="Z345" s="4">
        <f t="shared" si="113"/>
        <v>0.91999999999999993</v>
      </c>
      <c r="AA345" s="13">
        <v>30</v>
      </c>
      <c r="AB345" s="37" t="s">
        <v>370</v>
      </c>
      <c r="AC345" s="37" t="s">
        <v>370</v>
      </c>
      <c r="AD345" s="4" t="s">
        <v>370</v>
      </c>
      <c r="AE345" s="13" t="s">
        <v>370</v>
      </c>
      <c r="AF345" s="5" t="s">
        <v>383</v>
      </c>
      <c r="AG345" s="5" t="s">
        <v>383</v>
      </c>
      <c r="AH345" s="5" t="s">
        <v>383</v>
      </c>
      <c r="AI345" s="13">
        <v>5</v>
      </c>
      <c r="AJ345" s="5" t="s">
        <v>383</v>
      </c>
      <c r="AK345" s="5" t="s">
        <v>383</v>
      </c>
      <c r="AL345" s="5" t="s">
        <v>383</v>
      </c>
      <c r="AM345" s="13">
        <v>15</v>
      </c>
      <c r="AN345" s="37">
        <v>96</v>
      </c>
      <c r="AO345" s="37">
        <v>93</v>
      </c>
      <c r="AP345" s="4">
        <f t="shared" si="120"/>
        <v>0.96875</v>
      </c>
      <c r="AQ345" s="13">
        <v>20</v>
      </c>
      <c r="AR345" s="20">
        <f t="shared" si="114"/>
        <v>0.96027451151981991</v>
      </c>
      <c r="AS345" s="20">
        <f t="shared" si="121"/>
        <v>0.96027451151981991</v>
      </c>
      <c r="AT345" s="35">
        <v>566</v>
      </c>
      <c r="AU345" s="21">
        <f t="shared" si="107"/>
        <v>463.09090909090907</v>
      </c>
      <c r="AV345" s="21">
        <f t="shared" si="108"/>
        <v>444.7</v>
      </c>
      <c r="AW345" s="80">
        <f t="shared" si="109"/>
        <v>-18.390909090909076</v>
      </c>
      <c r="AX345" s="21">
        <v>87.5</v>
      </c>
      <c r="AY345" s="21">
        <v>89.2</v>
      </c>
      <c r="AZ345" s="21">
        <v>0</v>
      </c>
      <c r="BA345" s="21">
        <v>48.4</v>
      </c>
      <c r="BB345" s="21">
        <v>35.299999999999997</v>
      </c>
      <c r="BC345" s="21">
        <v>36.600000000000023</v>
      </c>
      <c r="BD345" s="21">
        <v>65.499999999999972</v>
      </c>
      <c r="BE345" s="21">
        <v>38.400000000000013</v>
      </c>
      <c r="BF345" s="78">
        <f t="shared" si="110"/>
        <v>43.800000000000004</v>
      </c>
      <c r="BG345" s="100"/>
      <c r="BH345" s="81"/>
      <c r="BI345" s="106"/>
      <c r="BJ345" s="37">
        <f t="shared" si="115"/>
        <v>43.800000000000004</v>
      </c>
      <c r="BK345" s="11"/>
      <c r="BL345" s="11"/>
      <c r="BM345" s="11"/>
      <c r="BN345" s="11"/>
      <c r="BO345" s="11"/>
      <c r="BP345" s="11"/>
      <c r="BQ345" s="11"/>
      <c r="BR345" s="11"/>
      <c r="BS345" s="11"/>
      <c r="BT345" s="11"/>
      <c r="BU345" s="11"/>
      <c r="BV345" s="11"/>
      <c r="BW345" s="11"/>
      <c r="BX345" s="11"/>
      <c r="BY345" s="11"/>
      <c r="BZ345" s="11"/>
      <c r="CA345" s="11"/>
      <c r="CB345" s="11"/>
      <c r="CC345" s="11"/>
      <c r="CD345" s="11"/>
      <c r="CE345" s="11"/>
      <c r="CF345" s="12"/>
      <c r="CG345" s="11"/>
      <c r="CH345" s="11"/>
      <c r="CI345" s="11"/>
      <c r="CJ345" s="11"/>
      <c r="CK345" s="11"/>
      <c r="CL345" s="11"/>
      <c r="CM345" s="11"/>
      <c r="CN345" s="11"/>
      <c r="CO345" s="11"/>
      <c r="CP345" s="11"/>
      <c r="CQ345" s="11"/>
      <c r="CR345" s="11"/>
      <c r="CS345" s="11"/>
      <c r="CT345" s="11"/>
      <c r="CU345" s="11"/>
      <c r="CV345" s="11"/>
      <c r="CW345" s="11"/>
      <c r="CX345" s="11"/>
      <c r="CY345" s="11"/>
      <c r="CZ345" s="11"/>
      <c r="DA345" s="11"/>
      <c r="DB345" s="11"/>
      <c r="DC345" s="11"/>
      <c r="DD345" s="11"/>
      <c r="DE345" s="11"/>
      <c r="DF345" s="11"/>
      <c r="DG345" s="11"/>
      <c r="DH345" s="12"/>
      <c r="DI345" s="11"/>
      <c r="DJ345" s="11"/>
      <c r="DK345" s="11"/>
      <c r="DL345" s="11"/>
      <c r="DM345" s="11"/>
      <c r="DN345" s="11"/>
      <c r="DO345" s="11"/>
      <c r="DP345" s="11"/>
      <c r="DQ345" s="11"/>
      <c r="DR345" s="11"/>
      <c r="DS345" s="11"/>
      <c r="DT345" s="11"/>
      <c r="DU345" s="11"/>
      <c r="DV345" s="11"/>
      <c r="DW345" s="11"/>
      <c r="DX345" s="11"/>
      <c r="DY345" s="11"/>
      <c r="DZ345" s="11"/>
      <c r="EA345" s="11"/>
      <c r="EB345" s="11"/>
      <c r="EC345" s="11"/>
      <c r="ED345" s="11"/>
      <c r="EE345" s="11"/>
      <c r="EF345" s="11"/>
      <c r="EG345" s="11"/>
      <c r="EH345" s="11"/>
      <c r="EI345" s="11"/>
      <c r="EJ345" s="12"/>
      <c r="EK345" s="11"/>
      <c r="EL345" s="11"/>
      <c r="EM345" s="11"/>
      <c r="EN345" s="11"/>
      <c r="EO345" s="11"/>
      <c r="EP345" s="11"/>
      <c r="EQ345" s="11"/>
      <c r="ER345" s="11"/>
      <c r="ES345" s="11"/>
      <c r="ET345" s="11"/>
      <c r="EU345" s="11"/>
      <c r="EV345" s="11"/>
      <c r="EW345" s="11"/>
      <c r="EX345" s="11"/>
      <c r="EY345" s="11"/>
      <c r="EZ345" s="11"/>
      <c r="FA345" s="11"/>
      <c r="FB345" s="11"/>
      <c r="FC345" s="11"/>
      <c r="FD345" s="11"/>
      <c r="FE345" s="11"/>
      <c r="FF345" s="11"/>
      <c r="FG345" s="11"/>
      <c r="FH345" s="11"/>
      <c r="FI345" s="11"/>
      <c r="FJ345" s="11"/>
      <c r="FK345" s="11"/>
      <c r="FL345" s="12"/>
      <c r="FM345" s="11"/>
      <c r="FN345" s="11"/>
      <c r="FO345" s="11"/>
      <c r="FP345" s="11"/>
      <c r="FQ345" s="11"/>
      <c r="FR345" s="11"/>
      <c r="FS345" s="11"/>
      <c r="FT345" s="11"/>
      <c r="FU345" s="11"/>
      <c r="FV345" s="11"/>
      <c r="FW345" s="11"/>
      <c r="FX345" s="11"/>
      <c r="FY345" s="11"/>
      <c r="FZ345" s="11"/>
      <c r="GA345" s="11"/>
      <c r="GB345" s="11"/>
      <c r="GC345" s="11"/>
      <c r="GD345" s="11"/>
      <c r="GE345" s="11"/>
      <c r="GF345" s="11"/>
      <c r="GG345" s="11"/>
      <c r="GH345" s="11"/>
      <c r="GI345" s="11"/>
      <c r="GJ345" s="11"/>
      <c r="GK345" s="11"/>
      <c r="GL345" s="11"/>
      <c r="GM345" s="11"/>
      <c r="GN345" s="12"/>
      <c r="GO345" s="11"/>
      <c r="GP345" s="11"/>
      <c r="GQ345" s="11"/>
      <c r="GR345" s="11"/>
      <c r="GS345" s="11"/>
      <c r="GT345" s="11"/>
      <c r="GU345" s="11"/>
      <c r="GV345" s="11"/>
      <c r="GW345" s="11"/>
      <c r="GX345" s="11"/>
      <c r="GY345" s="11"/>
      <c r="GZ345" s="11"/>
      <c r="HA345" s="11"/>
      <c r="HB345" s="11"/>
      <c r="HC345" s="11"/>
      <c r="HD345" s="11"/>
      <c r="HE345" s="11"/>
      <c r="HF345" s="11"/>
      <c r="HG345" s="11"/>
      <c r="HH345" s="11"/>
      <c r="HI345" s="11"/>
      <c r="HJ345" s="11"/>
      <c r="HK345" s="11"/>
      <c r="HL345" s="11"/>
      <c r="HM345" s="11"/>
      <c r="HN345" s="11"/>
      <c r="HO345" s="11"/>
      <c r="HP345" s="12"/>
      <c r="HQ345" s="11"/>
      <c r="HR345" s="11"/>
    </row>
    <row r="346" spans="1:226" s="2" customFormat="1" ht="15" customHeight="1" x14ac:dyDescent="0.2">
      <c r="A346" s="16" t="s">
        <v>340</v>
      </c>
      <c r="B346" s="37">
        <v>613</v>
      </c>
      <c r="C346" s="37">
        <v>578</v>
      </c>
      <c r="D346" s="4">
        <f t="shared" si="106"/>
        <v>0.94290375203915167</v>
      </c>
      <c r="E346" s="13">
        <v>10</v>
      </c>
      <c r="F346" s="5" t="s">
        <v>373</v>
      </c>
      <c r="G346" s="5" t="s">
        <v>373</v>
      </c>
      <c r="H346" s="5" t="s">
        <v>373</v>
      </c>
      <c r="I346" s="13" t="s">
        <v>370</v>
      </c>
      <c r="J346" s="5" t="s">
        <v>373</v>
      </c>
      <c r="K346" s="5" t="s">
        <v>373</v>
      </c>
      <c r="L346" s="5" t="s">
        <v>373</v>
      </c>
      <c r="M346" s="13" t="s">
        <v>370</v>
      </c>
      <c r="N346" s="37">
        <v>2846.2</v>
      </c>
      <c r="O346" s="37">
        <v>4864.5</v>
      </c>
      <c r="P346" s="4">
        <f t="shared" si="111"/>
        <v>1.7091209331740567</v>
      </c>
      <c r="Q346" s="13">
        <v>20</v>
      </c>
      <c r="R346" s="22">
        <v>1</v>
      </c>
      <c r="S346" s="13">
        <v>15</v>
      </c>
      <c r="T346" s="37">
        <v>45</v>
      </c>
      <c r="U346" s="37">
        <v>14</v>
      </c>
      <c r="V346" s="4">
        <f t="shared" si="112"/>
        <v>0.31111111111111112</v>
      </c>
      <c r="W346" s="13">
        <v>25</v>
      </c>
      <c r="X346" s="37">
        <v>21</v>
      </c>
      <c r="Y346" s="37">
        <v>17.899999999999999</v>
      </c>
      <c r="Z346" s="4">
        <f t="shared" si="113"/>
        <v>0.85238095238095235</v>
      </c>
      <c r="AA346" s="13">
        <v>25</v>
      </c>
      <c r="AB346" s="37" t="s">
        <v>370</v>
      </c>
      <c r="AC346" s="37" t="s">
        <v>370</v>
      </c>
      <c r="AD346" s="4" t="s">
        <v>370</v>
      </c>
      <c r="AE346" s="13" t="s">
        <v>370</v>
      </c>
      <c r="AF346" s="5" t="s">
        <v>383</v>
      </c>
      <c r="AG346" s="5" t="s">
        <v>383</v>
      </c>
      <c r="AH346" s="5" t="s">
        <v>383</v>
      </c>
      <c r="AI346" s="13">
        <v>5</v>
      </c>
      <c r="AJ346" s="5" t="s">
        <v>383</v>
      </c>
      <c r="AK346" s="5" t="s">
        <v>383</v>
      </c>
      <c r="AL346" s="5" t="s">
        <v>383</v>
      </c>
      <c r="AM346" s="13">
        <v>15</v>
      </c>
      <c r="AN346" s="37">
        <v>186</v>
      </c>
      <c r="AO346" s="37">
        <v>186</v>
      </c>
      <c r="AP346" s="4">
        <f t="shared" si="120"/>
        <v>1</v>
      </c>
      <c r="AQ346" s="13">
        <v>20</v>
      </c>
      <c r="AR346" s="20">
        <f t="shared" si="114"/>
        <v>0.93651093714064548</v>
      </c>
      <c r="AS346" s="20">
        <f t="shared" si="121"/>
        <v>0.93651093714064548</v>
      </c>
      <c r="AT346" s="35">
        <v>502</v>
      </c>
      <c r="AU346" s="21">
        <f t="shared" si="107"/>
        <v>410.72727272727269</v>
      </c>
      <c r="AV346" s="21">
        <f t="shared" si="108"/>
        <v>384.7</v>
      </c>
      <c r="AW346" s="80">
        <f t="shared" si="109"/>
        <v>-26.027272727272702</v>
      </c>
      <c r="AX346" s="21">
        <v>221.6</v>
      </c>
      <c r="AY346" s="21">
        <v>230.4</v>
      </c>
      <c r="AZ346" s="21">
        <v>0</v>
      </c>
      <c r="BA346" s="21">
        <v>34.1</v>
      </c>
      <c r="BB346" s="21">
        <v>42.8</v>
      </c>
      <c r="BC346" s="21">
        <v>0</v>
      </c>
      <c r="BD346" s="21">
        <v>51.5</v>
      </c>
      <c r="BE346" s="21">
        <v>39.200000000000003</v>
      </c>
      <c r="BF346" s="78">
        <f t="shared" si="110"/>
        <v>-234.89999999999998</v>
      </c>
      <c r="BG346" s="100"/>
      <c r="BH346" s="81"/>
      <c r="BI346" s="106"/>
      <c r="BJ346" s="37">
        <f t="shared" si="115"/>
        <v>0</v>
      </c>
      <c r="BK346" s="11"/>
      <c r="BL346" s="11"/>
      <c r="BM346" s="11"/>
      <c r="BN346" s="11"/>
      <c r="BO346" s="11"/>
      <c r="BP346" s="11"/>
      <c r="BQ346" s="11"/>
      <c r="BR346" s="11"/>
      <c r="BS346" s="11"/>
      <c r="BT346" s="11"/>
      <c r="BU346" s="11"/>
      <c r="BV346" s="11"/>
      <c r="BW346" s="11"/>
      <c r="BX346" s="11"/>
      <c r="BY346" s="11"/>
      <c r="BZ346" s="11"/>
      <c r="CA346" s="11"/>
      <c r="CB346" s="11"/>
      <c r="CC346" s="11"/>
      <c r="CD346" s="11"/>
      <c r="CE346" s="11"/>
      <c r="CF346" s="12"/>
      <c r="CG346" s="11"/>
      <c r="CH346" s="11"/>
      <c r="CI346" s="11"/>
      <c r="CJ346" s="11"/>
      <c r="CK346" s="11"/>
      <c r="CL346" s="11"/>
      <c r="CM346" s="11"/>
      <c r="CN346" s="11"/>
      <c r="CO346" s="11"/>
      <c r="CP346" s="11"/>
      <c r="CQ346" s="11"/>
      <c r="CR346" s="11"/>
      <c r="CS346" s="11"/>
      <c r="CT346" s="11"/>
      <c r="CU346" s="11"/>
      <c r="CV346" s="11"/>
      <c r="CW346" s="11"/>
      <c r="CX346" s="11"/>
      <c r="CY346" s="11"/>
      <c r="CZ346" s="11"/>
      <c r="DA346" s="11"/>
      <c r="DB346" s="11"/>
      <c r="DC346" s="11"/>
      <c r="DD346" s="11"/>
      <c r="DE346" s="11"/>
      <c r="DF346" s="11"/>
      <c r="DG346" s="11"/>
      <c r="DH346" s="12"/>
      <c r="DI346" s="11"/>
      <c r="DJ346" s="11"/>
      <c r="DK346" s="11"/>
      <c r="DL346" s="11"/>
      <c r="DM346" s="11"/>
      <c r="DN346" s="11"/>
      <c r="DO346" s="11"/>
      <c r="DP346" s="11"/>
      <c r="DQ346" s="11"/>
      <c r="DR346" s="11"/>
      <c r="DS346" s="11"/>
      <c r="DT346" s="11"/>
      <c r="DU346" s="11"/>
      <c r="DV346" s="11"/>
      <c r="DW346" s="11"/>
      <c r="DX346" s="11"/>
      <c r="DY346" s="11"/>
      <c r="DZ346" s="11"/>
      <c r="EA346" s="11"/>
      <c r="EB346" s="11"/>
      <c r="EC346" s="11"/>
      <c r="ED346" s="11"/>
      <c r="EE346" s="11"/>
      <c r="EF346" s="11"/>
      <c r="EG346" s="11"/>
      <c r="EH346" s="11"/>
      <c r="EI346" s="11"/>
      <c r="EJ346" s="12"/>
      <c r="EK346" s="11"/>
      <c r="EL346" s="11"/>
      <c r="EM346" s="11"/>
      <c r="EN346" s="11"/>
      <c r="EO346" s="11"/>
      <c r="EP346" s="11"/>
      <c r="EQ346" s="11"/>
      <c r="ER346" s="11"/>
      <c r="ES346" s="11"/>
      <c r="ET346" s="11"/>
      <c r="EU346" s="11"/>
      <c r="EV346" s="11"/>
      <c r="EW346" s="11"/>
      <c r="EX346" s="11"/>
      <c r="EY346" s="11"/>
      <c r="EZ346" s="11"/>
      <c r="FA346" s="11"/>
      <c r="FB346" s="11"/>
      <c r="FC346" s="11"/>
      <c r="FD346" s="11"/>
      <c r="FE346" s="11"/>
      <c r="FF346" s="11"/>
      <c r="FG346" s="11"/>
      <c r="FH346" s="11"/>
      <c r="FI346" s="11"/>
      <c r="FJ346" s="11"/>
      <c r="FK346" s="11"/>
      <c r="FL346" s="12"/>
      <c r="FM346" s="11"/>
      <c r="FN346" s="11"/>
      <c r="FO346" s="11"/>
      <c r="FP346" s="11"/>
      <c r="FQ346" s="11"/>
      <c r="FR346" s="11"/>
      <c r="FS346" s="11"/>
      <c r="FT346" s="11"/>
      <c r="FU346" s="11"/>
      <c r="FV346" s="11"/>
      <c r="FW346" s="11"/>
      <c r="FX346" s="11"/>
      <c r="FY346" s="11"/>
      <c r="FZ346" s="11"/>
      <c r="GA346" s="11"/>
      <c r="GB346" s="11"/>
      <c r="GC346" s="11"/>
      <c r="GD346" s="11"/>
      <c r="GE346" s="11"/>
      <c r="GF346" s="11"/>
      <c r="GG346" s="11"/>
      <c r="GH346" s="11"/>
      <c r="GI346" s="11"/>
      <c r="GJ346" s="11"/>
      <c r="GK346" s="11"/>
      <c r="GL346" s="11"/>
      <c r="GM346" s="11"/>
      <c r="GN346" s="12"/>
      <c r="GO346" s="11"/>
      <c r="GP346" s="11"/>
      <c r="GQ346" s="11"/>
      <c r="GR346" s="11"/>
      <c r="GS346" s="11"/>
      <c r="GT346" s="11"/>
      <c r="GU346" s="11"/>
      <c r="GV346" s="11"/>
      <c r="GW346" s="11"/>
      <c r="GX346" s="11"/>
      <c r="GY346" s="11"/>
      <c r="GZ346" s="11"/>
      <c r="HA346" s="11"/>
      <c r="HB346" s="11"/>
      <c r="HC346" s="11"/>
      <c r="HD346" s="11"/>
      <c r="HE346" s="11"/>
      <c r="HF346" s="11"/>
      <c r="HG346" s="11"/>
      <c r="HH346" s="11"/>
      <c r="HI346" s="11"/>
      <c r="HJ346" s="11"/>
      <c r="HK346" s="11"/>
      <c r="HL346" s="11"/>
      <c r="HM346" s="11"/>
      <c r="HN346" s="11"/>
      <c r="HO346" s="11"/>
      <c r="HP346" s="12"/>
      <c r="HQ346" s="11"/>
      <c r="HR346" s="11"/>
    </row>
    <row r="347" spans="1:226" s="2" customFormat="1" ht="15" customHeight="1" x14ac:dyDescent="0.2">
      <c r="A347" s="16" t="s">
        <v>341</v>
      </c>
      <c r="B347" s="37">
        <v>0</v>
      </c>
      <c r="C347" s="37">
        <v>0</v>
      </c>
      <c r="D347" s="4">
        <f t="shared" si="106"/>
        <v>0</v>
      </c>
      <c r="E347" s="13">
        <v>0</v>
      </c>
      <c r="F347" s="5" t="s">
        <v>373</v>
      </c>
      <c r="G347" s="5" t="s">
        <v>373</v>
      </c>
      <c r="H347" s="5" t="s">
        <v>373</v>
      </c>
      <c r="I347" s="13" t="s">
        <v>370</v>
      </c>
      <c r="J347" s="5" t="s">
        <v>373</v>
      </c>
      <c r="K347" s="5" t="s">
        <v>373</v>
      </c>
      <c r="L347" s="5" t="s">
        <v>373</v>
      </c>
      <c r="M347" s="13" t="s">
        <v>370</v>
      </c>
      <c r="N347" s="37">
        <v>923</v>
      </c>
      <c r="O347" s="37">
        <v>549.5</v>
      </c>
      <c r="P347" s="4">
        <f t="shared" si="111"/>
        <v>0.59534127843986995</v>
      </c>
      <c r="Q347" s="13">
        <v>20</v>
      </c>
      <c r="R347" s="22">
        <v>1</v>
      </c>
      <c r="S347" s="13">
        <v>15</v>
      </c>
      <c r="T347" s="37">
        <v>164.2</v>
      </c>
      <c r="U347" s="37">
        <v>152.19999999999999</v>
      </c>
      <c r="V347" s="4">
        <f t="shared" si="112"/>
        <v>0.92691839220462846</v>
      </c>
      <c r="W347" s="13">
        <v>20</v>
      </c>
      <c r="X347" s="37">
        <v>25.7</v>
      </c>
      <c r="Y347" s="37">
        <v>27.1</v>
      </c>
      <c r="Z347" s="4">
        <f t="shared" si="113"/>
        <v>1.0544747081712063</v>
      </c>
      <c r="AA347" s="13">
        <v>30</v>
      </c>
      <c r="AB347" s="37" t="s">
        <v>370</v>
      </c>
      <c r="AC347" s="37" t="s">
        <v>370</v>
      </c>
      <c r="AD347" s="4" t="s">
        <v>370</v>
      </c>
      <c r="AE347" s="13" t="s">
        <v>370</v>
      </c>
      <c r="AF347" s="5" t="s">
        <v>383</v>
      </c>
      <c r="AG347" s="5" t="s">
        <v>383</v>
      </c>
      <c r="AH347" s="5" t="s">
        <v>383</v>
      </c>
      <c r="AI347" s="13">
        <v>5</v>
      </c>
      <c r="AJ347" s="5" t="s">
        <v>383</v>
      </c>
      <c r="AK347" s="5" t="s">
        <v>383</v>
      </c>
      <c r="AL347" s="5" t="s">
        <v>383</v>
      </c>
      <c r="AM347" s="13">
        <v>15</v>
      </c>
      <c r="AN347" s="37">
        <v>397</v>
      </c>
      <c r="AO347" s="37">
        <v>399</v>
      </c>
      <c r="AP347" s="4">
        <f t="shared" si="120"/>
        <v>1.0050377833753148</v>
      </c>
      <c r="AQ347" s="13">
        <v>20</v>
      </c>
      <c r="AR347" s="20">
        <f t="shared" si="114"/>
        <v>0.925525622147928</v>
      </c>
      <c r="AS347" s="20">
        <f t="shared" si="121"/>
        <v>0.925525622147928</v>
      </c>
      <c r="AT347" s="35">
        <v>1037</v>
      </c>
      <c r="AU347" s="21">
        <f t="shared" si="107"/>
        <v>848.45454545454538</v>
      </c>
      <c r="AV347" s="21">
        <f t="shared" si="108"/>
        <v>785.3</v>
      </c>
      <c r="AW347" s="80">
        <f t="shared" si="109"/>
        <v>-63.154545454545428</v>
      </c>
      <c r="AX347" s="21">
        <v>110.2</v>
      </c>
      <c r="AY347" s="21">
        <v>159.80000000000001</v>
      </c>
      <c r="AZ347" s="21">
        <v>17.399999999999977</v>
      </c>
      <c r="BA347" s="21">
        <v>77.8</v>
      </c>
      <c r="BB347" s="21">
        <v>82</v>
      </c>
      <c r="BC347" s="21">
        <v>97.099999999999966</v>
      </c>
      <c r="BD347" s="21">
        <v>95.000000000000028</v>
      </c>
      <c r="BE347" s="21">
        <v>67.09999999999998</v>
      </c>
      <c r="BF347" s="78">
        <f t="shared" si="110"/>
        <v>78.899999999999991</v>
      </c>
      <c r="BG347" s="100"/>
      <c r="BH347" s="81"/>
      <c r="BI347" s="106"/>
      <c r="BJ347" s="37">
        <f t="shared" si="115"/>
        <v>78.899999999999991</v>
      </c>
      <c r="BK347" s="11"/>
      <c r="BL347" s="11"/>
      <c r="BM347" s="11"/>
      <c r="BN347" s="11"/>
      <c r="BO347" s="11"/>
      <c r="BP347" s="11"/>
      <c r="BQ347" s="11"/>
      <c r="BR347" s="11"/>
      <c r="BS347" s="11"/>
      <c r="BT347" s="11"/>
      <c r="BU347" s="11"/>
      <c r="BV347" s="11"/>
      <c r="BW347" s="11"/>
      <c r="BX347" s="11"/>
      <c r="BY347" s="11"/>
      <c r="BZ347" s="11"/>
      <c r="CA347" s="11"/>
      <c r="CB347" s="11"/>
      <c r="CC347" s="11"/>
      <c r="CD347" s="11"/>
      <c r="CE347" s="11"/>
      <c r="CF347" s="12"/>
      <c r="CG347" s="11"/>
      <c r="CH347" s="11"/>
      <c r="CI347" s="11"/>
      <c r="CJ347" s="11"/>
      <c r="CK347" s="11"/>
      <c r="CL347" s="11"/>
      <c r="CM347" s="11"/>
      <c r="CN347" s="11"/>
      <c r="CO347" s="11"/>
      <c r="CP347" s="11"/>
      <c r="CQ347" s="11"/>
      <c r="CR347" s="11"/>
      <c r="CS347" s="11"/>
      <c r="CT347" s="11"/>
      <c r="CU347" s="11"/>
      <c r="CV347" s="11"/>
      <c r="CW347" s="11"/>
      <c r="CX347" s="11"/>
      <c r="CY347" s="11"/>
      <c r="CZ347" s="11"/>
      <c r="DA347" s="11"/>
      <c r="DB347" s="11"/>
      <c r="DC347" s="11"/>
      <c r="DD347" s="11"/>
      <c r="DE347" s="11"/>
      <c r="DF347" s="11"/>
      <c r="DG347" s="11"/>
      <c r="DH347" s="12"/>
      <c r="DI347" s="11"/>
      <c r="DJ347" s="11"/>
      <c r="DK347" s="11"/>
      <c r="DL347" s="11"/>
      <c r="DM347" s="11"/>
      <c r="DN347" s="11"/>
      <c r="DO347" s="11"/>
      <c r="DP347" s="11"/>
      <c r="DQ347" s="11"/>
      <c r="DR347" s="11"/>
      <c r="DS347" s="11"/>
      <c r="DT347" s="11"/>
      <c r="DU347" s="11"/>
      <c r="DV347" s="11"/>
      <c r="DW347" s="11"/>
      <c r="DX347" s="11"/>
      <c r="DY347" s="11"/>
      <c r="DZ347" s="11"/>
      <c r="EA347" s="11"/>
      <c r="EB347" s="11"/>
      <c r="EC347" s="11"/>
      <c r="ED347" s="11"/>
      <c r="EE347" s="11"/>
      <c r="EF347" s="11"/>
      <c r="EG347" s="11"/>
      <c r="EH347" s="11"/>
      <c r="EI347" s="11"/>
      <c r="EJ347" s="12"/>
      <c r="EK347" s="11"/>
      <c r="EL347" s="11"/>
      <c r="EM347" s="11"/>
      <c r="EN347" s="11"/>
      <c r="EO347" s="11"/>
      <c r="EP347" s="11"/>
      <c r="EQ347" s="11"/>
      <c r="ER347" s="11"/>
      <c r="ES347" s="11"/>
      <c r="ET347" s="11"/>
      <c r="EU347" s="11"/>
      <c r="EV347" s="11"/>
      <c r="EW347" s="11"/>
      <c r="EX347" s="11"/>
      <c r="EY347" s="11"/>
      <c r="EZ347" s="11"/>
      <c r="FA347" s="11"/>
      <c r="FB347" s="11"/>
      <c r="FC347" s="11"/>
      <c r="FD347" s="11"/>
      <c r="FE347" s="11"/>
      <c r="FF347" s="11"/>
      <c r="FG347" s="11"/>
      <c r="FH347" s="11"/>
      <c r="FI347" s="11"/>
      <c r="FJ347" s="11"/>
      <c r="FK347" s="11"/>
      <c r="FL347" s="12"/>
      <c r="FM347" s="11"/>
      <c r="FN347" s="11"/>
      <c r="FO347" s="11"/>
      <c r="FP347" s="11"/>
      <c r="FQ347" s="11"/>
      <c r="FR347" s="11"/>
      <c r="FS347" s="11"/>
      <c r="FT347" s="11"/>
      <c r="FU347" s="11"/>
      <c r="FV347" s="11"/>
      <c r="FW347" s="11"/>
      <c r="FX347" s="11"/>
      <c r="FY347" s="11"/>
      <c r="FZ347" s="11"/>
      <c r="GA347" s="11"/>
      <c r="GB347" s="11"/>
      <c r="GC347" s="11"/>
      <c r="GD347" s="11"/>
      <c r="GE347" s="11"/>
      <c r="GF347" s="11"/>
      <c r="GG347" s="11"/>
      <c r="GH347" s="11"/>
      <c r="GI347" s="11"/>
      <c r="GJ347" s="11"/>
      <c r="GK347" s="11"/>
      <c r="GL347" s="11"/>
      <c r="GM347" s="11"/>
      <c r="GN347" s="12"/>
      <c r="GO347" s="11"/>
      <c r="GP347" s="11"/>
      <c r="GQ347" s="11"/>
      <c r="GR347" s="11"/>
      <c r="GS347" s="11"/>
      <c r="GT347" s="11"/>
      <c r="GU347" s="11"/>
      <c r="GV347" s="11"/>
      <c r="GW347" s="11"/>
      <c r="GX347" s="11"/>
      <c r="GY347" s="11"/>
      <c r="GZ347" s="11"/>
      <c r="HA347" s="11"/>
      <c r="HB347" s="11"/>
      <c r="HC347" s="11"/>
      <c r="HD347" s="11"/>
      <c r="HE347" s="11"/>
      <c r="HF347" s="11"/>
      <c r="HG347" s="11"/>
      <c r="HH347" s="11"/>
      <c r="HI347" s="11"/>
      <c r="HJ347" s="11"/>
      <c r="HK347" s="11"/>
      <c r="HL347" s="11"/>
      <c r="HM347" s="11"/>
      <c r="HN347" s="11"/>
      <c r="HO347" s="11"/>
      <c r="HP347" s="12"/>
      <c r="HQ347" s="11"/>
      <c r="HR347" s="11"/>
    </row>
    <row r="348" spans="1:226" s="2" customFormat="1" ht="15" customHeight="1" x14ac:dyDescent="0.2">
      <c r="A348" s="16" t="s">
        <v>342</v>
      </c>
      <c r="B348" s="37">
        <v>352</v>
      </c>
      <c r="C348" s="37">
        <v>353</v>
      </c>
      <c r="D348" s="4">
        <f t="shared" si="106"/>
        <v>1.0028409090909092</v>
      </c>
      <c r="E348" s="13">
        <v>10</v>
      </c>
      <c r="F348" s="5" t="s">
        <v>373</v>
      </c>
      <c r="G348" s="5" t="s">
        <v>373</v>
      </c>
      <c r="H348" s="5" t="s">
        <v>373</v>
      </c>
      <c r="I348" s="13" t="s">
        <v>370</v>
      </c>
      <c r="J348" s="5" t="s">
        <v>373</v>
      </c>
      <c r="K348" s="5" t="s">
        <v>373</v>
      </c>
      <c r="L348" s="5" t="s">
        <v>373</v>
      </c>
      <c r="M348" s="13" t="s">
        <v>370</v>
      </c>
      <c r="N348" s="37">
        <v>284.2</v>
      </c>
      <c r="O348" s="37">
        <v>219.6</v>
      </c>
      <c r="P348" s="4">
        <f t="shared" si="111"/>
        <v>0.77269528501055595</v>
      </c>
      <c r="Q348" s="13">
        <v>20</v>
      </c>
      <c r="R348" s="22">
        <v>1</v>
      </c>
      <c r="S348" s="13">
        <v>15</v>
      </c>
      <c r="T348" s="37">
        <v>325.3</v>
      </c>
      <c r="U348" s="37">
        <v>301.7</v>
      </c>
      <c r="V348" s="4">
        <f t="shared" si="112"/>
        <v>0.92745158315401166</v>
      </c>
      <c r="W348" s="13">
        <v>30</v>
      </c>
      <c r="X348" s="37">
        <v>12.7</v>
      </c>
      <c r="Y348" s="37">
        <v>11</v>
      </c>
      <c r="Z348" s="4">
        <f t="shared" si="113"/>
        <v>0.86614173228346458</v>
      </c>
      <c r="AA348" s="13">
        <v>20</v>
      </c>
      <c r="AB348" s="37" t="s">
        <v>370</v>
      </c>
      <c r="AC348" s="37" t="s">
        <v>370</v>
      </c>
      <c r="AD348" s="4" t="s">
        <v>370</v>
      </c>
      <c r="AE348" s="13" t="s">
        <v>370</v>
      </c>
      <c r="AF348" s="5" t="s">
        <v>383</v>
      </c>
      <c r="AG348" s="5" t="s">
        <v>383</v>
      </c>
      <c r="AH348" s="5" t="s">
        <v>383</v>
      </c>
      <c r="AI348" s="13">
        <v>5</v>
      </c>
      <c r="AJ348" s="5" t="s">
        <v>383</v>
      </c>
      <c r="AK348" s="5" t="s">
        <v>383</v>
      </c>
      <c r="AL348" s="5" t="s">
        <v>383</v>
      </c>
      <c r="AM348" s="13">
        <v>15</v>
      </c>
      <c r="AN348" s="37">
        <v>207</v>
      </c>
      <c r="AO348" s="37">
        <v>207</v>
      </c>
      <c r="AP348" s="4">
        <f t="shared" si="120"/>
        <v>1</v>
      </c>
      <c r="AQ348" s="13">
        <v>20</v>
      </c>
      <c r="AR348" s="20">
        <f t="shared" si="114"/>
        <v>0.91851040809921602</v>
      </c>
      <c r="AS348" s="20">
        <f t="shared" si="121"/>
        <v>0.91851040809921602</v>
      </c>
      <c r="AT348" s="35">
        <v>529</v>
      </c>
      <c r="AU348" s="21">
        <f t="shared" si="107"/>
        <v>432.81818181818187</v>
      </c>
      <c r="AV348" s="21">
        <f t="shared" si="108"/>
        <v>397.5</v>
      </c>
      <c r="AW348" s="80">
        <f t="shared" si="109"/>
        <v>-35.31818181818187</v>
      </c>
      <c r="AX348" s="21">
        <v>56.2</v>
      </c>
      <c r="AY348" s="21">
        <v>73.3</v>
      </c>
      <c r="AZ348" s="21">
        <v>0</v>
      </c>
      <c r="BA348" s="21">
        <v>40.200000000000003</v>
      </c>
      <c r="BB348" s="21">
        <v>62.5</v>
      </c>
      <c r="BC348" s="21">
        <v>7.1999999999999886</v>
      </c>
      <c r="BD348" s="21">
        <v>55.000000000000014</v>
      </c>
      <c r="BE348" s="21">
        <v>49.2</v>
      </c>
      <c r="BF348" s="78">
        <f t="shared" si="110"/>
        <v>53.900000000000006</v>
      </c>
      <c r="BG348" s="100"/>
      <c r="BH348" s="81"/>
      <c r="BI348" s="106"/>
      <c r="BJ348" s="37">
        <f t="shared" si="115"/>
        <v>53.900000000000006</v>
      </c>
      <c r="BK348" s="11"/>
      <c r="BL348" s="11"/>
      <c r="BM348" s="11"/>
      <c r="BN348" s="11"/>
      <c r="BO348" s="11"/>
      <c r="BP348" s="11"/>
      <c r="BQ348" s="11"/>
      <c r="BR348" s="11"/>
      <c r="BS348" s="11"/>
      <c r="BT348" s="11"/>
      <c r="BU348" s="11"/>
      <c r="BV348" s="11"/>
      <c r="BW348" s="11"/>
      <c r="BX348" s="11"/>
      <c r="BY348" s="11"/>
      <c r="BZ348" s="11"/>
      <c r="CA348" s="11"/>
      <c r="CB348" s="11"/>
      <c r="CC348" s="11"/>
      <c r="CD348" s="11"/>
      <c r="CE348" s="11"/>
      <c r="CF348" s="12"/>
      <c r="CG348" s="11"/>
      <c r="CH348" s="11"/>
      <c r="CI348" s="11"/>
      <c r="CJ348" s="11"/>
      <c r="CK348" s="11"/>
      <c r="CL348" s="11"/>
      <c r="CM348" s="11"/>
      <c r="CN348" s="11"/>
      <c r="CO348" s="11"/>
      <c r="CP348" s="11"/>
      <c r="CQ348" s="11"/>
      <c r="CR348" s="11"/>
      <c r="CS348" s="11"/>
      <c r="CT348" s="11"/>
      <c r="CU348" s="11"/>
      <c r="CV348" s="11"/>
      <c r="CW348" s="11"/>
      <c r="CX348" s="11"/>
      <c r="CY348" s="11"/>
      <c r="CZ348" s="11"/>
      <c r="DA348" s="11"/>
      <c r="DB348" s="11"/>
      <c r="DC348" s="11"/>
      <c r="DD348" s="11"/>
      <c r="DE348" s="11"/>
      <c r="DF348" s="11"/>
      <c r="DG348" s="11"/>
      <c r="DH348" s="12"/>
      <c r="DI348" s="11"/>
      <c r="DJ348" s="11"/>
      <c r="DK348" s="11"/>
      <c r="DL348" s="11"/>
      <c r="DM348" s="11"/>
      <c r="DN348" s="11"/>
      <c r="DO348" s="11"/>
      <c r="DP348" s="11"/>
      <c r="DQ348" s="11"/>
      <c r="DR348" s="11"/>
      <c r="DS348" s="11"/>
      <c r="DT348" s="11"/>
      <c r="DU348" s="11"/>
      <c r="DV348" s="11"/>
      <c r="DW348" s="11"/>
      <c r="DX348" s="11"/>
      <c r="DY348" s="11"/>
      <c r="DZ348" s="11"/>
      <c r="EA348" s="11"/>
      <c r="EB348" s="11"/>
      <c r="EC348" s="11"/>
      <c r="ED348" s="11"/>
      <c r="EE348" s="11"/>
      <c r="EF348" s="11"/>
      <c r="EG348" s="11"/>
      <c r="EH348" s="11"/>
      <c r="EI348" s="11"/>
      <c r="EJ348" s="12"/>
      <c r="EK348" s="11"/>
      <c r="EL348" s="11"/>
      <c r="EM348" s="11"/>
      <c r="EN348" s="11"/>
      <c r="EO348" s="11"/>
      <c r="EP348" s="11"/>
      <c r="EQ348" s="11"/>
      <c r="ER348" s="11"/>
      <c r="ES348" s="11"/>
      <c r="ET348" s="11"/>
      <c r="EU348" s="11"/>
      <c r="EV348" s="11"/>
      <c r="EW348" s="11"/>
      <c r="EX348" s="11"/>
      <c r="EY348" s="11"/>
      <c r="EZ348" s="11"/>
      <c r="FA348" s="11"/>
      <c r="FB348" s="11"/>
      <c r="FC348" s="11"/>
      <c r="FD348" s="11"/>
      <c r="FE348" s="11"/>
      <c r="FF348" s="11"/>
      <c r="FG348" s="11"/>
      <c r="FH348" s="11"/>
      <c r="FI348" s="11"/>
      <c r="FJ348" s="11"/>
      <c r="FK348" s="11"/>
      <c r="FL348" s="12"/>
      <c r="FM348" s="11"/>
      <c r="FN348" s="11"/>
      <c r="FO348" s="11"/>
      <c r="FP348" s="11"/>
      <c r="FQ348" s="11"/>
      <c r="FR348" s="11"/>
      <c r="FS348" s="11"/>
      <c r="FT348" s="11"/>
      <c r="FU348" s="11"/>
      <c r="FV348" s="11"/>
      <c r="FW348" s="11"/>
      <c r="FX348" s="11"/>
      <c r="FY348" s="11"/>
      <c r="FZ348" s="11"/>
      <c r="GA348" s="11"/>
      <c r="GB348" s="11"/>
      <c r="GC348" s="11"/>
      <c r="GD348" s="11"/>
      <c r="GE348" s="11"/>
      <c r="GF348" s="11"/>
      <c r="GG348" s="11"/>
      <c r="GH348" s="11"/>
      <c r="GI348" s="11"/>
      <c r="GJ348" s="11"/>
      <c r="GK348" s="11"/>
      <c r="GL348" s="11"/>
      <c r="GM348" s="11"/>
      <c r="GN348" s="12"/>
      <c r="GO348" s="11"/>
      <c r="GP348" s="11"/>
      <c r="GQ348" s="11"/>
      <c r="GR348" s="11"/>
      <c r="GS348" s="11"/>
      <c r="GT348" s="11"/>
      <c r="GU348" s="11"/>
      <c r="GV348" s="11"/>
      <c r="GW348" s="11"/>
      <c r="GX348" s="11"/>
      <c r="GY348" s="11"/>
      <c r="GZ348" s="11"/>
      <c r="HA348" s="11"/>
      <c r="HB348" s="11"/>
      <c r="HC348" s="11"/>
      <c r="HD348" s="11"/>
      <c r="HE348" s="11"/>
      <c r="HF348" s="11"/>
      <c r="HG348" s="11"/>
      <c r="HH348" s="11"/>
      <c r="HI348" s="11"/>
      <c r="HJ348" s="11"/>
      <c r="HK348" s="11"/>
      <c r="HL348" s="11"/>
      <c r="HM348" s="11"/>
      <c r="HN348" s="11"/>
      <c r="HO348" s="11"/>
      <c r="HP348" s="12"/>
      <c r="HQ348" s="11"/>
      <c r="HR348" s="11"/>
    </row>
    <row r="349" spans="1:226" s="2" customFormat="1" ht="15" customHeight="1" x14ac:dyDescent="0.2">
      <c r="A349" s="16" t="s">
        <v>343</v>
      </c>
      <c r="B349" s="37">
        <v>222707</v>
      </c>
      <c r="C349" s="37">
        <v>231321.9</v>
      </c>
      <c r="D349" s="4">
        <f t="shared" si="106"/>
        <v>1.0386826637689879</v>
      </c>
      <c r="E349" s="13">
        <v>10</v>
      </c>
      <c r="F349" s="5" t="s">
        <v>373</v>
      </c>
      <c r="G349" s="5" t="s">
        <v>373</v>
      </c>
      <c r="H349" s="5" t="s">
        <v>373</v>
      </c>
      <c r="I349" s="13" t="s">
        <v>370</v>
      </c>
      <c r="J349" s="5" t="s">
        <v>373</v>
      </c>
      <c r="K349" s="5" t="s">
        <v>373</v>
      </c>
      <c r="L349" s="5" t="s">
        <v>373</v>
      </c>
      <c r="M349" s="13" t="s">
        <v>370</v>
      </c>
      <c r="N349" s="37">
        <v>6862.5</v>
      </c>
      <c r="O349" s="37">
        <v>5400.3</v>
      </c>
      <c r="P349" s="4">
        <f t="shared" si="111"/>
        <v>0.78692896174863392</v>
      </c>
      <c r="Q349" s="13">
        <v>20</v>
      </c>
      <c r="R349" s="22">
        <v>1</v>
      </c>
      <c r="S349" s="13">
        <v>15</v>
      </c>
      <c r="T349" s="37">
        <v>90</v>
      </c>
      <c r="U349" s="37">
        <v>40</v>
      </c>
      <c r="V349" s="4">
        <f t="shared" si="112"/>
        <v>0.44444444444444442</v>
      </c>
      <c r="W349" s="13">
        <v>20</v>
      </c>
      <c r="X349" s="37">
        <v>25.5</v>
      </c>
      <c r="Y349" s="37">
        <v>35</v>
      </c>
      <c r="Z349" s="4">
        <f t="shared" si="113"/>
        <v>1.3725490196078431</v>
      </c>
      <c r="AA349" s="13">
        <v>30</v>
      </c>
      <c r="AB349" s="37" t="s">
        <v>370</v>
      </c>
      <c r="AC349" s="37" t="s">
        <v>370</v>
      </c>
      <c r="AD349" s="4" t="s">
        <v>370</v>
      </c>
      <c r="AE349" s="13" t="s">
        <v>370</v>
      </c>
      <c r="AF349" s="5" t="s">
        <v>383</v>
      </c>
      <c r="AG349" s="5" t="s">
        <v>383</v>
      </c>
      <c r="AH349" s="5" t="s">
        <v>383</v>
      </c>
      <c r="AI349" s="13">
        <v>5</v>
      </c>
      <c r="AJ349" s="5" t="s">
        <v>383</v>
      </c>
      <c r="AK349" s="5" t="s">
        <v>383</v>
      </c>
      <c r="AL349" s="5" t="s">
        <v>383</v>
      </c>
      <c r="AM349" s="13">
        <v>15</v>
      </c>
      <c r="AN349" s="37">
        <v>300</v>
      </c>
      <c r="AO349" s="37">
        <v>343</v>
      </c>
      <c r="AP349" s="4">
        <f t="shared" si="120"/>
        <v>1.1433333333333333</v>
      </c>
      <c r="AQ349" s="13">
        <v>20</v>
      </c>
      <c r="AR349" s="20">
        <f t="shared" si="114"/>
        <v>0.99180375666481235</v>
      </c>
      <c r="AS349" s="20">
        <f t="shared" si="121"/>
        <v>0.99180375666481235</v>
      </c>
      <c r="AT349" s="35">
        <v>2473</v>
      </c>
      <c r="AU349" s="21">
        <f t="shared" si="107"/>
        <v>2023.3636363636363</v>
      </c>
      <c r="AV349" s="21">
        <f t="shared" si="108"/>
        <v>2006.8</v>
      </c>
      <c r="AW349" s="80">
        <f t="shared" si="109"/>
        <v>-16.563636363636306</v>
      </c>
      <c r="AX349" s="21">
        <v>419.4</v>
      </c>
      <c r="AY349" s="21">
        <v>435.1</v>
      </c>
      <c r="AZ349" s="21">
        <v>0</v>
      </c>
      <c r="BA349" s="21">
        <v>184.4</v>
      </c>
      <c r="BB349" s="21">
        <v>270.5</v>
      </c>
      <c r="BC349" s="21">
        <v>0</v>
      </c>
      <c r="BD349" s="21">
        <v>251.2</v>
      </c>
      <c r="BE349" s="21">
        <v>248.1</v>
      </c>
      <c r="BF349" s="78">
        <f t="shared" si="110"/>
        <v>198.10000000000022</v>
      </c>
      <c r="BG349" s="100"/>
      <c r="BH349" s="81"/>
      <c r="BI349" s="106"/>
      <c r="BJ349" s="37">
        <f t="shared" si="115"/>
        <v>198.10000000000022</v>
      </c>
      <c r="BK349" s="11"/>
      <c r="BL349" s="11"/>
      <c r="BM349" s="11"/>
      <c r="BN349" s="11"/>
      <c r="BO349" s="11"/>
      <c r="BP349" s="11"/>
      <c r="BQ349" s="11"/>
      <c r="BR349" s="11"/>
      <c r="BS349" s="11"/>
      <c r="BT349" s="11"/>
      <c r="BU349" s="11"/>
      <c r="BV349" s="11"/>
      <c r="BW349" s="11"/>
      <c r="BX349" s="11"/>
      <c r="BY349" s="11"/>
      <c r="BZ349" s="11"/>
      <c r="CA349" s="11"/>
      <c r="CB349" s="11"/>
      <c r="CC349" s="11"/>
      <c r="CD349" s="11"/>
      <c r="CE349" s="11"/>
      <c r="CF349" s="12"/>
      <c r="CG349" s="11"/>
      <c r="CH349" s="11"/>
      <c r="CI349" s="11"/>
      <c r="CJ349" s="11"/>
      <c r="CK349" s="11"/>
      <c r="CL349" s="11"/>
      <c r="CM349" s="11"/>
      <c r="CN349" s="11"/>
      <c r="CO349" s="11"/>
      <c r="CP349" s="11"/>
      <c r="CQ349" s="11"/>
      <c r="CR349" s="11"/>
      <c r="CS349" s="11"/>
      <c r="CT349" s="11"/>
      <c r="CU349" s="11"/>
      <c r="CV349" s="11"/>
      <c r="CW349" s="11"/>
      <c r="CX349" s="11"/>
      <c r="CY349" s="11"/>
      <c r="CZ349" s="11"/>
      <c r="DA349" s="11"/>
      <c r="DB349" s="11"/>
      <c r="DC349" s="11"/>
      <c r="DD349" s="11"/>
      <c r="DE349" s="11"/>
      <c r="DF349" s="11"/>
      <c r="DG349" s="11"/>
      <c r="DH349" s="12"/>
      <c r="DI349" s="11"/>
      <c r="DJ349" s="11"/>
      <c r="DK349" s="11"/>
      <c r="DL349" s="11"/>
      <c r="DM349" s="11"/>
      <c r="DN349" s="11"/>
      <c r="DO349" s="11"/>
      <c r="DP349" s="11"/>
      <c r="DQ349" s="11"/>
      <c r="DR349" s="11"/>
      <c r="DS349" s="11"/>
      <c r="DT349" s="11"/>
      <c r="DU349" s="11"/>
      <c r="DV349" s="11"/>
      <c r="DW349" s="11"/>
      <c r="DX349" s="11"/>
      <c r="DY349" s="11"/>
      <c r="DZ349" s="11"/>
      <c r="EA349" s="11"/>
      <c r="EB349" s="11"/>
      <c r="EC349" s="11"/>
      <c r="ED349" s="11"/>
      <c r="EE349" s="11"/>
      <c r="EF349" s="11"/>
      <c r="EG349" s="11"/>
      <c r="EH349" s="11"/>
      <c r="EI349" s="11"/>
      <c r="EJ349" s="12"/>
      <c r="EK349" s="11"/>
      <c r="EL349" s="11"/>
      <c r="EM349" s="11"/>
      <c r="EN349" s="11"/>
      <c r="EO349" s="11"/>
      <c r="EP349" s="11"/>
      <c r="EQ349" s="11"/>
      <c r="ER349" s="11"/>
      <c r="ES349" s="11"/>
      <c r="ET349" s="11"/>
      <c r="EU349" s="11"/>
      <c r="EV349" s="11"/>
      <c r="EW349" s="11"/>
      <c r="EX349" s="11"/>
      <c r="EY349" s="11"/>
      <c r="EZ349" s="11"/>
      <c r="FA349" s="11"/>
      <c r="FB349" s="11"/>
      <c r="FC349" s="11"/>
      <c r="FD349" s="11"/>
      <c r="FE349" s="11"/>
      <c r="FF349" s="11"/>
      <c r="FG349" s="11"/>
      <c r="FH349" s="11"/>
      <c r="FI349" s="11"/>
      <c r="FJ349" s="11"/>
      <c r="FK349" s="11"/>
      <c r="FL349" s="12"/>
      <c r="FM349" s="11"/>
      <c r="FN349" s="11"/>
      <c r="FO349" s="11"/>
      <c r="FP349" s="11"/>
      <c r="FQ349" s="11"/>
      <c r="FR349" s="11"/>
      <c r="FS349" s="11"/>
      <c r="FT349" s="11"/>
      <c r="FU349" s="11"/>
      <c r="FV349" s="11"/>
      <c r="FW349" s="11"/>
      <c r="FX349" s="11"/>
      <c r="FY349" s="11"/>
      <c r="FZ349" s="11"/>
      <c r="GA349" s="11"/>
      <c r="GB349" s="11"/>
      <c r="GC349" s="11"/>
      <c r="GD349" s="11"/>
      <c r="GE349" s="11"/>
      <c r="GF349" s="11"/>
      <c r="GG349" s="11"/>
      <c r="GH349" s="11"/>
      <c r="GI349" s="11"/>
      <c r="GJ349" s="11"/>
      <c r="GK349" s="11"/>
      <c r="GL349" s="11"/>
      <c r="GM349" s="11"/>
      <c r="GN349" s="12"/>
      <c r="GO349" s="11"/>
      <c r="GP349" s="11"/>
      <c r="GQ349" s="11"/>
      <c r="GR349" s="11"/>
      <c r="GS349" s="11"/>
      <c r="GT349" s="11"/>
      <c r="GU349" s="11"/>
      <c r="GV349" s="11"/>
      <c r="GW349" s="11"/>
      <c r="GX349" s="11"/>
      <c r="GY349" s="11"/>
      <c r="GZ349" s="11"/>
      <c r="HA349" s="11"/>
      <c r="HB349" s="11"/>
      <c r="HC349" s="11"/>
      <c r="HD349" s="11"/>
      <c r="HE349" s="11"/>
      <c r="HF349" s="11"/>
      <c r="HG349" s="11"/>
      <c r="HH349" s="11"/>
      <c r="HI349" s="11"/>
      <c r="HJ349" s="11"/>
      <c r="HK349" s="11"/>
      <c r="HL349" s="11"/>
      <c r="HM349" s="11"/>
      <c r="HN349" s="11"/>
      <c r="HO349" s="11"/>
      <c r="HP349" s="12"/>
      <c r="HQ349" s="11"/>
      <c r="HR349" s="11"/>
    </row>
    <row r="350" spans="1:226" s="2" customFormat="1" ht="15.75" customHeight="1" x14ac:dyDescent="0.2">
      <c r="A350" s="16" t="s">
        <v>344</v>
      </c>
      <c r="B350" s="37">
        <v>415</v>
      </c>
      <c r="C350" s="37">
        <v>420</v>
      </c>
      <c r="D350" s="4">
        <f t="shared" si="106"/>
        <v>1.0120481927710843</v>
      </c>
      <c r="E350" s="13">
        <v>10</v>
      </c>
      <c r="F350" s="5" t="s">
        <v>373</v>
      </c>
      <c r="G350" s="5" t="s">
        <v>373</v>
      </c>
      <c r="H350" s="5" t="s">
        <v>373</v>
      </c>
      <c r="I350" s="13" t="s">
        <v>370</v>
      </c>
      <c r="J350" s="5" t="s">
        <v>373</v>
      </c>
      <c r="K350" s="5" t="s">
        <v>373</v>
      </c>
      <c r="L350" s="5" t="s">
        <v>373</v>
      </c>
      <c r="M350" s="13" t="s">
        <v>370</v>
      </c>
      <c r="N350" s="37">
        <v>295</v>
      </c>
      <c r="O350" s="37">
        <v>605.5</v>
      </c>
      <c r="P350" s="4">
        <f t="shared" si="111"/>
        <v>2.0525423728813559</v>
      </c>
      <c r="Q350" s="13">
        <v>20</v>
      </c>
      <c r="R350" s="22">
        <v>1</v>
      </c>
      <c r="S350" s="13">
        <v>15</v>
      </c>
      <c r="T350" s="37">
        <v>256.3</v>
      </c>
      <c r="U350" s="37">
        <v>337</v>
      </c>
      <c r="V350" s="4">
        <f t="shared" si="112"/>
        <v>1.3148653921186109</v>
      </c>
      <c r="W350" s="13">
        <v>30</v>
      </c>
      <c r="X350" s="37">
        <v>25</v>
      </c>
      <c r="Y350" s="37">
        <v>20.8</v>
      </c>
      <c r="Z350" s="4">
        <f t="shared" si="113"/>
        <v>0.83200000000000007</v>
      </c>
      <c r="AA350" s="13">
        <v>20</v>
      </c>
      <c r="AB350" s="37" t="s">
        <v>370</v>
      </c>
      <c r="AC350" s="37" t="s">
        <v>370</v>
      </c>
      <c r="AD350" s="4" t="s">
        <v>370</v>
      </c>
      <c r="AE350" s="13" t="s">
        <v>370</v>
      </c>
      <c r="AF350" s="5" t="s">
        <v>383</v>
      </c>
      <c r="AG350" s="5" t="s">
        <v>383</v>
      </c>
      <c r="AH350" s="5" t="s">
        <v>383</v>
      </c>
      <c r="AI350" s="13">
        <v>5</v>
      </c>
      <c r="AJ350" s="5" t="s">
        <v>383</v>
      </c>
      <c r="AK350" s="5" t="s">
        <v>383</v>
      </c>
      <c r="AL350" s="5" t="s">
        <v>383</v>
      </c>
      <c r="AM350" s="13">
        <v>15</v>
      </c>
      <c r="AN350" s="37">
        <v>560</v>
      </c>
      <c r="AO350" s="37">
        <v>560</v>
      </c>
      <c r="AP350" s="4">
        <f t="shared" si="120"/>
        <v>1</v>
      </c>
      <c r="AQ350" s="13">
        <v>20</v>
      </c>
      <c r="AR350" s="20">
        <f t="shared" si="114"/>
        <v>1.2370199230338808</v>
      </c>
      <c r="AS350" s="20">
        <f t="shared" si="121"/>
        <v>1.203701992303388</v>
      </c>
      <c r="AT350" s="35">
        <v>482</v>
      </c>
      <c r="AU350" s="21">
        <f t="shared" si="107"/>
        <v>394.36363636363637</v>
      </c>
      <c r="AV350" s="21">
        <f t="shared" si="108"/>
        <v>474.7</v>
      </c>
      <c r="AW350" s="80">
        <f t="shared" si="109"/>
        <v>80.336363636363615</v>
      </c>
      <c r="AX350" s="21">
        <v>85</v>
      </c>
      <c r="AY350" s="21">
        <v>130.9</v>
      </c>
      <c r="AZ350" s="21">
        <v>0</v>
      </c>
      <c r="BA350" s="21">
        <v>38.6</v>
      </c>
      <c r="BB350" s="21">
        <v>57</v>
      </c>
      <c r="BC350" s="21">
        <v>8.3000000000000114</v>
      </c>
      <c r="BD350" s="21">
        <v>51.000000000000014</v>
      </c>
      <c r="BE350" s="21">
        <v>48.499999999999957</v>
      </c>
      <c r="BF350" s="78">
        <f t="shared" si="110"/>
        <v>55.399999999999977</v>
      </c>
      <c r="BG350" s="112"/>
      <c r="BH350" s="82"/>
      <c r="BI350" s="103"/>
      <c r="BJ350" s="37">
        <f t="shared" si="115"/>
        <v>55.399999999999977</v>
      </c>
    </row>
    <row r="351" spans="1:226" s="2" customFormat="1" ht="15.75" customHeight="1" x14ac:dyDescent="0.2">
      <c r="A351" s="16" t="s">
        <v>345</v>
      </c>
      <c r="B351" s="37">
        <v>288</v>
      </c>
      <c r="C351" s="37">
        <v>226</v>
      </c>
      <c r="D351" s="4">
        <f t="shared" si="106"/>
        <v>0.78472222222222221</v>
      </c>
      <c r="E351" s="13">
        <v>10</v>
      </c>
      <c r="F351" s="5" t="s">
        <v>373</v>
      </c>
      <c r="G351" s="5" t="s">
        <v>373</v>
      </c>
      <c r="H351" s="5" t="s">
        <v>373</v>
      </c>
      <c r="I351" s="13" t="s">
        <v>370</v>
      </c>
      <c r="J351" s="5" t="s">
        <v>373</v>
      </c>
      <c r="K351" s="5" t="s">
        <v>373</v>
      </c>
      <c r="L351" s="5" t="s">
        <v>373</v>
      </c>
      <c r="M351" s="13" t="s">
        <v>370</v>
      </c>
      <c r="N351" s="37">
        <v>479.9</v>
      </c>
      <c r="O351" s="37">
        <v>441.1</v>
      </c>
      <c r="P351" s="4">
        <f t="shared" si="111"/>
        <v>0.91914982287976665</v>
      </c>
      <c r="Q351" s="13">
        <v>20</v>
      </c>
      <c r="R351" s="22">
        <v>1</v>
      </c>
      <c r="S351" s="13">
        <v>15</v>
      </c>
      <c r="T351" s="37">
        <v>159.69999999999999</v>
      </c>
      <c r="U351" s="37">
        <v>50.5</v>
      </c>
      <c r="V351" s="4">
        <f t="shared" si="112"/>
        <v>0.31621790857858489</v>
      </c>
      <c r="W351" s="13">
        <v>25</v>
      </c>
      <c r="X351" s="37">
        <v>18.399999999999999</v>
      </c>
      <c r="Y351" s="37">
        <v>20</v>
      </c>
      <c r="Z351" s="4">
        <f t="shared" si="113"/>
        <v>1.0869565217391306</v>
      </c>
      <c r="AA351" s="13">
        <v>25</v>
      </c>
      <c r="AB351" s="37" t="s">
        <v>370</v>
      </c>
      <c r="AC351" s="37" t="s">
        <v>370</v>
      </c>
      <c r="AD351" s="4" t="s">
        <v>370</v>
      </c>
      <c r="AE351" s="13" t="s">
        <v>370</v>
      </c>
      <c r="AF351" s="5" t="s">
        <v>383</v>
      </c>
      <c r="AG351" s="5" t="s">
        <v>383</v>
      </c>
      <c r="AH351" s="5" t="s">
        <v>383</v>
      </c>
      <c r="AI351" s="13">
        <v>5</v>
      </c>
      <c r="AJ351" s="5" t="s">
        <v>383</v>
      </c>
      <c r="AK351" s="5" t="s">
        <v>383</v>
      </c>
      <c r="AL351" s="5" t="s">
        <v>383</v>
      </c>
      <c r="AM351" s="13">
        <v>15</v>
      </c>
      <c r="AN351" s="37">
        <v>350</v>
      </c>
      <c r="AO351" s="37">
        <v>336</v>
      </c>
      <c r="AP351" s="4">
        <f t="shared" si="120"/>
        <v>0.96</v>
      </c>
      <c r="AQ351" s="13">
        <v>20</v>
      </c>
      <c r="AR351" s="20">
        <f t="shared" si="114"/>
        <v>0.83051808206748223</v>
      </c>
      <c r="AS351" s="20">
        <f t="shared" si="121"/>
        <v>0.83051808206748223</v>
      </c>
      <c r="AT351" s="35">
        <v>1403</v>
      </c>
      <c r="AU351" s="21">
        <f t="shared" si="107"/>
        <v>1147.909090909091</v>
      </c>
      <c r="AV351" s="21">
        <f t="shared" si="108"/>
        <v>953.4</v>
      </c>
      <c r="AW351" s="80">
        <f t="shared" si="109"/>
        <v>-194.50909090909101</v>
      </c>
      <c r="AX351" s="21">
        <v>166.9</v>
      </c>
      <c r="AY351" s="21">
        <v>153.80000000000001</v>
      </c>
      <c r="AZ351" s="21">
        <v>0</v>
      </c>
      <c r="BA351" s="21">
        <v>119.9</v>
      </c>
      <c r="BB351" s="21">
        <v>103.1</v>
      </c>
      <c r="BC351" s="21">
        <v>68.299999999999955</v>
      </c>
      <c r="BD351" s="21">
        <v>127.79999999999995</v>
      </c>
      <c r="BE351" s="21">
        <v>100.10000000000007</v>
      </c>
      <c r="BF351" s="78">
        <f t="shared" si="110"/>
        <v>113.50000000000007</v>
      </c>
      <c r="BG351" s="112"/>
      <c r="BH351" s="82"/>
      <c r="BI351" s="103"/>
      <c r="BJ351" s="37">
        <f t="shared" si="115"/>
        <v>113.50000000000007</v>
      </c>
    </row>
    <row r="352" spans="1:226" s="2" customFormat="1" ht="16.5" customHeight="1" x14ac:dyDescent="0.2">
      <c r="A352" s="36" t="s">
        <v>346</v>
      </c>
      <c r="B352" s="37"/>
      <c r="C352" s="37"/>
      <c r="D352" s="4"/>
      <c r="E352" s="13"/>
      <c r="F352" s="5"/>
      <c r="G352" s="5"/>
      <c r="H352" s="5"/>
      <c r="I352" s="13"/>
      <c r="J352" s="5"/>
      <c r="K352" s="5"/>
      <c r="L352" s="5"/>
      <c r="M352" s="13"/>
      <c r="N352" s="37"/>
      <c r="O352" s="37"/>
      <c r="P352" s="4"/>
      <c r="Q352" s="13"/>
      <c r="R352" s="22"/>
      <c r="S352" s="13"/>
      <c r="T352" s="37"/>
      <c r="U352" s="37"/>
      <c r="V352" s="4"/>
      <c r="W352" s="13"/>
      <c r="X352" s="37"/>
      <c r="Y352" s="37"/>
      <c r="Z352" s="4"/>
      <c r="AA352" s="13"/>
      <c r="AB352" s="37"/>
      <c r="AC352" s="37"/>
      <c r="AD352" s="4"/>
      <c r="AE352" s="13"/>
      <c r="AF352" s="5"/>
      <c r="AG352" s="5"/>
      <c r="AH352" s="5"/>
      <c r="AI352" s="13"/>
      <c r="AJ352" s="5"/>
      <c r="AK352" s="5"/>
      <c r="AL352" s="5"/>
      <c r="AM352" s="13"/>
      <c r="AN352" s="37"/>
      <c r="AO352" s="37"/>
      <c r="AP352" s="4"/>
      <c r="AQ352" s="13"/>
      <c r="AR352" s="20"/>
      <c r="AS352" s="20"/>
      <c r="AT352" s="35"/>
      <c r="AU352" s="21"/>
      <c r="AV352" s="21"/>
      <c r="AW352" s="80"/>
      <c r="AX352" s="21"/>
      <c r="AY352" s="21"/>
      <c r="AZ352" s="21"/>
      <c r="BA352" s="21"/>
      <c r="BB352" s="21"/>
      <c r="BC352" s="21"/>
      <c r="BD352" s="21"/>
      <c r="BE352" s="21"/>
      <c r="BF352" s="78"/>
      <c r="BG352" s="112"/>
      <c r="BH352" s="82"/>
      <c r="BI352" s="103"/>
      <c r="BJ352" s="37"/>
    </row>
    <row r="353" spans="1:62" s="2" customFormat="1" ht="15.75" x14ac:dyDescent="0.2">
      <c r="A353" s="16" t="s">
        <v>347</v>
      </c>
      <c r="B353" s="37">
        <v>167</v>
      </c>
      <c r="C353" s="37">
        <v>145.19999999999999</v>
      </c>
      <c r="D353" s="4">
        <f t="shared" si="106"/>
        <v>0</v>
      </c>
      <c r="E353" s="13">
        <v>0</v>
      </c>
      <c r="F353" s="5" t="s">
        <v>373</v>
      </c>
      <c r="G353" s="5" t="s">
        <v>373</v>
      </c>
      <c r="H353" s="5" t="s">
        <v>373</v>
      </c>
      <c r="I353" s="13" t="s">
        <v>370</v>
      </c>
      <c r="J353" s="5" t="s">
        <v>373</v>
      </c>
      <c r="K353" s="5" t="s">
        <v>373</v>
      </c>
      <c r="L353" s="5" t="s">
        <v>373</v>
      </c>
      <c r="M353" s="13" t="s">
        <v>370</v>
      </c>
      <c r="N353" s="37">
        <v>250</v>
      </c>
      <c r="O353" s="37">
        <v>171.5</v>
      </c>
      <c r="P353" s="4">
        <f t="shared" si="111"/>
        <v>0.68600000000000005</v>
      </c>
      <c r="Q353" s="13">
        <v>20</v>
      </c>
      <c r="R353" s="22">
        <v>1</v>
      </c>
      <c r="S353" s="13">
        <v>15</v>
      </c>
      <c r="T353" s="37">
        <v>103.3</v>
      </c>
      <c r="U353" s="37">
        <v>8.9</v>
      </c>
      <c r="V353" s="4">
        <f t="shared" si="112"/>
        <v>8.6156824782187807E-2</v>
      </c>
      <c r="W353" s="13">
        <v>15</v>
      </c>
      <c r="X353" s="37">
        <v>12.8</v>
      </c>
      <c r="Y353" s="37">
        <v>12.3</v>
      </c>
      <c r="Z353" s="4">
        <f t="shared" si="113"/>
        <v>0.9609375</v>
      </c>
      <c r="AA353" s="13">
        <v>35</v>
      </c>
      <c r="AB353" s="37" t="s">
        <v>370</v>
      </c>
      <c r="AC353" s="37" t="s">
        <v>370</v>
      </c>
      <c r="AD353" s="4" t="s">
        <v>370</v>
      </c>
      <c r="AE353" s="13" t="s">
        <v>370</v>
      </c>
      <c r="AF353" s="5" t="s">
        <v>383</v>
      </c>
      <c r="AG353" s="5" t="s">
        <v>383</v>
      </c>
      <c r="AH353" s="5" t="s">
        <v>383</v>
      </c>
      <c r="AI353" s="13">
        <v>5</v>
      </c>
      <c r="AJ353" s="5" t="s">
        <v>383</v>
      </c>
      <c r="AK353" s="5" t="s">
        <v>383</v>
      </c>
      <c r="AL353" s="5" t="s">
        <v>383</v>
      </c>
      <c r="AM353" s="13">
        <v>15</v>
      </c>
      <c r="AN353" s="37">
        <v>139</v>
      </c>
      <c r="AO353" s="37">
        <v>78</v>
      </c>
      <c r="AP353" s="4">
        <f t="shared" ref="AP353:AP363" si="122">IF((AQ353=0),0,IF(AN353=0,1,IF(AO353&lt;0,0,AO353/AN353)))</f>
        <v>0.5611510791366906</v>
      </c>
      <c r="AQ353" s="13">
        <v>20</v>
      </c>
      <c r="AR353" s="20">
        <f t="shared" si="114"/>
        <v>0.71303034718539637</v>
      </c>
      <c r="AS353" s="20">
        <f t="shared" ref="AS353:AS363" si="123">IF(AR353&gt;1.2,IF((AR353-1.2)*0.1+1.2&gt;1.3,1.3,(AR353-1.2)*0.1+1.2),AR353)</f>
        <v>0.71303034718539637</v>
      </c>
      <c r="AT353" s="35">
        <v>714</v>
      </c>
      <c r="AU353" s="21">
        <f t="shared" si="107"/>
        <v>584.18181818181813</v>
      </c>
      <c r="AV353" s="21">
        <f t="shared" si="108"/>
        <v>416.5</v>
      </c>
      <c r="AW353" s="80">
        <f t="shared" si="109"/>
        <v>-167.68181818181813</v>
      </c>
      <c r="AX353" s="21">
        <v>109.3</v>
      </c>
      <c r="AY353" s="21">
        <v>110.9</v>
      </c>
      <c r="AZ353" s="21">
        <v>0</v>
      </c>
      <c r="BA353" s="21">
        <v>47.8</v>
      </c>
      <c r="BB353" s="21">
        <v>79.7</v>
      </c>
      <c r="BC353" s="21">
        <v>9.6999999999999886</v>
      </c>
      <c r="BD353" s="21">
        <v>70.200000000000017</v>
      </c>
      <c r="BE353" s="21">
        <v>65.8</v>
      </c>
      <c r="BF353" s="78">
        <f t="shared" si="110"/>
        <v>-76.900000000000006</v>
      </c>
      <c r="BG353" s="112" t="s">
        <v>413</v>
      </c>
      <c r="BH353" s="82"/>
      <c r="BI353" s="103"/>
      <c r="BJ353" s="37">
        <f t="shared" si="115"/>
        <v>0</v>
      </c>
    </row>
    <row r="354" spans="1:62" s="2" customFormat="1" ht="15.75" x14ac:dyDescent="0.2">
      <c r="A354" s="16" t="s">
        <v>55</v>
      </c>
      <c r="B354" s="37">
        <v>0</v>
      </c>
      <c r="C354" s="37">
        <v>0</v>
      </c>
      <c r="D354" s="4">
        <f t="shared" si="106"/>
        <v>0</v>
      </c>
      <c r="E354" s="13">
        <v>0</v>
      </c>
      <c r="F354" s="5" t="s">
        <v>373</v>
      </c>
      <c r="G354" s="5" t="s">
        <v>373</v>
      </c>
      <c r="H354" s="5" t="s">
        <v>373</v>
      </c>
      <c r="I354" s="13" t="s">
        <v>370</v>
      </c>
      <c r="J354" s="5" t="s">
        <v>373</v>
      </c>
      <c r="K354" s="5" t="s">
        <v>373</v>
      </c>
      <c r="L354" s="5" t="s">
        <v>373</v>
      </c>
      <c r="M354" s="13" t="s">
        <v>370</v>
      </c>
      <c r="N354" s="37">
        <v>819.7</v>
      </c>
      <c r="O354" s="37">
        <v>1171.5999999999999</v>
      </c>
      <c r="P354" s="4">
        <f t="shared" si="111"/>
        <v>1.4293034036842744</v>
      </c>
      <c r="Q354" s="13">
        <v>20</v>
      </c>
      <c r="R354" s="22">
        <v>1</v>
      </c>
      <c r="S354" s="13">
        <v>15</v>
      </c>
      <c r="T354" s="37">
        <v>804.7</v>
      </c>
      <c r="U354" s="37">
        <v>747</v>
      </c>
      <c r="V354" s="4">
        <f t="shared" si="112"/>
        <v>0.92829625947558092</v>
      </c>
      <c r="W354" s="13">
        <v>30</v>
      </c>
      <c r="X354" s="37">
        <v>18.3</v>
      </c>
      <c r="Y354" s="37">
        <v>15.7</v>
      </c>
      <c r="Z354" s="4">
        <f t="shared" si="113"/>
        <v>0.85792349726775952</v>
      </c>
      <c r="AA354" s="13">
        <v>20</v>
      </c>
      <c r="AB354" s="37" t="s">
        <v>370</v>
      </c>
      <c r="AC354" s="37" t="s">
        <v>370</v>
      </c>
      <c r="AD354" s="4" t="s">
        <v>370</v>
      </c>
      <c r="AE354" s="13" t="s">
        <v>370</v>
      </c>
      <c r="AF354" s="5" t="s">
        <v>383</v>
      </c>
      <c r="AG354" s="5" t="s">
        <v>383</v>
      </c>
      <c r="AH354" s="5" t="s">
        <v>383</v>
      </c>
      <c r="AI354" s="13">
        <v>5</v>
      </c>
      <c r="AJ354" s="5" t="s">
        <v>383</v>
      </c>
      <c r="AK354" s="5" t="s">
        <v>383</v>
      </c>
      <c r="AL354" s="5" t="s">
        <v>383</v>
      </c>
      <c r="AM354" s="13">
        <v>15</v>
      </c>
      <c r="AN354" s="37">
        <v>653</v>
      </c>
      <c r="AO354" s="37">
        <v>522</v>
      </c>
      <c r="AP354" s="4">
        <f t="shared" si="122"/>
        <v>0.79938744257274119</v>
      </c>
      <c r="AQ354" s="13">
        <v>20</v>
      </c>
      <c r="AR354" s="20">
        <f t="shared" si="114"/>
        <v>0.99601118718821846</v>
      </c>
      <c r="AS354" s="20">
        <f t="shared" si="123"/>
        <v>0.99601118718821846</v>
      </c>
      <c r="AT354" s="35">
        <v>821</v>
      </c>
      <c r="AU354" s="21">
        <f t="shared" si="107"/>
        <v>671.72727272727275</v>
      </c>
      <c r="AV354" s="21">
        <f t="shared" si="108"/>
        <v>669</v>
      </c>
      <c r="AW354" s="80">
        <f t="shared" si="109"/>
        <v>-2.7272727272727479</v>
      </c>
      <c r="AX354" s="21">
        <v>239.7</v>
      </c>
      <c r="AY354" s="21">
        <v>220.1</v>
      </c>
      <c r="AZ354" s="21">
        <v>0</v>
      </c>
      <c r="BA354" s="21">
        <v>49.1</v>
      </c>
      <c r="BB354" s="21">
        <v>52.9</v>
      </c>
      <c r="BC354" s="21">
        <v>0</v>
      </c>
      <c r="BD354" s="21">
        <v>72.599999999999994</v>
      </c>
      <c r="BE354" s="21">
        <v>90.6</v>
      </c>
      <c r="BF354" s="78">
        <f t="shared" si="110"/>
        <v>-55.999999999999972</v>
      </c>
      <c r="BG354" s="112"/>
      <c r="BH354" s="82"/>
      <c r="BI354" s="103"/>
      <c r="BJ354" s="37">
        <f t="shared" si="115"/>
        <v>0</v>
      </c>
    </row>
    <row r="355" spans="1:62" s="2" customFormat="1" ht="15.75" x14ac:dyDescent="0.2">
      <c r="A355" s="16" t="s">
        <v>348</v>
      </c>
      <c r="B355" s="37">
        <v>599</v>
      </c>
      <c r="C355" s="37">
        <v>628.29999999999995</v>
      </c>
      <c r="D355" s="4">
        <f t="shared" si="106"/>
        <v>1.0489148580968279</v>
      </c>
      <c r="E355" s="13">
        <v>10</v>
      </c>
      <c r="F355" s="5" t="s">
        <v>373</v>
      </c>
      <c r="G355" s="5" t="s">
        <v>373</v>
      </c>
      <c r="H355" s="5" t="s">
        <v>373</v>
      </c>
      <c r="I355" s="13" t="s">
        <v>370</v>
      </c>
      <c r="J355" s="5" t="s">
        <v>373</v>
      </c>
      <c r="K355" s="5" t="s">
        <v>373</v>
      </c>
      <c r="L355" s="5" t="s">
        <v>373</v>
      </c>
      <c r="M355" s="13" t="s">
        <v>370</v>
      </c>
      <c r="N355" s="37">
        <v>496.1</v>
      </c>
      <c r="O355" s="37">
        <v>333</v>
      </c>
      <c r="P355" s="4">
        <f t="shared" si="111"/>
        <v>0.67123563797621444</v>
      </c>
      <c r="Q355" s="13">
        <v>20</v>
      </c>
      <c r="R355" s="22">
        <v>1</v>
      </c>
      <c r="S355" s="13">
        <v>15</v>
      </c>
      <c r="T355" s="37">
        <v>228.6</v>
      </c>
      <c r="U355" s="37">
        <v>404.7</v>
      </c>
      <c r="V355" s="4">
        <f t="shared" si="112"/>
        <v>1.7703412073490814</v>
      </c>
      <c r="W355" s="13">
        <v>30</v>
      </c>
      <c r="X355" s="37">
        <v>16.55</v>
      </c>
      <c r="Y355" s="37">
        <v>27.3</v>
      </c>
      <c r="Z355" s="4">
        <f t="shared" si="113"/>
        <v>1.649546827794562</v>
      </c>
      <c r="AA355" s="13">
        <v>20</v>
      </c>
      <c r="AB355" s="37" t="s">
        <v>370</v>
      </c>
      <c r="AC355" s="37" t="s">
        <v>370</v>
      </c>
      <c r="AD355" s="4" t="s">
        <v>370</v>
      </c>
      <c r="AE355" s="13" t="s">
        <v>370</v>
      </c>
      <c r="AF355" s="5" t="s">
        <v>383</v>
      </c>
      <c r="AG355" s="5" t="s">
        <v>383</v>
      </c>
      <c r="AH355" s="5" t="s">
        <v>383</v>
      </c>
      <c r="AI355" s="13">
        <v>5</v>
      </c>
      <c r="AJ355" s="5" t="s">
        <v>383</v>
      </c>
      <c r="AK355" s="5" t="s">
        <v>383</v>
      </c>
      <c r="AL355" s="5" t="s">
        <v>383</v>
      </c>
      <c r="AM355" s="13">
        <v>15</v>
      </c>
      <c r="AN355" s="37">
        <v>301</v>
      </c>
      <c r="AO355" s="37">
        <v>272</v>
      </c>
      <c r="AP355" s="4">
        <f t="shared" si="122"/>
        <v>0.90365448504983392</v>
      </c>
      <c r="AQ355" s="13">
        <v>20</v>
      </c>
      <c r="AR355" s="20">
        <f t="shared" si="114"/>
        <v>1.2442445549378516</v>
      </c>
      <c r="AS355" s="20">
        <f t="shared" si="123"/>
        <v>1.2044244554937851</v>
      </c>
      <c r="AT355" s="35">
        <v>1148</v>
      </c>
      <c r="AU355" s="21">
        <f t="shared" si="107"/>
        <v>939.27272727272725</v>
      </c>
      <c r="AV355" s="21">
        <f t="shared" si="108"/>
        <v>1131.3</v>
      </c>
      <c r="AW355" s="80">
        <f t="shared" si="109"/>
        <v>192.0272727272727</v>
      </c>
      <c r="AX355" s="21">
        <v>166.6</v>
      </c>
      <c r="AY355" s="21">
        <v>122.8</v>
      </c>
      <c r="AZ355" s="21">
        <v>0</v>
      </c>
      <c r="BA355" s="21">
        <v>131.69999999999999</v>
      </c>
      <c r="BB355" s="21">
        <v>135.69999999999999</v>
      </c>
      <c r="BC355" s="21">
        <v>182.99999999999994</v>
      </c>
      <c r="BD355" s="21">
        <v>136.00000000000009</v>
      </c>
      <c r="BE355" s="21">
        <v>138.69999999999999</v>
      </c>
      <c r="BF355" s="78">
        <f t="shared" si="110"/>
        <v>116.79999999999998</v>
      </c>
      <c r="BG355" s="112"/>
      <c r="BH355" s="82"/>
      <c r="BI355" s="103"/>
      <c r="BJ355" s="37">
        <f t="shared" si="115"/>
        <v>116.79999999999998</v>
      </c>
    </row>
    <row r="356" spans="1:62" s="2" customFormat="1" ht="15.75" x14ac:dyDescent="0.2">
      <c r="A356" s="16" t="s">
        <v>349</v>
      </c>
      <c r="B356" s="37">
        <v>21945</v>
      </c>
      <c r="C356" s="37">
        <v>27839</v>
      </c>
      <c r="D356" s="4">
        <f t="shared" si="106"/>
        <v>1.2685805422647527</v>
      </c>
      <c r="E356" s="13">
        <v>10</v>
      </c>
      <c r="F356" s="5" t="s">
        <v>373</v>
      </c>
      <c r="G356" s="5" t="s">
        <v>373</v>
      </c>
      <c r="H356" s="5" t="s">
        <v>373</v>
      </c>
      <c r="I356" s="13" t="s">
        <v>370</v>
      </c>
      <c r="J356" s="5" t="s">
        <v>373</v>
      </c>
      <c r="K356" s="5" t="s">
        <v>373</v>
      </c>
      <c r="L356" s="5" t="s">
        <v>373</v>
      </c>
      <c r="M356" s="13" t="s">
        <v>370</v>
      </c>
      <c r="N356" s="37">
        <v>628.29999999999995</v>
      </c>
      <c r="O356" s="37">
        <v>424.8</v>
      </c>
      <c r="P356" s="4">
        <f t="shared" si="111"/>
        <v>0.67611013846888435</v>
      </c>
      <c r="Q356" s="13">
        <v>20</v>
      </c>
      <c r="R356" s="22">
        <v>1</v>
      </c>
      <c r="S356" s="13">
        <v>15</v>
      </c>
      <c r="T356" s="37">
        <v>1602.7</v>
      </c>
      <c r="U356" s="37">
        <v>1706.5</v>
      </c>
      <c r="V356" s="4">
        <f t="shared" si="112"/>
        <v>1.0647657078679729</v>
      </c>
      <c r="W356" s="13">
        <v>30</v>
      </c>
      <c r="X356" s="37">
        <v>62</v>
      </c>
      <c r="Y356" s="37">
        <v>59.6</v>
      </c>
      <c r="Z356" s="4">
        <f t="shared" si="113"/>
        <v>0.96129032258064517</v>
      </c>
      <c r="AA356" s="13">
        <v>20</v>
      </c>
      <c r="AB356" s="37" t="s">
        <v>370</v>
      </c>
      <c r="AC356" s="37" t="s">
        <v>370</v>
      </c>
      <c r="AD356" s="4" t="s">
        <v>370</v>
      </c>
      <c r="AE356" s="13" t="s">
        <v>370</v>
      </c>
      <c r="AF356" s="5" t="s">
        <v>383</v>
      </c>
      <c r="AG356" s="5" t="s">
        <v>383</v>
      </c>
      <c r="AH356" s="5" t="s">
        <v>383</v>
      </c>
      <c r="AI356" s="13">
        <v>5</v>
      </c>
      <c r="AJ356" s="5" t="s">
        <v>383</v>
      </c>
      <c r="AK356" s="5" t="s">
        <v>383</v>
      </c>
      <c r="AL356" s="5" t="s">
        <v>383</v>
      </c>
      <c r="AM356" s="13">
        <v>15</v>
      </c>
      <c r="AN356" s="37">
        <v>1275</v>
      </c>
      <c r="AO356" s="37">
        <v>1020</v>
      </c>
      <c r="AP356" s="4">
        <f t="shared" si="122"/>
        <v>0.8</v>
      </c>
      <c r="AQ356" s="13">
        <v>20</v>
      </c>
      <c r="AR356" s="20">
        <f t="shared" si="114"/>
        <v>0.94240683373632439</v>
      </c>
      <c r="AS356" s="20">
        <f t="shared" si="123"/>
        <v>0.94240683373632439</v>
      </c>
      <c r="AT356" s="35">
        <v>1276</v>
      </c>
      <c r="AU356" s="21">
        <f t="shared" si="107"/>
        <v>1044</v>
      </c>
      <c r="AV356" s="21">
        <f t="shared" si="108"/>
        <v>983.9</v>
      </c>
      <c r="AW356" s="80">
        <f t="shared" si="109"/>
        <v>-60.100000000000023</v>
      </c>
      <c r="AX356" s="21">
        <v>172</v>
      </c>
      <c r="AY356" s="21">
        <v>292.3</v>
      </c>
      <c r="AZ356" s="21">
        <v>0</v>
      </c>
      <c r="BA356" s="21">
        <v>150.80000000000001</v>
      </c>
      <c r="BB356" s="21">
        <v>85.9</v>
      </c>
      <c r="BC356" s="21">
        <v>0</v>
      </c>
      <c r="BD356" s="21">
        <v>137.80000000000001</v>
      </c>
      <c r="BE356" s="21">
        <v>141</v>
      </c>
      <c r="BF356" s="78">
        <f t="shared" si="110"/>
        <v>4.0999999999998522</v>
      </c>
      <c r="BG356" s="112"/>
      <c r="BH356" s="82"/>
      <c r="BI356" s="103"/>
      <c r="BJ356" s="37">
        <f t="shared" si="115"/>
        <v>4.0999999999998522</v>
      </c>
    </row>
    <row r="357" spans="1:62" s="2" customFormat="1" ht="15.75" x14ac:dyDescent="0.2">
      <c r="A357" s="16" t="s">
        <v>350</v>
      </c>
      <c r="B357" s="37">
        <v>366658</v>
      </c>
      <c r="C357" s="37">
        <v>377489</v>
      </c>
      <c r="D357" s="4">
        <f t="shared" si="106"/>
        <v>1.0295397891222884</v>
      </c>
      <c r="E357" s="13">
        <v>10</v>
      </c>
      <c r="F357" s="5" t="s">
        <v>373</v>
      </c>
      <c r="G357" s="5" t="s">
        <v>373</v>
      </c>
      <c r="H357" s="5" t="s">
        <v>373</v>
      </c>
      <c r="I357" s="13" t="s">
        <v>370</v>
      </c>
      <c r="J357" s="5" t="s">
        <v>373</v>
      </c>
      <c r="K357" s="5" t="s">
        <v>373</v>
      </c>
      <c r="L357" s="5" t="s">
        <v>373</v>
      </c>
      <c r="M357" s="13" t="s">
        <v>370</v>
      </c>
      <c r="N357" s="37">
        <v>1701.8</v>
      </c>
      <c r="O357" s="37">
        <v>1060.3</v>
      </c>
      <c r="P357" s="4">
        <f t="shared" si="111"/>
        <v>0.62304618639088027</v>
      </c>
      <c r="Q357" s="13">
        <v>20</v>
      </c>
      <c r="R357" s="22">
        <v>1</v>
      </c>
      <c r="S357" s="13">
        <v>15</v>
      </c>
      <c r="T357" s="37">
        <v>49</v>
      </c>
      <c r="U357" s="37">
        <v>6.7</v>
      </c>
      <c r="V357" s="4">
        <f t="shared" si="112"/>
        <v>0.13673469387755102</v>
      </c>
      <c r="W357" s="13">
        <v>25</v>
      </c>
      <c r="X357" s="37">
        <v>4.4000000000000004</v>
      </c>
      <c r="Y357" s="37">
        <v>5.9</v>
      </c>
      <c r="Z357" s="4">
        <f t="shared" si="113"/>
        <v>1.3409090909090908</v>
      </c>
      <c r="AA357" s="13">
        <v>25</v>
      </c>
      <c r="AB357" s="37" t="s">
        <v>370</v>
      </c>
      <c r="AC357" s="37" t="s">
        <v>370</v>
      </c>
      <c r="AD357" s="4" t="s">
        <v>370</v>
      </c>
      <c r="AE357" s="13" t="s">
        <v>370</v>
      </c>
      <c r="AF357" s="5" t="s">
        <v>383</v>
      </c>
      <c r="AG357" s="5" t="s">
        <v>383</v>
      </c>
      <c r="AH357" s="5" t="s">
        <v>383</v>
      </c>
      <c r="AI357" s="13">
        <v>5</v>
      </c>
      <c r="AJ357" s="5" t="s">
        <v>383</v>
      </c>
      <c r="AK357" s="5" t="s">
        <v>383</v>
      </c>
      <c r="AL357" s="5" t="s">
        <v>383</v>
      </c>
      <c r="AM357" s="13">
        <v>15</v>
      </c>
      <c r="AN357" s="37">
        <v>52</v>
      </c>
      <c r="AO357" s="37">
        <v>40</v>
      </c>
      <c r="AP357" s="4">
        <f t="shared" si="122"/>
        <v>0.76923076923076927</v>
      </c>
      <c r="AQ357" s="13">
        <v>20</v>
      </c>
      <c r="AR357" s="20">
        <f t="shared" si="114"/>
        <v>0.78332201411584279</v>
      </c>
      <c r="AS357" s="20">
        <f t="shared" si="123"/>
        <v>0.78332201411584279</v>
      </c>
      <c r="AT357" s="35">
        <v>611</v>
      </c>
      <c r="AU357" s="21">
        <f t="shared" si="107"/>
        <v>499.90909090909093</v>
      </c>
      <c r="AV357" s="21">
        <f t="shared" si="108"/>
        <v>391.6</v>
      </c>
      <c r="AW357" s="80">
        <f t="shared" si="109"/>
        <v>-108.30909090909091</v>
      </c>
      <c r="AX357" s="21">
        <v>175</v>
      </c>
      <c r="AY357" s="21">
        <v>151.30000000000001</v>
      </c>
      <c r="AZ357" s="21">
        <v>0</v>
      </c>
      <c r="BA357" s="21">
        <v>20.5</v>
      </c>
      <c r="BB357" s="21">
        <v>67.400000000000006</v>
      </c>
      <c r="BC357" s="21">
        <v>0</v>
      </c>
      <c r="BD357" s="21">
        <v>34.9</v>
      </c>
      <c r="BE357" s="21">
        <v>41.9</v>
      </c>
      <c r="BF357" s="78">
        <f t="shared" si="110"/>
        <v>-99.399999999999991</v>
      </c>
      <c r="BG357" s="112"/>
      <c r="BH357" s="82"/>
      <c r="BI357" s="103"/>
      <c r="BJ357" s="37">
        <f t="shared" si="115"/>
        <v>0</v>
      </c>
    </row>
    <row r="358" spans="1:62" s="2" customFormat="1" ht="14.25" customHeight="1" x14ac:dyDescent="0.2">
      <c r="A358" s="16" t="s">
        <v>351</v>
      </c>
      <c r="B358" s="37">
        <v>0</v>
      </c>
      <c r="C358" s="37">
        <v>0</v>
      </c>
      <c r="D358" s="4">
        <f t="shared" si="106"/>
        <v>0</v>
      </c>
      <c r="E358" s="13">
        <v>0</v>
      </c>
      <c r="F358" s="5" t="s">
        <v>373</v>
      </c>
      <c r="G358" s="5" t="s">
        <v>373</v>
      </c>
      <c r="H358" s="5" t="s">
        <v>373</v>
      </c>
      <c r="I358" s="13" t="s">
        <v>370</v>
      </c>
      <c r="J358" s="5" t="s">
        <v>373</v>
      </c>
      <c r="K358" s="5" t="s">
        <v>373</v>
      </c>
      <c r="L358" s="5" t="s">
        <v>373</v>
      </c>
      <c r="M358" s="13" t="s">
        <v>370</v>
      </c>
      <c r="N358" s="37">
        <v>170.6</v>
      </c>
      <c r="O358" s="37">
        <v>164.7</v>
      </c>
      <c r="P358" s="4">
        <f t="shared" si="111"/>
        <v>0.96541617819460723</v>
      </c>
      <c r="Q358" s="13">
        <v>20</v>
      </c>
      <c r="R358" s="22">
        <v>1</v>
      </c>
      <c r="S358" s="13">
        <v>15</v>
      </c>
      <c r="T358" s="37">
        <v>203.8</v>
      </c>
      <c r="U358" s="37">
        <v>216.4</v>
      </c>
      <c r="V358" s="4">
        <f t="shared" si="112"/>
        <v>1.0618253189401374</v>
      </c>
      <c r="W358" s="13">
        <v>30</v>
      </c>
      <c r="X358" s="37">
        <v>8.3000000000000007</v>
      </c>
      <c r="Y358" s="37">
        <v>13.9</v>
      </c>
      <c r="Z358" s="4">
        <f t="shared" si="113"/>
        <v>1.6746987951807228</v>
      </c>
      <c r="AA358" s="13">
        <v>20</v>
      </c>
      <c r="AB358" s="37" t="s">
        <v>370</v>
      </c>
      <c r="AC358" s="37" t="s">
        <v>370</v>
      </c>
      <c r="AD358" s="4" t="s">
        <v>370</v>
      </c>
      <c r="AE358" s="13" t="s">
        <v>370</v>
      </c>
      <c r="AF358" s="5" t="s">
        <v>383</v>
      </c>
      <c r="AG358" s="5" t="s">
        <v>383</v>
      </c>
      <c r="AH358" s="5" t="s">
        <v>383</v>
      </c>
      <c r="AI358" s="13">
        <v>5</v>
      </c>
      <c r="AJ358" s="5" t="s">
        <v>383</v>
      </c>
      <c r="AK358" s="5" t="s">
        <v>383</v>
      </c>
      <c r="AL358" s="5" t="s">
        <v>383</v>
      </c>
      <c r="AM358" s="13">
        <v>15</v>
      </c>
      <c r="AN358" s="37">
        <v>73</v>
      </c>
      <c r="AO358" s="37">
        <v>92</v>
      </c>
      <c r="AP358" s="4">
        <f t="shared" si="122"/>
        <v>1.2602739726027397</v>
      </c>
      <c r="AQ358" s="13">
        <v>20</v>
      </c>
      <c r="AR358" s="20">
        <f t="shared" si="114"/>
        <v>1.1891670332168143</v>
      </c>
      <c r="AS358" s="20">
        <f t="shared" si="123"/>
        <v>1.1891670332168143</v>
      </c>
      <c r="AT358" s="35">
        <v>240</v>
      </c>
      <c r="AU358" s="21">
        <f t="shared" si="107"/>
        <v>196.36363636363635</v>
      </c>
      <c r="AV358" s="21">
        <f t="shared" si="108"/>
        <v>233.5</v>
      </c>
      <c r="AW358" s="80">
        <f t="shared" si="109"/>
        <v>37.136363636363654</v>
      </c>
      <c r="AX358" s="21">
        <v>28.2</v>
      </c>
      <c r="AY358" s="21">
        <v>40.700000000000003</v>
      </c>
      <c r="AZ358" s="21">
        <v>0</v>
      </c>
      <c r="BA358" s="21">
        <v>16.399999999999999</v>
      </c>
      <c r="BB358" s="21">
        <v>28.4</v>
      </c>
      <c r="BC358" s="21">
        <v>42.199999999999989</v>
      </c>
      <c r="BD358" s="21">
        <v>9.5000000000000053</v>
      </c>
      <c r="BE358" s="21">
        <v>29.299999999999983</v>
      </c>
      <c r="BF358" s="78">
        <f t="shared" si="110"/>
        <v>38.80000000000004</v>
      </c>
      <c r="BG358" s="112"/>
      <c r="BH358" s="82"/>
      <c r="BI358" s="103"/>
      <c r="BJ358" s="37">
        <f t="shared" si="115"/>
        <v>38.80000000000004</v>
      </c>
    </row>
    <row r="359" spans="1:62" s="2" customFormat="1" ht="15.75" x14ac:dyDescent="0.2">
      <c r="A359" s="16" t="s">
        <v>352</v>
      </c>
      <c r="B359" s="37">
        <v>0</v>
      </c>
      <c r="C359" s="37">
        <v>0</v>
      </c>
      <c r="D359" s="4">
        <f t="shared" si="106"/>
        <v>0</v>
      </c>
      <c r="E359" s="13">
        <v>0</v>
      </c>
      <c r="F359" s="5" t="s">
        <v>373</v>
      </c>
      <c r="G359" s="5" t="s">
        <v>373</v>
      </c>
      <c r="H359" s="5" t="s">
        <v>373</v>
      </c>
      <c r="I359" s="13" t="s">
        <v>370</v>
      </c>
      <c r="J359" s="5" t="s">
        <v>373</v>
      </c>
      <c r="K359" s="5" t="s">
        <v>373</v>
      </c>
      <c r="L359" s="5" t="s">
        <v>373</v>
      </c>
      <c r="M359" s="13" t="s">
        <v>370</v>
      </c>
      <c r="N359" s="37">
        <v>3029.4</v>
      </c>
      <c r="O359" s="37">
        <v>4182.7</v>
      </c>
      <c r="P359" s="4">
        <f t="shared" si="111"/>
        <v>1.3807024493299003</v>
      </c>
      <c r="Q359" s="13">
        <v>20</v>
      </c>
      <c r="R359" s="22">
        <v>1</v>
      </c>
      <c r="S359" s="13">
        <v>15</v>
      </c>
      <c r="T359" s="37">
        <v>1287.8</v>
      </c>
      <c r="U359" s="37">
        <v>1723.1</v>
      </c>
      <c r="V359" s="4">
        <f t="shared" si="112"/>
        <v>1.3380183258269918</v>
      </c>
      <c r="W359" s="13">
        <v>30</v>
      </c>
      <c r="X359" s="37">
        <v>48.2</v>
      </c>
      <c r="Y359" s="37">
        <v>46.3</v>
      </c>
      <c r="Z359" s="4">
        <f t="shared" si="113"/>
        <v>0.96058091286307046</v>
      </c>
      <c r="AA359" s="13">
        <v>20</v>
      </c>
      <c r="AB359" s="37" t="s">
        <v>370</v>
      </c>
      <c r="AC359" s="37" t="s">
        <v>370</v>
      </c>
      <c r="AD359" s="4" t="s">
        <v>370</v>
      </c>
      <c r="AE359" s="13" t="s">
        <v>370</v>
      </c>
      <c r="AF359" s="5" t="s">
        <v>383</v>
      </c>
      <c r="AG359" s="5" t="s">
        <v>383</v>
      </c>
      <c r="AH359" s="5" t="s">
        <v>383</v>
      </c>
      <c r="AI359" s="13">
        <v>5</v>
      </c>
      <c r="AJ359" s="5" t="s">
        <v>383</v>
      </c>
      <c r="AK359" s="5" t="s">
        <v>383</v>
      </c>
      <c r="AL359" s="5" t="s">
        <v>383</v>
      </c>
      <c r="AM359" s="13">
        <v>15</v>
      </c>
      <c r="AN359" s="37">
        <v>820</v>
      </c>
      <c r="AO359" s="37">
        <v>932</v>
      </c>
      <c r="AP359" s="4">
        <f t="shared" si="122"/>
        <v>1.1365853658536584</v>
      </c>
      <c r="AQ359" s="13">
        <v>20</v>
      </c>
      <c r="AR359" s="20">
        <f t="shared" si="114"/>
        <v>1.1875992793880223</v>
      </c>
      <c r="AS359" s="20">
        <f t="shared" si="123"/>
        <v>1.1875992793880223</v>
      </c>
      <c r="AT359" s="35">
        <v>356</v>
      </c>
      <c r="AU359" s="21">
        <f t="shared" si="107"/>
        <v>291.27272727272731</v>
      </c>
      <c r="AV359" s="21">
        <f t="shared" si="108"/>
        <v>345.9</v>
      </c>
      <c r="AW359" s="80">
        <f t="shared" si="109"/>
        <v>54.627272727272668</v>
      </c>
      <c r="AX359" s="21">
        <v>205.9</v>
      </c>
      <c r="AY359" s="21">
        <v>122.2</v>
      </c>
      <c r="AZ359" s="21">
        <v>0</v>
      </c>
      <c r="BA359" s="21">
        <v>26.7</v>
      </c>
      <c r="BB359" s="21">
        <v>31</v>
      </c>
      <c r="BC359" s="21">
        <v>0</v>
      </c>
      <c r="BD359" s="21">
        <v>31.3</v>
      </c>
      <c r="BE359" s="21">
        <v>39.200000000000003</v>
      </c>
      <c r="BF359" s="78">
        <f t="shared" si="110"/>
        <v>-110.40000000000003</v>
      </c>
      <c r="BG359" s="112"/>
      <c r="BH359" s="82"/>
      <c r="BI359" s="103"/>
      <c r="BJ359" s="37">
        <f t="shared" si="115"/>
        <v>0</v>
      </c>
    </row>
    <row r="360" spans="1:62" s="2" customFormat="1" ht="18.75" customHeight="1" x14ac:dyDescent="0.2">
      <c r="A360" s="16" t="s">
        <v>353</v>
      </c>
      <c r="B360" s="37">
        <v>0</v>
      </c>
      <c r="C360" s="37">
        <v>0</v>
      </c>
      <c r="D360" s="4">
        <f t="shared" si="106"/>
        <v>0</v>
      </c>
      <c r="E360" s="13">
        <v>0</v>
      </c>
      <c r="F360" s="5" t="s">
        <v>373</v>
      </c>
      <c r="G360" s="5" t="s">
        <v>373</v>
      </c>
      <c r="H360" s="5" t="s">
        <v>373</v>
      </c>
      <c r="I360" s="13" t="s">
        <v>370</v>
      </c>
      <c r="J360" s="5" t="s">
        <v>373</v>
      </c>
      <c r="K360" s="5" t="s">
        <v>373</v>
      </c>
      <c r="L360" s="5" t="s">
        <v>373</v>
      </c>
      <c r="M360" s="13" t="s">
        <v>370</v>
      </c>
      <c r="N360" s="37">
        <v>953.4</v>
      </c>
      <c r="O360" s="37">
        <v>1126.8</v>
      </c>
      <c r="P360" s="4">
        <f t="shared" si="111"/>
        <v>1.1818753933291377</v>
      </c>
      <c r="Q360" s="13">
        <v>20</v>
      </c>
      <c r="R360" s="22">
        <v>1</v>
      </c>
      <c r="S360" s="13">
        <v>15</v>
      </c>
      <c r="T360" s="37">
        <v>33</v>
      </c>
      <c r="U360" s="37">
        <v>9.1999999999999993</v>
      </c>
      <c r="V360" s="4">
        <f t="shared" si="112"/>
        <v>0.27878787878787875</v>
      </c>
      <c r="W360" s="13">
        <v>20</v>
      </c>
      <c r="X360" s="37">
        <v>7.1</v>
      </c>
      <c r="Y360" s="37">
        <v>11.3</v>
      </c>
      <c r="Z360" s="4">
        <f t="shared" si="113"/>
        <v>1.591549295774648</v>
      </c>
      <c r="AA360" s="13">
        <v>30</v>
      </c>
      <c r="AB360" s="37" t="s">
        <v>370</v>
      </c>
      <c r="AC360" s="37" t="s">
        <v>370</v>
      </c>
      <c r="AD360" s="4" t="s">
        <v>370</v>
      </c>
      <c r="AE360" s="13" t="s">
        <v>370</v>
      </c>
      <c r="AF360" s="5" t="s">
        <v>383</v>
      </c>
      <c r="AG360" s="5" t="s">
        <v>383</v>
      </c>
      <c r="AH360" s="5" t="s">
        <v>383</v>
      </c>
      <c r="AI360" s="13">
        <v>5</v>
      </c>
      <c r="AJ360" s="5" t="s">
        <v>383</v>
      </c>
      <c r="AK360" s="5" t="s">
        <v>383</v>
      </c>
      <c r="AL360" s="5" t="s">
        <v>383</v>
      </c>
      <c r="AM360" s="13">
        <v>15</v>
      </c>
      <c r="AN360" s="37">
        <v>208</v>
      </c>
      <c r="AO360" s="37">
        <v>122</v>
      </c>
      <c r="AP360" s="4">
        <f t="shared" si="122"/>
        <v>0.58653846153846156</v>
      </c>
      <c r="AQ360" s="13">
        <v>20</v>
      </c>
      <c r="AR360" s="20">
        <f t="shared" si="114"/>
        <v>0.98752870044141905</v>
      </c>
      <c r="AS360" s="20">
        <f t="shared" si="123"/>
        <v>0.98752870044141905</v>
      </c>
      <c r="AT360" s="35">
        <v>1096</v>
      </c>
      <c r="AU360" s="21">
        <f t="shared" si="107"/>
        <v>896.72727272727275</v>
      </c>
      <c r="AV360" s="21">
        <f t="shared" si="108"/>
        <v>885.5</v>
      </c>
      <c r="AW360" s="80">
        <f t="shared" si="109"/>
        <v>-11.227272727272748</v>
      </c>
      <c r="AX360" s="21">
        <v>175.1</v>
      </c>
      <c r="AY360" s="21">
        <v>151.5</v>
      </c>
      <c r="AZ360" s="21">
        <v>0</v>
      </c>
      <c r="BA360" s="21">
        <v>27.6</v>
      </c>
      <c r="BB360" s="21">
        <v>129.5</v>
      </c>
      <c r="BC360" s="21">
        <v>118.69999999999993</v>
      </c>
      <c r="BD360" s="21">
        <v>34.499999999999972</v>
      </c>
      <c r="BE360" s="21">
        <v>163</v>
      </c>
      <c r="BF360" s="78">
        <f t="shared" si="110"/>
        <v>85.600000000000051</v>
      </c>
      <c r="BG360" s="112"/>
      <c r="BH360" s="82"/>
      <c r="BI360" s="103"/>
      <c r="BJ360" s="37">
        <f t="shared" si="115"/>
        <v>85.600000000000051</v>
      </c>
    </row>
    <row r="361" spans="1:62" s="2" customFormat="1" ht="15.75" x14ac:dyDescent="0.2">
      <c r="A361" s="16" t="s">
        <v>354</v>
      </c>
      <c r="B361" s="37">
        <v>192</v>
      </c>
      <c r="C361" s="37">
        <v>141.69999999999999</v>
      </c>
      <c r="D361" s="4">
        <f t="shared" si="106"/>
        <v>0</v>
      </c>
      <c r="E361" s="13">
        <v>0</v>
      </c>
      <c r="F361" s="5" t="s">
        <v>373</v>
      </c>
      <c r="G361" s="5" t="s">
        <v>373</v>
      </c>
      <c r="H361" s="5" t="s">
        <v>373</v>
      </c>
      <c r="I361" s="13" t="s">
        <v>370</v>
      </c>
      <c r="J361" s="5" t="s">
        <v>373</v>
      </c>
      <c r="K361" s="5" t="s">
        <v>373</v>
      </c>
      <c r="L361" s="5" t="s">
        <v>373</v>
      </c>
      <c r="M361" s="13" t="s">
        <v>370</v>
      </c>
      <c r="N361" s="37">
        <v>1344.8</v>
      </c>
      <c r="O361" s="37">
        <v>1666.6</v>
      </c>
      <c r="P361" s="4">
        <f t="shared" si="111"/>
        <v>1.2392920880428315</v>
      </c>
      <c r="Q361" s="13">
        <v>20</v>
      </c>
      <c r="R361" s="22">
        <v>1</v>
      </c>
      <c r="S361" s="13">
        <v>15</v>
      </c>
      <c r="T361" s="37">
        <v>251</v>
      </c>
      <c r="U361" s="37">
        <v>364</v>
      </c>
      <c r="V361" s="4">
        <f t="shared" si="112"/>
        <v>1.450199203187251</v>
      </c>
      <c r="W361" s="13">
        <v>15</v>
      </c>
      <c r="X361" s="37">
        <v>15.9</v>
      </c>
      <c r="Y361" s="37">
        <v>21.5</v>
      </c>
      <c r="Z361" s="4">
        <f t="shared" si="113"/>
        <v>1.3522012578616351</v>
      </c>
      <c r="AA361" s="13">
        <v>35</v>
      </c>
      <c r="AB361" s="37" t="s">
        <v>370</v>
      </c>
      <c r="AC361" s="37" t="s">
        <v>370</v>
      </c>
      <c r="AD361" s="4" t="s">
        <v>370</v>
      </c>
      <c r="AE361" s="13" t="s">
        <v>370</v>
      </c>
      <c r="AF361" s="5" t="s">
        <v>383</v>
      </c>
      <c r="AG361" s="5" t="s">
        <v>383</v>
      </c>
      <c r="AH361" s="5" t="s">
        <v>383</v>
      </c>
      <c r="AI361" s="13">
        <v>5</v>
      </c>
      <c r="AJ361" s="5" t="s">
        <v>383</v>
      </c>
      <c r="AK361" s="5" t="s">
        <v>383</v>
      </c>
      <c r="AL361" s="5" t="s">
        <v>383</v>
      </c>
      <c r="AM361" s="13">
        <v>15</v>
      </c>
      <c r="AN361" s="37">
        <v>478</v>
      </c>
      <c r="AO361" s="37">
        <v>201</v>
      </c>
      <c r="AP361" s="4">
        <f t="shared" si="122"/>
        <v>0.42050209205020922</v>
      </c>
      <c r="AQ361" s="13">
        <v>20</v>
      </c>
      <c r="AR361" s="20">
        <f t="shared" si="114"/>
        <v>1.1169134826173983</v>
      </c>
      <c r="AS361" s="20">
        <f t="shared" si="123"/>
        <v>1.1169134826173983</v>
      </c>
      <c r="AT361" s="35">
        <v>902</v>
      </c>
      <c r="AU361" s="21">
        <f t="shared" si="107"/>
        <v>738</v>
      </c>
      <c r="AV361" s="21">
        <f t="shared" si="108"/>
        <v>824.3</v>
      </c>
      <c r="AW361" s="80">
        <f t="shared" si="109"/>
        <v>86.299999999999955</v>
      </c>
      <c r="AX361" s="21">
        <v>107.4</v>
      </c>
      <c r="AY361" s="21">
        <v>137.1</v>
      </c>
      <c r="AZ361" s="21">
        <v>0</v>
      </c>
      <c r="BA361" s="21">
        <v>100</v>
      </c>
      <c r="BB361" s="21">
        <v>101.6</v>
      </c>
      <c r="BC361" s="21">
        <v>103.5</v>
      </c>
      <c r="BD361" s="21">
        <v>104.79999999999993</v>
      </c>
      <c r="BE361" s="21">
        <v>125.2</v>
      </c>
      <c r="BF361" s="78">
        <f t="shared" si="110"/>
        <v>44.7</v>
      </c>
      <c r="BG361" s="112"/>
      <c r="BH361" s="82"/>
      <c r="BI361" s="103"/>
      <c r="BJ361" s="37">
        <f t="shared" si="115"/>
        <v>44.7</v>
      </c>
    </row>
    <row r="362" spans="1:62" s="2" customFormat="1" ht="15.75" x14ac:dyDescent="0.2">
      <c r="A362" s="16" t="s">
        <v>355</v>
      </c>
      <c r="B362" s="37">
        <v>0</v>
      </c>
      <c r="C362" s="37">
        <v>0</v>
      </c>
      <c r="D362" s="4">
        <f t="shared" si="106"/>
        <v>0</v>
      </c>
      <c r="E362" s="13">
        <v>0</v>
      </c>
      <c r="F362" s="5" t="s">
        <v>373</v>
      </c>
      <c r="G362" s="5" t="s">
        <v>373</v>
      </c>
      <c r="H362" s="5" t="s">
        <v>373</v>
      </c>
      <c r="I362" s="13" t="s">
        <v>370</v>
      </c>
      <c r="J362" s="5" t="s">
        <v>373</v>
      </c>
      <c r="K362" s="5" t="s">
        <v>373</v>
      </c>
      <c r="L362" s="5" t="s">
        <v>373</v>
      </c>
      <c r="M362" s="13" t="s">
        <v>370</v>
      </c>
      <c r="N362" s="37">
        <v>348.8</v>
      </c>
      <c r="O362" s="37">
        <v>360.5</v>
      </c>
      <c r="P362" s="4">
        <f t="shared" si="111"/>
        <v>1.0335435779816513</v>
      </c>
      <c r="Q362" s="13">
        <v>20</v>
      </c>
      <c r="R362" s="22">
        <v>1</v>
      </c>
      <c r="S362" s="13">
        <v>15</v>
      </c>
      <c r="T362" s="37">
        <v>69.5</v>
      </c>
      <c r="U362" s="37">
        <v>88.2</v>
      </c>
      <c r="V362" s="4">
        <f t="shared" si="112"/>
        <v>1.269064748201439</v>
      </c>
      <c r="W362" s="13">
        <v>10</v>
      </c>
      <c r="X362" s="37">
        <v>22.1</v>
      </c>
      <c r="Y362" s="37">
        <v>21.3</v>
      </c>
      <c r="Z362" s="4">
        <f t="shared" si="113"/>
        <v>0.96380090497737558</v>
      </c>
      <c r="AA362" s="13">
        <v>40</v>
      </c>
      <c r="AB362" s="37" t="s">
        <v>370</v>
      </c>
      <c r="AC362" s="37" t="s">
        <v>370</v>
      </c>
      <c r="AD362" s="4" t="s">
        <v>370</v>
      </c>
      <c r="AE362" s="13" t="s">
        <v>370</v>
      </c>
      <c r="AF362" s="5" t="s">
        <v>383</v>
      </c>
      <c r="AG362" s="5" t="s">
        <v>383</v>
      </c>
      <c r="AH362" s="5" t="s">
        <v>383</v>
      </c>
      <c r="AI362" s="13">
        <v>5</v>
      </c>
      <c r="AJ362" s="5" t="s">
        <v>383</v>
      </c>
      <c r="AK362" s="5" t="s">
        <v>383</v>
      </c>
      <c r="AL362" s="5" t="s">
        <v>383</v>
      </c>
      <c r="AM362" s="13">
        <v>15</v>
      </c>
      <c r="AN362" s="37">
        <v>172</v>
      </c>
      <c r="AO362" s="37">
        <v>165</v>
      </c>
      <c r="AP362" s="4">
        <f t="shared" si="122"/>
        <v>0.95930232558139539</v>
      </c>
      <c r="AQ362" s="13">
        <v>20</v>
      </c>
      <c r="AR362" s="20">
        <f t="shared" si="114"/>
        <v>1.0104723976416223</v>
      </c>
      <c r="AS362" s="20">
        <f t="shared" si="123"/>
        <v>1.0104723976416223</v>
      </c>
      <c r="AT362" s="35">
        <v>941</v>
      </c>
      <c r="AU362" s="21">
        <f t="shared" si="107"/>
        <v>769.90909090909088</v>
      </c>
      <c r="AV362" s="21">
        <f t="shared" si="108"/>
        <v>778</v>
      </c>
      <c r="AW362" s="80">
        <f t="shared" si="109"/>
        <v>8.0909090909091219</v>
      </c>
      <c r="AX362" s="21">
        <v>183.9</v>
      </c>
      <c r="AY362" s="21">
        <v>156.80000000000001</v>
      </c>
      <c r="AZ362" s="21">
        <v>0</v>
      </c>
      <c r="BA362" s="21">
        <v>34.299999999999997</v>
      </c>
      <c r="BB362" s="21">
        <v>108.5</v>
      </c>
      <c r="BC362" s="21">
        <v>86.100000000000023</v>
      </c>
      <c r="BD362" s="21">
        <v>25.90000000000002</v>
      </c>
      <c r="BE362" s="21">
        <v>74.399999999999892</v>
      </c>
      <c r="BF362" s="78">
        <f t="shared" si="110"/>
        <v>108.10000000000005</v>
      </c>
      <c r="BG362" s="112"/>
      <c r="BH362" s="82"/>
      <c r="BI362" s="103"/>
      <c r="BJ362" s="37">
        <f t="shared" si="115"/>
        <v>108.10000000000005</v>
      </c>
    </row>
    <row r="363" spans="1:62" s="2" customFormat="1" ht="15.75" x14ac:dyDescent="0.2">
      <c r="A363" s="16" t="s">
        <v>356</v>
      </c>
      <c r="B363" s="37">
        <v>53164.9</v>
      </c>
      <c r="C363" s="37">
        <v>48827.9</v>
      </c>
      <c r="D363" s="4">
        <f t="shared" si="106"/>
        <v>0.91842362159996538</v>
      </c>
      <c r="E363" s="13">
        <v>10</v>
      </c>
      <c r="F363" s="5" t="s">
        <v>373</v>
      </c>
      <c r="G363" s="5" t="s">
        <v>373</v>
      </c>
      <c r="H363" s="5" t="s">
        <v>373</v>
      </c>
      <c r="I363" s="13" t="s">
        <v>370</v>
      </c>
      <c r="J363" s="5" t="s">
        <v>373</v>
      </c>
      <c r="K363" s="5" t="s">
        <v>373</v>
      </c>
      <c r="L363" s="5" t="s">
        <v>373</v>
      </c>
      <c r="M363" s="13" t="s">
        <v>370</v>
      </c>
      <c r="N363" s="37">
        <v>4900.2</v>
      </c>
      <c r="O363" s="37">
        <v>4552.8</v>
      </c>
      <c r="P363" s="4">
        <f t="shared" si="111"/>
        <v>0.92910493449246978</v>
      </c>
      <c r="Q363" s="13">
        <v>20</v>
      </c>
      <c r="R363" s="22">
        <v>1</v>
      </c>
      <c r="S363" s="13">
        <v>15</v>
      </c>
      <c r="T363" s="37">
        <v>25.1</v>
      </c>
      <c r="U363" s="37">
        <v>36.1</v>
      </c>
      <c r="V363" s="4">
        <f t="shared" si="112"/>
        <v>1.4382470119521913</v>
      </c>
      <c r="W363" s="13">
        <v>25</v>
      </c>
      <c r="X363" s="37">
        <v>8.1</v>
      </c>
      <c r="Y363" s="37">
        <v>16.7</v>
      </c>
      <c r="Z363" s="4">
        <f t="shared" si="113"/>
        <v>2.0617283950617282</v>
      </c>
      <c r="AA363" s="13">
        <v>25</v>
      </c>
      <c r="AB363" s="37" t="s">
        <v>370</v>
      </c>
      <c r="AC363" s="37" t="s">
        <v>370</v>
      </c>
      <c r="AD363" s="4" t="s">
        <v>370</v>
      </c>
      <c r="AE363" s="13" t="s">
        <v>370</v>
      </c>
      <c r="AF363" s="5" t="s">
        <v>383</v>
      </c>
      <c r="AG363" s="5" t="s">
        <v>383</v>
      </c>
      <c r="AH363" s="5" t="s">
        <v>383</v>
      </c>
      <c r="AI363" s="13">
        <v>5</v>
      </c>
      <c r="AJ363" s="5" t="s">
        <v>383</v>
      </c>
      <c r="AK363" s="5" t="s">
        <v>383</v>
      </c>
      <c r="AL363" s="5" t="s">
        <v>383</v>
      </c>
      <c r="AM363" s="13">
        <v>15</v>
      </c>
      <c r="AN363" s="37">
        <v>84</v>
      </c>
      <c r="AO363" s="37">
        <v>53</v>
      </c>
      <c r="AP363" s="4">
        <f t="shared" si="122"/>
        <v>0.63095238095238093</v>
      </c>
      <c r="AQ363" s="13">
        <v>20</v>
      </c>
      <c r="AR363" s="20">
        <f t="shared" si="114"/>
        <v>1.2424762408716927</v>
      </c>
      <c r="AS363" s="20">
        <f t="shared" si="123"/>
        <v>1.2042476240871691</v>
      </c>
      <c r="AT363" s="35">
        <v>2444</v>
      </c>
      <c r="AU363" s="21">
        <f t="shared" si="107"/>
        <v>1999.6363636363637</v>
      </c>
      <c r="AV363" s="21">
        <f t="shared" si="108"/>
        <v>2408.1</v>
      </c>
      <c r="AW363" s="80">
        <f t="shared" si="109"/>
        <v>408.46363636363617</v>
      </c>
      <c r="AX363" s="21">
        <v>436.7</v>
      </c>
      <c r="AY363" s="21">
        <v>441.3</v>
      </c>
      <c r="AZ363" s="21">
        <v>0</v>
      </c>
      <c r="BA363" s="21">
        <v>271.60000000000002</v>
      </c>
      <c r="BB363" s="21">
        <v>286.60000000000002</v>
      </c>
      <c r="BC363" s="21">
        <v>230.39999999999986</v>
      </c>
      <c r="BD363" s="21">
        <v>215.50000000000009</v>
      </c>
      <c r="BE363" s="21">
        <v>189.50000000000006</v>
      </c>
      <c r="BF363" s="78">
        <f t="shared" si="110"/>
        <v>336.49999999999994</v>
      </c>
      <c r="BG363" s="112"/>
      <c r="BH363" s="82"/>
      <c r="BI363" s="103"/>
      <c r="BJ363" s="37">
        <f t="shared" si="115"/>
        <v>336.49999999999994</v>
      </c>
    </row>
    <row r="364" spans="1:62" s="2" customFormat="1" ht="19.5" customHeight="1" x14ac:dyDescent="0.2">
      <c r="A364" s="36" t="s">
        <v>357</v>
      </c>
      <c r="B364" s="37"/>
      <c r="C364" s="37"/>
      <c r="D364" s="4"/>
      <c r="E364" s="13"/>
      <c r="F364" s="5"/>
      <c r="G364" s="5"/>
      <c r="H364" s="5"/>
      <c r="I364" s="13"/>
      <c r="J364" s="5"/>
      <c r="K364" s="5"/>
      <c r="L364" s="5"/>
      <c r="M364" s="13"/>
      <c r="N364" s="37"/>
      <c r="O364" s="37"/>
      <c r="P364" s="4"/>
      <c r="Q364" s="13"/>
      <c r="R364" s="22"/>
      <c r="S364" s="13"/>
      <c r="T364" s="37"/>
      <c r="U364" s="37"/>
      <c r="V364" s="4"/>
      <c r="W364" s="13"/>
      <c r="X364" s="37"/>
      <c r="Y364" s="37"/>
      <c r="Z364" s="4"/>
      <c r="AA364" s="13"/>
      <c r="AB364" s="37"/>
      <c r="AC364" s="37"/>
      <c r="AD364" s="4"/>
      <c r="AE364" s="13"/>
      <c r="AF364" s="5"/>
      <c r="AG364" s="5"/>
      <c r="AH364" s="5"/>
      <c r="AI364" s="13"/>
      <c r="AJ364" s="5"/>
      <c r="AK364" s="5"/>
      <c r="AL364" s="5"/>
      <c r="AM364" s="13"/>
      <c r="AN364" s="37"/>
      <c r="AO364" s="37"/>
      <c r="AP364" s="4"/>
      <c r="AQ364" s="13"/>
      <c r="AR364" s="20"/>
      <c r="AS364" s="20"/>
      <c r="AT364" s="35"/>
      <c r="AU364" s="21"/>
      <c r="AV364" s="21"/>
      <c r="AW364" s="80"/>
      <c r="AX364" s="21"/>
      <c r="AY364" s="21"/>
      <c r="AZ364" s="21"/>
      <c r="BA364" s="21"/>
      <c r="BB364" s="21"/>
      <c r="BC364" s="21"/>
      <c r="BD364" s="21"/>
      <c r="BE364" s="21"/>
      <c r="BF364" s="78"/>
      <c r="BG364" s="112"/>
      <c r="BH364" s="82"/>
      <c r="BI364" s="103"/>
      <c r="BJ364" s="37"/>
    </row>
    <row r="365" spans="1:62" s="2" customFormat="1" ht="15.75" x14ac:dyDescent="0.2">
      <c r="A365" s="16" t="s">
        <v>358</v>
      </c>
      <c r="B365" s="37">
        <v>7200</v>
      </c>
      <c r="C365" s="37">
        <v>8157</v>
      </c>
      <c r="D365" s="4">
        <f t="shared" si="106"/>
        <v>1.1329166666666666</v>
      </c>
      <c r="E365" s="13">
        <v>10</v>
      </c>
      <c r="F365" s="5" t="s">
        <v>373</v>
      </c>
      <c r="G365" s="5" t="s">
        <v>373</v>
      </c>
      <c r="H365" s="5" t="s">
        <v>373</v>
      </c>
      <c r="I365" s="13" t="s">
        <v>370</v>
      </c>
      <c r="J365" s="5" t="s">
        <v>373</v>
      </c>
      <c r="K365" s="5" t="s">
        <v>373</v>
      </c>
      <c r="L365" s="5" t="s">
        <v>373</v>
      </c>
      <c r="M365" s="13" t="s">
        <v>370</v>
      </c>
      <c r="N365" s="37">
        <v>433.3</v>
      </c>
      <c r="O365" s="37">
        <v>449.2</v>
      </c>
      <c r="P365" s="4">
        <f t="shared" si="111"/>
        <v>1.0366951303946457</v>
      </c>
      <c r="Q365" s="13">
        <v>20</v>
      </c>
      <c r="R365" s="22">
        <v>1</v>
      </c>
      <c r="S365" s="13">
        <v>15</v>
      </c>
      <c r="T365" s="37">
        <v>0</v>
      </c>
      <c r="U365" s="37">
        <v>0</v>
      </c>
      <c r="V365" s="4">
        <f t="shared" si="112"/>
        <v>1</v>
      </c>
      <c r="W365" s="13">
        <v>15</v>
      </c>
      <c r="X365" s="37">
        <v>35.1</v>
      </c>
      <c r="Y365" s="37">
        <v>32.1</v>
      </c>
      <c r="Z365" s="4">
        <f t="shared" si="113"/>
        <v>0.9145299145299145</v>
      </c>
      <c r="AA365" s="13">
        <v>35</v>
      </c>
      <c r="AB365" s="37" t="s">
        <v>370</v>
      </c>
      <c r="AC365" s="37" t="s">
        <v>370</v>
      </c>
      <c r="AD365" s="4" t="s">
        <v>370</v>
      </c>
      <c r="AE365" s="13" t="s">
        <v>370</v>
      </c>
      <c r="AF365" s="5" t="s">
        <v>383</v>
      </c>
      <c r="AG365" s="5" t="s">
        <v>383</v>
      </c>
      <c r="AH365" s="5" t="s">
        <v>383</v>
      </c>
      <c r="AI365" s="13">
        <v>5</v>
      </c>
      <c r="AJ365" s="5" t="s">
        <v>383</v>
      </c>
      <c r="AK365" s="5" t="s">
        <v>383</v>
      </c>
      <c r="AL365" s="5" t="s">
        <v>383</v>
      </c>
      <c r="AM365" s="13">
        <v>15</v>
      </c>
      <c r="AN365" s="37">
        <v>178</v>
      </c>
      <c r="AO365" s="37">
        <v>528</v>
      </c>
      <c r="AP365" s="4">
        <f t="shared" ref="AP365:AP376" si="124">IF((AQ365=0),0,IF(AN365=0,1,IF(AO365&lt;0,0,AO365/AN365)))</f>
        <v>2.9662921348314608</v>
      </c>
      <c r="AQ365" s="13">
        <v>20</v>
      </c>
      <c r="AR365" s="20">
        <f t="shared" si="114"/>
        <v>1.3338909476498766</v>
      </c>
      <c r="AS365" s="20">
        <f t="shared" ref="AS365:AS376" si="125">IF(AR365&gt;1.2,IF((AR365-1.2)*0.1+1.2&gt;1.3,1.3,(AR365-1.2)*0.1+1.2),AR365)</f>
        <v>1.2133890947649877</v>
      </c>
      <c r="AT365" s="35">
        <v>897</v>
      </c>
      <c r="AU365" s="21">
        <f t="shared" si="107"/>
        <v>733.90909090909088</v>
      </c>
      <c r="AV365" s="21">
        <f t="shared" si="108"/>
        <v>890.5</v>
      </c>
      <c r="AW365" s="80">
        <f t="shared" si="109"/>
        <v>156.59090909090912</v>
      </c>
      <c r="AX365" s="21">
        <v>168.7</v>
      </c>
      <c r="AY365" s="21">
        <v>54</v>
      </c>
      <c r="AZ365" s="21">
        <v>0</v>
      </c>
      <c r="BA365" s="21">
        <v>106</v>
      </c>
      <c r="BB365" s="21">
        <v>91</v>
      </c>
      <c r="BC365" s="21">
        <v>172.59999999999997</v>
      </c>
      <c r="BD365" s="21">
        <v>43.400000000000006</v>
      </c>
      <c r="BE365" s="21">
        <v>40.300000000000026</v>
      </c>
      <c r="BF365" s="78">
        <f t="shared" si="110"/>
        <v>214.49999999999994</v>
      </c>
      <c r="BG365" s="112"/>
      <c r="BH365" s="82"/>
      <c r="BI365" s="103"/>
      <c r="BJ365" s="37">
        <f t="shared" si="115"/>
        <v>214.49999999999994</v>
      </c>
    </row>
    <row r="366" spans="1:62" s="2" customFormat="1" ht="15.75" x14ac:dyDescent="0.2">
      <c r="A366" s="16" t="s">
        <v>359</v>
      </c>
      <c r="B366" s="37">
        <v>0</v>
      </c>
      <c r="C366" s="37">
        <v>0</v>
      </c>
      <c r="D366" s="4">
        <f t="shared" si="106"/>
        <v>0</v>
      </c>
      <c r="E366" s="13">
        <v>0</v>
      </c>
      <c r="F366" s="5" t="s">
        <v>373</v>
      </c>
      <c r="G366" s="5" t="s">
        <v>373</v>
      </c>
      <c r="H366" s="5" t="s">
        <v>373</v>
      </c>
      <c r="I366" s="13" t="s">
        <v>370</v>
      </c>
      <c r="J366" s="5" t="s">
        <v>373</v>
      </c>
      <c r="K366" s="5" t="s">
        <v>373</v>
      </c>
      <c r="L366" s="5" t="s">
        <v>373</v>
      </c>
      <c r="M366" s="13" t="s">
        <v>370</v>
      </c>
      <c r="N366" s="37">
        <v>423.6</v>
      </c>
      <c r="O366" s="37">
        <v>508.7</v>
      </c>
      <c r="P366" s="4">
        <f t="shared" si="111"/>
        <v>1.2008970727101038</v>
      </c>
      <c r="Q366" s="13">
        <v>20</v>
      </c>
      <c r="R366" s="22">
        <v>1</v>
      </c>
      <c r="S366" s="13">
        <v>15</v>
      </c>
      <c r="T366" s="37">
        <v>27</v>
      </c>
      <c r="U366" s="37">
        <v>34</v>
      </c>
      <c r="V366" s="4">
        <f t="shared" si="112"/>
        <v>1.2592592592592593</v>
      </c>
      <c r="W366" s="13">
        <v>25</v>
      </c>
      <c r="X366" s="37">
        <v>2.2000000000000002</v>
      </c>
      <c r="Y366" s="37">
        <v>5.5</v>
      </c>
      <c r="Z366" s="4">
        <f t="shared" si="113"/>
        <v>2.5</v>
      </c>
      <c r="AA366" s="13">
        <v>25</v>
      </c>
      <c r="AB366" s="37" t="s">
        <v>370</v>
      </c>
      <c r="AC366" s="37" t="s">
        <v>370</v>
      </c>
      <c r="AD366" s="4" t="s">
        <v>370</v>
      </c>
      <c r="AE366" s="13" t="s">
        <v>370</v>
      </c>
      <c r="AF366" s="5" t="s">
        <v>383</v>
      </c>
      <c r="AG366" s="5" t="s">
        <v>383</v>
      </c>
      <c r="AH366" s="5" t="s">
        <v>383</v>
      </c>
      <c r="AI366" s="13">
        <v>5</v>
      </c>
      <c r="AJ366" s="5" t="s">
        <v>383</v>
      </c>
      <c r="AK366" s="5" t="s">
        <v>383</v>
      </c>
      <c r="AL366" s="5" t="s">
        <v>383</v>
      </c>
      <c r="AM366" s="13">
        <v>15</v>
      </c>
      <c r="AN366" s="37">
        <v>59</v>
      </c>
      <c r="AO366" s="37">
        <v>67</v>
      </c>
      <c r="AP366" s="4">
        <f t="shared" si="124"/>
        <v>1.1355932203389831</v>
      </c>
      <c r="AQ366" s="13">
        <v>20</v>
      </c>
      <c r="AR366" s="20">
        <f t="shared" si="114"/>
        <v>1.4829646413567925</v>
      </c>
      <c r="AS366" s="20">
        <f t="shared" si="125"/>
        <v>1.2282964641356793</v>
      </c>
      <c r="AT366" s="35">
        <v>1078</v>
      </c>
      <c r="AU366" s="21">
        <f t="shared" si="107"/>
        <v>882</v>
      </c>
      <c r="AV366" s="21">
        <f t="shared" si="108"/>
        <v>1083.4000000000001</v>
      </c>
      <c r="AW366" s="80">
        <f t="shared" si="109"/>
        <v>201.40000000000009</v>
      </c>
      <c r="AX366" s="21">
        <v>284.60000000000002</v>
      </c>
      <c r="AY366" s="21">
        <v>197.8</v>
      </c>
      <c r="AZ366" s="21">
        <v>0</v>
      </c>
      <c r="BA366" s="21">
        <v>76.5</v>
      </c>
      <c r="BB366" s="21">
        <v>48.5</v>
      </c>
      <c r="BC366" s="21">
        <v>112.49999999999994</v>
      </c>
      <c r="BD366" s="21">
        <v>108.9</v>
      </c>
      <c r="BE366" s="21">
        <v>118.60000000000007</v>
      </c>
      <c r="BF366" s="78">
        <f t="shared" si="110"/>
        <v>136</v>
      </c>
      <c r="BG366" s="112"/>
      <c r="BH366" s="82"/>
      <c r="BI366" s="103"/>
      <c r="BJ366" s="37">
        <f t="shared" si="115"/>
        <v>136</v>
      </c>
    </row>
    <row r="367" spans="1:62" s="2" customFormat="1" ht="15.75" customHeight="1" x14ac:dyDescent="0.2">
      <c r="A367" s="16" t="s">
        <v>360</v>
      </c>
      <c r="B367" s="37">
        <v>11136</v>
      </c>
      <c r="C367" s="37">
        <v>13661.6</v>
      </c>
      <c r="D367" s="4">
        <f t="shared" ref="D367:D376" si="126">IF((E367=0),0,IF(B367=0,1,IF(C367&lt;0,0,C367/B367)))</f>
        <v>1.2267959770114942</v>
      </c>
      <c r="E367" s="13">
        <v>10</v>
      </c>
      <c r="F367" s="5" t="s">
        <v>373</v>
      </c>
      <c r="G367" s="5" t="s">
        <v>373</v>
      </c>
      <c r="H367" s="5" t="s">
        <v>373</v>
      </c>
      <c r="I367" s="13" t="s">
        <v>370</v>
      </c>
      <c r="J367" s="5" t="s">
        <v>373</v>
      </c>
      <c r="K367" s="5" t="s">
        <v>373</v>
      </c>
      <c r="L367" s="5" t="s">
        <v>373</v>
      </c>
      <c r="M367" s="13" t="s">
        <v>370</v>
      </c>
      <c r="N367" s="37">
        <v>10616.2</v>
      </c>
      <c r="O367" s="37">
        <v>17439.400000000001</v>
      </c>
      <c r="P367" s="4">
        <f t="shared" si="111"/>
        <v>1.6427158493622953</v>
      </c>
      <c r="Q367" s="13">
        <v>20</v>
      </c>
      <c r="R367" s="22">
        <v>1</v>
      </c>
      <c r="S367" s="13">
        <v>15</v>
      </c>
      <c r="T367" s="37">
        <v>0</v>
      </c>
      <c r="U367" s="37">
        <v>0</v>
      </c>
      <c r="V367" s="4">
        <f t="shared" si="112"/>
        <v>1</v>
      </c>
      <c r="W367" s="13">
        <v>15</v>
      </c>
      <c r="X367" s="37">
        <v>0</v>
      </c>
      <c r="Y367" s="37">
        <v>0.4</v>
      </c>
      <c r="Z367" s="4">
        <f t="shared" si="113"/>
        <v>1</v>
      </c>
      <c r="AA367" s="13">
        <v>35</v>
      </c>
      <c r="AB367" s="37" t="s">
        <v>370</v>
      </c>
      <c r="AC367" s="37" t="s">
        <v>370</v>
      </c>
      <c r="AD367" s="4" t="s">
        <v>370</v>
      </c>
      <c r="AE367" s="13" t="s">
        <v>370</v>
      </c>
      <c r="AF367" s="5" t="s">
        <v>383</v>
      </c>
      <c r="AG367" s="5" t="s">
        <v>383</v>
      </c>
      <c r="AH367" s="5" t="s">
        <v>383</v>
      </c>
      <c r="AI367" s="13">
        <v>5</v>
      </c>
      <c r="AJ367" s="5" t="s">
        <v>383</v>
      </c>
      <c r="AK367" s="5" t="s">
        <v>383</v>
      </c>
      <c r="AL367" s="5" t="s">
        <v>383</v>
      </c>
      <c r="AM367" s="13">
        <v>15</v>
      </c>
      <c r="AN367" s="37">
        <v>20</v>
      </c>
      <c r="AO367" s="37">
        <v>18</v>
      </c>
      <c r="AP367" s="4">
        <f t="shared" si="124"/>
        <v>0.9</v>
      </c>
      <c r="AQ367" s="13">
        <v>20</v>
      </c>
      <c r="AR367" s="20">
        <f t="shared" si="114"/>
        <v>1.1141067544118335</v>
      </c>
      <c r="AS367" s="20">
        <f t="shared" si="125"/>
        <v>1.1141067544118335</v>
      </c>
      <c r="AT367" s="35">
        <v>21</v>
      </c>
      <c r="AU367" s="21">
        <f t="shared" ref="AU367:AU376" si="127">AT367/11*9</f>
        <v>17.181818181818183</v>
      </c>
      <c r="AV367" s="21">
        <f t="shared" ref="AV367:AV376" si="128">ROUND(AS367*AU367,1)</f>
        <v>19.100000000000001</v>
      </c>
      <c r="AW367" s="80">
        <f t="shared" ref="AW367:AW376" si="129">AV367-AU367</f>
        <v>1.918181818181818</v>
      </c>
      <c r="AX367" s="21">
        <v>221.9</v>
      </c>
      <c r="AY367" s="21">
        <v>221.9</v>
      </c>
      <c r="AZ367" s="21">
        <v>0</v>
      </c>
      <c r="BA367" s="21">
        <v>1.7</v>
      </c>
      <c r="BB367" s="21">
        <v>2</v>
      </c>
      <c r="BC367" s="21">
        <v>0</v>
      </c>
      <c r="BD367" s="21">
        <v>2</v>
      </c>
      <c r="BE367" s="21">
        <v>1.9</v>
      </c>
      <c r="BF367" s="78">
        <f t="shared" ref="BF367:BF376" si="130">AV367-AX367-AY367-AZ367-BA367-BB367-BC367-BD367-BE367</f>
        <v>-432.3</v>
      </c>
      <c r="BG367" s="112"/>
      <c r="BH367" s="82"/>
      <c r="BI367" s="103"/>
      <c r="BJ367" s="37">
        <f t="shared" si="115"/>
        <v>0</v>
      </c>
    </row>
    <row r="368" spans="1:62" s="2" customFormat="1" ht="15.75" x14ac:dyDescent="0.2">
      <c r="A368" s="16" t="s">
        <v>361</v>
      </c>
      <c r="B368" s="37">
        <v>0</v>
      </c>
      <c r="C368" s="37">
        <v>0</v>
      </c>
      <c r="D368" s="4">
        <f t="shared" si="126"/>
        <v>0</v>
      </c>
      <c r="E368" s="13">
        <v>0</v>
      </c>
      <c r="F368" s="5" t="s">
        <v>373</v>
      </c>
      <c r="G368" s="5" t="s">
        <v>373</v>
      </c>
      <c r="H368" s="5" t="s">
        <v>373</v>
      </c>
      <c r="I368" s="13" t="s">
        <v>370</v>
      </c>
      <c r="J368" s="5" t="s">
        <v>373</v>
      </c>
      <c r="K368" s="5" t="s">
        <v>373</v>
      </c>
      <c r="L368" s="5" t="s">
        <v>373</v>
      </c>
      <c r="M368" s="13" t="s">
        <v>370</v>
      </c>
      <c r="N368" s="37">
        <v>496.7</v>
      </c>
      <c r="O368" s="37">
        <v>237.3</v>
      </c>
      <c r="P368" s="4">
        <f t="shared" ref="P368:P376" si="131">IF((Q368=0),0,IF(N368=0,1,IF(O368&lt;0,0,O368/N368)))</f>
        <v>0.47775317092812564</v>
      </c>
      <c r="Q368" s="13">
        <v>20</v>
      </c>
      <c r="R368" s="22">
        <v>1</v>
      </c>
      <c r="S368" s="13">
        <v>15</v>
      </c>
      <c r="T368" s="37">
        <v>8</v>
      </c>
      <c r="U368" s="37">
        <v>3</v>
      </c>
      <c r="V368" s="4">
        <f t="shared" ref="V368:V376" si="132">IF((W368=0),0,IF(T368=0,1,IF(U368&lt;0,0,U368/T368)))</f>
        <v>0.375</v>
      </c>
      <c r="W368" s="13">
        <v>20</v>
      </c>
      <c r="X368" s="37">
        <v>1.4</v>
      </c>
      <c r="Y368" s="37">
        <v>1.9</v>
      </c>
      <c r="Z368" s="4">
        <f t="shared" ref="Z368:Z376" si="133">IF((AA368=0),0,IF(X368=0,1,IF(Y368&lt;0,0,Y368/X368)))</f>
        <v>1.3571428571428572</v>
      </c>
      <c r="AA368" s="13">
        <v>30</v>
      </c>
      <c r="AB368" s="37" t="s">
        <v>370</v>
      </c>
      <c r="AC368" s="37" t="s">
        <v>370</v>
      </c>
      <c r="AD368" s="4" t="s">
        <v>370</v>
      </c>
      <c r="AE368" s="13" t="s">
        <v>370</v>
      </c>
      <c r="AF368" s="5" t="s">
        <v>383</v>
      </c>
      <c r="AG368" s="5" t="s">
        <v>383</v>
      </c>
      <c r="AH368" s="5" t="s">
        <v>383</v>
      </c>
      <c r="AI368" s="13">
        <v>5</v>
      </c>
      <c r="AJ368" s="5" t="s">
        <v>383</v>
      </c>
      <c r="AK368" s="5" t="s">
        <v>383</v>
      </c>
      <c r="AL368" s="5" t="s">
        <v>383</v>
      </c>
      <c r="AM368" s="13">
        <v>15</v>
      </c>
      <c r="AN368" s="37">
        <v>33</v>
      </c>
      <c r="AO368" s="37">
        <v>32</v>
      </c>
      <c r="AP368" s="4">
        <f t="shared" si="124"/>
        <v>0.96969696969696972</v>
      </c>
      <c r="AQ368" s="13">
        <v>20</v>
      </c>
      <c r="AR368" s="20">
        <f t="shared" ref="AR368:AR376" si="134">((D368*E368)+(P368*Q368)+(R368*S368)+(V368*W368)+(Z368*AA368)+(AP368*AQ368))/(E368+Q368+S368+W368+AA368+AQ368)</f>
        <v>0.87774560501702481</v>
      </c>
      <c r="AS368" s="20">
        <f t="shared" si="125"/>
        <v>0.87774560501702481</v>
      </c>
      <c r="AT368" s="35">
        <v>1036</v>
      </c>
      <c r="AU368" s="21">
        <f t="shared" si="127"/>
        <v>847.63636363636374</v>
      </c>
      <c r="AV368" s="21">
        <f t="shared" si="128"/>
        <v>744</v>
      </c>
      <c r="AW368" s="80">
        <f t="shared" si="129"/>
        <v>-103.63636363636374</v>
      </c>
      <c r="AX368" s="21">
        <v>309.7</v>
      </c>
      <c r="AY368" s="21">
        <v>146.80000000000001</v>
      </c>
      <c r="AZ368" s="21">
        <v>0</v>
      </c>
      <c r="BA368" s="21">
        <v>41.3</v>
      </c>
      <c r="BB368" s="21">
        <v>80.099999999999994</v>
      </c>
      <c r="BC368" s="21">
        <v>108</v>
      </c>
      <c r="BD368" s="21">
        <v>28.300000000000047</v>
      </c>
      <c r="BE368" s="21">
        <v>74.600000000000023</v>
      </c>
      <c r="BF368" s="78">
        <f t="shared" si="130"/>
        <v>-44.800000000000075</v>
      </c>
      <c r="BG368" s="112"/>
      <c r="BH368" s="82"/>
      <c r="BI368" s="103"/>
      <c r="BJ368" s="37">
        <f t="shared" ref="BJ368:BJ376" si="135">IF(OR((BF368&lt;0),BG368="+"),0,IF((AX368+AY368+BF368)&gt;AT368,(AT368-AX368-AY368),BF368))</f>
        <v>0</v>
      </c>
    </row>
    <row r="369" spans="1:62" s="2" customFormat="1" ht="15.75" x14ac:dyDescent="0.2">
      <c r="A369" s="16" t="s">
        <v>362</v>
      </c>
      <c r="B369" s="37">
        <v>1257.7</v>
      </c>
      <c r="C369" s="37">
        <v>1515</v>
      </c>
      <c r="D369" s="4">
        <f t="shared" si="126"/>
        <v>1.2045797885028227</v>
      </c>
      <c r="E369" s="13">
        <v>10</v>
      </c>
      <c r="F369" s="5" t="s">
        <v>373</v>
      </c>
      <c r="G369" s="5" t="s">
        <v>373</v>
      </c>
      <c r="H369" s="5" t="s">
        <v>373</v>
      </c>
      <c r="I369" s="13" t="s">
        <v>370</v>
      </c>
      <c r="J369" s="5" t="s">
        <v>373</v>
      </c>
      <c r="K369" s="5" t="s">
        <v>373</v>
      </c>
      <c r="L369" s="5" t="s">
        <v>373</v>
      </c>
      <c r="M369" s="13" t="s">
        <v>370</v>
      </c>
      <c r="N369" s="37">
        <v>6714.7</v>
      </c>
      <c r="O369" s="37">
        <v>6257.1</v>
      </c>
      <c r="P369" s="4">
        <f t="shared" si="131"/>
        <v>0.9318510134481065</v>
      </c>
      <c r="Q369" s="13">
        <v>20</v>
      </c>
      <c r="R369" s="22">
        <v>1</v>
      </c>
      <c r="S369" s="13">
        <v>15</v>
      </c>
      <c r="T369" s="37">
        <v>12.259</v>
      </c>
      <c r="U369" s="37">
        <v>18.2</v>
      </c>
      <c r="V369" s="4">
        <f t="shared" si="132"/>
        <v>1.4846235418875926</v>
      </c>
      <c r="W369" s="13">
        <v>20</v>
      </c>
      <c r="X369" s="37">
        <v>6.6</v>
      </c>
      <c r="Y369" s="37">
        <v>17.7</v>
      </c>
      <c r="Z369" s="4">
        <f t="shared" si="133"/>
        <v>2.6818181818181817</v>
      </c>
      <c r="AA369" s="13">
        <v>30</v>
      </c>
      <c r="AB369" s="37" t="s">
        <v>370</v>
      </c>
      <c r="AC369" s="37" t="s">
        <v>370</v>
      </c>
      <c r="AD369" s="4" t="s">
        <v>370</v>
      </c>
      <c r="AE369" s="13" t="s">
        <v>370</v>
      </c>
      <c r="AF369" s="5" t="s">
        <v>383</v>
      </c>
      <c r="AG369" s="5" t="s">
        <v>383</v>
      </c>
      <c r="AH369" s="5" t="s">
        <v>383</v>
      </c>
      <c r="AI369" s="13">
        <v>5</v>
      </c>
      <c r="AJ369" s="5" t="s">
        <v>383</v>
      </c>
      <c r="AK369" s="5" t="s">
        <v>383</v>
      </c>
      <c r="AL369" s="5" t="s">
        <v>383</v>
      </c>
      <c r="AM369" s="13">
        <v>15</v>
      </c>
      <c r="AN369" s="37">
        <v>76</v>
      </c>
      <c r="AO369" s="37">
        <v>76</v>
      </c>
      <c r="AP369" s="4">
        <f t="shared" si="124"/>
        <v>1</v>
      </c>
      <c r="AQ369" s="13">
        <v>20</v>
      </c>
      <c r="AR369" s="20">
        <f t="shared" si="134"/>
        <v>1.5289550821416318</v>
      </c>
      <c r="AS369" s="20">
        <f t="shared" si="125"/>
        <v>1.232895508214163</v>
      </c>
      <c r="AT369" s="35">
        <v>1359</v>
      </c>
      <c r="AU369" s="21">
        <f t="shared" si="127"/>
        <v>1111.909090909091</v>
      </c>
      <c r="AV369" s="21">
        <f t="shared" si="128"/>
        <v>1370.9</v>
      </c>
      <c r="AW369" s="80">
        <f t="shared" si="129"/>
        <v>258.9909090909091</v>
      </c>
      <c r="AX369" s="21">
        <v>45.1</v>
      </c>
      <c r="AY369" s="21">
        <v>118.3</v>
      </c>
      <c r="AZ369" s="21">
        <v>49.3</v>
      </c>
      <c r="BA369" s="21">
        <v>69.8</v>
      </c>
      <c r="BB369" s="21">
        <v>124.8</v>
      </c>
      <c r="BC369" s="21">
        <v>556.4000000000002</v>
      </c>
      <c r="BD369" s="21">
        <v>150.1</v>
      </c>
      <c r="BE369" s="21">
        <v>160.6</v>
      </c>
      <c r="BF369" s="78">
        <f t="shared" si="130"/>
        <v>96.500000000000142</v>
      </c>
      <c r="BG369" s="112"/>
      <c r="BH369" s="82"/>
      <c r="BI369" s="103"/>
      <c r="BJ369" s="37">
        <f t="shared" si="135"/>
        <v>96.500000000000142</v>
      </c>
    </row>
    <row r="370" spans="1:62" s="2" customFormat="1" ht="18.75" customHeight="1" x14ac:dyDescent="0.2">
      <c r="A370" s="16" t="s">
        <v>363</v>
      </c>
      <c r="B370" s="37">
        <v>495</v>
      </c>
      <c r="C370" s="37">
        <v>611.5</v>
      </c>
      <c r="D370" s="4">
        <f t="shared" si="126"/>
        <v>1.2353535353535354</v>
      </c>
      <c r="E370" s="13">
        <v>10</v>
      </c>
      <c r="F370" s="5" t="s">
        <v>373</v>
      </c>
      <c r="G370" s="5" t="s">
        <v>373</v>
      </c>
      <c r="H370" s="5" t="s">
        <v>373</v>
      </c>
      <c r="I370" s="13" t="s">
        <v>370</v>
      </c>
      <c r="J370" s="5" t="s">
        <v>373</v>
      </c>
      <c r="K370" s="5" t="s">
        <v>373</v>
      </c>
      <c r="L370" s="5" t="s">
        <v>373</v>
      </c>
      <c r="M370" s="13" t="s">
        <v>370</v>
      </c>
      <c r="N370" s="37">
        <v>510.8</v>
      </c>
      <c r="O370" s="37">
        <v>748.2</v>
      </c>
      <c r="P370" s="4">
        <f t="shared" si="131"/>
        <v>1.4647611589663274</v>
      </c>
      <c r="Q370" s="13">
        <v>20</v>
      </c>
      <c r="R370" s="22">
        <v>1</v>
      </c>
      <c r="S370" s="13">
        <v>15</v>
      </c>
      <c r="T370" s="37">
        <v>49</v>
      </c>
      <c r="U370" s="37">
        <v>57.8</v>
      </c>
      <c r="V370" s="4">
        <f t="shared" si="132"/>
        <v>1.1795918367346938</v>
      </c>
      <c r="W370" s="13">
        <v>20</v>
      </c>
      <c r="X370" s="37">
        <v>3.1</v>
      </c>
      <c r="Y370" s="37">
        <v>8.8000000000000007</v>
      </c>
      <c r="Z370" s="4">
        <f t="shared" si="133"/>
        <v>2.838709677419355</v>
      </c>
      <c r="AA370" s="13">
        <v>30</v>
      </c>
      <c r="AB370" s="37" t="s">
        <v>370</v>
      </c>
      <c r="AC370" s="37" t="s">
        <v>370</v>
      </c>
      <c r="AD370" s="4" t="s">
        <v>370</v>
      </c>
      <c r="AE370" s="13" t="s">
        <v>370</v>
      </c>
      <c r="AF370" s="5" t="s">
        <v>383</v>
      </c>
      <c r="AG370" s="5" t="s">
        <v>383</v>
      </c>
      <c r="AH370" s="5" t="s">
        <v>383</v>
      </c>
      <c r="AI370" s="13">
        <v>5</v>
      </c>
      <c r="AJ370" s="5" t="s">
        <v>383</v>
      </c>
      <c r="AK370" s="5" t="s">
        <v>383</v>
      </c>
      <c r="AL370" s="5" t="s">
        <v>383</v>
      </c>
      <c r="AM370" s="13">
        <v>15</v>
      </c>
      <c r="AN370" s="37">
        <v>205</v>
      </c>
      <c r="AO370" s="37">
        <v>221</v>
      </c>
      <c r="AP370" s="4">
        <f t="shared" si="124"/>
        <v>1.0780487804878049</v>
      </c>
      <c r="AQ370" s="13">
        <v>20</v>
      </c>
      <c r="AR370" s="20">
        <f t="shared" si="134"/>
        <v>1.625764010433848</v>
      </c>
      <c r="AS370" s="20">
        <f t="shared" si="125"/>
        <v>1.2425764010433848</v>
      </c>
      <c r="AT370" s="35">
        <v>1168</v>
      </c>
      <c r="AU370" s="21">
        <f t="shared" si="127"/>
        <v>955.63636363636374</v>
      </c>
      <c r="AV370" s="21">
        <f t="shared" si="128"/>
        <v>1187.5</v>
      </c>
      <c r="AW370" s="80">
        <f t="shared" si="129"/>
        <v>231.86363636363626</v>
      </c>
      <c r="AX370" s="21">
        <v>291.8</v>
      </c>
      <c r="AY370" s="21">
        <v>220.4</v>
      </c>
      <c r="AZ370" s="21">
        <v>0</v>
      </c>
      <c r="BA370" s="21">
        <v>61.9</v>
      </c>
      <c r="BB370" s="21">
        <v>55.4</v>
      </c>
      <c r="BC370" s="21">
        <v>155.19999999999999</v>
      </c>
      <c r="BD370" s="21">
        <v>128.59999999999991</v>
      </c>
      <c r="BE370" s="21">
        <v>97.900000000000063</v>
      </c>
      <c r="BF370" s="78">
        <f t="shared" si="130"/>
        <v>176.30000000000015</v>
      </c>
      <c r="BG370" s="112"/>
      <c r="BH370" s="82"/>
      <c r="BI370" s="103"/>
      <c r="BJ370" s="37">
        <f t="shared" si="135"/>
        <v>176.30000000000015</v>
      </c>
    </row>
    <row r="371" spans="1:62" s="2" customFormat="1" ht="15.75" x14ac:dyDescent="0.2">
      <c r="A371" s="16" t="s">
        <v>364</v>
      </c>
      <c r="B371" s="37">
        <v>0</v>
      </c>
      <c r="C371" s="37">
        <v>0</v>
      </c>
      <c r="D371" s="4">
        <f t="shared" si="126"/>
        <v>0</v>
      </c>
      <c r="E371" s="13">
        <v>0</v>
      </c>
      <c r="F371" s="5" t="s">
        <v>373</v>
      </c>
      <c r="G371" s="5" t="s">
        <v>373</v>
      </c>
      <c r="H371" s="5" t="s">
        <v>373</v>
      </c>
      <c r="I371" s="13" t="s">
        <v>370</v>
      </c>
      <c r="J371" s="5" t="s">
        <v>373</v>
      </c>
      <c r="K371" s="5" t="s">
        <v>373</v>
      </c>
      <c r="L371" s="5" t="s">
        <v>373</v>
      </c>
      <c r="M371" s="13" t="s">
        <v>370</v>
      </c>
      <c r="N371" s="37">
        <v>385.2</v>
      </c>
      <c r="O371" s="37">
        <v>251.6</v>
      </c>
      <c r="P371" s="4">
        <f t="shared" si="131"/>
        <v>0.65316718587746625</v>
      </c>
      <c r="Q371" s="13">
        <v>20</v>
      </c>
      <c r="R371" s="22">
        <v>1</v>
      </c>
      <c r="S371" s="13">
        <v>15</v>
      </c>
      <c r="T371" s="37">
        <v>0</v>
      </c>
      <c r="U371" s="37">
        <v>0</v>
      </c>
      <c r="V371" s="4">
        <f t="shared" si="132"/>
        <v>1</v>
      </c>
      <c r="W371" s="13">
        <v>30</v>
      </c>
      <c r="X371" s="37">
        <v>1.3</v>
      </c>
      <c r="Y371" s="37">
        <v>2</v>
      </c>
      <c r="Z371" s="4">
        <f t="shared" si="133"/>
        <v>1.5384615384615383</v>
      </c>
      <c r="AA371" s="13">
        <v>20</v>
      </c>
      <c r="AB371" s="37" t="s">
        <v>370</v>
      </c>
      <c r="AC371" s="37" t="s">
        <v>370</v>
      </c>
      <c r="AD371" s="4" t="s">
        <v>370</v>
      </c>
      <c r="AE371" s="13" t="s">
        <v>370</v>
      </c>
      <c r="AF371" s="5" t="s">
        <v>383</v>
      </c>
      <c r="AG371" s="5" t="s">
        <v>383</v>
      </c>
      <c r="AH371" s="5" t="s">
        <v>383</v>
      </c>
      <c r="AI371" s="13">
        <v>5</v>
      </c>
      <c r="AJ371" s="5" t="s">
        <v>383</v>
      </c>
      <c r="AK371" s="5" t="s">
        <v>383</v>
      </c>
      <c r="AL371" s="5" t="s">
        <v>383</v>
      </c>
      <c r="AM371" s="13">
        <v>15</v>
      </c>
      <c r="AN371" s="37">
        <v>50</v>
      </c>
      <c r="AO371" s="37">
        <v>50</v>
      </c>
      <c r="AP371" s="4">
        <f t="shared" si="124"/>
        <v>1</v>
      </c>
      <c r="AQ371" s="13">
        <v>20</v>
      </c>
      <c r="AR371" s="20">
        <f t="shared" si="134"/>
        <v>1.0365007093979055</v>
      </c>
      <c r="AS371" s="20">
        <f t="shared" si="125"/>
        <v>1.0365007093979055</v>
      </c>
      <c r="AT371" s="35">
        <v>917</v>
      </c>
      <c r="AU371" s="21">
        <f t="shared" si="127"/>
        <v>750.27272727272725</v>
      </c>
      <c r="AV371" s="21">
        <f t="shared" si="128"/>
        <v>777.7</v>
      </c>
      <c r="AW371" s="80">
        <f t="shared" si="129"/>
        <v>27.427272727272793</v>
      </c>
      <c r="AX371" s="21">
        <v>51.2</v>
      </c>
      <c r="AY371" s="21">
        <v>115.4</v>
      </c>
      <c r="AZ371" s="21">
        <v>0</v>
      </c>
      <c r="BA371" s="21">
        <v>51.2</v>
      </c>
      <c r="BB371" s="21">
        <v>77</v>
      </c>
      <c r="BC371" s="21">
        <v>151.09999999999997</v>
      </c>
      <c r="BD371" s="21">
        <v>89.500000000000028</v>
      </c>
      <c r="BE371" s="21">
        <v>74.09999999999998</v>
      </c>
      <c r="BF371" s="78">
        <f t="shared" si="130"/>
        <v>168.2</v>
      </c>
      <c r="BG371" s="112"/>
      <c r="BH371" s="82"/>
      <c r="BI371" s="103"/>
      <c r="BJ371" s="37">
        <f t="shared" si="135"/>
        <v>168.2</v>
      </c>
    </row>
    <row r="372" spans="1:62" s="2" customFormat="1" ht="15.75" x14ac:dyDescent="0.2">
      <c r="A372" s="16" t="s">
        <v>365</v>
      </c>
      <c r="B372" s="37">
        <v>0</v>
      </c>
      <c r="C372" s="37">
        <v>0</v>
      </c>
      <c r="D372" s="4">
        <f t="shared" si="126"/>
        <v>0</v>
      </c>
      <c r="E372" s="13">
        <v>0</v>
      </c>
      <c r="F372" s="5" t="s">
        <v>373</v>
      </c>
      <c r="G372" s="5" t="s">
        <v>373</v>
      </c>
      <c r="H372" s="5" t="s">
        <v>373</v>
      </c>
      <c r="I372" s="13" t="s">
        <v>370</v>
      </c>
      <c r="J372" s="5" t="s">
        <v>373</v>
      </c>
      <c r="K372" s="5" t="s">
        <v>373</v>
      </c>
      <c r="L372" s="5" t="s">
        <v>373</v>
      </c>
      <c r="M372" s="13" t="s">
        <v>370</v>
      </c>
      <c r="N372" s="37">
        <v>211.6</v>
      </c>
      <c r="O372" s="37">
        <v>311.8</v>
      </c>
      <c r="P372" s="4">
        <f t="shared" si="131"/>
        <v>1.4735349716446127</v>
      </c>
      <c r="Q372" s="13">
        <v>20</v>
      </c>
      <c r="R372" s="22">
        <v>1</v>
      </c>
      <c r="S372" s="13">
        <v>15</v>
      </c>
      <c r="T372" s="37">
        <v>21</v>
      </c>
      <c r="U372" s="37">
        <v>25.3</v>
      </c>
      <c r="V372" s="4">
        <f t="shared" si="132"/>
        <v>1.2047619047619047</v>
      </c>
      <c r="W372" s="13">
        <v>25</v>
      </c>
      <c r="X372" s="37">
        <v>2.4</v>
      </c>
      <c r="Y372" s="37">
        <v>7.4</v>
      </c>
      <c r="Z372" s="4">
        <f t="shared" si="133"/>
        <v>3.0833333333333335</v>
      </c>
      <c r="AA372" s="13">
        <v>25</v>
      </c>
      <c r="AB372" s="37" t="s">
        <v>370</v>
      </c>
      <c r="AC372" s="37" t="s">
        <v>370</v>
      </c>
      <c r="AD372" s="4" t="s">
        <v>370</v>
      </c>
      <c r="AE372" s="13" t="s">
        <v>370</v>
      </c>
      <c r="AF372" s="5" t="s">
        <v>383</v>
      </c>
      <c r="AG372" s="5" t="s">
        <v>383</v>
      </c>
      <c r="AH372" s="5" t="s">
        <v>383</v>
      </c>
      <c r="AI372" s="13">
        <v>5</v>
      </c>
      <c r="AJ372" s="5" t="s">
        <v>383</v>
      </c>
      <c r="AK372" s="5" t="s">
        <v>383</v>
      </c>
      <c r="AL372" s="5" t="s">
        <v>383</v>
      </c>
      <c r="AM372" s="13">
        <v>15</v>
      </c>
      <c r="AN372" s="37">
        <v>115</v>
      </c>
      <c r="AO372" s="37">
        <v>124</v>
      </c>
      <c r="AP372" s="4">
        <f t="shared" si="124"/>
        <v>1.0782608695652174</v>
      </c>
      <c r="AQ372" s="13">
        <v>20</v>
      </c>
      <c r="AR372" s="20">
        <f t="shared" si="134"/>
        <v>1.6498885502531195</v>
      </c>
      <c r="AS372" s="20">
        <f t="shared" si="125"/>
        <v>1.2449888550253119</v>
      </c>
      <c r="AT372" s="35">
        <v>707</v>
      </c>
      <c r="AU372" s="21">
        <f t="shared" si="127"/>
        <v>578.45454545454538</v>
      </c>
      <c r="AV372" s="21">
        <f t="shared" si="128"/>
        <v>720.2</v>
      </c>
      <c r="AW372" s="80">
        <f t="shared" si="129"/>
        <v>141.74545454545466</v>
      </c>
      <c r="AX372" s="21">
        <v>103.5</v>
      </c>
      <c r="AY372" s="21">
        <v>125.1</v>
      </c>
      <c r="AZ372" s="21">
        <v>0</v>
      </c>
      <c r="BA372" s="21">
        <v>45.5</v>
      </c>
      <c r="BB372" s="21">
        <v>46.3</v>
      </c>
      <c r="BC372" s="21">
        <v>161.5</v>
      </c>
      <c r="BD372" s="21">
        <v>65.600000000000023</v>
      </c>
      <c r="BE372" s="21">
        <v>74.800000000000011</v>
      </c>
      <c r="BF372" s="78">
        <f t="shared" si="130"/>
        <v>97.899999999999977</v>
      </c>
      <c r="BG372" s="112"/>
      <c r="BH372" s="82"/>
      <c r="BI372" s="103"/>
      <c r="BJ372" s="37">
        <f t="shared" si="135"/>
        <v>97.899999999999977</v>
      </c>
    </row>
    <row r="373" spans="1:62" s="2" customFormat="1" ht="15.75" x14ac:dyDescent="0.2">
      <c r="A373" s="16" t="s">
        <v>366</v>
      </c>
      <c r="B373" s="37">
        <v>0</v>
      </c>
      <c r="C373" s="37">
        <v>0</v>
      </c>
      <c r="D373" s="4">
        <f t="shared" si="126"/>
        <v>0</v>
      </c>
      <c r="E373" s="13">
        <v>0</v>
      </c>
      <c r="F373" s="5" t="s">
        <v>373</v>
      </c>
      <c r="G373" s="5" t="s">
        <v>373</v>
      </c>
      <c r="H373" s="5" t="s">
        <v>373</v>
      </c>
      <c r="I373" s="13" t="s">
        <v>370</v>
      </c>
      <c r="J373" s="5" t="s">
        <v>373</v>
      </c>
      <c r="K373" s="5" t="s">
        <v>373</v>
      </c>
      <c r="L373" s="5" t="s">
        <v>373</v>
      </c>
      <c r="M373" s="13" t="s">
        <v>370</v>
      </c>
      <c r="N373" s="37">
        <v>399.5</v>
      </c>
      <c r="O373" s="37">
        <v>378.1</v>
      </c>
      <c r="P373" s="4">
        <f t="shared" si="131"/>
        <v>0.94643304130162709</v>
      </c>
      <c r="Q373" s="13">
        <v>20</v>
      </c>
      <c r="R373" s="22">
        <v>1</v>
      </c>
      <c r="S373" s="13">
        <v>15</v>
      </c>
      <c r="T373" s="37">
        <v>0</v>
      </c>
      <c r="U373" s="37">
        <v>0</v>
      </c>
      <c r="V373" s="4">
        <f t="shared" si="132"/>
        <v>1</v>
      </c>
      <c r="W373" s="13">
        <v>20</v>
      </c>
      <c r="X373" s="37">
        <v>2.4</v>
      </c>
      <c r="Y373" s="37">
        <v>3.7</v>
      </c>
      <c r="Z373" s="4">
        <f t="shared" si="133"/>
        <v>1.5416666666666667</v>
      </c>
      <c r="AA373" s="13">
        <v>30</v>
      </c>
      <c r="AB373" s="37" t="s">
        <v>370</v>
      </c>
      <c r="AC373" s="37" t="s">
        <v>370</v>
      </c>
      <c r="AD373" s="4" t="s">
        <v>370</v>
      </c>
      <c r="AE373" s="13" t="s">
        <v>370</v>
      </c>
      <c r="AF373" s="5" t="s">
        <v>383</v>
      </c>
      <c r="AG373" s="5" t="s">
        <v>383</v>
      </c>
      <c r="AH373" s="5" t="s">
        <v>383</v>
      </c>
      <c r="AI373" s="13">
        <v>5</v>
      </c>
      <c r="AJ373" s="5" t="s">
        <v>383</v>
      </c>
      <c r="AK373" s="5" t="s">
        <v>383</v>
      </c>
      <c r="AL373" s="5" t="s">
        <v>383</v>
      </c>
      <c r="AM373" s="13">
        <v>15</v>
      </c>
      <c r="AN373" s="37">
        <v>76</v>
      </c>
      <c r="AO373" s="37">
        <v>76</v>
      </c>
      <c r="AP373" s="4">
        <f t="shared" si="124"/>
        <v>1</v>
      </c>
      <c r="AQ373" s="13">
        <v>20</v>
      </c>
      <c r="AR373" s="20">
        <f t="shared" si="134"/>
        <v>1.1445586745336433</v>
      </c>
      <c r="AS373" s="20">
        <f t="shared" si="125"/>
        <v>1.1445586745336433</v>
      </c>
      <c r="AT373" s="35">
        <v>1306</v>
      </c>
      <c r="AU373" s="21">
        <f t="shared" si="127"/>
        <v>1068.5454545454545</v>
      </c>
      <c r="AV373" s="21">
        <f t="shared" si="128"/>
        <v>1223</v>
      </c>
      <c r="AW373" s="80">
        <f t="shared" si="129"/>
        <v>154.4545454545455</v>
      </c>
      <c r="AX373" s="21">
        <v>177.4</v>
      </c>
      <c r="AY373" s="21">
        <v>138.1</v>
      </c>
      <c r="AZ373" s="21">
        <v>0</v>
      </c>
      <c r="BA373" s="21">
        <v>98.8</v>
      </c>
      <c r="BB373" s="21">
        <v>107.8</v>
      </c>
      <c r="BC373" s="21">
        <v>298.29999999999995</v>
      </c>
      <c r="BD373" s="21">
        <v>48.10000000000008</v>
      </c>
      <c r="BE373" s="21">
        <v>59.499999999999972</v>
      </c>
      <c r="BF373" s="78">
        <f t="shared" si="130"/>
        <v>295</v>
      </c>
      <c r="BG373" s="112"/>
      <c r="BH373" s="82"/>
      <c r="BI373" s="103"/>
      <c r="BJ373" s="37">
        <f t="shared" si="135"/>
        <v>295</v>
      </c>
    </row>
    <row r="374" spans="1:62" s="2" customFormat="1" ht="15.75" x14ac:dyDescent="0.2">
      <c r="A374" s="16" t="s">
        <v>367</v>
      </c>
      <c r="B374" s="37">
        <v>0</v>
      </c>
      <c r="C374" s="37">
        <v>0</v>
      </c>
      <c r="D374" s="4">
        <f t="shared" si="126"/>
        <v>0</v>
      </c>
      <c r="E374" s="13">
        <v>0</v>
      </c>
      <c r="F374" s="5" t="s">
        <v>373</v>
      </c>
      <c r="G374" s="5" t="s">
        <v>373</v>
      </c>
      <c r="H374" s="5" t="s">
        <v>373</v>
      </c>
      <c r="I374" s="13" t="s">
        <v>370</v>
      </c>
      <c r="J374" s="5" t="s">
        <v>373</v>
      </c>
      <c r="K374" s="5" t="s">
        <v>373</v>
      </c>
      <c r="L374" s="5" t="s">
        <v>373</v>
      </c>
      <c r="M374" s="13" t="s">
        <v>370</v>
      </c>
      <c r="N374" s="37">
        <v>152.80000000000001</v>
      </c>
      <c r="O374" s="37">
        <v>272.2</v>
      </c>
      <c r="P374" s="4">
        <f t="shared" si="131"/>
        <v>1.7814136125654447</v>
      </c>
      <c r="Q374" s="13">
        <v>20</v>
      </c>
      <c r="R374" s="22">
        <v>1</v>
      </c>
      <c r="S374" s="13">
        <v>15</v>
      </c>
      <c r="T374" s="37">
        <v>26</v>
      </c>
      <c r="U374" s="37">
        <v>30.2</v>
      </c>
      <c r="V374" s="4">
        <f t="shared" si="132"/>
        <v>1.1615384615384614</v>
      </c>
      <c r="W374" s="13">
        <v>20</v>
      </c>
      <c r="X374" s="37">
        <v>7</v>
      </c>
      <c r="Y374" s="37">
        <v>7.6</v>
      </c>
      <c r="Z374" s="4">
        <f t="shared" si="133"/>
        <v>1.0857142857142856</v>
      </c>
      <c r="AA374" s="13">
        <v>30</v>
      </c>
      <c r="AB374" s="37" t="s">
        <v>370</v>
      </c>
      <c r="AC374" s="37" t="s">
        <v>370</v>
      </c>
      <c r="AD374" s="4" t="s">
        <v>370</v>
      </c>
      <c r="AE374" s="13" t="s">
        <v>370</v>
      </c>
      <c r="AF374" s="5" t="s">
        <v>383</v>
      </c>
      <c r="AG374" s="5" t="s">
        <v>383</v>
      </c>
      <c r="AH374" s="5" t="s">
        <v>383</v>
      </c>
      <c r="AI374" s="13">
        <v>5</v>
      </c>
      <c r="AJ374" s="5" t="s">
        <v>383</v>
      </c>
      <c r="AK374" s="5" t="s">
        <v>383</v>
      </c>
      <c r="AL374" s="5" t="s">
        <v>383</v>
      </c>
      <c r="AM374" s="13">
        <v>15</v>
      </c>
      <c r="AN374" s="37">
        <v>178</v>
      </c>
      <c r="AO374" s="37">
        <v>195</v>
      </c>
      <c r="AP374" s="4">
        <f t="shared" si="124"/>
        <v>1.095505617977528</v>
      </c>
      <c r="AQ374" s="13">
        <v>20</v>
      </c>
      <c r="AR374" s="20">
        <f t="shared" si="134"/>
        <v>1.2222912610767356</v>
      </c>
      <c r="AS374" s="20">
        <f t="shared" si="125"/>
        <v>1.2022291261076736</v>
      </c>
      <c r="AT374" s="35">
        <v>692</v>
      </c>
      <c r="AU374" s="21">
        <f t="shared" si="127"/>
        <v>566.18181818181813</v>
      </c>
      <c r="AV374" s="21">
        <f t="shared" si="128"/>
        <v>680.7</v>
      </c>
      <c r="AW374" s="80">
        <f t="shared" si="129"/>
        <v>114.51818181818192</v>
      </c>
      <c r="AX374" s="21">
        <v>153.4</v>
      </c>
      <c r="AY374" s="21">
        <v>116.1</v>
      </c>
      <c r="AZ374" s="21">
        <v>0</v>
      </c>
      <c r="BA374" s="21">
        <v>43</v>
      </c>
      <c r="BB374" s="21">
        <v>44.9</v>
      </c>
      <c r="BC374" s="21">
        <v>102.39999999999998</v>
      </c>
      <c r="BD374" s="21">
        <v>70.300000000000068</v>
      </c>
      <c r="BE374" s="21">
        <v>69.899999999999935</v>
      </c>
      <c r="BF374" s="78">
        <f t="shared" si="130"/>
        <v>80.700000000000088</v>
      </c>
      <c r="BG374" s="112"/>
      <c r="BH374" s="82"/>
      <c r="BI374" s="103"/>
      <c r="BJ374" s="37">
        <f t="shared" si="135"/>
        <v>80.700000000000088</v>
      </c>
    </row>
    <row r="375" spans="1:62" s="2" customFormat="1" ht="15.75" x14ac:dyDescent="0.2">
      <c r="A375" s="16" t="s">
        <v>368</v>
      </c>
      <c r="B375" s="37">
        <v>9970</v>
      </c>
      <c r="C375" s="37">
        <v>11101</v>
      </c>
      <c r="D375" s="4">
        <f t="shared" si="126"/>
        <v>1.1134403209628887</v>
      </c>
      <c r="E375" s="13">
        <v>10</v>
      </c>
      <c r="F375" s="5" t="s">
        <v>373</v>
      </c>
      <c r="G375" s="5" t="s">
        <v>373</v>
      </c>
      <c r="H375" s="5" t="s">
        <v>373</v>
      </c>
      <c r="I375" s="13" t="s">
        <v>370</v>
      </c>
      <c r="J375" s="5" t="s">
        <v>373</v>
      </c>
      <c r="K375" s="5" t="s">
        <v>373</v>
      </c>
      <c r="L375" s="5" t="s">
        <v>373</v>
      </c>
      <c r="M375" s="13" t="s">
        <v>370</v>
      </c>
      <c r="N375" s="37">
        <v>1850.9</v>
      </c>
      <c r="O375" s="37">
        <v>1304.0999999999999</v>
      </c>
      <c r="P375" s="4">
        <f t="shared" si="131"/>
        <v>0.70457615214220104</v>
      </c>
      <c r="Q375" s="13">
        <v>20</v>
      </c>
      <c r="R375" s="22">
        <v>1</v>
      </c>
      <c r="S375" s="13">
        <v>15</v>
      </c>
      <c r="T375" s="37">
        <v>14.374000000000001</v>
      </c>
      <c r="U375" s="37">
        <v>19.600000000000001</v>
      </c>
      <c r="V375" s="4">
        <f t="shared" si="132"/>
        <v>1.3635731181299569</v>
      </c>
      <c r="W375" s="13">
        <v>20</v>
      </c>
      <c r="X375" s="37">
        <v>2.2999999999999998</v>
      </c>
      <c r="Y375" s="37">
        <v>5.9</v>
      </c>
      <c r="Z375" s="4">
        <f t="shared" si="133"/>
        <v>2.5652173913043481</v>
      </c>
      <c r="AA375" s="13">
        <v>30</v>
      </c>
      <c r="AB375" s="37" t="s">
        <v>370</v>
      </c>
      <c r="AC375" s="37" t="s">
        <v>370</v>
      </c>
      <c r="AD375" s="4" t="s">
        <v>370</v>
      </c>
      <c r="AE375" s="13" t="s">
        <v>370</v>
      </c>
      <c r="AF375" s="5" t="s">
        <v>383</v>
      </c>
      <c r="AG375" s="5" t="s">
        <v>383</v>
      </c>
      <c r="AH375" s="5" t="s">
        <v>383</v>
      </c>
      <c r="AI375" s="13">
        <v>5</v>
      </c>
      <c r="AJ375" s="5" t="s">
        <v>383</v>
      </c>
      <c r="AK375" s="5" t="s">
        <v>383</v>
      </c>
      <c r="AL375" s="5" t="s">
        <v>383</v>
      </c>
      <c r="AM375" s="13">
        <v>15</v>
      </c>
      <c r="AN375" s="37">
        <v>79</v>
      </c>
      <c r="AO375" s="37">
        <v>75</v>
      </c>
      <c r="AP375" s="4">
        <f t="shared" si="124"/>
        <v>0.94936708860759489</v>
      </c>
      <c r="AQ375" s="13">
        <v>20</v>
      </c>
      <c r="AR375" s="20">
        <f t="shared" si="134"/>
        <v>1.4212282793596034</v>
      </c>
      <c r="AS375" s="20">
        <f t="shared" si="125"/>
        <v>1.2221228279359604</v>
      </c>
      <c r="AT375" s="35">
        <v>1054</v>
      </c>
      <c r="AU375" s="21">
        <f t="shared" si="127"/>
        <v>862.36363636363626</v>
      </c>
      <c r="AV375" s="21">
        <f t="shared" si="128"/>
        <v>1053.9000000000001</v>
      </c>
      <c r="AW375" s="80">
        <f t="shared" si="129"/>
        <v>191.53636363636383</v>
      </c>
      <c r="AX375" s="21">
        <v>363.1</v>
      </c>
      <c r="AY375" s="21">
        <v>119.6</v>
      </c>
      <c r="AZ375" s="21">
        <v>0</v>
      </c>
      <c r="BA375" s="21">
        <v>62.2</v>
      </c>
      <c r="BB375" s="21">
        <v>69.900000000000006</v>
      </c>
      <c r="BC375" s="21">
        <v>82.199999999999932</v>
      </c>
      <c r="BD375" s="21">
        <v>95.699999999999974</v>
      </c>
      <c r="BE375" s="21">
        <v>116.20000000000005</v>
      </c>
      <c r="BF375" s="78">
        <f t="shared" si="130"/>
        <v>145.00000000000006</v>
      </c>
      <c r="BG375" s="112"/>
      <c r="BH375" s="82"/>
      <c r="BI375" s="103"/>
      <c r="BJ375" s="37">
        <f t="shared" si="135"/>
        <v>145.00000000000006</v>
      </c>
    </row>
    <row r="376" spans="1:62" s="2" customFormat="1" ht="15.75" x14ac:dyDescent="0.2">
      <c r="A376" s="89" t="s">
        <v>369</v>
      </c>
      <c r="B376" s="90">
        <v>50980.4</v>
      </c>
      <c r="C376" s="90">
        <v>67874.899999999994</v>
      </c>
      <c r="D376" s="91">
        <f t="shared" si="126"/>
        <v>1.3313920644012207</v>
      </c>
      <c r="E376" s="92">
        <v>10</v>
      </c>
      <c r="F376" s="93" t="s">
        <v>373</v>
      </c>
      <c r="G376" s="93" t="s">
        <v>373</v>
      </c>
      <c r="H376" s="93" t="s">
        <v>373</v>
      </c>
      <c r="I376" s="92" t="s">
        <v>370</v>
      </c>
      <c r="J376" s="93" t="s">
        <v>373</v>
      </c>
      <c r="K376" s="93" t="s">
        <v>373</v>
      </c>
      <c r="L376" s="93" t="s">
        <v>373</v>
      </c>
      <c r="M376" s="92" t="s">
        <v>370</v>
      </c>
      <c r="N376" s="90">
        <v>8798.2000000000007</v>
      </c>
      <c r="O376" s="90">
        <v>6193.1</v>
      </c>
      <c r="P376" s="91">
        <f t="shared" si="131"/>
        <v>0.70390534427496532</v>
      </c>
      <c r="Q376" s="92">
        <v>20</v>
      </c>
      <c r="R376" s="94">
        <v>1</v>
      </c>
      <c r="S376" s="92">
        <v>15</v>
      </c>
      <c r="T376" s="90">
        <v>100.91</v>
      </c>
      <c r="U376" s="90">
        <v>116.1</v>
      </c>
      <c r="V376" s="91">
        <f t="shared" si="132"/>
        <v>1.1505301754038251</v>
      </c>
      <c r="W376" s="92">
        <v>20</v>
      </c>
      <c r="X376" s="90">
        <v>6.3</v>
      </c>
      <c r="Y376" s="90">
        <v>12.5</v>
      </c>
      <c r="Z376" s="91">
        <f t="shared" si="133"/>
        <v>1.9841269841269842</v>
      </c>
      <c r="AA376" s="92">
        <v>30</v>
      </c>
      <c r="AB376" s="90" t="s">
        <v>370</v>
      </c>
      <c r="AC376" s="90" t="s">
        <v>370</v>
      </c>
      <c r="AD376" s="91" t="s">
        <v>370</v>
      </c>
      <c r="AE376" s="92" t="s">
        <v>370</v>
      </c>
      <c r="AF376" s="93" t="s">
        <v>383</v>
      </c>
      <c r="AG376" s="93" t="s">
        <v>383</v>
      </c>
      <c r="AH376" s="93" t="s">
        <v>383</v>
      </c>
      <c r="AI376" s="92">
        <v>5</v>
      </c>
      <c r="AJ376" s="93" t="s">
        <v>383</v>
      </c>
      <c r="AK376" s="93" t="s">
        <v>383</v>
      </c>
      <c r="AL376" s="93" t="s">
        <v>383</v>
      </c>
      <c r="AM376" s="92">
        <v>15</v>
      </c>
      <c r="AN376" s="90">
        <v>135</v>
      </c>
      <c r="AO376" s="90">
        <v>138</v>
      </c>
      <c r="AP376" s="91">
        <f t="shared" si="124"/>
        <v>1.0222222222222221</v>
      </c>
      <c r="AQ376" s="92">
        <v>20</v>
      </c>
      <c r="AR376" s="20">
        <f t="shared" si="134"/>
        <v>1.2640946522247127</v>
      </c>
      <c r="AS376" s="95">
        <f t="shared" si="125"/>
        <v>1.2064094652224713</v>
      </c>
      <c r="AT376" s="96">
        <v>894</v>
      </c>
      <c r="AU376" s="21">
        <f t="shared" si="127"/>
        <v>731.45454545454538</v>
      </c>
      <c r="AV376" s="84">
        <f t="shared" si="128"/>
        <v>882.4</v>
      </c>
      <c r="AW376" s="97">
        <f t="shared" si="129"/>
        <v>150.9454545454546</v>
      </c>
      <c r="AX376" s="84">
        <v>326.39999999999998</v>
      </c>
      <c r="AY376" s="84">
        <v>199.9</v>
      </c>
      <c r="AZ376" s="84">
        <v>0</v>
      </c>
      <c r="BA376" s="84">
        <v>55.1</v>
      </c>
      <c r="BB376" s="84">
        <v>39.200000000000003</v>
      </c>
      <c r="BC376" s="84">
        <v>0</v>
      </c>
      <c r="BD376" s="84">
        <v>100.3</v>
      </c>
      <c r="BE376" s="84">
        <v>54.6</v>
      </c>
      <c r="BF376" s="78">
        <f t="shared" si="130"/>
        <v>106.9</v>
      </c>
      <c r="BG376" s="113"/>
      <c r="BH376" s="98"/>
      <c r="BI376" s="104"/>
      <c r="BJ376" s="37">
        <f t="shared" si="135"/>
        <v>106.9</v>
      </c>
    </row>
    <row r="377" spans="1:62" ht="18.75" x14ac:dyDescent="0.2">
      <c r="A377" s="40" t="s">
        <v>382</v>
      </c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F377" s="40"/>
      <c r="AG377" s="40"/>
      <c r="AH377" s="40"/>
      <c r="AI377" s="40"/>
      <c r="AJ377" s="40"/>
      <c r="AK377" s="40"/>
      <c r="AL377" s="40"/>
      <c r="AM377" s="40"/>
      <c r="AN377" s="40"/>
      <c r="AO377" s="40"/>
      <c r="AP377" s="40"/>
      <c r="AQ377" s="40"/>
      <c r="AR377" s="40"/>
      <c r="AS377" s="142">
        <f>AV377/AU377</f>
        <v>1.0470696152187471</v>
      </c>
      <c r="AT377" s="41">
        <f t="shared" ref="AT377:BB377" si="136">SUM(AT7:AT376)-AT17-AT45</f>
        <v>2650672</v>
      </c>
      <c r="AU377" s="41">
        <f t="shared" si="136"/>
        <v>2168731.6363636404</v>
      </c>
      <c r="AV377" s="41">
        <f t="shared" si="136"/>
        <v>2270813.0000000009</v>
      </c>
      <c r="AW377" s="41">
        <f t="shared" si="136"/>
        <v>102081.36363636356</v>
      </c>
      <c r="AX377" s="41">
        <f t="shared" si="136"/>
        <v>261628.90000000026</v>
      </c>
      <c r="AY377" s="41">
        <f t="shared" si="136"/>
        <v>250391.49999999977</v>
      </c>
      <c r="AZ377" s="41">
        <f t="shared" si="136"/>
        <v>251368.59999999971</v>
      </c>
      <c r="BA377" s="41">
        <f t="shared" si="136"/>
        <v>293316.59999999957</v>
      </c>
      <c r="BB377" s="41">
        <f t="shared" si="136"/>
        <v>244609.19999999958</v>
      </c>
      <c r="BC377" s="41"/>
      <c r="BD377" s="41"/>
      <c r="BE377" s="41"/>
      <c r="BF377" s="41">
        <f>SUM(BF7:BF376)-BF17-BF45</f>
        <v>225787.40000000008</v>
      </c>
      <c r="BG377" s="41">
        <f>COUNTIF(BG7:BG376,"+")</f>
        <v>2</v>
      </c>
      <c r="BH377" s="41">
        <f>SUM(BH7:BH376)-BH17-BH45</f>
        <v>-2027.6999999999985</v>
      </c>
      <c r="BI377" s="99"/>
      <c r="BJ377" s="41">
        <f>SUM(BJ7:BJ376)-BJ17-BJ45</f>
        <v>249568.00000000017</v>
      </c>
    </row>
    <row r="378" spans="1:62" ht="137.44999999999999" customHeight="1" x14ac:dyDescent="0.2">
      <c r="AZ378" s="163" t="s">
        <v>425</v>
      </c>
      <c r="BA378" s="164"/>
      <c r="BB378" s="165"/>
      <c r="BC378" s="143"/>
      <c r="BD378" s="143"/>
      <c r="BE378" s="143"/>
      <c r="BF378" s="128">
        <f>SUMIF(BF7:BF376,"&gt;0")-BF17-BF45</f>
        <v>251030.20000000027</v>
      </c>
      <c r="BG378" s="126" t="s">
        <v>426</v>
      </c>
      <c r="BH378" s="127">
        <f>BF70</f>
        <v>347.50000000000011</v>
      </c>
    </row>
  </sheetData>
  <mergeCells count="26">
    <mergeCell ref="AZ378:BB378"/>
    <mergeCell ref="AN3:AQ3"/>
    <mergeCell ref="X3:AA3"/>
    <mergeCell ref="BH3:BH4"/>
    <mergeCell ref="BJ3:BJ4"/>
    <mergeCell ref="AW3:AW4"/>
    <mergeCell ref="BG3:BG4"/>
    <mergeCell ref="AV3:AV4"/>
    <mergeCell ref="AT3:AT4"/>
    <mergeCell ref="AX3:BE3"/>
    <mergeCell ref="A1:AE1"/>
    <mergeCell ref="AF1:BJ1"/>
    <mergeCell ref="AR3:AR4"/>
    <mergeCell ref="AU3:AU4"/>
    <mergeCell ref="AS3:AS4"/>
    <mergeCell ref="BF3:BF4"/>
    <mergeCell ref="R3:S3"/>
    <mergeCell ref="F3:I3"/>
    <mergeCell ref="B3:E3"/>
    <mergeCell ref="J3:M3"/>
    <mergeCell ref="A3:A4"/>
    <mergeCell ref="N3:Q3"/>
    <mergeCell ref="T3:W3"/>
    <mergeCell ref="AB3:AE3"/>
    <mergeCell ref="AF3:AI3"/>
    <mergeCell ref="AJ3:AM3"/>
  </mergeCells>
  <conditionalFormatting sqref="V18:V44 V46:V376">
    <cfRule type="expression" dxfId="17" priority="32">
      <formula>AND($T18=0,$W18&gt;0)</formula>
    </cfRule>
  </conditionalFormatting>
  <conditionalFormatting sqref="D7:D376">
    <cfRule type="expression" dxfId="16" priority="31">
      <formula>AND($B7=0,$E7&gt;0)</formula>
    </cfRule>
  </conditionalFormatting>
  <conditionalFormatting sqref="L7:L376">
    <cfRule type="expression" dxfId="15" priority="30">
      <formula>AND($J7=0,$M7&gt;0)</formula>
    </cfRule>
  </conditionalFormatting>
  <conditionalFormatting sqref="P7:P16 P18:P44 P46:P376">
    <cfRule type="expression" dxfId="14" priority="29">
      <formula>AND($N7=0,$Q7&gt;0)</formula>
    </cfRule>
  </conditionalFormatting>
  <conditionalFormatting sqref="Z18:Z44 Z46:Z376">
    <cfRule type="expression" dxfId="13" priority="24">
      <formula>AND($X18=0,$AA18&gt;0)</formula>
    </cfRule>
  </conditionalFormatting>
  <conditionalFormatting sqref="BH7:BI16 BH18:BI44 BI17">
    <cfRule type="cellIs" dxfId="12" priority="21" operator="greaterThan">
      <formula>0</formula>
    </cfRule>
    <cfRule type="cellIs" dxfId="11" priority="22" operator="lessThan">
      <formula>0</formula>
    </cfRule>
  </conditionalFormatting>
  <conditionalFormatting sqref="AP47:AP376">
    <cfRule type="expression" dxfId="10" priority="17">
      <formula>AND($X47=0,$AA47&gt;0)</formula>
    </cfRule>
  </conditionalFormatting>
  <conditionalFormatting sqref="D6">
    <cfRule type="expression" dxfId="9" priority="10">
      <formula>AND($B6=0,$E6&gt;0)</formula>
    </cfRule>
  </conditionalFormatting>
  <conditionalFormatting sqref="P6">
    <cfRule type="expression" dxfId="8" priority="9">
      <formula>AND($B6=0,$E6&gt;0)</formula>
    </cfRule>
  </conditionalFormatting>
  <conditionalFormatting sqref="P17">
    <cfRule type="expression" dxfId="7" priority="8">
      <formula>AND($B17=0,$E17&gt;0)</formula>
    </cfRule>
  </conditionalFormatting>
  <conditionalFormatting sqref="V17">
    <cfRule type="expression" dxfId="6" priority="7">
      <formula>AND($B17=0,$E17&gt;0)</formula>
    </cfRule>
  </conditionalFormatting>
  <conditionalFormatting sqref="Z17">
    <cfRule type="expression" dxfId="5" priority="6">
      <formula>AND($B17=0,$E17&gt;0)</formula>
    </cfRule>
  </conditionalFormatting>
  <conditionalFormatting sqref="AP17">
    <cfRule type="expression" dxfId="4" priority="5">
      <formula>AND($B17=0,$E17&gt;0)</formula>
    </cfRule>
  </conditionalFormatting>
  <conditionalFormatting sqref="P45">
    <cfRule type="expression" dxfId="3" priority="4">
      <formula>AND($B45=0,$E45&gt;0)</formula>
    </cfRule>
  </conditionalFormatting>
  <conditionalFormatting sqref="V45">
    <cfRule type="expression" dxfId="2" priority="3">
      <formula>AND($B45=0,$E45&gt;0)</formula>
    </cfRule>
  </conditionalFormatting>
  <conditionalFormatting sqref="Z45">
    <cfRule type="expression" dxfId="1" priority="2">
      <formula>AND($B45=0,$E45&gt;0)</formula>
    </cfRule>
  </conditionalFormatting>
  <conditionalFormatting sqref="AP45">
    <cfRule type="expression" dxfId="0" priority="1">
      <formula>AND($B45=0,$E45&gt;0)</formula>
    </cfRule>
  </conditionalFormatting>
  <printOptions horizontalCentered="1"/>
  <pageMargins left="0.15748031496062992" right="0.15748031496062992" top="0.15748031496062992" bottom="0.15748031496062992" header="0.15748031496062992" footer="0.15748031496062992"/>
  <pageSetup paperSize="8" scale="58" fitToWidth="2" fitToHeight="0" pageOrder="overThenDown" orientation="landscape" r:id="rId1"/>
  <headerFooter alignWithMargins="0"/>
  <colBreaks count="1" manualBreakCount="1">
    <brk id="31" max="3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77"/>
  <sheetViews>
    <sheetView zoomScale="70" zoomScaleNormal="70" workbookViewId="0">
      <pane xSplit="1" ySplit="5" topLeftCell="F6" activePane="bottomRight" state="frozen"/>
      <selection pane="topRight" activeCell="B1" sqref="B1"/>
      <selection pane="bottomLeft" activeCell="A6" sqref="A6"/>
      <selection pane="bottomRight" activeCell="J9" sqref="J9"/>
    </sheetView>
  </sheetViews>
  <sheetFormatPr defaultRowHeight="12.75" x14ac:dyDescent="0.2"/>
  <cols>
    <col min="1" max="1" width="45.42578125" customWidth="1"/>
    <col min="2" max="2" width="22.85546875" customWidth="1"/>
    <col min="3" max="3" width="11.42578125" customWidth="1"/>
    <col min="4" max="4" width="11" customWidth="1"/>
    <col min="5" max="5" width="10.42578125" customWidth="1"/>
    <col min="6" max="6" width="12" customWidth="1"/>
    <col min="7" max="7" width="11.42578125" customWidth="1"/>
    <col min="8" max="8" width="10.42578125" customWidth="1"/>
    <col min="9" max="9" width="12.28515625" customWidth="1"/>
    <col min="10" max="10" width="10.42578125" customWidth="1"/>
    <col min="11" max="11" width="11.5703125" customWidth="1"/>
    <col min="12" max="12" width="11.85546875" customWidth="1"/>
    <col min="13" max="13" width="10.5703125" customWidth="1"/>
    <col min="14" max="14" width="10.85546875" customWidth="1"/>
    <col min="15" max="15" width="11.28515625" customWidth="1"/>
    <col min="17" max="17" width="11.140625" customWidth="1"/>
    <col min="18" max="18" width="12.140625" customWidth="1"/>
    <col min="20" max="20" width="11" customWidth="1"/>
    <col min="21" max="21" width="11.42578125" customWidth="1"/>
    <col min="23" max="30" width="10.5703125" customWidth="1"/>
  </cols>
  <sheetData>
    <row r="1" spans="1:31" x14ac:dyDescent="0.2">
      <c r="A1" s="179" t="s">
        <v>427</v>
      </c>
      <c r="B1" s="179"/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</row>
    <row r="2" spans="1:31" ht="13.5" thickBot="1" x14ac:dyDescent="0.25"/>
    <row r="3" spans="1:31" ht="96" customHeight="1" x14ac:dyDescent="0.2">
      <c r="A3" s="149" t="s">
        <v>15</v>
      </c>
      <c r="B3" s="180" t="s">
        <v>374</v>
      </c>
      <c r="C3" s="183" t="s">
        <v>384</v>
      </c>
      <c r="D3" s="183"/>
      <c r="E3" s="183"/>
      <c r="F3" s="185" t="s">
        <v>17</v>
      </c>
      <c r="G3" s="185"/>
      <c r="H3" s="185"/>
      <c r="I3" s="183" t="s">
        <v>385</v>
      </c>
      <c r="J3" s="183"/>
      <c r="K3" s="183"/>
      <c r="L3" s="184" t="s">
        <v>18</v>
      </c>
      <c r="M3" s="184"/>
      <c r="N3" s="184"/>
      <c r="O3" s="183" t="s">
        <v>19</v>
      </c>
      <c r="P3" s="183"/>
      <c r="Q3" s="183"/>
      <c r="R3" s="186" t="s">
        <v>20</v>
      </c>
      <c r="S3" s="187"/>
      <c r="T3" s="188"/>
      <c r="U3" s="189" t="s">
        <v>21</v>
      </c>
      <c r="V3" s="190"/>
      <c r="W3" s="191"/>
      <c r="X3" s="189" t="s">
        <v>406</v>
      </c>
      <c r="Y3" s="190"/>
      <c r="Z3" s="191"/>
      <c r="AA3" s="189" t="s">
        <v>407</v>
      </c>
      <c r="AB3" s="190"/>
      <c r="AC3" s="191"/>
      <c r="AD3" s="182" t="s">
        <v>377</v>
      </c>
      <c r="AE3" s="178" t="s">
        <v>415</v>
      </c>
    </row>
    <row r="4" spans="1:31" ht="64.5" thickBot="1" x14ac:dyDescent="0.25">
      <c r="A4" s="150"/>
      <c r="B4" s="181"/>
      <c r="C4" s="29" t="s">
        <v>375</v>
      </c>
      <c r="D4" s="29" t="s">
        <v>376</v>
      </c>
      <c r="E4" s="34" t="s">
        <v>416</v>
      </c>
      <c r="F4" s="29" t="s">
        <v>375</v>
      </c>
      <c r="G4" s="29" t="s">
        <v>376</v>
      </c>
      <c r="H4" s="34" t="s">
        <v>417</v>
      </c>
      <c r="I4" s="29" t="s">
        <v>375</v>
      </c>
      <c r="J4" s="29" t="s">
        <v>376</v>
      </c>
      <c r="K4" s="34" t="s">
        <v>418</v>
      </c>
      <c r="L4" s="29" t="s">
        <v>375</v>
      </c>
      <c r="M4" s="29" t="s">
        <v>376</v>
      </c>
      <c r="N4" s="34" t="s">
        <v>419</v>
      </c>
      <c r="O4" s="29" t="s">
        <v>375</v>
      </c>
      <c r="P4" s="29" t="s">
        <v>376</v>
      </c>
      <c r="Q4" s="34" t="s">
        <v>420</v>
      </c>
      <c r="R4" s="30" t="s">
        <v>375</v>
      </c>
      <c r="S4" s="30" t="s">
        <v>376</v>
      </c>
      <c r="T4" s="34" t="s">
        <v>421</v>
      </c>
      <c r="U4" s="30" t="s">
        <v>375</v>
      </c>
      <c r="V4" s="30" t="s">
        <v>376</v>
      </c>
      <c r="W4" s="34" t="s">
        <v>422</v>
      </c>
      <c r="X4" s="30" t="s">
        <v>375</v>
      </c>
      <c r="Y4" s="30" t="s">
        <v>376</v>
      </c>
      <c r="Z4" s="114" t="s">
        <v>423</v>
      </c>
      <c r="AA4" s="30" t="s">
        <v>375</v>
      </c>
      <c r="AB4" s="30" t="s">
        <v>376</v>
      </c>
      <c r="AC4" s="114" t="s">
        <v>424</v>
      </c>
      <c r="AD4" s="182"/>
      <c r="AE4" s="178"/>
    </row>
    <row r="5" spans="1:31" x14ac:dyDescent="0.2">
      <c r="A5" s="61">
        <v>1</v>
      </c>
      <c r="B5" s="62">
        <v>2</v>
      </c>
      <c r="C5" s="63">
        <v>3</v>
      </c>
      <c r="D5" s="63">
        <v>4</v>
      </c>
      <c r="E5" s="64">
        <v>5</v>
      </c>
      <c r="F5" s="63">
        <v>6</v>
      </c>
      <c r="G5" s="63">
        <v>7</v>
      </c>
      <c r="H5" s="64">
        <v>8</v>
      </c>
      <c r="I5" s="63">
        <v>9</v>
      </c>
      <c r="J5" s="63">
        <v>10</v>
      </c>
      <c r="K5" s="64">
        <v>11</v>
      </c>
      <c r="L5" s="63">
        <v>12</v>
      </c>
      <c r="M5" s="63">
        <v>13</v>
      </c>
      <c r="N5" s="64">
        <v>14</v>
      </c>
      <c r="O5" s="63">
        <v>15</v>
      </c>
      <c r="P5" s="63">
        <v>16</v>
      </c>
      <c r="Q5" s="64">
        <v>17</v>
      </c>
      <c r="R5" s="63">
        <v>18</v>
      </c>
      <c r="S5" s="63">
        <v>19</v>
      </c>
      <c r="T5" s="64">
        <v>20</v>
      </c>
      <c r="U5" s="63">
        <v>21</v>
      </c>
      <c r="V5" s="63">
        <v>22</v>
      </c>
      <c r="W5" s="64">
        <v>23</v>
      </c>
      <c r="X5" s="64">
        <v>24</v>
      </c>
      <c r="Y5" s="64">
        <v>25</v>
      </c>
      <c r="Z5" s="64">
        <v>26</v>
      </c>
      <c r="AA5" s="64">
        <v>27</v>
      </c>
      <c r="AB5" s="64">
        <v>28</v>
      </c>
      <c r="AC5" s="64">
        <v>29</v>
      </c>
      <c r="AD5" s="121">
        <v>30</v>
      </c>
      <c r="AE5" s="117">
        <v>31</v>
      </c>
    </row>
    <row r="6" spans="1:31" ht="15.75" x14ac:dyDescent="0.2">
      <c r="A6" s="24" t="s">
        <v>4</v>
      </c>
      <c r="B6" s="138">
        <f>SUM(B7:B16)</f>
        <v>34310.809090909126</v>
      </c>
      <c r="C6" s="24"/>
      <c r="D6" s="24"/>
      <c r="E6" s="138">
        <f>SUM(E7:E16)</f>
        <v>150.75230768596271</v>
      </c>
      <c r="F6" s="24"/>
      <c r="G6" s="24"/>
      <c r="H6" s="24"/>
      <c r="I6" s="24"/>
      <c r="J6" s="24"/>
      <c r="K6" s="138">
        <f>SUM(K7:K16)</f>
        <v>26269.507109747869</v>
      </c>
      <c r="L6" s="24"/>
      <c r="M6" s="24"/>
      <c r="N6" s="138">
        <f>SUM(N7:N16)</f>
        <v>7890.5496734752978</v>
      </c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138" t="e">
        <f>SUM(Z7:Z16)</f>
        <v>#VALUE!</v>
      </c>
      <c r="AA6" s="24"/>
      <c r="AB6" s="24"/>
      <c r="AC6" s="24"/>
      <c r="AD6" s="122"/>
      <c r="AE6" s="123"/>
    </row>
    <row r="7" spans="1:31" ht="15.75" x14ac:dyDescent="0.2">
      <c r="A7" s="25" t="s">
        <v>5</v>
      </c>
      <c r="B7" s="28">
        <f>'Расчет субсидий'!AW7</f>
        <v>-10386.76363636367</v>
      </c>
      <c r="C7" s="26">
        <f>'Расчет субсидий'!D7-1</f>
        <v>-6.3429372961924302E-2</v>
      </c>
      <c r="D7" s="32">
        <f>C7*'Расчет субсидий'!E7</f>
        <v>-0.95144059442886453</v>
      </c>
      <c r="E7" s="39">
        <f t="shared" ref="E7:E16" si="0">$B7*D7/$AD7</f>
        <v>-6258.8899467209812</v>
      </c>
      <c r="F7" s="48" t="s">
        <v>383</v>
      </c>
      <c r="G7" s="48" t="s">
        <v>383</v>
      </c>
      <c r="H7" s="48" t="s">
        <v>383</v>
      </c>
      <c r="I7" s="26">
        <f>'Расчет субсидий'!L7-1</f>
        <v>0</v>
      </c>
      <c r="J7" s="32">
        <f>I7*'Расчет субсидий'!M7</f>
        <v>0</v>
      </c>
      <c r="K7" s="39">
        <f t="shared" ref="K7:K16" si="1">$B7*J7/$AD7</f>
        <v>0</v>
      </c>
      <c r="L7" s="26">
        <f>'Расчет субсидий'!P7-1</f>
        <v>-3.1374785548501927E-2</v>
      </c>
      <c r="M7" s="32">
        <f>L7*'Расчет субсидий'!Q7</f>
        <v>-0.62749571097003853</v>
      </c>
      <c r="N7" s="39">
        <f t="shared" ref="N7:N16" si="2">$B7*M7/$AD7</f>
        <v>-4127.8736896426881</v>
      </c>
      <c r="O7" s="27">
        <f>'Расчет субсидий'!R7-1</f>
        <v>0</v>
      </c>
      <c r="P7" s="32">
        <f>O7*'Расчет субсидий'!S7</f>
        <v>0</v>
      </c>
      <c r="Q7" s="39">
        <f t="shared" ref="Q7:Q16" si="3">$B7*P7/$AD7</f>
        <v>0</v>
      </c>
      <c r="R7" s="33" t="s">
        <v>378</v>
      </c>
      <c r="S7" s="33" t="s">
        <v>378</v>
      </c>
      <c r="T7" s="33" t="s">
        <v>378</v>
      </c>
      <c r="U7" s="33" t="s">
        <v>378</v>
      </c>
      <c r="V7" s="33" t="s">
        <v>378</v>
      </c>
      <c r="W7" s="33" t="s">
        <v>378</v>
      </c>
      <c r="X7" s="115" t="e">
        <f>'Расчет субсидий'!AL7-1</f>
        <v>#VALUE!</v>
      </c>
      <c r="Y7" s="32" t="e">
        <f>X7*'Расчет субсидий'!AM7</f>
        <v>#VALUE!</v>
      </c>
      <c r="Z7" s="39" t="e">
        <f>$B7*Y7/$AD7</f>
        <v>#VALUE!</v>
      </c>
      <c r="AA7" s="13" t="s">
        <v>370</v>
      </c>
      <c r="AB7" s="13" t="s">
        <v>370</v>
      </c>
      <c r="AC7" s="118" t="s">
        <v>370</v>
      </c>
      <c r="AD7" s="32">
        <f>D7+J7+M7+P7</f>
        <v>-1.5789363053989032</v>
      </c>
      <c r="AE7" s="33" t="str">
        <f>IF('Расчет субсидий'!BG7="+",'Расчет субсидий'!BG7,"-")</f>
        <v>-</v>
      </c>
    </row>
    <row r="8" spans="1:31" ht="15.75" x14ac:dyDescent="0.2">
      <c r="A8" s="14" t="s">
        <v>6</v>
      </c>
      <c r="B8" s="28">
        <f>'Расчет субсидий'!AW8</f>
        <v>10222.809090909141</v>
      </c>
      <c r="C8" s="26">
        <f>'Расчет субсидий'!D8-1</f>
        <v>-1.2841645475472618E-2</v>
      </c>
      <c r="D8" s="32">
        <f>C8*'Расчет субсидий'!E8</f>
        <v>-0.25683290950945237</v>
      </c>
      <c r="E8" s="39">
        <f t="shared" si="0"/>
        <v>-1215.3653110917187</v>
      </c>
      <c r="F8" s="48" t="s">
        <v>383</v>
      </c>
      <c r="G8" s="48" t="s">
        <v>383</v>
      </c>
      <c r="H8" s="48" t="s">
        <v>383</v>
      </c>
      <c r="I8" s="26">
        <f>'Расчет субсидий'!L8-1</f>
        <v>0.16666666666666674</v>
      </c>
      <c r="J8" s="32">
        <f>I8*'Расчет субсидий'!M8</f>
        <v>2.5000000000000009</v>
      </c>
      <c r="K8" s="39">
        <f t="shared" si="1"/>
        <v>11830.311323936754</v>
      </c>
      <c r="L8" s="26">
        <f>'Расчет субсидий'!P8-1</f>
        <v>-4.1433495619687122E-3</v>
      </c>
      <c r="M8" s="32">
        <f>L8*'Расчет субсидий'!Q8</f>
        <v>-8.2866991239374244E-2</v>
      </c>
      <c r="N8" s="39">
        <f t="shared" si="2"/>
        <v>-392.13692193589458</v>
      </c>
      <c r="O8" s="27">
        <f>'Расчет субсидий'!R8-1</f>
        <v>0</v>
      </c>
      <c r="P8" s="32">
        <f>O8*'Расчет субсидий'!S8</f>
        <v>0</v>
      </c>
      <c r="Q8" s="39">
        <f t="shared" si="3"/>
        <v>0</v>
      </c>
      <c r="R8" s="33" t="s">
        <v>378</v>
      </c>
      <c r="S8" s="33" t="s">
        <v>378</v>
      </c>
      <c r="T8" s="33" t="s">
        <v>378</v>
      </c>
      <c r="U8" s="33" t="s">
        <v>378</v>
      </c>
      <c r="V8" s="33" t="s">
        <v>378</v>
      </c>
      <c r="W8" s="33" t="s">
        <v>378</v>
      </c>
      <c r="X8" s="115" t="e">
        <f>'Расчет субсидий'!AL8-1</f>
        <v>#VALUE!</v>
      </c>
      <c r="Y8" s="32" t="e">
        <f>X8*'Расчет субсидий'!AM8</f>
        <v>#VALUE!</v>
      </c>
      <c r="Z8" s="39" t="e">
        <f t="shared" ref="Z8:Z44" si="4">$B8*Y8/$AD8</f>
        <v>#VALUE!</v>
      </c>
      <c r="AA8" s="13" t="s">
        <v>370</v>
      </c>
      <c r="AB8" s="13" t="s">
        <v>370</v>
      </c>
      <c r="AC8" s="118" t="s">
        <v>370</v>
      </c>
      <c r="AD8" s="32">
        <f t="shared" ref="AD8:AD16" si="5">D8+J8+M8+P8</f>
        <v>2.1603000992511743</v>
      </c>
      <c r="AE8" s="33" t="str">
        <f>IF('Расчет субсидий'!BG8="+",'Расчет субсидий'!BG8,"-")</f>
        <v>-</v>
      </c>
    </row>
    <row r="9" spans="1:31" ht="15.75" x14ac:dyDescent="0.2">
      <c r="A9" s="14" t="s">
        <v>7</v>
      </c>
      <c r="B9" s="28">
        <f>'Расчет субсидий'!AW9</f>
        <v>2535.5090909090941</v>
      </c>
      <c r="C9" s="26">
        <f>'Расчет субсидий'!D9-1</f>
        <v>1.6760143214344936E-3</v>
      </c>
      <c r="D9" s="32">
        <f>C9*'Расчет субсидий'!E9</f>
        <v>3.3520286428689872E-2</v>
      </c>
      <c r="E9" s="39">
        <f t="shared" si="0"/>
        <v>52.445450577907948</v>
      </c>
      <c r="F9" s="48" t="s">
        <v>383</v>
      </c>
      <c r="G9" s="48" t="s">
        <v>383</v>
      </c>
      <c r="H9" s="48" t="s">
        <v>383</v>
      </c>
      <c r="I9" s="26">
        <f>'Расчет субсидий'!L9-1</f>
        <v>0.49999999999999978</v>
      </c>
      <c r="J9" s="32">
        <f>I9*'Расчет субсидий'!M9</f>
        <v>2.4999999999999991</v>
      </c>
      <c r="K9" s="39">
        <f t="shared" si="1"/>
        <v>3911.4709453243281</v>
      </c>
      <c r="L9" s="26">
        <f>'Расчет субсидий'!P9-1</f>
        <v>-4.564802234759735E-2</v>
      </c>
      <c r="M9" s="32">
        <f>L9*'Расчет субсидий'!Q9</f>
        <v>-0.912960446951947</v>
      </c>
      <c r="N9" s="39">
        <f t="shared" si="2"/>
        <v>-1428.4073049931417</v>
      </c>
      <c r="O9" s="27">
        <f>'Расчет субсидий'!R9-1</f>
        <v>0</v>
      </c>
      <c r="P9" s="32">
        <f>O9*'Расчет субсидий'!S9</f>
        <v>0</v>
      </c>
      <c r="Q9" s="39">
        <f t="shared" si="3"/>
        <v>0</v>
      </c>
      <c r="R9" s="33" t="s">
        <v>378</v>
      </c>
      <c r="S9" s="33" t="s">
        <v>378</v>
      </c>
      <c r="T9" s="33" t="s">
        <v>378</v>
      </c>
      <c r="U9" s="33" t="s">
        <v>378</v>
      </c>
      <c r="V9" s="33" t="s">
        <v>378</v>
      </c>
      <c r="W9" s="33" t="s">
        <v>378</v>
      </c>
      <c r="X9" s="115" t="e">
        <f>'Расчет субсидий'!AL9-1</f>
        <v>#VALUE!</v>
      </c>
      <c r="Y9" s="32" t="e">
        <f>X9*'Расчет субсидий'!AM9</f>
        <v>#VALUE!</v>
      </c>
      <c r="Z9" s="39" t="e">
        <f t="shared" si="4"/>
        <v>#VALUE!</v>
      </c>
      <c r="AA9" s="13" t="s">
        <v>370</v>
      </c>
      <c r="AB9" s="13" t="s">
        <v>370</v>
      </c>
      <c r="AC9" s="118" t="s">
        <v>370</v>
      </c>
      <c r="AD9" s="32">
        <f t="shared" si="5"/>
        <v>1.620559839476742</v>
      </c>
      <c r="AE9" s="33" t="str">
        <f>IF('Расчет субсидий'!BG9="+",'Расчет субсидий'!BG9,"-")</f>
        <v>-</v>
      </c>
    </row>
    <row r="10" spans="1:31" ht="15.75" x14ac:dyDescent="0.2">
      <c r="A10" s="14" t="s">
        <v>8</v>
      </c>
      <c r="B10" s="28">
        <f>'Расчет субсидий'!AW10</f>
        <v>4345.890909090911</v>
      </c>
      <c r="C10" s="26">
        <f>'Расчет субсидий'!D10-1</f>
        <v>0.18778503866200036</v>
      </c>
      <c r="D10" s="32">
        <f>C10*'Расчет субсидий'!E10</f>
        <v>3.7557007732400072</v>
      </c>
      <c r="E10" s="39">
        <f t="shared" si="0"/>
        <v>1746.5040055128422</v>
      </c>
      <c r="F10" s="48" t="s">
        <v>383</v>
      </c>
      <c r="G10" s="48" t="s">
        <v>383</v>
      </c>
      <c r="H10" s="48" t="s">
        <v>383</v>
      </c>
      <c r="I10" s="26">
        <f>'Расчет субсидий'!L10-1</f>
        <v>0.5</v>
      </c>
      <c r="J10" s="32">
        <f>I10*'Расчет субсидий'!M10</f>
        <v>5</v>
      </c>
      <c r="K10" s="39">
        <f t="shared" si="1"/>
        <v>2325.1373191881707</v>
      </c>
      <c r="L10" s="26">
        <f>'Расчет субсидий'!P10-1</f>
        <v>2.9487461033661955E-2</v>
      </c>
      <c r="M10" s="32">
        <f>L10*'Расчет субсидий'!Q10</f>
        <v>0.58974922067323909</v>
      </c>
      <c r="N10" s="39">
        <f t="shared" si="2"/>
        <v>274.24958438989762</v>
      </c>
      <c r="O10" s="27">
        <f>'Расчет субсидий'!R10-1</f>
        <v>0</v>
      </c>
      <c r="P10" s="32">
        <f>O10*'Расчет субсидий'!S10</f>
        <v>0</v>
      </c>
      <c r="Q10" s="39">
        <f t="shared" si="3"/>
        <v>0</v>
      </c>
      <c r="R10" s="33" t="s">
        <v>378</v>
      </c>
      <c r="S10" s="33" t="s">
        <v>378</v>
      </c>
      <c r="T10" s="33" t="s">
        <v>378</v>
      </c>
      <c r="U10" s="33" t="s">
        <v>378</v>
      </c>
      <c r="V10" s="33" t="s">
        <v>378</v>
      </c>
      <c r="W10" s="33" t="s">
        <v>378</v>
      </c>
      <c r="X10" s="115" t="e">
        <f>'Расчет субсидий'!AL10-1</f>
        <v>#VALUE!</v>
      </c>
      <c r="Y10" s="32" t="e">
        <f>X10*'Расчет субсидий'!AM10</f>
        <v>#VALUE!</v>
      </c>
      <c r="Z10" s="39" t="e">
        <f t="shared" si="4"/>
        <v>#VALUE!</v>
      </c>
      <c r="AA10" s="13" t="s">
        <v>370</v>
      </c>
      <c r="AB10" s="13" t="s">
        <v>370</v>
      </c>
      <c r="AC10" s="118" t="s">
        <v>370</v>
      </c>
      <c r="AD10" s="32">
        <f t="shared" si="5"/>
        <v>9.3454499939132472</v>
      </c>
      <c r="AE10" s="33" t="str">
        <f>IF('Расчет субсидий'!BG10="+",'Расчет субсидий'!BG10,"-")</f>
        <v>-</v>
      </c>
    </row>
    <row r="11" spans="1:31" ht="15.75" x14ac:dyDescent="0.2">
      <c r="A11" s="14" t="s">
        <v>9</v>
      </c>
      <c r="B11" s="28">
        <f>'Расчет субсидий'!AW11</f>
        <v>18708.327272727285</v>
      </c>
      <c r="C11" s="26">
        <f>'Расчет субсидий'!D11-1</f>
        <v>9.0207177922741355E-2</v>
      </c>
      <c r="D11" s="32">
        <f>C11*'Расчет субсидий'!E11</f>
        <v>1.8041435584548271</v>
      </c>
      <c r="E11" s="39">
        <f t="shared" si="0"/>
        <v>2222.0468929598787</v>
      </c>
      <c r="F11" s="48" t="s">
        <v>383</v>
      </c>
      <c r="G11" s="48" t="s">
        <v>383</v>
      </c>
      <c r="H11" s="48" t="s">
        <v>383</v>
      </c>
      <c r="I11" s="26">
        <f>'Расчет субсидий'!L11-1</f>
        <v>8.3333333333333481E-2</v>
      </c>
      <c r="J11" s="32">
        <f>I11*'Расчет субсидий'!M11</f>
        <v>0.83333333333333481</v>
      </c>
      <c r="K11" s="39">
        <f t="shared" si="1"/>
        <v>1026.3627500458686</v>
      </c>
      <c r="L11" s="26">
        <f>'Расчет субсидий'!P11-1</f>
        <v>0.62761751100470464</v>
      </c>
      <c r="M11" s="32">
        <f>L11*'Расчет субсидий'!Q11</f>
        <v>12.552350220094093</v>
      </c>
      <c r="N11" s="39">
        <f t="shared" si="2"/>
        <v>15459.917629721536</v>
      </c>
      <c r="O11" s="27">
        <f>'Расчет субсидий'!R11-1</f>
        <v>0</v>
      </c>
      <c r="P11" s="32">
        <f>O11*'Расчет субсидий'!S11</f>
        <v>0</v>
      </c>
      <c r="Q11" s="39">
        <f t="shared" si="3"/>
        <v>0</v>
      </c>
      <c r="R11" s="33" t="s">
        <v>378</v>
      </c>
      <c r="S11" s="33" t="s">
        <v>378</v>
      </c>
      <c r="T11" s="33" t="s">
        <v>378</v>
      </c>
      <c r="U11" s="33" t="s">
        <v>378</v>
      </c>
      <c r="V11" s="33" t="s">
        <v>378</v>
      </c>
      <c r="W11" s="33" t="s">
        <v>378</v>
      </c>
      <c r="X11" s="115" t="e">
        <f>'Расчет субсидий'!AL11-1</f>
        <v>#VALUE!</v>
      </c>
      <c r="Y11" s="32" t="e">
        <f>X11*'Расчет субсидий'!AM11</f>
        <v>#VALUE!</v>
      </c>
      <c r="Z11" s="39" t="e">
        <f t="shared" si="4"/>
        <v>#VALUE!</v>
      </c>
      <c r="AA11" s="13" t="s">
        <v>370</v>
      </c>
      <c r="AB11" s="13" t="s">
        <v>370</v>
      </c>
      <c r="AC11" s="118" t="s">
        <v>370</v>
      </c>
      <c r="AD11" s="32">
        <f t="shared" si="5"/>
        <v>15.189827111882256</v>
      </c>
      <c r="AE11" s="33" t="str">
        <f>IF('Расчет субсидий'!BG11="+",'Расчет субсидий'!BG11,"-")</f>
        <v>-</v>
      </c>
    </row>
    <row r="12" spans="1:31" ht="15.75" x14ac:dyDescent="0.2">
      <c r="A12" s="14" t="s">
        <v>10</v>
      </c>
      <c r="B12" s="28">
        <f>'Расчет субсидий'!AW12</f>
        <v>1807.3636363636397</v>
      </c>
      <c r="C12" s="26">
        <f>'Расчет субсидий'!D12-1</f>
        <v>5.0822460647456102E-2</v>
      </c>
      <c r="D12" s="32">
        <f>C12*'Расчет субсидий'!E12</f>
        <v>1.016449212949122</v>
      </c>
      <c r="E12" s="39">
        <f t="shared" si="0"/>
        <v>463.05608490449083</v>
      </c>
      <c r="F12" s="48" t="s">
        <v>383</v>
      </c>
      <c r="G12" s="48" t="s">
        <v>383</v>
      </c>
      <c r="H12" s="48" t="s">
        <v>383</v>
      </c>
      <c r="I12" s="26">
        <f>'Расчет субсидий'!L12-1</f>
        <v>0.33333333333333348</v>
      </c>
      <c r="J12" s="32">
        <f>I12*'Расчет субсидий'!M12</f>
        <v>5.0000000000000018</v>
      </c>
      <c r="K12" s="39">
        <f t="shared" si="1"/>
        <v>2277.8122064799568</v>
      </c>
      <c r="L12" s="26">
        <f>'Расчет субсидий'!P12-1</f>
        <v>-0.10245627935932988</v>
      </c>
      <c r="M12" s="32">
        <f>L12*'Расчет субсидий'!Q12</f>
        <v>-2.0491255871865977</v>
      </c>
      <c r="N12" s="39">
        <f t="shared" si="2"/>
        <v>-933.50465502080783</v>
      </c>
      <c r="O12" s="27">
        <f>'Расчет субсидий'!R12-1</f>
        <v>0</v>
      </c>
      <c r="P12" s="32">
        <f>O12*'Расчет субсидий'!S12</f>
        <v>0</v>
      </c>
      <c r="Q12" s="39">
        <f t="shared" si="3"/>
        <v>0</v>
      </c>
      <c r="R12" s="33" t="s">
        <v>378</v>
      </c>
      <c r="S12" s="33" t="s">
        <v>378</v>
      </c>
      <c r="T12" s="33" t="s">
        <v>378</v>
      </c>
      <c r="U12" s="33" t="s">
        <v>378</v>
      </c>
      <c r="V12" s="33" t="s">
        <v>378</v>
      </c>
      <c r="W12" s="33" t="s">
        <v>378</v>
      </c>
      <c r="X12" s="115" t="e">
        <f>'Расчет субсидий'!AL12-1</f>
        <v>#VALUE!</v>
      </c>
      <c r="Y12" s="32" t="e">
        <f>X12*'Расчет субсидий'!AM12</f>
        <v>#VALUE!</v>
      </c>
      <c r="Z12" s="39" t="e">
        <f t="shared" si="4"/>
        <v>#VALUE!</v>
      </c>
      <c r="AA12" s="13" t="s">
        <v>370</v>
      </c>
      <c r="AB12" s="13" t="s">
        <v>370</v>
      </c>
      <c r="AC12" s="118" t="s">
        <v>370</v>
      </c>
      <c r="AD12" s="32">
        <f t="shared" si="5"/>
        <v>3.9673236257625262</v>
      </c>
      <c r="AE12" s="33" t="str">
        <f>IF('Расчет субсидий'!BG12="+",'Расчет субсидий'!BG12,"-")</f>
        <v>-</v>
      </c>
    </row>
    <row r="13" spans="1:31" ht="15.75" x14ac:dyDescent="0.2">
      <c r="A13" s="14" t="s">
        <v>11</v>
      </c>
      <c r="B13" s="28">
        <f>'Расчет субсидий'!AW13</f>
        <v>2388.1454545454471</v>
      </c>
      <c r="C13" s="26">
        <f>'Расчет субсидий'!D13-1</f>
        <v>5.8419882812993151E-2</v>
      </c>
      <c r="D13" s="32">
        <f>C13*'Расчет субсидий'!E13</f>
        <v>1.168397656259863</v>
      </c>
      <c r="E13" s="39">
        <f t="shared" si="0"/>
        <v>1363.997060549412</v>
      </c>
      <c r="F13" s="48" t="s">
        <v>383</v>
      </c>
      <c r="G13" s="48" t="s">
        <v>383</v>
      </c>
      <c r="H13" s="48" t="s">
        <v>383</v>
      </c>
      <c r="I13" s="26">
        <f>'Расчет субсидий'!L13-1</f>
        <v>0</v>
      </c>
      <c r="J13" s="32">
        <f>I13*'Расчет субсидий'!M13</f>
        <v>0</v>
      </c>
      <c r="K13" s="39">
        <f t="shared" si="1"/>
        <v>0</v>
      </c>
      <c r="L13" s="26">
        <f>'Расчет субсидий'!P13-1</f>
        <v>4.3864192153217685E-2</v>
      </c>
      <c r="M13" s="32">
        <f>L13*'Расчет субсидий'!Q13</f>
        <v>0.8772838430643537</v>
      </c>
      <c r="N13" s="39">
        <f t="shared" si="2"/>
        <v>1024.1483939960351</v>
      </c>
      <c r="O13" s="27">
        <f>'Расчет субсидий'!R13-1</f>
        <v>0</v>
      </c>
      <c r="P13" s="32">
        <f>O13*'Расчет субсидий'!S13</f>
        <v>0</v>
      </c>
      <c r="Q13" s="39">
        <f t="shared" si="3"/>
        <v>0</v>
      </c>
      <c r="R13" s="33" t="s">
        <v>378</v>
      </c>
      <c r="S13" s="33" t="s">
        <v>378</v>
      </c>
      <c r="T13" s="33" t="s">
        <v>378</v>
      </c>
      <c r="U13" s="33" t="s">
        <v>378</v>
      </c>
      <c r="V13" s="33" t="s">
        <v>378</v>
      </c>
      <c r="W13" s="33" t="s">
        <v>378</v>
      </c>
      <c r="X13" s="115" t="e">
        <f>'Расчет субсидий'!AL13-1</f>
        <v>#VALUE!</v>
      </c>
      <c r="Y13" s="32" t="e">
        <f>X13*'Расчет субсидий'!AM13</f>
        <v>#VALUE!</v>
      </c>
      <c r="Z13" s="39" t="e">
        <f t="shared" si="4"/>
        <v>#VALUE!</v>
      </c>
      <c r="AA13" s="13" t="s">
        <v>370</v>
      </c>
      <c r="AB13" s="13" t="s">
        <v>370</v>
      </c>
      <c r="AC13" s="118" t="s">
        <v>370</v>
      </c>
      <c r="AD13" s="32">
        <f t="shared" si="5"/>
        <v>2.0456814993242167</v>
      </c>
      <c r="AE13" s="33" t="str">
        <f>IF('Расчет субсидий'!BG13="+",'Расчет субсидий'!BG13,"-")</f>
        <v>-</v>
      </c>
    </row>
    <row r="14" spans="1:31" ht="15.75" x14ac:dyDescent="0.2">
      <c r="A14" s="14" t="s">
        <v>12</v>
      </c>
      <c r="B14" s="28">
        <f>'Расчет субсидий'!AW14</f>
        <v>-542.5</v>
      </c>
      <c r="C14" s="26">
        <f>'Расчет субсидий'!D14-1</f>
        <v>-9.6608484454573818E-2</v>
      </c>
      <c r="D14" s="32">
        <f>C14*'Расчет субсидий'!E14</f>
        <v>-1.9321696890914764</v>
      </c>
      <c r="E14" s="39">
        <f t="shared" si="0"/>
        <v>-1298.5844586279804</v>
      </c>
      <c r="F14" s="48" t="s">
        <v>383</v>
      </c>
      <c r="G14" s="48" t="s">
        <v>383</v>
      </c>
      <c r="H14" s="48" t="s">
        <v>383</v>
      </c>
      <c r="I14" s="26">
        <f>'Расчет субсидий'!L14-1</f>
        <v>6.6666666666666652E-2</v>
      </c>
      <c r="J14" s="32">
        <f>I14*'Расчет субсидий'!M14</f>
        <v>0.99999999999999978</v>
      </c>
      <c r="K14" s="39">
        <f t="shared" si="1"/>
        <v>672.08613506331642</v>
      </c>
      <c r="L14" s="26">
        <f>'Расчет субсидий'!P14-1</f>
        <v>6.2490742765248797E-3</v>
      </c>
      <c r="M14" s="32">
        <f>L14*'Расчет субсидий'!Q14</f>
        <v>0.12498148553049759</v>
      </c>
      <c r="N14" s="39">
        <f t="shared" si="2"/>
        <v>83.998323564663949</v>
      </c>
      <c r="O14" s="27">
        <f>'Расчет субсидий'!R14-1</f>
        <v>0</v>
      </c>
      <c r="P14" s="32">
        <f>O14*'Расчет субсидий'!S14</f>
        <v>0</v>
      </c>
      <c r="Q14" s="39">
        <f t="shared" si="3"/>
        <v>0</v>
      </c>
      <c r="R14" s="33" t="s">
        <v>378</v>
      </c>
      <c r="S14" s="33" t="s">
        <v>378</v>
      </c>
      <c r="T14" s="33" t="s">
        <v>378</v>
      </c>
      <c r="U14" s="33" t="s">
        <v>378</v>
      </c>
      <c r="V14" s="33" t="s">
        <v>378</v>
      </c>
      <c r="W14" s="33" t="s">
        <v>378</v>
      </c>
      <c r="X14" s="115" t="e">
        <f>'Расчет субсидий'!AL14-1</f>
        <v>#VALUE!</v>
      </c>
      <c r="Y14" s="32" t="e">
        <f>X14*'Расчет субсидий'!AM14</f>
        <v>#VALUE!</v>
      </c>
      <c r="Z14" s="39" t="e">
        <f t="shared" si="4"/>
        <v>#VALUE!</v>
      </c>
      <c r="AA14" s="13" t="s">
        <v>370</v>
      </c>
      <c r="AB14" s="13" t="s">
        <v>370</v>
      </c>
      <c r="AC14" s="118" t="s">
        <v>370</v>
      </c>
      <c r="AD14" s="32">
        <f t="shared" si="5"/>
        <v>-0.80718820356097898</v>
      </c>
      <c r="AE14" s="33" t="str">
        <f>IF('Расчет субсидий'!BG14="+",'Расчет субсидий'!BG14,"-")</f>
        <v>-</v>
      </c>
    </row>
    <row r="15" spans="1:31" ht="15.75" x14ac:dyDescent="0.2">
      <c r="A15" s="14" t="s">
        <v>13</v>
      </c>
      <c r="B15" s="28">
        <f>'Расчет субсидий'!AW15</f>
        <v>2782.3636363636397</v>
      </c>
      <c r="C15" s="26">
        <f>'Расчет субсидий'!D15-1</f>
        <v>8.4240857428749205E-2</v>
      </c>
      <c r="D15" s="32">
        <f>C15*'Расчет субсидий'!E15</f>
        <v>1.6848171485749841</v>
      </c>
      <c r="E15" s="39">
        <f t="shared" si="0"/>
        <v>1557.4496726845932</v>
      </c>
      <c r="F15" s="48" t="s">
        <v>383</v>
      </c>
      <c r="G15" s="48" t="s">
        <v>383</v>
      </c>
      <c r="H15" s="48" t="s">
        <v>383</v>
      </c>
      <c r="I15" s="26">
        <f>'Расчет субсидий'!L15-1</f>
        <v>0.33333333333333326</v>
      </c>
      <c r="J15" s="32">
        <f>I15*'Расчет субсидий'!M15</f>
        <v>3.3333333333333326</v>
      </c>
      <c r="K15" s="39">
        <f t="shared" si="1"/>
        <v>3081.3426331395103</v>
      </c>
      <c r="L15" s="26">
        <f>'Расчет субсидий'!P15-1</f>
        <v>-0.10041232510652831</v>
      </c>
      <c r="M15" s="32">
        <f>L15*'Расчет субсидий'!Q15</f>
        <v>-2.0082465021305662</v>
      </c>
      <c r="N15" s="39">
        <f t="shared" si="2"/>
        <v>-1856.4286694604634</v>
      </c>
      <c r="O15" s="27">
        <f>'Расчет субсидий'!R15-1</f>
        <v>0</v>
      </c>
      <c r="P15" s="32">
        <f>O15*'Расчет субсидий'!S15</f>
        <v>0</v>
      </c>
      <c r="Q15" s="39">
        <f t="shared" si="3"/>
        <v>0</v>
      </c>
      <c r="R15" s="33" t="s">
        <v>378</v>
      </c>
      <c r="S15" s="33" t="s">
        <v>378</v>
      </c>
      <c r="T15" s="33" t="s">
        <v>378</v>
      </c>
      <c r="U15" s="33" t="s">
        <v>378</v>
      </c>
      <c r="V15" s="33" t="s">
        <v>378</v>
      </c>
      <c r="W15" s="33" t="s">
        <v>378</v>
      </c>
      <c r="X15" s="115" t="e">
        <f>'Расчет субсидий'!AL15-1</f>
        <v>#VALUE!</v>
      </c>
      <c r="Y15" s="32" t="e">
        <f>X15*'Расчет субсидий'!AM15</f>
        <v>#VALUE!</v>
      </c>
      <c r="Z15" s="39" t="e">
        <f t="shared" si="4"/>
        <v>#VALUE!</v>
      </c>
      <c r="AA15" s="13" t="s">
        <v>370</v>
      </c>
      <c r="AB15" s="13" t="s">
        <v>370</v>
      </c>
      <c r="AC15" s="118" t="s">
        <v>370</v>
      </c>
      <c r="AD15" s="32">
        <f t="shared" si="5"/>
        <v>3.00990397977775</v>
      </c>
      <c r="AE15" s="33" t="str">
        <f>IF('Расчет субсидий'!BG15="+",'Расчет субсидий'!BG15,"-")</f>
        <v>-</v>
      </c>
    </row>
    <row r="16" spans="1:31" ht="15.75" x14ac:dyDescent="0.2">
      <c r="A16" s="14" t="s">
        <v>14</v>
      </c>
      <c r="B16" s="28">
        <f>'Расчет субсидий'!AW16</f>
        <v>2449.6636363636426</v>
      </c>
      <c r="C16" s="26">
        <f>'Расчет субсидий'!D16-1</f>
        <v>0.12053309571122961</v>
      </c>
      <c r="D16" s="32">
        <f>C16*'Расчет субсидий'!E16</f>
        <v>2.4106619142245922</v>
      </c>
      <c r="E16" s="39">
        <f t="shared" si="0"/>
        <v>1518.092856937518</v>
      </c>
      <c r="F16" s="48" t="s">
        <v>383</v>
      </c>
      <c r="G16" s="48" t="s">
        <v>383</v>
      </c>
      <c r="H16" s="48" t="s">
        <v>383</v>
      </c>
      <c r="I16" s="26">
        <f>'Расчет субсидий'!L16-1</f>
        <v>0.18181818181818166</v>
      </c>
      <c r="J16" s="32">
        <f>I16*'Расчет субсидий'!M16</f>
        <v>1.8181818181818166</v>
      </c>
      <c r="K16" s="39">
        <f t="shared" si="1"/>
        <v>1144.9837965699617</v>
      </c>
      <c r="L16" s="26">
        <f>'Расчет субсидий'!P16-1</f>
        <v>-1.6944504747432032E-2</v>
      </c>
      <c r="M16" s="32">
        <f>L16*'Расчет субсидий'!Q16</f>
        <v>-0.33889009494864064</v>
      </c>
      <c r="N16" s="39">
        <f t="shared" si="2"/>
        <v>-213.41301714383735</v>
      </c>
      <c r="O16" s="27">
        <f>'Расчет субсидий'!R16-1</f>
        <v>0</v>
      </c>
      <c r="P16" s="32">
        <f>O16*'Расчет субсидий'!S16</f>
        <v>0</v>
      </c>
      <c r="Q16" s="39">
        <f t="shared" si="3"/>
        <v>0</v>
      </c>
      <c r="R16" s="33" t="s">
        <v>378</v>
      </c>
      <c r="S16" s="33" t="s">
        <v>378</v>
      </c>
      <c r="T16" s="33" t="s">
        <v>378</v>
      </c>
      <c r="U16" s="33" t="s">
        <v>378</v>
      </c>
      <c r="V16" s="33" t="s">
        <v>378</v>
      </c>
      <c r="W16" s="33" t="s">
        <v>378</v>
      </c>
      <c r="X16" s="115" t="e">
        <f>'Расчет субсидий'!AL16-1</f>
        <v>#VALUE!</v>
      </c>
      <c r="Y16" s="32" t="e">
        <f>X16*'Расчет субсидий'!AM16</f>
        <v>#VALUE!</v>
      </c>
      <c r="Z16" s="39" t="e">
        <f t="shared" si="4"/>
        <v>#VALUE!</v>
      </c>
      <c r="AA16" s="13" t="s">
        <v>370</v>
      </c>
      <c r="AB16" s="13" t="s">
        <v>370</v>
      </c>
      <c r="AC16" s="118" t="s">
        <v>370</v>
      </c>
      <c r="AD16" s="32">
        <f t="shared" si="5"/>
        <v>3.8899536374577681</v>
      </c>
      <c r="AE16" s="33" t="str">
        <f>IF('Расчет субсидий'!BG16="+",'Расчет субсидий'!BG16,"-")</f>
        <v>-</v>
      </c>
    </row>
    <row r="17" spans="1:31" ht="15.75" x14ac:dyDescent="0.2">
      <c r="A17" s="17" t="s">
        <v>22</v>
      </c>
      <c r="B17" s="138">
        <f>SUM(B18:B44)</f>
        <v>53887.463636363609</v>
      </c>
      <c r="C17" s="24"/>
      <c r="D17" s="24"/>
      <c r="E17" s="138">
        <f>SUM(E18:E44)</f>
        <v>10728.097115315499</v>
      </c>
      <c r="F17" s="24"/>
      <c r="G17" s="24"/>
      <c r="H17" s="24"/>
      <c r="I17" s="24"/>
      <c r="J17" s="24"/>
      <c r="K17" s="138">
        <f>SUM(K18:K44)</f>
        <v>18432.582423502965</v>
      </c>
      <c r="L17" s="24"/>
      <c r="M17" s="24"/>
      <c r="N17" s="138">
        <f>SUM(N18:N44)</f>
        <v>-1765.3880661808371</v>
      </c>
      <c r="O17" s="24"/>
      <c r="P17" s="24"/>
      <c r="Q17" s="24"/>
      <c r="R17" s="24"/>
      <c r="S17" s="24"/>
      <c r="T17" s="138">
        <f>SUM(T18:T44)</f>
        <v>5505.1272080511808</v>
      </c>
      <c r="U17" s="24"/>
      <c r="V17" s="24"/>
      <c r="W17" s="138">
        <f>SUM(W18:W44)</f>
        <v>18252.287058349604</v>
      </c>
      <c r="X17" s="24"/>
      <c r="Y17" s="24"/>
      <c r="Z17" s="138" t="e">
        <f>SUM(Z18:Z44)</f>
        <v>#VALUE!</v>
      </c>
      <c r="AA17" s="24"/>
      <c r="AB17" s="24"/>
      <c r="AC17" s="138">
        <f>SUM(AC18:AC44)</f>
        <v>2734.7578973252039</v>
      </c>
      <c r="AD17" s="122"/>
      <c r="AE17" s="125"/>
    </row>
    <row r="18" spans="1:31" ht="15.75" x14ac:dyDescent="0.2">
      <c r="A18" s="15" t="s">
        <v>0</v>
      </c>
      <c r="B18" s="28">
        <f>'Расчет субсидий'!AW18</f>
        <v>1342.7000000000007</v>
      </c>
      <c r="C18" s="26">
        <f>'Расчет субсидий'!D18-1</f>
        <v>0.31134046963286854</v>
      </c>
      <c r="D18" s="32">
        <f>C18*'Расчет субсидий'!E18</f>
        <v>3.1134046963286854</v>
      </c>
      <c r="E18" s="39">
        <f t="shared" ref="E18:E44" si="6">$B18*D18/$AD18</f>
        <v>561.13402167344827</v>
      </c>
      <c r="F18" s="48" t="s">
        <v>383</v>
      </c>
      <c r="G18" s="48" t="s">
        <v>383</v>
      </c>
      <c r="H18" s="48" t="s">
        <v>383</v>
      </c>
      <c r="I18" s="26">
        <f>'Расчет субсидий'!L18-1</f>
        <v>0.5625</v>
      </c>
      <c r="J18" s="32">
        <f>I18*'Расчет субсидий'!M18</f>
        <v>8.4375</v>
      </c>
      <c r="K18" s="39">
        <f t="shared" ref="K18:K44" si="7">$B18*J18/$AD18</f>
        <v>1520.7044280021494</v>
      </c>
      <c r="L18" s="26">
        <f>'Расчет субсидий'!P18-1</f>
        <v>-0.12429425329125809</v>
      </c>
      <c r="M18" s="32">
        <f>L18*'Расчет субсидий'!Q18</f>
        <v>-2.4858850658251619</v>
      </c>
      <c r="N18" s="39">
        <f t="shared" ref="N18:N44" si="8">$B18*M18/$AD18</f>
        <v>-448.03513210130234</v>
      </c>
      <c r="O18" s="27">
        <f>'Расчет субсидий'!R18-1</f>
        <v>0</v>
      </c>
      <c r="P18" s="32">
        <f>O18*'Расчет субсидий'!S18</f>
        <v>0</v>
      </c>
      <c r="Q18" s="39">
        <f t="shared" ref="Q18:Q44" si="9">$B18*P18/$AD18</f>
        <v>0</v>
      </c>
      <c r="R18" s="27">
        <f>'Расчет субсидий'!V18-1</f>
        <v>-0.24545454545454548</v>
      </c>
      <c r="S18" s="32">
        <f>R18*'Расчет субсидий'!W18</f>
        <v>-4.9090909090909101</v>
      </c>
      <c r="T18" s="39">
        <f t="shared" ref="T18:T44" si="10">$B18*S18/$AD18</f>
        <v>-884.77348538306899</v>
      </c>
      <c r="U18" s="27">
        <f>'Расчет субсидий'!Z18-1</f>
        <v>6.6764132553606359E-2</v>
      </c>
      <c r="V18" s="32">
        <f>U18*'Расчет субсидий'!AA18</f>
        <v>1.0014619883040954</v>
      </c>
      <c r="W18" s="39">
        <f t="shared" ref="W18:W44" si="11">$B18*V18/$AD18</f>
        <v>180.49513245509624</v>
      </c>
      <c r="X18" s="115" t="e">
        <f>'Расчет субсидий'!AL18-1</f>
        <v>#VALUE!</v>
      </c>
      <c r="Y18" s="32" t="e">
        <f>X18*'Расчет субсидий'!AM18</f>
        <v>#VALUE!</v>
      </c>
      <c r="Z18" s="39" t="e">
        <f t="shared" si="4"/>
        <v>#VALUE!</v>
      </c>
      <c r="AA18" s="115">
        <f>'Расчет субсидий'!AP18-1</f>
        <v>0.11462333825701632</v>
      </c>
      <c r="AB18" s="32">
        <f>AA18*'Расчет субсидий'!AQ18</f>
        <v>2.2924667651403263</v>
      </c>
      <c r="AC18" s="119">
        <f t="shared" ref="AC18:AC44" si="12">$B18*AB18/$AD18</f>
        <v>413.17503535367797</v>
      </c>
      <c r="AD18" s="32">
        <f>D18+J18+M18+P18+S18+V18+AB18</f>
        <v>7.4498574748570361</v>
      </c>
      <c r="AE18" s="33" t="str">
        <f>IF('Расчет субсидий'!BG18="+",'Расчет субсидий'!BG18,"-")</f>
        <v>-</v>
      </c>
    </row>
    <row r="19" spans="1:31" ht="15.75" x14ac:dyDescent="0.2">
      <c r="A19" s="15" t="s">
        <v>23</v>
      </c>
      <c r="B19" s="28">
        <f>'Расчет субсидий'!AW19</f>
        <v>395.41818181817871</v>
      </c>
      <c r="C19" s="26">
        <f>'Расчет субсидий'!D19-1</f>
        <v>-0.12281756795066412</v>
      </c>
      <c r="D19" s="32">
        <f>C19*'Расчет субсидий'!E19</f>
        <v>-1.2281756795066412</v>
      </c>
      <c r="E19" s="39">
        <f t="shared" si="6"/>
        <v>-380.04532552515639</v>
      </c>
      <c r="F19" s="48" t="s">
        <v>383</v>
      </c>
      <c r="G19" s="48" t="s">
        <v>383</v>
      </c>
      <c r="H19" s="48" t="s">
        <v>383</v>
      </c>
      <c r="I19" s="26">
        <f>'Расчет субсидий'!L19-1</f>
        <v>8.3333333333333481E-2</v>
      </c>
      <c r="J19" s="32">
        <f>I19*'Расчет субсидий'!M19</f>
        <v>0.41666666666666741</v>
      </c>
      <c r="K19" s="39">
        <f t="shared" si="7"/>
        <v>128.93287304990895</v>
      </c>
      <c r="L19" s="26">
        <f>'Расчет субсидий'!P19-1</f>
        <v>4.2277445282909776E-2</v>
      </c>
      <c r="M19" s="32">
        <f>L19*'Расчет субсидий'!Q19</f>
        <v>0.84554890565819552</v>
      </c>
      <c r="N19" s="39">
        <f t="shared" si="8"/>
        <v>261.64571930572168</v>
      </c>
      <c r="O19" s="27">
        <f>'Расчет субсидий'!R19-1</f>
        <v>0</v>
      </c>
      <c r="P19" s="32">
        <f>O19*'Расчет субсидий'!S19</f>
        <v>0</v>
      </c>
      <c r="Q19" s="39">
        <f t="shared" si="9"/>
        <v>0</v>
      </c>
      <c r="R19" s="27">
        <f>'Расчет субсидий'!V19-1</f>
        <v>1.1037717316570106E-2</v>
      </c>
      <c r="S19" s="32">
        <f>R19*'Расчет субсидий'!W19</f>
        <v>0.22075434633140212</v>
      </c>
      <c r="T19" s="39">
        <f t="shared" si="10"/>
        <v>68.309981065829405</v>
      </c>
      <c r="U19" s="27">
        <f>'Расчет субсидий'!Z19-1</f>
        <v>3.2239603204883505E-2</v>
      </c>
      <c r="V19" s="32">
        <f>U19*'Расчет субсидий'!AA19</f>
        <v>0.32239603204883505</v>
      </c>
      <c r="W19" s="39">
        <f t="shared" si="11"/>
        <v>99.7618720126722</v>
      </c>
      <c r="X19" s="115" t="e">
        <f>'Расчет субсидий'!AL19-1</f>
        <v>#VALUE!</v>
      </c>
      <c r="Y19" s="32" t="e">
        <f>X19*'Расчет субсидий'!AM19</f>
        <v>#VALUE!</v>
      </c>
      <c r="Z19" s="39" t="e">
        <f t="shared" si="4"/>
        <v>#VALUE!</v>
      </c>
      <c r="AA19" s="115">
        <f>'Расчет субсидий'!AP19-1</f>
        <v>3.5033259423503216E-2</v>
      </c>
      <c r="AB19" s="32">
        <f>AA19*'Расчет субсидий'!AQ19</f>
        <v>0.70066518847006432</v>
      </c>
      <c r="AC19" s="119">
        <f t="shared" si="12"/>
        <v>216.81306190920282</v>
      </c>
      <c r="AD19" s="32">
        <f t="shared" ref="AD19:AD44" si="13">D19+J19+M19+P19+S19+V19+AB19</f>
        <v>1.2778554596685232</v>
      </c>
      <c r="AE19" s="33" t="str">
        <f>IF('Расчет субсидий'!BG19="+",'Расчет субсидий'!BG19,"-")</f>
        <v>-</v>
      </c>
    </row>
    <row r="20" spans="1:31" ht="15.75" x14ac:dyDescent="0.2">
      <c r="A20" s="15" t="s">
        <v>24</v>
      </c>
      <c r="B20" s="28">
        <f>'Расчет субсидий'!AW20</f>
        <v>4127.1090909090926</v>
      </c>
      <c r="C20" s="26">
        <f>'Расчет субсидий'!D20-1</f>
        <v>4.7389037023646328</v>
      </c>
      <c r="D20" s="32">
        <f>C20*'Расчет субсидий'!E20</f>
        <v>47.389037023646324</v>
      </c>
      <c r="E20" s="39">
        <f t="shared" si="6"/>
        <v>3375.3225210523692</v>
      </c>
      <c r="F20" s="48" t="s">
        <v>383</v>
      </c>
      <c r="G20" s="48" t="s">
        <v>383</v>
      </c>
      <c r="H20" s="48" t="s">
        <v>383</v>
      </c>
      <c r="I20" s="26">
        <f>'Расчет субсидий'!L20-1</f>
        <v>0.44444444444444442</v>
      </c>
      <c r="J20" s="32">
        <f>I20*'Расчет субсидий'!M20</f>
        <v>4.4444444444444446</v>
      </c>
      <c r="K20" s="39">
        <f t="shared" si="7"/>
        <v>316.55915310990508</v>
      </c>
      <c r="L20" s="26">
        <f>'Расчет субсидий'!P20-1</f>
        <v>-6.1586620740451958E-2</v>
      </c>
      <c r="M20" s="32">
        <f>L20*'Расчет субсидий'!Q20</f>
        <v>-1.2317324148090392</v>
      </c>
      <c r="N20" s="39">
        <f t="shared" si="8"/>
        <v>-87.731138270242738</v>
      </c>
      <c r="O20" s="27">
        <f>'Расчет субсидий'!R20-1</f>
        <v>0</v>
      </c>
      <c r="P20" s="32">
        <f>O20*'Расчет субсидий'!S20</f>
        <v>0</v>
      </c>
      <c r="Q20" s="39">
        <f t="shared" si="9"/>
        <v>0</v>
      </c>
      <c r="R20" s="27">
        <f>'Расчет субсидий'!V20-1</f>
        <v>0.35833849969001874</v>
      </c>
      <c r="S20" s="32">
        <f>R20*'Расчет субсидий'!W20</f>
        <v>7.1667699938003748</v>
      </c>
      <c r="T20" s="39">
        <f t="shared" si="10"/>
        <v>510.45899394845844</v>
      </c>
      <c r="U20" s="27">
        <f>'Расчет субсидий'!Z20-1</f>
        <v>2.3135900999865511E-2</v>
      </c>
      <c r="V20" s="32">
        <f>U20*'Расчет субсидий'!AA20</f>
        <v>0.46271801999731021</v>
      </c>
      <c r="W20" s="39">
        <f t="shared" si="11"/>
        <v>32.957465521284149</v>
      </c>
      <c r="X20" s="115" t="e">
        <f>'Расчет субсидий'!AL20-1</f>
        <v>#VALUE!</v>
      </c>
      <c r="Y20" s="32" t="e">
        <f>X20*'Расчет субсидий'!AM20</f>
        <v>#VALUE!</v>
      </c>
      <c r="Z20" s="39" t="e">
        <f t="shared" si="4"/>
        <v>#VALUE!</v>
      </c>
      <c r="AA20" s="115">
        <f>'Расчет субсидий'!AP20-1</f>
        <v>-1.4361300075585781E-2</v>
      </c>
      <c r="AB20" s="32">
        <f>AA20*'Расчет субсидий'!AQ20</f>
        <v>-0.28722600151171562</v>
      </c>
      <c r="AC20" s="119">
        <f t="shared" si="12"/>
        <v>-20.457904452680928</v>
      </c>
      <c r="AD20" s="32">
        <f t="shared" si="13"/>
        <v>57.944011065567693</v>
      </c>
      <c r="AE20" s="33" t="str">
        <f>IF('Расчет субсидий'!BG20="+",'Расчет субсидий'!BG20,"-")</f>
        <v>-</v>
      </c>
    </row>
    <row r="21" spans="1:31" ht="15.75" x14ac:dyDescent="0.2">
      <c r="A21" s="15" t="s">
        <v>25</v>
      </c>
      <c r="B21" s="28">
        <f>'Расчет субсидий'!AW21</f>
        <v>-65.127272727273521</v>
      </c>
      <c r="C21" s="26">
        <f>'Расчет субсидий'!D21-1</f>
        <v>0.10149872184128683</v>
      </c>
      <c r="D21" s="32">
        <f>C21*'Расчет субсидий'!E21</f>
        <v>1.0149872184128683</v>
      </c>
      <c r="E21" s="39">
        <f t="shared" si="6"/>
        <v>244.22924023338706</v>
      </c>
      <c r="F21" s="48" t="s">
        <v>383</v>
      </c>
      <c r="G21" s="48" t="s">
        <v>383</v>
      </c>
      <c r="H21" s="48" t="s">
        <v>383</v>
      </c>
      <c r="I21" s="26">
        <f>'Расчет субсидий'!L21-1</f>
        <v>4.5454545454545192E-2</v>
      </c>
      <c r="J21" s="32">
        <f>I21*'Расчет субсидий'!M21</f>
        <v>0.45454545454545192</v>
      </c>
      <c r="K21" s="39">
        <f t="shared" si="7"/>
        <v>109.37407782214869</v>
      </c>
      <c r="L21" s="26">
        <f>'Расчет субсидий'!P21-1</f>
        <v>-0.13054491482890707</v>
      </c>
      <c r="M21" s="32">
        <f>L21*'Расчет субсидий'!Q21</f>
        <v>-2.6108982965781413</v>
      </c>
      <c r="N21" s="39">
        <f t="shared" si="8"/>
        <v>-628.24210564644045</v>
      </c>
      <c r="O21" s="27">
        <f>'Расчет субсидий'!R21-1</f>
        <v>0</v>
      </c>
      <c r="P21" s="32">
        <f>O21*'Расчет субсидий'!S21</f>
        <v>0</v>
      </c>
      <c r="Q21" s="39">
        <f t="shared" si="9"/>
        <v>0</v>
      </c>
      <c r="R21" s="27">
        <f>'Расчет субсидий'!V21-1</f>
        <v>-0.12271155547216328</v>
      </c>
      <c r="S21" s="32">
        <f>R21*'Расчет субсидий'!W21</f>
        <v>-1.2271155547216328</v>
      </c>
      <c r="T21" s="39">
        <f t="shared" si="10"/>
        <v>-295.27219079356632</v>
      </c>
      <c r="U21" s="27">
        <f>'Расчет субсидий'!Z21-1</f>
        <v>0.13679890560875507</v>
      </c>
      <c r="V21" s="32">
        <f>U21*'Расчет субсидий'!AA21</f>
        <v>2.0519835841313263</v>
      </c>
      <c r="W21" s="39">
        <f t="shared" si="11"/>
        <v>493.75438688521564</v>
      </c>
      <c r="X21" s="115" t="e">
        <f>'Расчет субсидий'!AL21-1</f>
        <v>#VALUE!</v>
      </c>
      <c r="Y21" s="32" t="e">
        <f>X21*'Расчет субсидий'!AM21</f>
        <v>#VALUE!</v>
      </c>
      <c r="Z21" s="39" t="e">
        <f t="shared" si="4"/>
        <v>#VALUE!</v>
      </c>
      <c r="AA21" s="115">
        <f>'Расчет субсидий'!AP21-1</f>
        <v>2.2918258212376585E-3</v>
      </c>
      <c r="AB21" s="32">
        <f>AA21*'Расчет субсидий'!AQ21</f>
        <v>4.5836516424753171E-2</v>
      </c>
      <c r="AC21" s="119">
        <f t="shared" si="12"/>
        <v>11.029318771981794</v>
      </c>
      <c r="AD21" s="32">
        <f t="shared" si="13"/>
        <v>-0.27066107778537418</v>
      </c>
      <c r="AE21" s="33" t="str">
        <f>IF('Расчет субсидий'!BG21="+",'Расчет субсидий'!BG21,"-")</f>
        <v>-</v>
      </c>
    </row>
    <row r="22" spans="1:31" ht="15.75" x14ac:dyDescent="0.2">
      <c r="A22" s="15" t="s">
        <v>26</v>
      </c>
      <c r="B22" s="28">
        <f>'Расчет субсидий'!AW22</f>
        <v>4806.7636363636411</v>
      </c>
      <c r="C22" s="26">
        <f>'Расчет субсидий'!D22-1</f>
        <v>1.2399331149331116E-2</v>
      </c>
      <c r="D22" s="32">
        <f>C22*'Расчет субсидий'!E22</f>
        <v>0.12399331149331116</v>
      </c>
      <c r="E22" s="39">
        <f t="shared" si="6"/>
        <v>49.02881110702765</v>
      </c>
      <c r="F22" s="48" t="s">
        <v>383</v>
      </c>
      <c r="G22" s="48" t="s">
        <v>383</v>
      </c>
      <c r="H22" s="48" t="s">
        <v>383</v>
      </c>
      <c r="I22" s="26">
        <f>'Расчет субсидий'!L22-1</f>
        <v>0.15789473684210531</v>
      </c>
      <c r="J22" s="32">
        <f>I22*'Расчет субсидий'!M22</f>
        <v>1.5789473684210531</v>
      </c>
      <c r="K22" s="39">
        <f t="shared" si="7"/>
        <v>624.33942074714503</v>
      </c>
      <c r="L22" s="26">
        <f>'Расчет субсидий'!P22-1</f>
        <v>-4.0967521775968851E-2</v>
      </c>
      <c r="M22" s="32">
        <f>L22*'Расчет субсидий'!Q22</f>
        <v>-0.81935043551937703</v>
      </c>
      <c r="N22" s="39">
        <f t="shared" si="8"/>
        <v>-323.98342499068951</v>
      </c>
      <c r="O22" s="27">
        <f>'Расчет субсидий'!R22-1</f>
        <v>0</v>
      </c>
      <c r="P22" s="32">
        <f>O22*'Расчет субсидий'!S22</f>
        <v>0</v>
      </c>
      <c r="Q22" s="39">
        <f t="shared" si="9"/>
        <v>0</v>
      </c>
      <c r="R22" s="27">
        <f>'Расчет субсидий'!V22-1</f>
        <v>0.32549704757060405</v>
      </c>
      <c r="S22" s="32">
        <f>R22*'Расчет субсидий'!W22</f>
        <v>4.8824557135590609</v>
      </c>
      <c r="T22" s="39">
        <f t="shared" si="10"/>
        <v>1930.5960622837993</v>
      </c>
      <c r="U22" s="27">
        <f>'Расчет субсидий'!Z22-1</f>
        <v>0.28741531513036334</v>
      </c>
      <c r="V22" s="32">
        <f>U22*'Расчет субсидий'!AA22</f>
        <v>4.3112297269554496</v>
      </c>
      <c r="W22" s="39">
        <f t="shared" si="11"/>
        <v>1704.7247579423165</v>
      </c>
      <c r="X22" s="115" t="e">
        <f>'Расчет субсидий'!AL22-1</f>
        <v>#VALUE!</v>
      </c>
      <c r="Y22" s="32" t="e">
        <f>X22*'Расчет субсидий'!AM22</f>
        <v>#VALUE!</v>
      </c>
      <c r="Z22" s="39" t="e">
        <f t="shared" si="4"/>
        <v>#VALUE!</v>
      </c>
      <c r="AA22" s="115">
        <f>'Расчет субсидий'!AP22-1</f>
        <v>0.10394877267876201</v>
      </c>
      <c r="AB22" s="32">
        <f>AA22*'Расчет субсидий'!AQ22</f>
        <v>2.0789754535752403</v>
      </c>
      <c r="AC22" s="119">
        <f t="shared" si="12"/>
        <v>822.05800927404209</v>
      </c>
      <c r="AD22" s="32">
        <f t="shared" si="13"/>
        <v>12.156251138484738</v>
      </c>
      <c r="AE22" s="33" t="str">
        <f>IF('Расчет субсидий'!BG22="+",'Расчет субсидий'!BG22,"-")</f>
        <v>-</v>
      </c>
    </row>
    <row r="23" spans="1:31" ht="15.75" x14ac:dyDescent="0.2">
      <c r="A23" s="15" t="s">
        <v>27</v>
      </c>
      <c r="B23" s="28">
        <f>'Расчет субсидий'!AW23</f>
        <v>1647.190909090903</v>
      </c>
      <c r="C23" s="26">
        <f>'Расчет субсидий'!D23-1</f>
        <v>6.8032863741689376E-3</v>
      </c>
      <c r="D23" s="32">
        <f>C23*'Расчет субсидий'!E23</f>
        <v>6.8032863741689376E-2</v>
      </c>
      <c r="E23" s="39">
        <f t="shared" si="6"/>
        <v>23.136072888113144</v>
      </c>
      <c r="F23" s="48" t="s">
        <v>383</v>
      </c>
      <c r="G23" s="48" t="s">
        <v>383</v>
      </c>
      <c r="H23" s="48" t="s">
        <v>383</v>
      </c>
      <c r="I23" s="26">
        <f>'Расчет субсидий'!L23-1</f>
        <v>0.13636363636363624</v>
      </c>
      <c r="J23" s="32">
        <f>I23*'Расчет субсидий'!M23</f>
        <v>2.0454545454545436</v>
      </c>
      <c r="K23" s="39">
        <f t="shared" si="7"/>
        <v>695.60184373011271</v>
      </c>
      <c r="L23" s="26">
        <f>'Расчет субсидий'!P23-1</f>
        <v>-5.433003195991104E-2</v>
      </c>
      <c r="M23" s="32">
        <f>L23*'Расчет субсидий'!Q23</f>
        <v>-1.0866006391982208</v>
      </c>
      <c r="N23" s="39">
        <f t="shared" si="8"/>
        <v>-369.52246614536102</v>
      </c>
      <c r="O23" s="27">
        <f>'Расчет субсидий'!R23-1</f>
        <v>0</v>
      </c>
      <c r="P23" s="32">
        <f>O23*'Расчет субсидий'!S23</f>
        <v>0</v>
      </c>
      <c r="Q23" s="39">
        <f t="shared" si="9"/>
        <v>0</v>
      </c>
      <c r="R23" s="27">
        <f>'Расчет субсидий'!V23-1</f>
        <v>8.3986593955919009E-2</v>
      </c>
      <c r="S23" s="32">
        <f>R23*'Расчет субсидий'!W23</f>
        <v>1.2597989093387851</v>
      </c>
      <c r="T23" s="39">
        <f t="shared" si="10"/>
        <v>428.42235043189748</v>
      </c>
      <c r="U23" s="27">
        <f>'Расчет субсидий'!Z23-1</f>
        <v>0.17046450482033326</v>
      </c>
      <c r="V23" s="32">
        <f>U23*'Расчет субсидий'!AA23</f>
        <v>2.5569675723049992</v>
      </c>
      <c r="W23" s="39">
        <f t="shared" si="11"/>
        <v>869.55310818614055</v>
      </c>
      <c r="X23" s="115" t="e">
        <f>'Расчет субсидий'!AL23-1</f>
        <v>#VALUE!</v>
      </c>
      <c r="Y23" s="32" t="e">
        <f>X23*'Расчет субсидий'!AM23</f>
        <v>#VALUE!</v>
      </c>
      <c r="Z23" s="39" t="e">
        <f t="shared" si="4"/>
        <v>#VALUE!</v>
      </c>
      <c r="AA23" s="115">
        <f>'Расчет субсидий'!AP23-1</f>
        <v>0</v>
      </c>
      <c r="AB23" s="32">
        <f>AA23*'Расчет субсидий'!AQ23</f>
        <v>0</v>
      </c>
      <c r="AC23" s="119">
        <f t="shared" si="12"/>
        <v>0</v>
      </c>
      <c r="AD23" s="32">
        <f t="shared" si="13"/>
        <v>4.8436532516417969</v>
      </c>
      <c r="AE23" s="33" t="str">
        <f>IF('Расчет субсидий'!BG23="+",'Расчет субсидий'!BG23,"-")</f>
        <v>-</v>
      </c>
    </row>
    <row r="24" spans="1:31" ht="15.75" x14ac:dyDescent="0.2">
      <c r="A24" s="15" t="s">
        <v>28</v>
      </c>
      <c r="B24" s="28">
        <f>'Расчет субсидий'!AW24</f>
        <v>1091.7000000000007</v>
      </c>
      <c r="C24" s="26">
        <f>'Расчет субсидий'!D24-1</f>
        <v>-0.11194673489041529</v>
      </c>
      <c r="D24" s="32">
        <f>C24*'Расчет субсидий'!E24</f>
        <v>-1.1194673489041529</v>
      </c>
      <c r="E24" s="39">
        <f t="shared" si="6"/>
        <v>-278.94376092889087</v>
      </c>
      <c r="F24" s="48" t="s">
        <v>383</v>
      </c>
      <c r="G24" s="48" t="s">
        <v>383</v>
      </c>
      <c r="H24" s="48" t="s">
        <v>383</v>
      </c>
      <c r="I24" s="26">
        <f>'Расчет субсидий'!L24-1</f>
        <v>0.33333333333333348</v>
      </c>
      <c r="J24" s="32">
        <f>I24*'Расчет субсидий'!M24</f>
        <v>1.6666666666666674</v>
      </c>
      <c r="K24" s="39">
        <f t="shared" si="7"/>
        <v>415.29238764302977</v>
      </c>
      <c r="L24" s="26">
        <f>'Расчет субсидий'!P24-1</f>
        <v>-0.27365369824460961</v>
      </c>
      <c r="M24" s="32">
        <f>L24*'Расчет субсидий'!Q24</f>
        <v>-5.4730739648921922</v>
      </c>
      <c r="N24" s="39">
        <f t="shared" si="8"/>
        <v>-1363.7555727761887</v>
      </c>
      <c r="O24" s="27">
        <f>'Расчет субсидий'!R24-1</f>
        <v>0</v>
      </c>
      <c r="P24" s="32">
        <f>O24*'Расчет субсидий'!S24</f>
        <v>0</v>
      </c>
      <c r="Q24" s="39">
        <f t="shared" si="9"/>
        <v>0</v>
      </c>
      <c r="R24" s="27">
        <f>'Расчет субсидий'!V24-1</f>
        <v>6.0607541728781023E-3</v>
      </c>
      <c r="S24" s="32">
        <f>R24*'Расчет субсидий'!W24</f>
        <v>9.0911312593171534E-2</v>
      </c>
      <c r="T24" s="39">
        <f t="shared" si="10"/>
        <v>22.652865642348019</v>
      </c>
      <c r="U24" s="27">
        <f>'Расчет субсидий'!Z24-1</f>
        <v>0.31575990261260389</v>
      </c>
      <c r="V24" s="32">
        <f>U24*'Расчет субсидий'!AA24</f>
        <v>6.3151980522520779</v>
      </c>
      <c r="W24" s="39">
        <f t="shared" si="11"/>
        <v>1573.5922065350253</v>
      </c>
      <c r="X24" s="115" t="e">
        <f>'Расчет субсидий'!AL24-1</f>
        <v>#VALUE!</v>
      </c>
      <c r="Y24" s="32" t="e">
        <f>X24*'Расчет субсидий'!AM24</f>
        <v>#VALUE!</v>
      </c>
      <c r="Z24" s="39" t="e">
        <f t="shared" si="4"/>
        <v>#VALUE!</v>
      </c>
      <c r="AA24" s="115">
        <f>'Расчет субсидий'!AP24-1</f>
        <v>0.14505079140089761</v>
      </c>
      <c r="AB24" s="32">
        <f>AA24*'Расчет субсидий'!AQ24</f>
        <v>2.9010158280179521</v>
      </c>
      <c r="AC24" s="119">
        <f t="shared" si="12"/>
        <v>722.86187388467749</v>
      </c>
      <c r="AD24" s="32">
        <f t="shared" si="13"/>
        <v>4.3812505457335229</v>
      </c>
      <c r="AE24" s="33" t="str">
        <f>IF('Расчет субсидий'!BG24="+",'Расчет субсидий'!BG24,"-")</f>
        <v>-</v>
      </c>
    </row>
    <row r="25" spans="1:31" ht="15.75" x14ac:dyDescent="0.2">
      <c r="A25" s="15" t="s">
        <v>29</v>
      </c>
      <c r="B25" s="28">
        <f>'Расчет субсидий'!AW25</f>
        <v>487.49090909090955</v>
      </c>
      <c r="C25" s="26">
        <f>'Расчет субсидий'!D25-1</f>
        <v>0.13005402521176568</v>
      </c>
      <c r="D25" s="32">
        <f>C25*'Расчет субсидий'!E25</f>
        <v>1.3005402521176568</v>
      </c>
      <c r="E25" s="39">
        <f t="shared" si="6"/>
        <v>152.34044315824622</v>
      </c>
      <c r="F25" s="48" t="s">
        <v>383</v>
      </c>
      <c r="G25" s="48" t="s">
        <v>383</v>
      </c>
      <c r="H25" s="48" t="s">
        <v>383</v>
      </c>
      <c r="I25" s="26">
        <f>'Расчет субсидий'!L25-1</f>
        <v>0.36363636363636354</v>
      </c>
      <c r="J25" s="32">
        <f>I25*'Расчет субсидий'!M25</f>
        <v>3.6363636363636354</v>
      </c>
      <c r="K25" s="39">
        <f t="shared" si="7"/>
        <v>425.95009800438839</v>
      </c>
      <c r="L25" s="26">
        <f>'Расчет субсидий'!P25-1</f>
        <v>-3.4498748029305526E-2</v>
      </c>
      <c r="M25" s="32">
        <f>L25*'Расчет субсидий'!Q25</f>
        <v>-0.68997496058611052</v>
      </c>
      <c r="N25" s="39">
        <f t="shared" si="8"/>
        <v>-80.821098072612671</v>
      </c>
      <c r="O25" s="27">
        <f>'Расчет субсидий'!R25-1</f>
        <v>0</v>
      </c>
      <c r="P25" s="32">
        <f>O25*'Расчет субсидий'!S25</f>
        <v>0</v>
      </c>
      <c r="Q25" s="39">
        <f t="shared" si="9"/>
        <v>0</v>
      </c>
      <c r="R25" s="27">
        <f>'Расчет субсидий'!V25-1</f>
        <v>5.0016425755584848E-2</v>
      </c>
      <c r="S25" s="32">
        <f>R25*'Расчет субсидий'!W25</f>
        <v>0.75024638633377272</v>
      </c>
      <c r="T25" s="39">
        <f t="shared" si="10"/>
        <v>87.881068491234927</v>
      </c>
      <c r="U25" s="27">
        <f>'Расчет субсидий'!Z25-1</f>
        <v>0.34218009478672973</v>
      </c>
      <c r="V25" s="32">
        <f>U25*'Расчет субсидий'!AA25</f>
        <v>3.4218009478672973</v>
      </c>
      <c r="W25" s="39">
        <f t="shared" si="11"/>
        <v>400.81702350128586</v>
      </c>
      <c r="X25" s="115" t="e">
        <f>'Расчет субсидий'!AL25-1</f>
        <v>#VALUE!</v>
      </c>
      <c r="Y25" s="32" t="e">
        <f>X25*'Расчет субсидий'!AM25</f>
        <v>#VALUE!</v>
      </c>
      <c r="Z25" s="39" t="e">
        <f t="shared" si="4"/>
        <v>#VALUE!</v>
      </c>
      <c r="AA25" s="115">
        <f>'Расчет субсидий'!AP25-1</f>
        <v>-0.21286173633440519</v>
      </c>
      <c r="AB25" s="32">
        <f>AA25*'Расчет субсидий'!AQ25</f>
        <v>-4.2572347266881039</v>
      </c>
      <c r="AC25" s="119">
        <f t="shared" si="12"/>
        <v>-498.67662599163316</v>
      </c>
      <c r="AD25" s="32">
        <f t="shared" si="13"/>
        <v>4.1617415354081473</v>
      </c>
      <c r="AE25" s="33" t="str">
        <f>IF('Расчет субсидий'!BG25="+",'Расчет субсидий'!BG25,"-")</f>
        <v>-</v>
      </c>
    </row>
    <row r="26" spans="1:31" ht="15.75" x14ac:dyDescent="0.2">
      <c r="A26" s="15" t="s">
        <v>30</v>
      </c>
      <c r="B26" s="28">
        <f>'Расчет субсидий'!AW26</f>
        <v>3559.472727272725</v>
      </c>
      <c r="C26" s="26">
        <f>'Расчет субсидий'!D26-1</f>
        <v>0.35553472307882084</v>
      </c>
      <c r="D26" s="32">
        <f>C26*'Расчет субсидий'!E26</f>
        <v>3.5553472307882084</v>
      </c>
      <c r="E26" s="39">
        <f t="shared" si="6"/>
        <v>1177.7060284195354</v>
      </c>
      <c r="F26" s="48" t="s">
        <v>383</v>
      </c>
      <c r="G26" s="48" t="s">
        <v>383</v>
      </c>
      <c r="H26" s="48" t="s">
        <v>383</v>
      </c>
      <c r="I26" s="26">
        <f>'Расчет субсидий'!L26-1</f>
        <v>0.25</v>
      </c>
      <c r="J26" s="32">
        <f>I26*'Расчет субсидий'!M26</f>
        <v>3.75</v>
      </c>
      <c r="K26" s="39">
        <f t="shared" si="7"/>
        <v>1242.1846081104595</v>
      </c>
      <c r="L26" s="26">
        <f>'Расчет субсидий'!P26-1</f>
        <v>5.9783389353328165E-2</v>
      </c>
      <c r="M26" s="32">
        <f>L26*'Расчет субсидий'!Q26</f>
        <v>1.1956677870665633</v>
      </c>
      <c r="N26" s="39">
        <f t="shared" si="8"/>
        <v>396.06403240202116</v>
      </c>
      <c r="O26" s="27">
        <f>'Расчет субсидий'!R26-1</f>
        <v>0</v>
      </c>
      <c r="P26" s="32">
        <f>O26*'Расчет субсидий'!S26</f>
        <v>0</v>
      </c>
      <c r="Q26" s="39">
        <f t="shared" si="9"/>
        <v>0</v>
      </c>
      <c r="R26" s="27">
        <f>'Расчет субсидий'!V26-1</f>
        <v>1.3090471718320007E-2</v>
      </c>
      <c r="S26" s="32">
        <f>R26*'Расчет субсидий'!W26</f>
        <v>0.26180943436640014</v>
      </c>
      <c r="T26" s="39">
        <f t="shared" si="10"/>
        <v>86.724173234146079</v>
      </c>
      <c r="U26" s="27">
        <f>'Расчет субсидий'!Z26-1</f>
        <v>9.9864524869363036E-2</v>
      </c>
      <c r="V26" s="32">
        <f>U26*'Расчет субсидий'!AA26</f>
        <v>0.99864524869363036</v>
      </c>
      <c r="W26" s="39">
        <f t="shared" si="11"/>
        <v>330.80046850396519</v>
      </c>
      <c r="X26" s="115" t="e">
        <f>'Расчет субсидий'!AL26-1</f>
        <v>#VALUE!</v>
      </c>
      <c r="Y26" s="32" t="e">
        <f>X26*'Расчет субсидий'!AM26</f>
        <v>#VALUE!</v>
      </c>
      <c r="Z26" s="39" t="e">
        <f t="shared" si="4"/>
        <v>#VALUE!</v>
      </c>
      <c r="AA26" s="115">
        <f>'Расчет субсидий'!AP26-1</f>
        <v>4.9206668005623566E-2</v>
      </c>
      <c r="AB26" s="32">
        <f>AA26*'Расчет субсидий'!AQ26</f>
        <v>0.98413336011247132</v>
      </c>
      <c r="AC26" s="119">
        <f t="shared" si="12"/>
        <v>325.99341660259734</v>
      </c>
      <c r="AD26" s="32">
        <f t="shared" si="13"/>
        <v>10.745603061027275</v>
      </c>
      <c r="AE26" s="33" t="str">
        <f>IF('Расчет субсидий'!BG26="+",'Расчет субсидий'!BG26,"-")</f>
        <v>-</v>
      </c>
    </row>
    <row r="27" spans="1:31" ht="15.75" x14ac:dyDescent="0.2">
      <c r="A27" s="15" t="s">
        <v>31</v>
      </c>
      <c r="B27" s="28">
        <f>'Расчет субсидий'!AW27</f>
        <v>2259.3363636363647</v>
      </c>
      <c r="C27" s="26">
        <f>'Расчет субсидий'!D27-1</f>
        <v>0.2916272469252601</v>
      </c>
      <c r="D27" s="32">
        <f>C27*'Расчет субсидий'!E27</f>
        <v>2.916272469252601</v>
      </c>
      <c r="E27" s="39">
        <f t="shared" si="6"/>
        <v>220.01335522013107</v>
      </c>
      <c r="F27" s="48" t="s">
        <v>383</v>
      </c>
      <c r="G27" s="48" t="s">
        <v>383</v>
      </c>
      <c r="H27" s="48" t="s">
        <v>383</v>
      </c>
      <c r="I27" s="26">
        <f>'Расчет субсидий'!L27-1</f>
        <v>0.14285714285714279</v>
      </c>
      <c r="J27" s="32">
        <f>I27*'Расчет субсидий'!M27</f>
        <v>2.1428571428571419</v>
      </c>
      <c r="K27" s="39">
        <f t="shared" si="7"/>
        <v>161.66431454131285</v>
      </c>
      <c r="L27" s="26">
        <f>'Расчет субсидий'!P27-1</f>
        <v>0.29405543499162157</v>
      </c>
      <c r="M27" s="32">
        <f>L27*'Расчет субсидий'!Q27</f>
        <v>5.8811086998324313</v>
      </c>
      <c r="N27" s="39">
        <f t="shared" si="8"/>
        <v>443.69052312730224</v>
      </c>
      <c r="O27" s="27">
        <f>'Расчет субсидий'!R27-1</f>
        <v>0</v>
      </c>
      <c r="P27" s="32">
        <f>O27*'Расчет субсидий'!S27</f>
        <v>0</v>
      </c>
      <c r="Q27" s="39">
        <f t="shared" si="9"/>
        <v>0</v>
      </c>
      <c r="R27" s="27">
        <f>'Расчет субсидий'!V27-1</f>
        <v>0.10312798797978417</v>
      </c>
      <c r="S27" s="32">
        <f>R27*'Расчет субсидий'!W27</f>
        <v>2.0625597595956835</v>
      </c>
      <c r="T27" s="39">
        <f t="shared" si="10"/>
        <v>155.6064112099146</v>
      </c>
      <c r="U27" s="27">
        <f>'Расчет субсидий'!Z27-1</f>
        <v>0.76677316293929709</v>
      </c>
      <c r="V27" s="32">
        <f>U27*'Расчет субсидий'!AA27</f>
        <v>15.335463258785943</v>
      </c>
      <c r="W27" s="39">
        <f t="shared" si="11"/>
        <v>1156.9586727557216</v>
      </c>
      <c r="X27" s="115" t="e">
        <f>'Расчет субсидий'!AL27-1</f>
        <v>#VALUE!</v>
      </c>
      <c r="Y27" s="32" t="e">
        <f>X27*'Расчет субсидий'!AM27</f>
        <v>#VALUE!</v>
      </c>
      <c r="Z27" s="39" t="e">
        <f t="shared" si="4"/>
        <v>#VALUE!</v>
      </c>
      <c r="AA27" s="115">
        <f>'Расчет субсидий'!AP27-1</f>
        <v>8.0459770114942541E-2</v>
      </c>
      <c r="AB27" s="32">
        <f>AA27*'Расчет субсидий'!AQ27</f>
        <v>1.6091954022988508</v>
      </c>
      <c r="AC27" s="119">
        <f t="shared" si="12"/>
        <v>121.40308678198213</v>
      </c>
      <c r="AD27" s="32">
        <f t="shared" si="13"/>
        <v>29.947456732622651</v>
      </c>
      <c r="AE27" s="33" t="str">
        <f>IF('Расчет субсидий'!BG27="+",'Расчет субсидий'!BG27,"-")</f>
        <v>-</v>
      </c>
    </row>
    <row r="28" spans="1:31" ht="15.75" x14ac:dyDescent="0.2">
      <c r="A28" s="15" t="s">
        <v>32</v>
      </c>
      <c r="B28" s="28">
        <f>'Расчет субсидий'!AW28</f>
        <v>1474.4909090909096</v>
      </c>
      <c r="C28" s="26">
        <f>'Расчет субсидий'!D28-1</f>
        <v>0.29190785362656801</v>
      </c>
      <c r="D28" s="32">
        <f>C28*'Расчет субсидий'!E28</f>
        <v>2.9190785362656801</v>
      </c>
      <c r="E28" s="39">
        <f t="shared" si="6"/>
        <v>382.0238366427867</v>
      </c>
      <c r="F28" s="48" t="s">
        <v>383</v>
      </c>
      <c r="G28" s="48" t="s">
        <v>383</v>
      </c>
      <c r="H28" s="48" t="s">
        <v>383</v>
      </c>
      <c r="I28" s="26">
        <f>'Расчет субсидий'!L28-1</f>
        <v>0.30000000000000004</v>
      </c>
      <c r="J28" s="32">
        <f>I28*'Расчет субсидий'!M28</f>
        <v>3.0000000000000004</v>
      </c>
      <c r="K28" s="39">
        <f t="shared" si="7"/>
        <v>392.61414028089399</v>
      </c>
      <c r="L28" s="26">
        <f>'Расчет субсидий'!P28-1</f>
        <v>0.15213601102662899</v>
      </c>
      <c r="M28" s="32">
        <f>L28*'Расчет субсидий'!Q28</f>
        <v>3.0427202205325798</v>
      </c>
      <c r="N28" s="39">
        <f t="shared" si="8"/>
        <v>398.20499449989688</v>
      </c>
      <c r="O28" s="27">
        <f>'Расчет субсидий'!R28-1</f>
        <v>0</v>
      </c>
      <c r="P28" s="32">
        <f>O28*'Расчет субсидий'!S28</f>
        <v>0</v>
      </c>
      <c r="Q28" s="39">
        <f t="shared" si="9"/>
        <v>0</v>
      </c>
      <c r="R28" s="27">
        <f>'Расчет субсидий'!V28-1</f>
        <v>9.6349569576114291E-2</v>
      </c>
      <c r="S28" s="32">
        <f>R28*'Расчет субсидий'!W28</f>
        <v>1.9269913915222858</v>
      </c>
      <c r="T28" s="39">
        <f t="shared" si="10"/>
        <v>252.18802283706856</v>
      </c>
      <c r="U28" s="27">
        <f>'Расчет субсидий'!Z28-1</f>
        <v>1.0654922574238057E-4</v>
      </c>
      <c r="V28" s="32">
        <f>U28*'Расчет субсидий'!AA28</f>
        <v>1.5982383861357086E-3</v>
      </c>
      <c r="W28" s="39">
        <f t="shared" si="11"/>
        <v>0.20916366331219818</v>
      </c>
      <c r="X28" s="115" t="e">
        <f>'Расчет субсидий'!AL28-1</f>
        <v>#VALUE!</v>
      </c>
      <c r="Y28" s="32" t="e">
        <f>X28*'Расчет субсидий'!AM28</f>
        <v>#VALUE!</v>
      </c>
      <c r="Z28" s="39" t="e">
        <f t="shared" si="4"/>
        <v>#VALUE!</v>
      </c>
      <c r="AA28" s="115">
        <f>'Расчет субсидий'!AP28-1</f>
        <v>1.8816471229888165E-2</v>
      </c>
      <c r="AB28" s="32">
        <f>AA28*'Расчет субсидий'!AQ28</f>
        <v>0.37632942459776331</v>
      </c>
      <c r="AC28" s="119">
        <f t="shared" si="12"/>
        <v>49.250751166951446</v>
      </c>
      <c r="AD28" s="32">
        <f t="shared" si="13"/>
        <v>11.266717811304444</v>
      </c>
      <c r="AE28" s="33" t="str">
        <f>IF('Расчет субсидий'!BG28="+",'Расчет субсидий'!BG28,"-")</f>
        <v>-</v>
      </c>
    </row>
    <row r="29" spans="1:31" ht="15.75" x14ac:dyDescent="0.2">
      <c r="A29" s="15" t="s">
        <v>33</v>
      </c>
      <c r="B29" s="28">
        <f>'Расчет субсидий'!AW29</f>
        <v>4309.9000000000015</v>
      </c>
      <c r="C29" s="26">
        <f>'Расчет субсидий'!D29-1</f>
        <v>0.44577996049412283</v>
      </c>
      <c r="D29" s="32">
        <f>C29*'Расчет субсидий'!E29</f>
        <v>4.4577996049412283</v>
      </c>
      <c r="E29" s="39">
        <f t="shared" si="6"/>
        <v>572.75956403718317</v>
      </c>
      <c r="F29" s="48" t="s">
        <v>383</v>
      </c>
      <c r="G29" s="48" t="s">
        <v>383</v>
      </c>
      <c r="H29" s="48" t="s">
        <v>383</v>
      </c>
      <c r="I29" s="26">
        <f>'Расчет субсидий'!L29-1</f>
        <v>0.30000000000000004</v>
      </c>
      <c r="J29" s="32">
        <f>I29*'Расчет субсидий'!M29</f>
        <v>1.5000000000000002</v>
      </c>
      <c r="K29" s="39">
        <f t="shared" si="7"/>
        <v>192.7272246835559</v>
      </c>
      <c r="L29" s="26">
        <f>'Расчет субсидий'!P29-1</f>
        <v>-0.1518898708688361</v>
      </c>
      <c r="M29" s="32">
        <f>L29*'Расчет субсидий'!Q29</f>
        <v>-3.0377974173767219</v>
      </c>
      <c r="N29" s="39">
        <f t="shared" si="8"/>
        <v>-390.31084360125948</v>
      </c>
      <c r="O29" s="27">
        <f>'Расчет субсидий'!R29-1</f>
        <v>0</v>
      </c>
      <c r="P29" s="32">
        <f>O29*'Расчет субсидий'!S29</f>
        <v>0</v>
      </c>
      <c r="Q29" s="39">
        <f t="shared" si="9"/>
        <v>0</v>
      </c>
      <c r="R29" s="27">
        <f>'Расчет субсидий'!V29-1</f>
        <v>0.14229370629370619</v>
      </c>
      <c r="S29" s="32">
        <f>R29*'Расчет субсидий'!W29</f>
        <v>2.1344055944055929</v>
      </c>
      <c r="T29" s="39">
        <f t="shared" si="10"/>
        <v>274.23871103923022</v>
      </c>
      <c r="U29" s="27">
        <f>'Расчет субсидий'!Z29-1</f>
        <v>1.2543843983283924</v>
      </c>
      <c r="V29" s="32">
        <f>U29*'Расчет субсидий'!AA29</f>
        <v>31.359609958209809</v>
      </c>
      <c r="W29" s="39">
        <f t="shared" si="11"/>
        <v>4029.2337296030519</v>
      </c>
      <c r="X29" s="115" t="e">
        <f>'Расчет субсидий'!AL29-1</f>
        <v>#VALUE!</v>
      </c>
      <c r="Y29" s="32" t="e">
        <f>X29*'Расчет субсидий'!AM29</f>
        <v>#VALUE!</v>
      </c>
      <c r="Z29" s="39" t="e">
        <f t="shared" si="4"/>
        <v>#VALUE!</v>
      </c>
      <c r="AA29" s="115">
        <f>'Расчет субсидий'!AP29-1</f>
        <v>-0.14349881796690311</v>
      </c>
      <c r="AB29" s="32">
        <f>AA29*'Расчет субсидий'!AQ29</f>
        <v>-2.8699763593380623</v>
      </c>
      <c r="AC29" s="119">
        <f t="shared" si="12"/>
        <v>-368.74838576176029</v>
      </c>
      <c r="AD29" s="32">
        <f t="shared" si="13"/>
        <v>33.544041380841847</v>
      </c>
      <c r="AE29" s="33" t="str">
        <f>IF('Расчет субсидий'!BG29="+",'Расчет субсидий'!BG29,"-")</f>
        <v>-</v>
      </c>
    </row>
    <row r="30" spans="1:31" ht="15.75" x14ac:dyDescent="0.2">
      <c r="A30" s="15" t="s">
        <v>34</v>
      </c>
      <c r="B30" s="28">
        <f>'Расчет субсидий'!AW30</f>
        <v>-16.063636363636761</v>
      </c>
      <c r="C30" s="26">
        <f>'Расчет субсидий'!D30-1</f>
        <v>-5.0999506126384708E-2</v>
      </c>
      <c r="D30" s="32">
        <f>C30*'Расчет субсидий'!E30</f>
        <v>-0.50999506126384708</v>
      </c>
      <c r="E30" s="39">
        <f t="shared" si="6"/>
        <v>-77.419680838611043</v>
      </c>
      <c r="F30" s="48" t="s">
        <v>383</v>
      </c>
      <c r="G30" s="48" t="s">
        <v>383</v>
      </c>
      <c r="H30" s="48" t="s">
        <v>383</v>
      </c>
      <c r="I30" s="26">
        <f>'Расчет субсидий'!L30-1</f>
        <v>0.18749999999999978</v>
      </c>
      <c r="J30" s="32">
        <f>I30*'Расчет субсидий'!M30</f>
        <v>1.8749999999999978</v>
      </c>
      <c r="K30" s="39">
        <f t="shared" si="7"/>
        <v>284.63393589079425</v>
      </c>
      <c r="L30" s="26">
        <f>'Расчет субсидий'!P30-1</f>
        <v>0.31053335219981548</v>
      </c>
      <c r="M30" s="32">
        <f>L30*'Расчет субсидий'!Q30</f>
        <v>6.2106670439963096</v>
      </c>
      <c r="N30" s="39">
        <f t="shared" si="8"/>
        <v>942.80885612795521</v>
      </c>
      <c r="O30" s="27">
        <f>'Расчет субсидий'!R30-1</f>
        <v>0</v>
      </c>
      <c r="P30" s="32">
        <f>O30*'Расчет субсидий'!S30</f>
        <v>0</v>
      </c>
      <c r="Q30" s="39">
        <f t="shared" si="9"/>
        <v>0</v>
      </c>
      <c r="R30" s="27">
        <f>'Расчет субсидий'!V30-1</f>
        <v>-0.19003723385026938</v>
      </c>
      <c r="S30" s="32">
        <f>R30*'Расчет субсидий'!W30</f>
        <v>-2.850558507754041</v>
      </c>
      <c r="T30" s="39">
        <f t="shared" si="10"/>
        <v>-432.72836669281213</v>
      </c>
      <c r="U30" s="27">
        <f>'Расчет субсидий'!Z30-1</f>
        <v>-0.12736318407960201</v>
      </c>
      <c r="V30" s="32">
        <f>U30*'Расчет субсидий'!AA30</f>
        <v>-3.1840796019900504</v>
      </c>
      <c r="W30" s="39">
        <f t="shared" si="11"/>
        <v>-483.35845829547873</v>
      </c>
      <c r="X30" s="115" t="e">
        <f>'Расчет субсидий'!AL30-1</f>
        <v>#VALUE!</v>
      </c>
      <c r="Y30" s="32" t="e">
        <f>X30*'Расчет субсидий'!AM30</f>
        <v>#VALUE!</v>
      </c>
      <c r="Z30" s="39" t="e">
        <f t="shared" si="4"/>
        <v>#VALUE!</v>
      </c>
      <c r="AA30" s="115">
        <f>'Расчет субсидий'!AP30-1</f>
        <v>-8.2342580361074447E-2</v>
      </c>
      <c r="AB30" s="32">
        <f>AA30*'Расчет субсидий'!AQ30</f>
        <v>-1.6468516072214889</v>
      </c>
      <c r="AC30" s="119">
        <f t="shared" si="12"/>
        <v>-249.9999225554844</v>
      </c>
      <c r="AD30" s="32">
        <f t="shared" si="13"/>
        <v>-0.10581773423311969</v>
      </c>
      <c r="AE30" s="33" t="str">
        <f>IF('Расчет субсидий'!BG30="+",'Расчет субсидий'!BG30,"-")</f>
        <v>-</v>
      </c>
    </row>
    <row r="31" spans="1:31" ht="15.75" x14ac:dyDescent="0.2">
      <c r="A31" s="15" t="s">
        <v>35</v>
      </c>
      <c r="B31" s="28">
        <f>'Расчет субсидий'!AW31</f>
        <v>3137.1363636363603</v>
      </c>
      <c r="C31" s="26">
        <f>'Расчет субсидий'!D31-1</f>
        <v>0.10292292770839873</v>
      </c>
      <c r="D31" s="32">
        <f>C31*'Расчет субсидий'!E31</f>
        <v>1.0292292770839873</v>
      </c>
      <c r="E31" s="39">
        <f t="shared" si="6"/>
        <v>343.68896305551073</v>
      </c>
      <c r="F31" s="48" t="s">
        <v>383</v>
      </c>
      <c r="G31" s="48" t="s">
        <v>383</v>
      </c>
      <c r="H31" s="48" t="s">
        <v>383</v>
      </c>
      <c r="I31" s="26">
        <f>'Расчет субсидий'!L31-1</f>
        <v>0.33333333333333348</v>
      </c>
      <c r="J31" s="32">
        <f>I31*'Расчет субсидий'!M31</f>
        <v>3.3333333333333348</v>
      </c>
      <c r="K31" s="39">
        <f t="shared" si="7"/>
        <v>1113.0949170990375</v>
      </c>
      <c r="L31" s="26">
        <f>'Расчет субсидий'!P31-1</f>
        <v>-4.2829555735474423E-2</v>
      </c>
      <c r="M31" s="32">
        <f>L31*'Расчет субсидий'!Q31</f>
        <v>-0.85659111470948845</v>
      </c>
      <c r="N31" s="39">
        <f t="shared" si="8"/>
        <v>-286.04016474459888</v>
      </c>
      <c r="O31" s="27">
        <f>'Расчет субсидий'!R31-1</f>
        <v>0</v>
      </c>
      <c r="P31" s="32">
        <f>O31*'Расчет субсидий'!S31</f>
        <v>0</v>
      </c>
      <c r="Q31" s="39">
        <f t="shared" si="9"/>
        <v>0</v>
      </c>
      <c r="R31" s="27">
        <f>'Расчет субсидий'!V31-1</f>
        <v>0.18054263333233278</v>
      </c>
      <c r="S31" s="32">
        <f>R31*'Расчет субсидий'!W31</f>
        <v>2.7081394999849917</v>
      </c>
      <c r="T31" s="39">
        <f t="shared" si="10"/>
        <v>904.32489366852644</v>
      </c>
      <c r="U31" s="27">
        <f>'Расчет субсидий'!Z31-1</f>
        <v>0.20213815789473677</v>
      </c>
      <c r="V31" s="32">
        <f>U31*'Расчет субсидий'!AA31</f>
        <v>3.0320723684210513</v>
      </c>
      <c r="W31" s="39">
        <f t="shared" si="11"/>
        <v>1012.495302469773</v>
      </c>
      <c r="X31" s="115" t="e">
        <f>'Расчет субсидий'!AL31-1</f>
        <v>#VALUE!</v>
      </c>
      <c r="Y31" s="32" t="e">
        <f>X31*'Расчет субсидий'!AM31</f>
        <v>#VALUE!</v>
      </c>
      <c r="Z31" s="39" t="e">
        <f t="shared" si="4"/>
        <v>#VALUE!</v>
      </c>
      <c r="AA31" s="115">
        <f>'Расчет субсидий'!AP31-1</f>
        <v>7.4226152874288243E-3</v>
      </c>
      <c r="AB31" s="32">
        <f>AA31*'Расчет субсидий'!AQ31</f>
        <v>0.14845230574857649</v>
      </c>
      <c r="AC31" s="119">
        <f t="shared" si="12"/>
        <v>49.572452088111781</v>
      </c>
      <c r="AD31" s="32">
        <f t="shared" si="13"/>
        <v>9.3946356698624527</v>
      </c>
      <c r="AE31" s="33" t="str">
        <f>IF('Расчет субсидий'!BG31="+",'Расчет субсидий'!BG31,"-")</f>
        <v>-</v>
      </c>
    </row>
    <row r="32" spans="1:31" ht="15.75" x14ac:dyDescent="0.2">
      <c r="A32" s="15" t="s">
        <v>36</v>
      </c>
      <c r="B32" s="28">
        <f>'Расчет субсидий'!AW32</f>
        <v>1701.5818181818213</v>
      </c>
      <c r="C32" s="26">
        <f>'Расчет субсидий'!D32-1</f>
        <v>8.4092628620838772E-2</v>
      </c>
      <c r="D32" s="32">
        <f>C32*'Расчет субсидий'!E32</f>
        <v>0.84092628620838772</v>
      </c>
      <c r="E32" s="39">
        <f t="shared" si="6"/>
        <v>237.31493769259231</v>
      </c>
      <c r="F32" s="48" t="s">
        <v>383</v>
      </c>
      <c r="G32" s="48" t="s">
        <v>383</v>
      </c>
      <c r="H32" s="48" t="s">
        <v>383</v>
      </c>
      <c r="I32" s="26">
        <f>'Расчет субсидий'!L32-1</f>
        <v>0.26315789473684204</v>
      </c>
      <c r="J32" s="32">
        <f>I32*'Расчет субсидий'!M32</f>
        <v>3.9473684210526305</v>
      </c>
      <c r="K32" s="39">
        <f t="shared" si="7"/>
        <v>1113.9733722863707</v>
      </c>
      <c r="L32" s="26">
        <f>'Расчет субсидий'!P32-1</f>
        <v>8.3343376155928794E-2</v>
      </c>
      <c r="M32" s="32">
        <f>L32*'Расчет субсидий'!Q32</f>
        <v>1.6668675231185759</v>
      </c>
      <c r="N32" s="39">
        <f t="shared" si="8"/>
        <v>470.40099575703448</v>
      </c>
      <c r="O32" s="27">
        <f>'Расчет субсидий'!R32-1</f>
        <v>0</v>
      </c>
      <c r="P32" s="32">
        <f>O32*'Расчет субсидий'!S32</f>
        <v>0</v>
      </c>
      <c r="Q32" s="39">
        <f t="shared" si="9"/>
        <v>0</v>
      </c>
      <c r="R32" s="27">
        <f>'Расчет субсидий'!V32-1</f>
        <v>0.2711259852921748</v>
      </c>
      <c r="S32" s="32">
        <f>R32*'Расчет субсидий'!W32</f>
        <v>5.422519705843496</v>
      </c>
      <c r="T32" s="39">
        <f t="shared" si="10"/>
        <v>1530.2707826286378</v>
      </c>
      <c r="U32" s="27">
        <f>'Расчет субсидий'!Z32-1</f>
        <v>-6.2761506276150514E-2</v>
      </c>
      <c r="V32" s="32">
        <f>U32*'Расчет субсидий'!AA32</f>
        <v>-0.62761506276150514</v>
      </c>
      <c r="W32" s="39">
        <f t="shared" si="11"/>
        <v>-177.1171052170796</v>
      </c>
      <c r="X32" s="115" t="e">
        <f>'Расчет субсидий'!AL32-1</f>
        <v>#VALUE!</v>
      </c>
      <c r="Y32" s="32" t="e">
        <f>X32*'Расчет субсидий'!AM32</f>
        <v>#VALUE!</v>
      </c>
      <c r="Z32" s="39" t="e">
        <f t="shared" si="4"/>
        <v>#VALUE!</v>
      </c>
      <c r="AA32" s="115">
        <f>'Расчет субсидий'!AP32-1</f>
        <v>-0.26102529661965523</v>
      </c>
      <c r="AB32" s="32">
        <f>AA32*'Расчет субсидий'!AQ32</f>
        <v>-5.2205059323931042</v>
      </c>
      <c r="AC32" s="119">
        <f t="shared" si="12"/>
        <v>-1473.2611649657347</v>
      </c>
      <c r="AD32" s="32">
        <f t="shared" si="13"/>
        <v>6.0295609410684818</v>
      </c>
      <c r="AE32" s="33" t="str">
        <f>IF('Расчет субсидий'!BG32="+",'Расчет субсидий'!BG32,"-")</f>
        <v>-</v>
      </c>
    </row>
    <row r="33" spans="1:31" ht="15.75" x14ac:dyDescent="0.2">
      <c r="A33" s="15" t="s">
        <v>1</v>
      </c>
      <c r="B33" s="28">
        <f>'Расчет субсидий'!AW33</f>
        <v>2183.5454545454522</v>
      </c>
      <c r="C33" s="26">
        <f>'Расчет субсидий'!D33-1</f>
        <v>0.10097694236789367</v>
      </c>
      <c r="D33" s="32">
        <f>C33*'Расчет субсидий'!E33</f>
        <v>1.0097694236789367</v>
      </c>
      <c r="E33" s="39">
        <f t="shared" si="6"/>
        <v>298.97228268474805</v>
      </c>
      <c r="F33" s="48" t="s">
        <v>383</v>
      </c>
      <c r="G33" s="48" t="s">
        <v>383</v>
      </c>
      <c r="H33" s="48" t="s">
        <v>383</v>
      </c>
      <c r="I33" s="26">
        <f>'Расчет субсидий'!L33-1</f>
        <v>0.44444444444444442</v>
      </c>
      <c r="J33" s="32">
        <f>I33*'Расчет субсидий'!M33</f>
        <v>4.4444444444444446</v>
      </c>
      <c r="K33" s="39">
        <f t="shared" si="7"/>
        <v>1315.9100183286921</v>
      </c>
      <c r="L33" s="26">
        <f>'Расчет субсидий'!P33-1</f>
        <v>-3.9905263392486345E-2</v>
      </c>
      <c r="M33" s="32">
        <f>L33*'Расчет субсидий'!Q33</f>
        <v>-0.79810526784972691</v>
      </c>
      <c r="N33" s="39">
        <f t="shared" si="8"/>
        <v>-236.30281146998095</v>
      </c>
      <c r="O33" s="27">
        <f>'Расчет субсидий'!R33-1</f>
        <v>0</v>
      </c>
      <c r="P33" s="32">
        <f>O33*'Расчет субсидий'!S33</f>
        <v>0</v>
      </c>
      <c r="Q33" s="39">
        <f t="shared" si="9"/>
        <v>0</v>
      </c>
      <c r="R33" s="27">
        <f>'Расчет субсидий'!V33-1</f>
        <v>0.10333777876565153</v>
      </c>
      <c r="S33" s="32">
        <f>R33*'Расчет субсидий'!W33</f>
        <v>1.550066681484773</v>
      </c>
      <c r="T33" s="39">
        <f t="shared" si="10"/>
        <v>458.94336192974754</v>
      </c>
      <c r="U33" s="27">
        <f>'Расчет субсидий'!Z33-1</f>
        <v>6.3610806689855526E-2</v>
      </c>
      <c r="V33" s="32">
        <f>U33*'Расчет субсидий'!AA33</f>
        <v>0.95416210034783289</v>
      </c>
      <c r="W33" s="39">
        <f t="shared" si="11"/>
        <v>282.50808006538352</v>
      </c>
      <c r="X33" s="115" t="e">
        <f>'Расчет субсидий'!AL33-1</f>
        <v>#VALUE!</v>
      </c>
      <c r="Y33" s="32" t="e">
        <f>X33*'Расчет субсидий'!AM33</f>
        <v>#VALUE!</v>
      </c>
      <c r="Z33" s="39" t="e">
        <f t="shared" si="4"/>
        <v>#VALUE!</v>
      </c>
      <c r="AA33" s="115">
        <f>'Расчет субсидий'!AP33-1</f>
        <v>1.0725914575751672E-2</v>
      </c>
      <c r="AB33" s="32">
        <f>AA33*'Расчет субсидий'!AQ33</f>
        <v>0.21451829151503343</v>
      </c>
      <c r="AC33" s="119">
        <f t="shared" si="12"/>
        <v>63.514523006862156</v>
      </c>
      <c r="AD33" s="32">
        <f t="shared" si="13"/>
        <v>7.3748556736212931</v>
      </c>
      <c r="AE33" s="33" t="str">
        <f>IF('Расчет субсидий'!BG33="+",'Расчет субсидий'!BG33,"-")</f>
        <v>-</v>
      </c>
    </row>
    <row r="34" spans="1:31" ht="15.75" x14ac:dyDescent="0.2">
      <c r="A34" s="15" t="s">
        <v>37</v>
      </c>
      <c r="B34" s="28">
        <f>'Расчет субсидий'!AW34</f>
        <v>1811.7363636363589</v>
      </c>
      <c r="C34" s="26">
        <f>'Расчет субсидий'!D34-1</f>
        <v>-7.4735782800061434E-2</v>
      </c>
      <c r="D34" s="32">
        <f>C34*'Расчет субсидий'!E34</f>
        <v>-0.74735782800061434</v>
      </c>
      <c r="E34" s="39">
        <f t="shared" si="6"/>
        <v>-148.02925392611644</v>
      </c>
      <c r="F34" s="48" t="s">
        <v>383</v>
      </c>
      <c r="G34" s="48" t="s">
        <v>383</v>
      </c>
      <c r="H34" s="48" t="s">
        <v>383</v>
      </c>
      <c r="I34" s="26">
        <f>'Расчет субсидий'!L34-1</f>
        <v>0.36363636363636354</v>
      </c>
      <c r="J34" s="32">
        <f>I34*'Расчет субсидий'!M34</f>
        <v>3.6363636363636354</v>
      </c>
      <c r="K34" s="39">
        <f t="shared" si="7"/>
        <v>720.25497817429198</v>
      </c>
      <c r="L34" s="26">
        <f>'Расчет субсидий'!P34-1</f>
        <v>0.16906050196195599</v>
      </c>
      <c r="M34" s="32">
        <f>L34*'Расчет субсидий'!Q34</f>
        <v>3.3812100392391198</v>
      </c>
      <c r="N34" s="39">
        <f t="shared" si="8"/>
        <v>669.71667482908913</v>
      </c>
      <c r="O34" s="27">
        <f>'Расчет субсидий'!R34-1</f>
        <v>0</v>
      </c>
      <c r="P34" s="32">
        <f>O34*'Расчет субсидий'!S34</f>
        <v>0</v>
      </c>
      <c r="Q34" s="39">
        <f t="shared" si="9"/>
        <v>0</v>
      </c>
      <c r="R34" s="27">
        <f>'Расчет субсидий'!V34-1</f>
        <v>2.8598281417830274E-2</v>
      </c>
      <c r="S34" s="32">
        <f>R34*'Расчет субсидий'!W34</f>
        <v>0.28598281417830274</v>
      </c>
      <c r="T34" s="39">
        <f t="shared" si="10"/>
        <v>56.644650035659424</v>
      </c>
      <c r="U34" s="27">
        <f>'Расчет субсидий'!Z34-1</f>
        <v>0.10105606302421122</v>
      </c>
      <c r="V34" s="32">
        <f>U34*'Расчет субсидий'!AA34</f>
        <v>1.5158409453631683</v>
      </c>
      <c r="W34" s="39">
        <f t="shared" si="11"/>
        <v>300.24279643001796</v>
      </c>
      <c r="X34" s="115" t="e">
        <f>'Расчет субсидий'!AL34-1</f>
        <v>#VALUE!</v>
      </c>
      <c r="Y34" s="32" t="e">
        <f>X34*'Расчет субсидий'!AM34</f>
        <v>#VALUE!</v>
      </c>
      <c r="Z34" s="39" t="e">
        <f t="shared" si="4"/>
        <v>#VALUE!</v>
      </c>
      <c r="AA34" s="115">
        <f>'Расчет субсидий'!AP34-1</f>
        <v>5.3745239102835463E-2</v>
      </c>
      <c r="AB34" s="32">
        <f>AA34*'Расчет субсидий'!AQ34</f>
        <v>1.0749047820567093</v>
      </c>
      <c r="AC34" s="119">
        <f t="shared" si="12"/>
        <v>212.90651809341679</v>
      </c>
      <c r="AD34" s="32">
        <f t="shared" si="13"/>
        <v>9.1469443892003213</v>
      </c>
      <c r="AE34" s="33" t="str">
        <f>IF('Расчет субсидий'!BG34="+",'Расчет субсидий'!BG34,"-")</f>
        <v>-</v>
      </c>
    </row>
    <row r="35" spans="1:31" ht="15.75" x14ac:dyDescent="0.2">
      <c r="A35" s="15" t="s">
        <v>38</v>
      </c>
      <c r="B35" s="28">
        <f>'Расчет субсидий'!AW35</f>
        <v>1412.2818181818184</v>
      </c>
      <c r="C35" s="26">
        <f>'Расчет субсидий'!D35-1</f>
        <v>0.16412229070391016</v>
      </c>
      <c r="D35" s="32">
        <f>C35*'Расчет субсидий'!E35</f>
        <v>1.6412229070391016</v>
      </c>
      <c r="E35" s="39">
        <f t="shared" si="6"/>
        <v>305.23778133315443</v>
      </c>
      <c r="F35" s="48" t="s">
        <v>383</v>
      </c>
      <c r="G35" s="48" t="s">
        <v>383</v>
      </c>
      <c r="H35" s="48" t="s">
        <v>383</v>
      </c>
      <c r="I35" s="26">
        <f>'Расчет субсидий'!L35-1</f>
        <v>9.0909090909090828E-2</v>
      </c>
      <c r="J35" s="32">
        <f>I35*'Расчет субсидий'!M35</f>
        <v>1.3636363636363624</v>
      </c>
      <c r="K35" s="39">
        <f t="shared" si="7"/>
        <v>253.6117040509094</v>
      </c>
      <c r="L35" s="26">
        <f>'Расчет субсидий'!P35-1</f>
        <v>-9.7409509480394396E-2</v>
      </c>
      <c r="M35" s="32">
        <f>L35*'Расчет субсидий'!Q35</f>
        <v>-1.9481901896078879</v>
      </c>
      <c r="N35" s="39">
        <f t="shared" si="8"/>
        <v>-362.32814478792886</v>
      </c>
      <c r="O35" s="27">
        <f>'Расчет субсидий'!R35-1</f>
        <v>0</v>
      </c>
      <c r="P35" s="32">
        <f>O35*'Расчет субсидий'!S35</f>
        <v>0</v>
      </c>
      <c r="Q35" s="39">
        <f t="shared" si="9"/>
        <v>0</v>
      </c>
      <c r="R35" s="27">
        <f>'Расчет субсидий'!V35-1</f>
        <v>-9.8709870987098824E-2</v>
      </c>
      <c r="S35" s="32">
        <f>R35*'Расчет субсидий'!W35</f>
        <v>-1.4806480648064824</v>
      </c>
      <c r="T35" s="39">
        <f t="shared" si="10"/>
        <v>-275.3737644645193</v>
      </c>
      <c r="U35" s="27">
        <f>'Расчет субсидий'!Z35-1</f>
        <v>0.62458100558659235</v>
      </c>
      <c r="V35" s="32">
        <f>U35*'Расчет субсидий'!AA35</f>
        <v>9.368715083798886</v>
      </c>
      <c r="W35" s="39">
        <f t="shared" si="11"/>
        <v>1742.4115845911103</v>
      </c>
      <c r="X35" s="115" t="e">
        <f>'Расчет субсидий'!AL35-1</f>
        <v>#VALUE!</v>
      </c>
      <c r="Y35" s="32" t="e">
        <f>X35*'Расчет субсидий'!AM35</f>
        <v>#VALUE!</v>
      </c>
      <c r="Z35" s="39" t="e">
        <f t="shared" si="4"/>
        <v>#VALUE!</v>
      </c>
      <c r="AA35" s="115">
        <f>'Расчет субсидий'!AP35-1</f>
        <v>-6.7554240631163665E-2</v>
      </c>
      <c r="AB35" s="32">
        <f>AA35*'Расчет субсидий'!AQ35</f>
        <v>-1.3510848126232733</v>
      </c>
      <c r="AC35" s="119">
        <f t="shared" si="12"/>
        <v>-251.27734254090765</v>
      </c>
      <c r="AD35" s="32">
        <f t="shared" si="13"/>
        <v>7.5936512874367068</v>
      </c>
      <c r="AE35" s="33" t="str">
        <f>IF('Расчет субсидий'!BG35="+",'Расчет субсидий'!BG35,"-")</f>
        <v>-</v>
      </c>
    </row>
    <row r="36" spans="1:31" ht="15.75" x14ac:dyDescent="0.2">
      <c r="A36" s="15" t="s">
        <v>39</v>
      </c>
      <c r="B36" s="28">
        <f>'Расчет субсидий'!AW36</f>
        <v>5969.6999999999971</v>
      </c>
      <c r="C36" s="26">
        <f>'Расчет субсидий'!D36-1</f>
        <v>0.15407680484173114</v>
      </c>
      <c r="D36" s="32">
        <f>C36*'Расчет субсидий'!E36</f>
        <v>1.5407680484173114</v>
      </c>
      <c r="E36" s="39">
        <f t="shared" si="6"/>
        <v>543.92517713736106</v>
      </c>
      <c r="F36" s="48" t="s">
        <v>383</v>
      </c>
      <c r="G36" s="48" t="s">
        <v>383</v>
      </c>
      <c r="H36" s="48" t="s">
        <v>383</v>
      </c>
      <c r="I36" s="26">
        <f>'Расчет субсидий'!L36-1</f>
        <v>0.75000000000000022</v>
      </c>
      <c r="J36" s="32">
        <f>I36*'Расчет субсидий'!M36</f>
        <v>11.250000000000004</v>
      </c>
      <c r="K36" s="39">
        <f t="shared" si="7"/>
        <v>3971.498662034795</v>
      </c>
      <c r="L36" s="26">
        <f>'Расчет субсидий'!P36-1</f>
        <v>0.10976447449533744</v>
      </c>
      <c r="M36" s="32">
        <f>L36*'Расчет субсидий'!Q36</f>
        <v>2.1952894899067488</v>
      </c>
      <c r="N36" s="39">
        <f t="shared" si="8"/>
        <v>774.98571306166195</v>
      </c>
      <c r="O36" s="27">
        <f>'Расчет субсидий'!R36-1</f>
        <v>0</v>
      </c>
      <c r="P36" s="32">
        <f>O36*'Расчет субсидий'!S36</f>
        <v>0</v>
      </c>
      <c r="Q36" s="39">
        <f t="shared" si="9"/>
        <v>0</v>
      </c>
      <c r="R36" s="27">
        <f>'Расчет субсидий'!V36-1</f>
        <v>2.7163704666955724E-2</v>
      </c>
      <c r="S36" s="32">
        <f>R36*'Расчет субсидий'!W36</f>
        <v>0.54327409333911447</v>
      </c>
      <c r="T36" s="39">
        <f t="shared" si="10"/>
        <v>191.78776309461855</v>
      </c>
      <c r="U36" s="27">
        <f>'Расчет субсидий'!Z36-1</f>
        <v>5.6057399473494085E-2</v>
      </c>
      <c r="V36" s="32">
        <f>U36*'Расчет субсидий'!AA36</f>
        <v>1.1211479894698817</v>
      </c>
      <c r="W36" s="39">
        <f t="shared" si="11"/>
        <v>395.79002134423416</v>
      </c>
      <c r="X36" s="115" t="e">
        <f>'Расчет субсидий'!AL36-1</f>
        <v>#VALUE!</v>
      </c>
      <c r="Y36" s="32" t="e">
        <f>X36*'Расчет субсидий'!AM36</f>
        <v>#VALUE!</v>
      </c>
      <c r="Z36" s="39" t="e">
        <f t="shared" si="4"/>
        <v>#VALUE!</v>
      </c>
      <c r="AA36" s="115">
        <f>'Расчет субсидий'!AP36-1</f>
        <v>1.2989648873553916E-2</v>
      </c>
      <c r="AB36" s="32">
        <f>AA36*'Расчет субсидий'!AQ36</f>
        <v>0.25979297747107832</v>
      </c>
      <c r="AC36" s="119">
        <f t="shared" si="12"/>
        <v>91.712663327326482</v>
      </c>
      <c r="AD36" s="32">
        <f t="shared" si="13"/>
        <v>16.910272598604138</v>
      </c>
      <c r="AE36" s="33" t="str">
        <f>IF('Расчет субсидий'!BG36="+",'Расчет субсидий'!BG36,"-")</f>
        <v>-</v>
      </c>
    </row>
    <row r="37" spans="1:31" ht="15.75" x14ac:dyDescent="0.2">
      <c r="A37" s="15" t="s">
        <v>40</v>
      </c>
      <c r="B37" s="28">
        <f>'Расчет субсидий'!AW37</f>
        <v>-3.0272727272713382</v>
      </c>
      <c r="C37" s="26">
        <f>'Расчет субсидий'!D37-1</f>
        <v>0.13233880428644951</v>
      </c>
      <c r="D37" s="32">
        <f>C37*'Расчет субсидий'!E37</f>
        <v>1.3233880428644951</v>
      </c>
      <c r="E37" s="39">
        <f t="shared" si="6"/>
        <v>272.59789200797132</v>
      </c>
      <c r="F37" s="48" t="s">
        <v>383</v>
      </c>
      <c r="G37" s="48" t="s">
        <v>383</v>
      </c>
      <c r="H37" s="48" t="s">
        <v>383</v>
      </c>
      <c r="I37" s="26">
        <f>'Расчет субсидий'!L37-1</f>
        <v>-0.1428571428571429</v>
      </c>
      <c r="J37" s="32">
        <f>I37*'Расчет субсидий'!M37</f>
        <v>-2.1428571428571437</v>
      </c>
      <c r="K37" s="39">
        <f t="shared" si="7"/>
        <v>-441.39611444025496</v>
      </c>
      <c r="L37" s="26">
        <f>'Расчет субсидий'!P37-1</f>
        <v>-8.7315905262410842E-2</v>
      </c>
      <c r="M37" s="32">
        <f>L37*'Расчет субсидий'!Q37</f>
        <v>-1.7463181052482168</v>
      </c>
      <c r="N37" s="39">
        <f t="shared" si="8"/>
        <v>-359.71507890884106</v>
      </c>
      <c r="O37" s="27">
        <f>'Расчет субсидий'!R37-1</f>
        <v>0</v>
      </c>
      <c r="P37" s="32">
        <f>O37*'Расчет субсидий'!S37</f>
        <v>0</v>
      </c>
      <c r="Q37" s="39">
        <f t="shared" si="9"/>
        <v>0</v>
      </c>
      <c r="R37" s="27">
        <f>'Расчет субсидий'!V37-1</f>
        <v>-0.13564850345356871</v>
      </c>
      <c r="S37" s="32">
        <f>R37*'Расчет субсидий'!W37</f>
        <v>-1.3564850345356871</v>
      </c>
      <c r="T37" s="39">
        <f t="shared" si="10"/>
        <v>-279.41537098552328</v>
      </c>
      <c r="U37" s="27">
        <f>'Расчет субсидий'!Z37-1</f>
        <v>4.0369181380417229E-2</v>
      </c>
      <c r="V37" s="32">
        <f>U37*'Расчет субсидий'!AA37</f>
        <v>1.412921348314603</v>
      </c>
      <c r="W37" s="39">
        <f t="shared" si="11"/>
        <v>291.04039680601744</v>
      </c>
      <c r="X37" s="115" t="e">
        <f>'Расчет субсидий'!AL37-1</f>
        <v>#VALUE!</v>
      </c>
      <c r="Y37" s="32" t="e">
        <f>X37*'Расчет субсидий'!AM37</f>
        <v>#VALUE!</v>
      </c>
      <c r="Z37" s="39" t="e">
        <f t="shared" si="4"/>
        <v>#VALUE!</v>
      </c>
      <c r="AA37" s="115">
        <f>'Расчет субсидий'!AP37-1</f>
        <v>0.12473271560940846</v>
      </c>
      <c r="AB37" s="32">
        <f>AA37*'Расчет субсидий'!AQ37</f>
        <v>2.4946543121881692</v>
      </c>
      <c r="AC37" s="119">
        <f t="shared" si="12"/>
        <v>513.86100279335926</v>
      </c>
      <c r="AD37" s="32">
        <f t="shared" si="13"/>
        <v>-1.4696579273780763E-2</v>
      </c>
      <c r="AE37" s="33" t="str">
        <f>IF('Расчет субсидий'!BG37="+",'Расчет субсидий'!BG37,"-")</f>
        <v>-</v>
      </c>
    </row>
    <row r="38" spans="1:31" ht="15.75" x14ac:dyDescent="0.2">
      <c r="A38" s="15" t="s">
        <v>41</v>
      </c>
      <c r="B38" s="28">
        <f>'Расчет субсидий'!AW38</f>
        <v>676.89090909090737</v>
      </c>
      <c r="C38" s="26">
        <f>'Расчет субсидий'!D38-1</f>
        <v>5.4031513149682686E-2</v>
      </c>
      <c r="D38" s="32">
        <f>C38*'Расчет субсидий'!E38</f>
        <v>0.54031513149682686</v>
      </c>
      <c r="E38" s="39">
        <f t="shared" si="6"/>
        <v>131.94033136847997</v>
      </c>
      <c r="F38" s="48" t="s">
        <v>383</v>
      </c>
      <c r="G38" s="48" t="s">
        <v>383</v>
      </c>
      <c r="H38" s="48" t="s">
        <v>383</v>
      </c>
      <c r="I38" s="26">
        <f>'Расчет субсидий'!L38-1</f>
        <v>0.16666666666666674</v>
      </c>
      <c r="J38" s="32">
        <f>I38*'Расчет субсидий'!M38</f>
        <v>1.6666666666666674</v>
      </c>
      <c r="K38" s="39">
        <f t="shared" si="7"/>
        <v>406.98573751139054</v>
      </c>
      <c r="L38" s="26">
        <f>'Расчет субсидий'!P38-1</f>
        <v>-1.4332505341693835E-2</v>
      </c>
      <c r="M38" s="32">
        <f>L38*'Расчет субсидий'!Q38</f>
        <v>-0.28665010683387671</v>
      </c>
      <c r="N38" s="39">
        <f t="shared" si="8"/>
        <v>-69.99750308250249</v>
      </c>
      <c r="O38" s="27">
        <f>'Расчет субсидий'!R38-1</f>
        <v>0</v>
      </c>
      <c r="P38" s="32">
        <f>O38*'Расчет субсидий'!S38</f>
        <v>0</v>
      </c>
      <c r="Q38" s="39">
        <f t="shared" si="9"/>
        <v>0</v>
      </c>
      <c r="R38" s="27">
        <f>'Расчет субсидий'!V38-1</f>
        <v>-0.23292497397709988</v>
      </c>
      <c r="S38" s="32">
        <f>R38*'Расчет субсидий'!W38</f>
        <v>-1.1646248698854995</v>
      </c>
      <c r="T38" s="39">
        <f t="shared" si="10"/>
        <v>-284.39142695667425</v>
      </c>
      <c r="U38" s="27">
        <f>'Расчет субсидий'!Z38-1</f>
        <v>2.91382517048977E-2</v>
      </c>
      <c r="V38" s="32">
        <f>U38*'Расчет субсидий'!AA38</f>
        <v>0.4370737755734655</v>
      </c>
      <c r="W38" s="39">
        <f t="shared" si="11"/>
        <v>106.72967573919286</v>
      </c>
      <c r="X38" s="115" t="e">
        <f>'Расчет субсидий'!AL38-1</f>
        <v>#VALUE!</v>
      </c>
      <c r="Y38" s="32" t="e">
        <f>X38*'Расчет субсидий'!AM38</f>
        <v>#VALUE!</v>
      </c>
      <c r="Z38" s="39" t="e">
        <f t="shared" si="4"/>
        <v>#VALUE!</v>
      </c>
      <c r="AA38" s="115">
        <f>'Расчет субсидий'!AP38-1</f>
        <v>7.8959379278868091E-2</v>
      </c>
      <c r="AB38" s="32">
        <f>AA38*'Расчет субсидий'!AQ38</f>
        <v>1.5791875855773618</v>
      </c>
      <c r="AC38" s="119">
        <f t="shared" si="12"/>
        <v>385.6240945110207</v>
      </c>
      <c r="AD38" s="32">
        <f t="shared" si="13"/>
        <v>2.7719681825949456</v>
      </c>
      <c r="AE38" s="33" t="str">
        <f>IF('Расчет субсидий'!BG38="+",'Расчет субсидий'!BG38,"-")</f>
        <v>-</v>
      </c>
    </row>
    <row r="39" spans="1:31" ht="15.75" x14ac:dyDescent="0.2">
      <c r="A39" s="15" t="s">
        <v>42</v>
      </c>
      <c r="B39" s="28">
        <f>'Расчет субсидий'!AW39</f>
        <v>-459.76363636364113</v>
      </c>
      <c r="C39" s="26">
        <f>'Расчет субсидий'!D39-1</f>
        <v>0.10621182512065963</v>
      </c>
      <c r="D39" s="32">
        <f>C39*'Расчет субсидий'!E39</f>
        <v>1.0621182512065963</v>
      </c>
      <c r="E39" s="39">
        <f t="shared" si="6"/>
        <v>360.53723250851374</v>
      </c>
      <c r="F39" s="48" t="s">
        <v>383</v>
      </c>
      <c r="G39" s="48" t="s">
        <v>383</v>
      </c>
      <c r="H39" s="48" t="s">
        <v>383</v>
      </c>
      <c r="I39" s="26">
        <f>'Расчет субсидий'!L39-1</f>
        <v>0.33333333333333348</v>
      </c>
      <c r="J39" s="32">
        <f>I39*'Расчет субсидий'!M39</f>
        <v>1.6666666666666674</v>
      </c>
      <c r="K39" s="39">
        <f t="shared" si="7"/>
        <v>565.75187069006279</v>
      </c>
      <c r="L39" s="26">
        <f>'Расчет субсидий'!P39-1</f>
        <v>-0.26493563718534252</v>
      </c>
      <c r="M39" s="32">
        <f>L39*'Расчет субсидий'!Q39</f>
        <v>-5.2987127437068509</v>
      </c>
      <c r="N39" s="39">
        <f t="shared" si="8"/>
        <v>-1798.6539882008549</v>
      </c>
      <c r="O39" s="27">
        <f>'Расчет субсидий'!R39-1</f>
        <v>0</v>
      </c>
      <c r="P39" s="32">
        <f>O39*'Расчет субсидий'!S39</f>
        <v>0</v>
      </c>
      <c r="Q39" s="39">
        <f t="shared" si="9"/>
        <v>0</v>
      </c>
      <c r="R39" s="27">
        <f>'Расчет субсидий'!V39-1</f>
        <v>4.3027243846328833E-2</v>
      </c>
      <c r="S39" s="32">
        <f>R39*'Расчет субсидий'!W39</f>
        <v>0.6454086576949325</v>
      </c>
      <c r="T39" s="39">
        <f t="shared" si="10"/>
        <v>219.08469327028214</v>
      </c>
      <c r="U39" s="27">
        <f>'Расчет субсидий'!Z39-1</f>
        <v>3.317312539911943E-2</v>
      </c>
      <c r="V39" s="32">
        <f>U39*'Расчет субсидий'!AA39</f>
        <v>0.82932813497798574</v>
      </c>
      <c r="W39" s="39">
        <f t="shared" si="11"/>
        <v>281.51636626781766</v>
      </c>
      <c r="X39" s="115" t="e">
        <f>'Расчет субсидий'!AL39-1</f>
        <v>#VALUE!</v>
      </c>
      <c r="Y39" s="32" t="e">
        <f>X39*'Расчет субсидий'!AM39</f>
        <v>#VALUE!</v>
      </c>
      <c r="Z39" s="39" t="e">
        <f t="shared" si="4"/>
        <v>#VALUE!</v>
      </c>
      <c r="AA39" s="115">
        <f>'Расчет субсидий'!AP39-1</f>
        <v>-1.2962073931829132E-2</v>
      </c>
      <c r="AB39" s="32">
        <f>AA39*'Расчет субсидий'!AQ39</f>
        <v>-0.25924147863658265</v>
      </c>
      <c r="AC39" s="119">
        <f t="shared" si="12"/>
        <v>-87.999810899462702</v>
      </c>
      <c r="AD39" s="32">
        <f t="shared" si="13"/>
        <v>-1.3544325117972515</v>
      </c>
      <c r="AE39" s="33" t="str">
        <f>IF('Расчет субсидий'!BG39="+",'Расчет субсидий'!BG39,"-")</f>
        <v>-</v>
      </c>
    </row>
    <row r="40" spans="1:31" ht="15.75" x14ac:dyDescent="0.2">
      <c r="A40" s="15" t="s">
        <v>43</v>
      </c>
      <c r="B40" s="28">
        <f>'Расчет субсидий'!AW40</f>
        <v>2901.7272727272721</v>
      </c>
      <c r="C40" s="26">
        <f>'Расчет субсидий'!D40-1</f>
        <v>0.45715369059656208</v>
      </c>
      <c r="D40" s="32">
        <f>C40*'Расчет субсидий'!E40</f>
        <v>4.5715369059656208</v>
      </c>
      <c r="E40" s="39">
        <f t="shared" si="6"/>
        <v>1489.178475047491</v>
      </c>
      <c r="F40" s="48" t="s">
        <v>383</v>
      </c>
      <c r="G40" s="48" t="s">
        <v>383</v>
      </c>
      <c r="H40" s="48" t="s">
        <v>383</v>
      </c>
      <c r="I40" s="26">
        <f>'Расчет субсидий'!L40-1</f>
        <v>0.39999999999999991</v>
      </c>
      <c r="J40" s="32">
        <f>I40*'Расчет субсидий'!M40</f>
        <v>1.9999999999999996</v>
      </c>
      <c r="K40" s="39">
        <f t="shared" si="7"/>
        <v>651.50014346562068</v>
      </c>
      <c r="L40" s="26">
        <f>'Расчет субсидий'!P40-1</f>
        <v>3.9560421427805359E-2</v>
      </c>
      <c r="M40" s="32">
        <f>L40*'Расчет субсидий'!Q40</f>
        <v>0.79120842855610718</v>
      </c>
      <c r="N40" s="39">
        <f t="shared" si="8"/>
        <v>257.7362023577561</v>
      </c>
      <c r="O40" s="27">
        <f>'Расчет субсидий'!R40-1</f>
        <v>0</v>
      </c>
      <c r="P40" s="32">
        <f>O40*'Расчет субсидий'!S40</f>
        <v>0</v>
      </c>
      <c r="Q40" s="39">
        <f t="shared" si="9"/>
        <v>0</v>
      </c>
      <c r="R40" s="27">
        <f>'Расчет субсидий'!V40-1</f>
        <v>-4.6444150179155597E-2</v>
      </c>
      <c r="S40" s="32">
        <f>R40*'Расчет субсидий'!W40</f>
        <v>-0.92888300358311193</v>
      </c>
      <c r="T40" s="39">
        <f t="shared" si="10"/>
        <v>-302.58370504858709</v>
      </c>
      <c r="U40" s="27">
        <f>'Расчет субсидий'!Z40-1</f>
        <v>0.22717149220489974</v>
      </c>
      <c r="V40" s="32">
        <f>U40*'Расчет субсидий'!AA40</f>
        <v>3.4075723830734961</v>
      </c>
      <c r="W40" s="39">
        <f t="shared" si="11"/>
        <v>1110.0169482209349</v>
      </c>
      <c r="X40" s="115" t="e">
        <f>'Расчет субсидий'!AL40-1</f>
        <v>#VALUE!</v>
      </c>
      <c r="Y40" s="32" t="e">
        <f>X40*'Расчет субсидий'!AM40</f>
        <v>#VALUE!</v>
      </c>
      <c r="Z40" s="39" t="e">
        <f t="shared" si="4"/>
        <v>#VALUE!</v>
      </c>
      <c r="AA40" s="115">
        <f>'Расчет субсидий'!AP40-1</f>
        <v>-4.6680080482897401E-2</v>
      </c>
      <c r="AB40" s="32">
        <f>AA40*'Расчет субсидий'!AQ40</f>
        <v>-0.93360160965794803</v>
      </c>
      <c r="AC40" s="119">
        <f t="shared" si="12"/>
        <v>-304.12079131594385</v>
      </c>
      <c r="AD40" s="32">
        <f t="shared" si="13"/>
        <v>8.9078331043541645</v>
      </c>
      <c r="AE40" s="33" t="str">
        <f>IF('Расчет субсидий'!BG40="+",'Расчет субсидий'!BG40,"-")</f>
        <v>-</v>
      </c>
    </row>
    <row r="41" spans="1:31" ht="15.75" x14ac:dyDescent="0.2">
      <c r="A41" s="15" t="s">
        <v>2</v>
      </c>
      <c r="B41" s="28">
        <f>'Расчет субсидий'!AW41</f>
        <v>1521.0636363636368</v>
      </c>
      <c r="C41" s="26">
        <f>'Расчет субсидий'!D41-1</f>
        <v>2.398371027561641E-2</v>
      </c>
      <c r="D41" s="32">
        <f>C41*'Расчет субсидий'!E41</f>
        <v>0.2398371027561641</v>
      </c>
      <c r="E41" s="39">
        <f t="shared" si="6"/>
        <v>68.60602777187141</v>
      </c>
      <c r="F41" s="48" t="s">
        <v>383</v>
      </c>
      <c r="G41" s="48" t="s">
        <v>383</v>
      </c>
      <c r="H41" s="48" t="s">
        <v>383</v>
      </c>
      <c r="I41" s="26">
        <f>'Расчет субсидий'!L41-1</f>
        <v>0</v>
      </c>
      <c r="J41" s="32">
        <f>I41*'Расчет субсидий'!M41</f>
        <v>0</v>
      </c>
      <c r="K41" s="39">
        <f t="shared" si="7"/>
        <v>0</v>
      </c>
      <c r="L41" s="26">
        <f>'Расчет субсидий'!P41-1</f>
        <v>2.2784717697544421E-2</v>
      </c>
      <c r="M41" s="32">
        <f>L41*'Расчет субсидий'!Q41</f>
        <v>0.45569435395088842</v>
      </c>
      <c r="N41" s="39">
        <f t="shared" si="8"/>
        <v>130.35255656179388</v>
      </c>
      <c r="O41" s="27">
        <f>'Расчет субсидий'!R41-1</f>
        <v>0</v>
      </c>
      <c r="P41" s="32">
        <f>O41*'Расчет субсидий'!S41</f>
        <v>0</v>
      </c>
      <c r="Q41" s="39">
        <f t="shared" si="9"/>
        <v>0</v>
      </c>
      <c r="R41" s="27">
        <f>'Расчет субсидий'!V41-1</f>
        <v>3.0469266358228664E-2</v>
      </c>
      <c r="S41" s="32">
        <f>R41*'Расчет субсидий'!W41</f>
        <v>0.45703899537342996</v>
      </c>
      <c r="T41" s="39">
        <f t="shared" si="10"/>
        <v>130.73719474211697</v>
      </c>
      <c r="U41" s="27">
        <f>'Расчет субсидий'!Z41-1</f>
        <v>2.1360759493670889E-2</v>
      </c>
      <c r="V41" s="32">
        <f>U41*'Расчет субсидий'!AA41</f>
        <v>0.32041139240506333</v>
      </c>
      <c r="W41" s="39">
        <f t="shared" si="11"/>
        <v>91.654513138921729</v>
      </c>
      <c r="X41" s="115" t="e">
        <f>'Расчет субсидий'!AL41-1</f>
        <v>#VALUE!</v>
      </c>
      <c r="Y41" s="32" t="e">
        <f>X41*'Расчет субсидий'!AM41</f>
        <v>#VALUE!</v>
      </c>
      <c r="Z41" s="39" t="e">
        <f t="shared" si="4"/>
        <v>#VALUE!</v>
      </c>
      <c r="AA41" s="115">
        <f>'Расчет субсидий'!AP41-1</f>
        <v>0.19222222222222229</v>
      </c>
      <c r="AB41" s="32">
        <f>AA41*'Расчет субсидий'!AQ41</f>
        <v>3.8444444444444459</v>
      </c>
      <c r="AC41" s="119">
        <f t="shared" si="12"/>
        <v>1099.7133441489327</v>
      </c>
      <c r="AD41" s="32">
        <f t="shared" si="13"/>
        <v>5.3174262889299921</v>
      </c>
      <c r="AE41" s="33" t="str">
        <f>IF('Расчет субсидий'!BG41="+",'Расчет субсидий'!BG41,"-")</f>
        <v>-</v>
      </c>
    </row>
    <row r="42" spans="1:31" ht="15.75" x14ac:dyDescent="0.2">
      <c r="A42" s="15" t="s">
        <v>44</v>
      </c>
      <c r="B42" s="28">
        <f>'Расчет субсидий'!AW42</f>
        <v>1183.0909090909081</v>
      </c>
      <c r="C42" s="26">
        <f>'Расчет субсидий'!D42-1</f>
        <v>3.7265491255007888E-2</v>
      </c>
      <c r="D42" s="32">
        <f>C42*'Расчет субсидий'!E42</f>
        <v>0.37265491255007888</v>
      </c>
      <c r="E42" s="39">
        <f t="shared" si="6"/>
        <v>78.988653152556566</v>
      </c>
      <c r="F42" s="48" t="s">
        <v>383</v>
      </c>
      <c r="G42" s="48" t="s">
        <v>383</v>
      </c>
      <c r="H42" s="48" t="s">
        <v>383</v>
      </c>
      <c r="I42" s="26">
        <f>'Расчет субсидий'!L42-1</f>
        <v>0.40000000000000013</v>
      </c>
      <c r="J42" s="32">
        <f>I42*'Расчет субсидий'!M42</f>
        <v>4.0000000000000018</v>
      </c>
      <c r="K42" s="39">
        <f t="shared" si="7"/>
        <v>847.84770566459963</v>
      </c>
      <c r="L42" s="26">
        <f>'Расчет субсидий'!P42-1</f>
        <v>3.7129385154479611E-2</v>
      </c>
      <c r="M42" s="32">
        <f>L42*'Расчет субсидий'!Q42</f>
        <v>0.74258770308959221</v>
      </c>
      <c r="N42" s="39">
        <f t="shared" si="8"/>
        <v>157.40032007981387</v>
      </c>
      <c r="O42" s="27">
        <f>'Расчет субсидий'!R42-1</f>
        <v>0</v>
      </c>
      <c r="P42" s="32">
        <f>O42*'Расчет субсидий'!S42</f>
        <v>0</v>
      </c>
      <c r="Q42" s="39">
        <f t="shared" si="9"/>
        <v>0</v>
      </c>
      <c r="R42" s="27">
        <f>'Расчет субсидий'!V42-1</f>
        <v>-1.4594048090026068E-2</v>
      </c>
      <c r="S42" s="32">
        <f>R42*'Расчет субсидий'!W42</f>
        <v>-0.29188096180052137</v>
      </c>
      <c r="T42" s="39">
        <f t="shared" si="10"/>
        <v>-61.867650947437149</v>
      </c>
      <c r="U42" s="27">
        <f>'Расчет субсидий'!Z42-1</f>
        <v>5.0550550550550577E-2</v>
      </c>
      <c r="V42" s="32">
        <f>U42*'Расчет субсидий'!AA42</f>
        <v>0.75825825825825866</v>
      </c>
      <c r="W42" s="39">
        <f t="shared" si="11"/>
        <v>160.72188114137498</v>
      </c>
      <c r="X42" s="115" t="e">
        <f>'Расчет субсидий'!AL42-1</f>
        <v>#VALUE!</v>
      </c>
      <c r="Y42" s="32" t="e">
        <f>X42*'Расчет субсидий'!AM42</f>
        <v>#VALUE!</v>
      </c>
      <c r="Z42" s="39" t="e">
        <f t="shared" si="4"/>
        <v>#VALUE!</v>
      </c>
      <c r="AA42" s="115">
        <f>'Расчет субсидий'!AP42-1</f>
        <v>0</v>
      </c>
      <c r="AB42" s="32">
        <f>AA42*'Расчет субсидий'!AQ42</f>
        <v>0</v>
      </c>
      <c r="AC42" s="119">
        <f t="shared" si="12"/>
        <v>0</v>
      </c>
      <c r="AD42" s="32">
        <f t="shared" si="13"/>
        <v>5.5816199120974108</v>
      </c>
      <c r="AE42" s="33" t="str">
        <f>IF('Расчет субсидий'!BG42="+",'Расчет субсидий'!BG42,"-")</f>
        <v>-</v>
      </c>
    </row>
    <row r="43" spans="1:31" ht="15.75" x14ac:dyDescent="0.2">
      <c r="A43" s="15" t="s">
        <v>3</v>
      </c>
      <c r="B43" s="28">
        <f>'Расчет субсидий'!AW43</f>
        <v>1025.4818181818191</v>
      </c>
      <c r="C43" s="26">
        <f>'Расчет субсидий'!D43-1</f>
        <v>2.7884289605760726E-2</v>
      </c>
      <c r="D43" s="32">
        <f>C43*'Расчет субсидий'!E43</f>
        <v>0.27884289605760726</v>
      </c>
      <c r="E43" s="39">
        <f t="shared" si="6"/>
        <v>57.424137512195706</v>
      </c>
      <c r="F43" s="48" t="s">
        <v>383</v>
      </c>
      <c r="G43" s="48" t="s">
        <v>383</v>
      </c>
      <c r="H43" s="48" t="s">
        <v>383</v>
      </c>
      <c r="I43" s="26">
        <f>'Расчет субсидий'!L43-1</f>
        <v>0.3125</v>
      </c>
      <c r="J43" s="32">
        <f>I43*'Расчет субсидий'!M43</f>
        <v>3.125</v>
      </c>
      <c r="K43" s="39">
        <f t="shared" si="7"/>
        <v>643.55388737799592</v>
      </c>
      <c r="L43" s="26">
        <f>'Расчет субсидий'!P43-1</f>
        <v>2.2862993885062188E-2</v>
      </c>
      <c r="M43" s="32">
        <f>L43*'Расчет субсидий'!Q43</f>
        <v>0.45725987770124377</v>
      </c>
      <c r="N43" s="39">
        <f t="shared" si="8"/>
        <v>94.16683898771916</v>
      </c>
      <c r="O43" s="27">
        <f>'Расчет субсидий'!R43-1</f>
        <v>0</v>
      </c>
      <c r="P43" s="32">
        <f>O43*'Расчет субсидий'!S43</f>
        <v>0</v>
      </c>
      <c r="Q43" s="39">
        <f t="shared" si="9"/>
        <v>0</v>
      </c>
      <c r="R43" s="27">
        <f>'Расчет субсидий'!V43-1</f>
        <v>0.14004507888805406</v>
      </c>
      <c r="S43" s="32">
        <f>R43*'Расчет субсидий'!W43</f>
        <v>2.8009015777610813</v>
      </c>
      <c r="T43" s="39">
        <f t="shared" si="10"/>
        <v>576.80995153001788</v>
      </c>
      <c r="U43" s="27">
        <f>'Расчет субсидий'!Z43-1</f>
        <v>0.12536312849162012</v>
      </c>
      <c r="V43" s="32">
        <f>U43*'Расчет субсидий'!AA43</f>
        <v>1.8804469273743019</v>
      </c>
      <c r="W43" s="39">
        <f t="shared" si="11"/>
        <v>387.25405763831674</v>
      </c>
      <c r="X43" s="115" t="e">
        <f>'Расчет субсидий'!AL43-1</f>
        <v>#VALUE!</v>
      </c>
      <c r="Y43" s="32" t="e">
        <f>X43*'Расчет субсидий'!AM43</f>
        <v>#VALUE!</v>
      </c>
      <c r="Z43" s="39" t="e">
        <f t="shared" si="4"/>
        <v>#VALUE!</v>
      </c>
      <c r="AA43" s="115">
        <f>'Расчет субсидий'!AP43-1</f>
        <v>-0.17814336075205639</v>
      </c>
      <c r="AB43" s="32">
        <f>AA43*'Расчет субсидий'!AQ43</f>
        <v>-3.5628672150411278</v>
      </c>
      <c r="AC43" s="119">
        <f t="shared" si="12"/>
        <v>-733.72705486442624</v>
      </c>
      <c r="AD43" s="32">
        <f t="shared" si="13"/>
        <v>4.9795840638531059</v>
      </c>
      <c r="AE43" s="33" t="str">
        <f>IF('Расчет субсидий'!BG43="+",'Расчет субсидий'!BG43,"-")</f>
        <v>-</v>
      </c>
    </row>
    <row r="44" spans="1:31" ht="15.75" x14ac:dyDescent="0.2">
      <c r="A44" s="15" t="s">
        <v>45</v>
      </c>
      <c r="B44" s="28">
        <f>'Расчет субсидий'!AW44</f>
        <v>5405.6363636363603</v>
      </c>
      <c r="C44" s="26">
        <f>'Расчет субсидий'!D44-1</f>
        <v>0.27001657224722386</v>
      </c>
      <c r="D44" s="32">
        <f>C44*'Расчет субсидий'!E44</f>
        <v>2.7001657224722386</v>
      </c>
      <c r="E44" s="39">
        <f t="shared" si="6"/>
        <v>666.42935082959832</v>
      </c>
      <c r="F44" s="48" t="s">
        <v>383</v>
      </c>
      <c r="G44" s="48" t="s">
        <v>383</v>
      </c>
      <c r="H44" s="48" t="s">
        <v>383</v>
      </c>
      <c r="I44" s="26">
        <f>'Расчет субсидий'!L44-1</f>
        <v>0.30769230769230771</v>
      </c>
      <c r="J44" s="32">
        <f>I44*'Расчет субсидий'!M44</f>
        <v>3.0769230769230771</v>
      </c>
      <c r="K44" s="39">
        <f t="shared" si="7"/>
        <v>759.41703564364798</v>
      </c>
      <c r="L44" s="26">
        <f>'Расчет субсидий'!P44-1</f>
        <v>8.6864159272990182E-3</v>
      </c>
      <c r="M44" s="32">
        <f>L44*'Расчет субсидий'!Q44</f>
        <v>0.17372831854598036</v>
      </c>
      <c r="N44" s="39">
        <f t="shared" si="8"/>
        <v>42.877979520201734</v>
      </c>
      <c r="O44" s="27">
        <f>'Расчет субсидий'!R44-1</f>
        <v>0</v>
      </c>
      <c r="P44" s="32">
        <f>O44*'Расчет субсидий'!S44</f>
        <v>0</v>
      </c>
      <c r="Q44" s="39">
        <f t="shared" si="9"/>
        <v>0</v>
      </c>
      <c r="R44" s="27">
        <f>'Расчет субсидий'!V44-1</f>
        <v>0.1765934486719809</v>
      </c>
      <c r="S44" s="32">
        <f>R44*'Расчет субсидий'!W44</f>
        <v>1.765934486719809</v>
      </c>
      <c r="T44" s="39">
        <f t="shared" si="10"/>
        <v>435.8512382398344</v>
      </c>
      <c r="U44" s="27">
        <f>'Расчет субсидий'!Z44-1</f>
        <v>0.50714285714285712</v>
      </c>
      <c r="V44" s="32">
        <f>U44*'Расчет субсидий'!AA44</f>
        <v>7.6071428571428568</v>
      </c>
      <c r="W44" s="39">
        <f t="shared" si="11"/>
        <v>1877.5230104439831</v>
      </c>
      <c r="X44" s="115" t="e">
        <f>'Расчет субсидий'!AL44-1</f>
        <v>#VALUE!</v>
      </c>
      <c r="Y44" s="32" t="e">
        <f>X44*'Расчет субсидий'!AM44</f>
        <v>#VALUE!</v>
      </c>
      <c r="Z44" s="39" t="e">
        <f t="shared" si="4"/>
        <v>#VALUE!</v>
      </c>
      <c r="AA44" s="115">
        <f>'Расчет субсидий'!AP44-1</f>
        <v>0.32890365448504988</v>
      </c>
      <c r="AB44" s="32">
        <f>AA44*'Расчет субсидий'!AQ44</f>
        <v>6.5780730897009976</v>
      </c>
      <c r="AC44" s="119">
        <f t="shared" si="12"/>
        <v>1623.5377489590946</v>
      </c>
      <c r="AD44" s="32">
        <f t="shared" si="13"/>
        <v>21.90196755150496</v>
      </c>
      <c r="AE44" s="33" t="str">
        <f>IF('Расчет субсидий'!BG44="+",'Расчет субсидий'!BG44,"-")</f>
        <v>-</v>
      </c>
    </row>
    <row r="45" spans="1:31" ht="15.75" x14ac:dyDescent="0.2">
      <c r="A45" s="19" t="s">
        <v>46</v>
      </c>
      <c r="B45" s="138">
        <f>SUM(B47:B376)</f>
        <v>13883.090909090904</v>
      </c>
      <c r="C45" s="139"/>
      <c r="D45" s="139"/>
      <c r="E45" s="138">
        <f>SUM(E47:E376)</f>
        <v>1490.4746902569511</v>
      </c>
      <c r="F45" s="139"/>
      <c r="G45" s="139"/>
      <c r="H45" s="139"/>
      <c r="I45" s="139"/>
      <c r="J45" s="139"/>
      <c r="K45" s="139"/>
      <c r="L45" s="139"/>
      <c r="M45" s="139"/>
      <c r="N45" s="138">
        <f>SUM(N47:N376)</f>
        <v>1206.6239265289887</v>
      </c>
      <c r="O45" s="139"/>
      <c r="P45" s="139"/>
      <c r="Q45" s="138">
        <f>SUM(Q47:Q376)</f>
        <v>0</v>
      </c>
      <c r="R45" s="139"/>
      <c r="S45" s="139"/>
      <c r="T45" s="138">
        <f>SUM(T47:T376)</f>
        <v>-2590.3049711303215</v>
      </c>
      <c r="U45" s="139"/>
      <c r="V45" s="139"/>
      <c r="W45" s="138">
        <f>SUM(W47:W376)</f>
        <v>11365.478901510842</v>
      </c>
      <c r="X45" s="139"/>
      <c r="Y45" s="139"/>
      <c r="Z45" s="138" t="e">
        <f>SUM(Z47:Z376)</f>
        <v>#VALUE!</v>
      </c>
      <c r="AA45" s="139"/>
      <c r="AB45" s="139"/>
      <c r="AC45" s="138">
        <f>SUM(AC47:AC376)</f>
        <v>2410.8183619244469</v>
      </c>
      <c r="AD45" s="122"/>
      <c r="AE45" s="125"/>
    </row>
    <row r="46" spans="1:31" ht="15.75" x14ac:dyDescent="0.2">
      <c r="A46" s="36" t="s">
        <v>47</v>
      </c>
      <c r="B46" s="28"/>
      <c r="E46" s="43"/>
      <c r="H46" s="43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124"/>
      <c r="AE46" s="33"/>
    </row>
    <row r="47" spans="1:31" ht="15.75" x14ac:dyDescent="0.2">
      <c r="A47" s="16" t="s">
        <v>48</v>
      </c>
      <c r="B47" s="28">
        <f>'Расчет субсидий'!AW47</f>
        <v>-64.509090909090901</v>
      </c>
      <c r="C47" s="26">
        <f>'Расчет субсидий'!D47-1</f>
        <v>-1</v>
      </c>
      <c r="D47" s="32">
        <f>C47*'Расчет субсидий'!E47</f>
        <v>0</v>
      </c>
      <c r="E47" s="39">
        <f>$B47*D47/$AD47</f>
        <v>0</v>
      </c>
      <c r="F47" s="26" t="s">
        <v>378</v>
      </c>
      <c r="G47" s="32" t="s">
        <v>378</v>
      </c>
      <c r="H47" s="31" t="s">
        <v>378</v>
      </c>
      <c r="I47" s="26" t="s">
        <v>378</v>
      </c>
      <c r="J47" s="32" t="s">
        <v>378</v>
      </c>
      <c r="K47" s="31" t="s">
        <v>378</v>
      </c>
      <c r="L47" s="26">
        <f>'Расчет субсидий'!P47-1</f>
        <v>-0.37011741455475466</v>
      </c>
      <c r="M47" s="32">
        <f>L47*'Расчет субсидий'!Q47</f>
        <v>-7.4023482910950928</v>
      </c>
      <c r="N47" s="39">
        <f>$B47*M47/$AD47</f>
        <v>-40.967350131194095</v>
      </c>
      <c r="O47" s="27">
        <f>'Расчет субсидий'!R47-1</f>
        <v>0</v>
      </c>
      <c r="P47" s="32">
        <f>O47*'Расчет субсидий'!S47</f>
        <v>0</v>
      </c>
      <c r="Q47" s="39">
        <f>$B47*P47/$AD47</f>
        <v>0</v>
      </c>
      <c r="R47" s="27">
        <f>'Расчет субсидий'!V47-1</f>
        <v>-0.16164561062520244</v>
      </c>
      <c r="S47" s="32">
        <f>R47*'Расчет субсидий'!W47</f>
        <v>-4.8493683187560732</v>
      </c>
      <c r="T47" s="39">
        <f>$B47*S47/$AD47</f>
        <v>-26.838208905759252</v>
      </c>
      <c r="U47" s="27">
        <f>'Расчет субсидий'!Z47-1</f>
        <v>2.3684210526315752E-2</v>
      </c>
      <c r="V47" s="32">
        <f>U47*'Расчет субсидий'!AA47</f>
        <v>0.47368421052631504</v>
      </c>
      <c r="W47" s="39">
        <f>$B47*V47/$AD47</f>
        <v>2.6215446965112972</v>
      </c>
      <c r="X47" s="115" t="e">
        <f>'Расчет субсидий'!AL47-1</f>
        <v>#VALUE!</v>
      </c>
      <c r="Y47" s="32" t="e">
        <f>X47*'Расчет субсидий'!AM47</f>
        <v>#VALUE!</v>
      </c>
      <c r="Z47" s="39" t="e">
        <f t="shared" ref="Z47:Z110" si="14">$B47*Y47/$AD47</f>
        <v>#VALUE!</v>
      </c>
      <c r="AA47" s="115">
        <f>'Расчет субсидий'!AP47-1</f>
        <v>6.0975609756097615E-3</v>
      </c>
      <c r="AB47" s="32">
        <f>AA47*'Расчет субсидий'!AQ47</f>
        <v>0.12195121951219523</v>
      </c>
      <c r="AC47" s="119">
        <f t="shared" ref="AC47:AC110" si="15">$B47*AB47/$AD47</f>
        <v>0.67492343135114863</v>
      </c>
      <c r="AD47" s="32">
        <f>D47+M47+P47+S47+V47+AB47</f>
        <v>-11.656081179812656</v>
      </c>
      <c r="AE47" s="33" t="str">
        <f>IF('Расчет субсидий'!BG47="+",'Расчет субсидий'!BG47,"-")</f>
        <v>-</v>
      </c>
    </row>
    <row r="48" spans="1:31" ht="15.75" x14ac:dyDescent="0.2">
      <c r="A48" s="16" t="s">
        <v>49</v>
      </c>
      <c r="B48" s="28">
        <f>'Расчет субсидий'!AW48</f>
        <v>57.400000000000091</v>
      </c>
      <c r="C48" s="26">
        <f>'Расчет субсидий'!D48-1</f>
        <v>0.34336676696756929</v>
      </c>
      <c r="D48" s="32">
        <f>C48*'Расчет субсидий'!E48</f>
        <v>3.4336676696756929</v>
      </c>
      <c r="E48" s="39">
        <f>$B48*D48/$AD48</f>
        <v>49.204734246823293</v>
      </c>
      <c r="F48" s="26" t="s">
        <v>378</v>
      </c>
      <c r="G48" s="32" t="s">
        <v>378</v>
      </c>
      <c r="H48" s="31" t="s">
        <v>378</v>
      </c>
      <c r="I48" s="26" t="s">
        <v>378</v>
      </c>
      <c r="J48" s="32" t="s">
        <v>378</v>
      </c>
      <c r="K48" s="31" t="s">
        <v>378</v>
      </c>
      <c r="L48" s="26">
        <f>'Расчет субсидий'!P48-1</f>
        <v>-8.9997986275694331E-2</v>
      </c>
      <c r="M48" s="32">
        <f>L48*'Расчет субсидий'!Q48</f>
        <v>-1.7999597255138866</v>
      </c>
      <c r="N48" s="39">
        <f>$B48*M48/$AD48</f>
        <v>-25.793567831583665</v>
      </c>
      <c r="O48" s="27">
        <f>'Расчет субсидий'!R48-1</f>
        <v>0</v>
      </c>
      <c r="P48" s="32">
        <f>O48*'Расчет субсидий'!S48</f>
        <v>0</v>
      </c>
      <c r="Q48" s="39">
        <f>$B48*P48/$AD48</f>
        <v>0</v>
      </c>
      <c r="R48" s="27">
        <f>'Расчет субсидий'!V48-1</f>
        <v>-9.3930238945344802E-2</v>
      </c>
      <c r="S48" s="32">
        <f>R48*'Расчет субсидий'!W48</f>
        <v>-2.3482559736336199</v>
      </c>
      <c r="T48" s="39">
        <f>$B48*S48/$AD48</f>
        <v>-33.650697225765796</v>
      </c>
      <c r="U48" s="27">
        <f>'Расчет субсидий'!Z48-1</f>
        <v>4.1322314049586861E-2</v>
      </c>
      <c r="V48" s="32">
        <f>U48*'Расчет субсидий'!AA48</f>
        <v>1.0330578512396715</v>
      </c>
      <c r="W48" s="39">
        <f>$B48*V48/$AD48</f>
        <v>14.803802208570559</v>
      </c>
      <c r="X48" s="115" t="e">
        <f>'Расчет субсидий'!AL48-1</f>
        <v>#VALUE!</v>
      </c>
      <c r="Y48" s="32" t="e">
        <f>X48*'Расчет субсидий'!AM48</f>
        <v>#VALUE!</v>
      </c>
      <c r="Z48" s="39" t="e">
        <f t="shared" si="14"/>
        <v>#VALUE!</v>
      </c>
      <c r="AA48" s="115">
        <f>'Расчет субсидий'!AP48-1</f>
        <v>0.18435251798561159</v>
      </c>
      <c r="AB48" s="32">
        <f>AA48*'Расчет субсидий'!AQ48</f>
        <v>3.6870503597122317</v>
      </c>
      <c r="AC48" s="119">
        <f t="shared" si="15"/>
        <v>52.835728601955694</v>
      </c>
      <c r="AD48" s="32">
        <f t="shared" ref="AD48:AD111" si="16">D48+M48+P48+S48+V48+AB48</f>
        <v>4.0055601814800896</v>
      </c>
      <c r="AE48" s="33" t="str">
        <f>IF('Расчет субсидий'!BG48="+",'Расчет субсидий'!BG48,"-")</f>
        <v>-</v>
      </c>
    </row>
    <row r="49" spans="1:31" ht="15.75" x14ac:dyDescent="0.2">
      <c r="A49" s="16" t="s">
        <v>50</v>
      </c>
      <c r="B49" s="28">
        <f>'Расчет субсидий'!AW49</f>
        <v>-20.436363636363694</v>
      </c>
      <c r="C49" s="26">
        <f>'Расчет субсидий'!D49-1</f>
        <v>0.12643447757454274</v>
      </c>
      <c r="D49" s="32">
        <f>C49*'Расчет субсидий'!E49</f>
        <v>1.2643447757454274</v>
      </c>
      <c r="E49" s="39">
        <f>$B49*D49/$AD49</f>
        <v>11.975301539496556</v>
      </c>
      <c r="F49" s="26" t="s">
        <v>378</v>
      </c>
      <c r="G49" s="32" t="s">
        <v>378</v>
      </c>
      <c r="H49" s="31" t="s">
        <v>378</v>
      </c>
      <c r="I49" s="26" t="s">
        <v>378</v>
      </c>
      <c r="J49" s="32" t="s">
        <v>378</v>
      </c>
      <c r="K49" s="31" t="s">
        <v>378</v>
      </c>
      <c r="L49" s="26">
        <f>'Расчет субсидий'!P49-1</f>
        <v>-8.5135302112937072E-2</v>
      </c>
      <c r="M49" s="32">
        <f>L49*'Расчет субсидий'!Q49</f>
        <v>-1.7027060422587414</v>
      </c>
      <c r="N49" s="39">
        <f>$B49*M49/$AD49</f>
        <v>-16.127261076512529</v>
      </c>
      <c r="O49" s="27">
        <f>'Расчет субсидий'!R49-1</f>
        <v>0</v>
      </c>
      <c r="P49" s="32">
        <f>O49*'Расчет субсидий'!S49</f>
        <v>0</v>
      </c>
      <c r="Q49" s="39">
        <f>$B49*P49/$AD49</f>
        <v>0</v>
      </c>
      <c r="R49" s="27">
        <f>'Расчет субсидий'!V49-1</f>
        <v>-0.15295764788239408</v>
      </c>
      <c r="S49" s="32">
        <f>R49*'Расчет субсидий'!W49</f>
        <v>-4.5887294364718221</v>
      </c>
      <c r="T49" s="39">
        <f>$B49*S49/$AD49</f>
        <v>-43.462368603149514</v>
      </c>
      <c r="U49" s="27">
        <f>'Расчет субсидий'!Z49-1</f>
        <v>0.13988095238095233</v>
      </c>
      <c r="V49" s="32">
        <f>U49*'Расчет субсидий'!AA49</f>
        <v>2.7976190476190466</v>
      </c>
      <c r="W49" s="39">
        <f>$B49*V49/$AD49</f>
        <v>26.497781562885081</v>
      </c>
      <c r="X49" s="115" t="e">
        <f>'Расчет субсидий'!AL49-1</f>
        <v>#VALUE!</v>
      </c>
      <c r="Y49" s="32" t="e">
        <f>X49*'Расчет субсидий'!AM49</f>
        <v>#VALUE!</v>
      </c>
      <c r="Z49" s="39" t="e">
        <f t="shared" si="14"/>
        <v>#VALUE!</v>
      </c>
      <c r="AA49" s="115">
        <f>'Расчет субсидий'!AP49-1</f>
        <v>3.5906642728904536E-3</v>
      </c>
      <c r="AB49" s="32">
        <f>AA49*'Расчет субсидий'!AQ49</f>
        <v>7.1813285457809073E-2</v>
      </c>
      <c r="AC49" s="119">
        <f t="shared" si="15"/>
        <v>0.68018294091671283</v>
      </c>
      <c r="AD49" s="32">
        <f t="shared" si="16"/>
        <v>-2.1576583699082805</v>
      </c>
      <c r="AE49" s="33" t="str">
        <f>IF('Расчет субсидий'!BG49="+",'Расчет субсидий'!BG49,"-")</f>
        <v>-</v>
      </c>
    </row>
    <row r="50" spans="1:31" ht="15.75" x14ac:dyDescent="0.2">
      <c r="A50" s="16" t="s">
        <v>51</v>
      </c>
      <c r="B50" s="28">
        <f>'Расчет субсидий'!AW50</f>
        <v>17.490909090909099</v>
      </c>
      <c r="C50" s="26">
        <f>'Расчет субсидий'!D50-1</f>
        <v>-1</v>
      </c>
      <c r="D50" s="32">
        <f>C50*'Расчет субсидий'!E50</f>
        <v>0</v>
      </c>
      <c r="E50" s="39">
        <f>$B50*D50/$AD50</f>
        <v>0</v>
      </c>
      <c r="F50" s="26" t="s">
        <v>378</v>
      </c>
      <c r="G50" s="32" t="s">
        <v>378</v>
      </c>
      <c r="H50" s="31" t="s">
        <v>378</v>
      </c>
      <c r="I50" s="26" t="s">
        <v>378</v>
      </c>
      <c r="J50" s="32" t="s">
        <v>378</v>
      </c>
      <c r="K50" s="31" t="s">
        <v>378</v>
      </c>
      <c r="L50" s="26">
        <f>'Расчет субсидий'!P50-1</f>
        <v>-0.40877207127307913</v>
      </c>
      <c r="M50" s="32">
        <f>L50*'Расчет субсидий'!Q50</f>
        <v>-8.1754414254615817</v>
      </c>
      <c r="N50" s="39">
        <f>$B50*M50/$AD50</f>
        <v>-40.401509879053492</v>
      </c>
      <c r="O50" s="27">
        <f>'Расчет субсидий'!R50-1</f>
        <v>0</v>
      </c>
      <c r="P50" s="32">
        <f>O50*'Расчет субсидий'!S50</f>
        <v>0</v>
      </c>
      <c r="Q50" s="39">
        <f>$B50*P50/$AD50</f>
        <v>0</v>
      </c>
      <c r="R50" s="27">
        <f>'Расчет субсидий'!V50-1</f>
        <v>-0.19002822201317027</v>
      </c>
      <c r="S50" s="32">
        <f>R50*'Расчет субсидий'!W50</f>
        <v>-4.7507055503292568</v>
      </c>
      <c r="T50" s="39">
        <f>$B50*S50/$AD50</f>
        <v>-23.477102609571336</v>
      </c>
      <c r="U50" s="27">
        <f>'Расчет субсидий'!Z50-1</f>
        <v>0.10000000000000009</v>
      </c>
      <c r="V50" s="32">
        <f>U50*'Расчет субсидий'!AA50</f>
        <v>2.5000000000000022</v>
      </c>
      <c r="W50" s="39">
        <f>$B50*V50/$AD50</f>
        <v>12.354534690086313</v>
      </c>
      <c r="X50" s="115" t="e">
        <f>'Расчет субсидий'!AL50-1</f>
        <v>#VALUE!</v>
      </c>
      <c r="Y50" s="32" t="e">
        <f>X50*'Расчет субсидий'!AM50</f>
        <v>#VALUE!</v>
      </c>
      <c r="Z50" s="39" t="e">
        <f t="shared" si="14"/>
        <v>#VALUE!</v>
      </c>
      <c r="AA50" s="115">
        <f>'Расчет субсидий'!AP50-1</f>
        <v>0.69827586206896552</v>
      </c>
      <c r="AB50" s="32">
        <f>AA50*'Расчет субсидий'!AQ50</f>
        <v>13.96551724137931</v>
      </c>
      <c r="AC50" s="119">
        <f t="shared" si="15"/>
        <v>69.014986889447613</v>
      </c>
      <c r="AD50" s="32">
        <f t="shared" si="16"/>
        <v>3.539370265588472</v>
      </c>
      <c r="AE50" s="33" t="str">
        <f>IF('Расчет субсидий'!BG50="+",'Расчет субсидий'!BG50,"-")</f>
        <v>-</v>
      </c>
    </row>
    <row r="51" spans="1:31" ht="15.75" x14ac:dyDescent="0.2">
      <c r="A51" s="16" t="s">
        <v>52</v>
      </c>
      <c r="B51" s="28">
        <f>'Расчет субсидий'!AW51</f>
        <v>-230.72727272727252</v>
      </c>
      <c r="C51" s="26">
        <f>'Расчет субсидий'!D53-1</f>
        <v>-0.12501296654434602</v>
      </c>
      <c r="D51" s="32">
        <f>C51*'Расчет субсидий'!E51</f>
        <v>-1.2501296654434602</v>
      </c>
      <c r="E51" s="39">
        <f>$B51*D51/$AD51</f>
        <v>-11.052150224907654</v>
      </c>
      <c r="F51" s="26" t="s">
        <v>378</v>
      </c>
      <c r="G51" s="32" t="s">
        <v>378</v>
      </c>
      <c r="H51" s="31" t="s">
        <v>378</v>
      </c>
      <c r="I51" s="26" t="s">
        <v>378</v>
      </c>
      <c r="J51" s="32" t="s">
        <v>378</v>
      </c>
      <c r="K51" s="31" t="s">
        <v>378</v>
      </c>
      <c r="L51" s="26">
        <f>'Расчет субсидий'!P51-1</f>
        <v>-0.52991889648125678</v>
      </c>
      <c r="M51" s="32">
        <f>L51*'Расчет субсидий'!Q51</f>
        <v>-10.598377929625135</v>
      </c>
      <c r="N51" s="39">
        <f>$B51*M51/$AD51</f>
        <v>-93.698172482781089</v>
      </c>
      <c r="O51" s="27">
        <f>'Расчет субсидий'!R51-1</f>
        <v>0</v>
      </c>
      <c r="P51" s="32">
        <f>O51*'Расчет субсидий'!S51</f>
        <v>0</v>
      </c>
      <c r="Q51" s="39">
        <f>$B51*P51/$AD51</f>
        <v>0</v>
      </c>
      <c r="R51" s="27">
        <f>'Расчет субсидий'!V51-1</f>
        <v>-0.53822314049586772</v>
      </c>
      <c r="S51" s="32">
        <f>R51*'Расчет субсидий'!W51</f>
        <v>-16.146694214876032</v>
      </c>
      <c r="T51" s="39">
        <f>$B51*S51/$AD51</f>
        <v>-142.7497443116458</v>
      </c>
      <c r="U51" s="27">
        <f>'Расчет субсидий'!Z51-1</f>
        <v>7.6744186046511453E-2</v>
      </c>
      <c r="V51" s="32">
        <f>U51*'Расчет субсидий'!AA51</f>
        <v>1.5348837209302291</v>
      </c>
      <c r="W51" s="39">
        <f>$B51*V51/$AD51</f>
        <v>13.569604762133654</v>
      </c>
      <c r="X51" s="115" t="e">
        <f>'Расчет субсидий'!AL51-1</f>
        <v>#VALUE!</v>
      </c>
      <c r="Y51" s="32" t="e">
        <f>X51*'Расчет субсидий'!AM51</f>
        <v>#VALUE!</v>
      </c>
      <c r="Z51" s="39" t="e">
        <f t="shared" si="14"/>
        <v>#VALUE!</v>
      </c>
      <c r="AA51" s="115">
        <f>'Расчет субсидий'!AP51-1</f>
        <v>1.8115942028985588E-2</v>
      </c>
      <c r="AB51" s="32">
        <f>AA51*'Расчет субсидий'!AQ51</f>
        <v>0.36231884057971175</v>
      </c>
      <c r="AC51" s="119">
        <f t="shared" si="15"/>
        <v>3.2031895299283653</v>
      </c>
      <c r="AD51" s="32">
        <f t="shared" si="16"/>
        <v>-26.097999248434686</v>
      </c>
      <c r="AE51" s="33" t="str">
        <f>IF('Расчет субсидий'!BG51="+",'Расчет субсидий'!BG51,"-")</f>
        <v>-</v>
      </c>
    </row>
    <row r="52" spans="1:31" ht="15.75" x14ac:dyDescent="0.2">
      <c r="A52" s="36" t="s">
        <v>53</v>
      </c>
      <c r="B52" s="44"/>
      <c r="C52" s="45"/>
      <c r="D52" s="46"/>
      <c r="E52" s="42"/>
      <c r="F52" s="45"/>
      <c r="G52" s="46"/>
      <c r="H52" s="42"/>
      <c r="I52" s="45"/>
      <c r="J52" s="46"/>
      <c r="K52" s="42"/>
      <c r="L52" s="45"/>
      <c r="M52" s="46"/>
      <c r="N52" s="42"/>
      <c r="O52" s="47"/>
      <c r="P52" s="46"/>
      <c r="Q52" s="42"/>
      <c r="R52" s="47"/>
      <c r="S52" s="46"/>
      <c r="T52" s="42"/>
      <c r="U52" s="47"/>
      <c r="V52" s="46"/>
      <c r="W52" s="42"/>
      <c r="X52" s="116"/>
      <c r="Y52" s="46"/>
      <c r="Z52" s="42"/>
      <c r="AA52" s="116"/>
      <c r="AB52" s="46"/>
      <c r="AC52" s="120"/>
      <c r="AD52" s="32"/>
      <c r="AE52" s="33"/>
    </row>
    <row r="53" spans="1:31" ht="15.75" x14ac:dyDescent="0.2">
      <c r="A53" s="16" t="s">
        <v>54</v>
      </c>
      <c r="B53" s="28">
        <f>'Расчет субсидий'!AW53</f>
        <v>-428.30000000000018</v>
      </c>
      <c r="C53" s="26">
        <f>'Расчет субсидий'!D53-1</f>
        <v>-0.12501296654434602</v>
      </c>
      <c r="D53" s="32">
        <f>C53*'Расчет субсидий'!E53</f>
        <v>-1.2501296654434602</v>
      </c>
      <c r="E53" s="39">
        <f t="shared" ref="E53:E65" si="17">$B53*D53/$AD53</f>
        <v>-29.842077966618533</v>
      </c>
      <c r="F53" s="26" t="s">
        <v>378</v>
      </c>
      <c r="G53" s="32" t="s">
        <v>378</v>
      </c>
      <c r="H53" s="31" t="s">
        <v>378</v>
      </c>
      <c r="I53" s="26" t="s">
        <v>378</v>
      </c>
      <c r="J53" s="32" t="s">
        <v>378</v>
      </c>
      <c r="K53" s="31" t="s">
        <v>378</v>
      </c>
      <c r="L53" s="26">
        <f>'Расчет субсидий'!P53-1</f>
        <v>8.539173317983062E-2</v>
      </c>
      <c r="M53" s="32">
        <f>L53*'Расчет субсидий'!Q53</f>
        <v>1.7078346635966124</v>
      </c>
      <c r="N53" s="39">
        <f t="shared" ref="N53:N65" si="18">$B53*M53/$AD53</f>
        <v>40.768039183411297</v>
      </c>
      <c r="O53" s="27">
        <f>'Расчет субсидий'!R53-1</f>
        <v>0</v>
      </c>
      <c r="P53" s="32">
        <f>O53*'Расчет субсидий'!S53</f>
        <v>0</v>
      </c>
      <c r="Q53" s="39">
        <f t="shared" ref="Q53:Q65" si="19">$B53*P53/$AD53</f>
        <v>0</v>
      </c>
      <c r="R53" s="27">
        <f>'Расчет субсидий'!V53-1</f>
        <v>-0.57857142857142851</v>
      </c>
      <c r="S53" s="32">
        <f>R53*'Расчет субсидий'!W53</f>
        <v>-14.464285714285714</v>
      </c>
      <c r="T53" s="39">
        <f t="shared" ref="T53:T65" si="20">$B53*S53/$AD53</f>
        <v>-345.27965694186059</v>
      </c>
      <c r="U53" s="27">
        <f>'Расчет субсидий'!Z53-1</f>
        <v>7.0202212895841276E-2</v>
      </c>
      <c r="V53" s="32">
        <f>U53*'Расчет субсидий'!AA53</f>
        <v>1.7550553223960319</v>
      </c>
      <c r="W53" s="39">
        <f t="shared" ref="W53:W65" si="21">$B53*V53/$AD53</f>
        <v>41.895252320160189</v>
      </c>
      <c r="X53" s="115" t="e">
        <f>'Расчет субсидий'!AL53-1</f>
        <v>#VALUE!</v>
      </c>
      <c r="Y53" s="32" t="e">
        <f>X53*'Расчет субсидий'!AM53</f>
        <v>#VALUE!</v>
      </c>
      <c r="Z53" s="39" t="e">
        <f t="shared" si="14"/>
        <v>#VALUE!</v>
      </c>
      <c r="AA53" s="115">
        <f>'Расчет субсидий'!AP53-1</f>
        <v>-0.28453038674033149</v>
      </c>
      <c r="AB53" s="32">
        <f>AA53*'Расчет субсидий'!AQ53</f>
        <v>-5.6906077348066297</v>
      </c>
      <c r="AC53" s="119">
        <f t="shared" si="15"/>
        <v>-135.84155659509256</v>
      </c>
      <c r="AD53" s="32">
        <f t="shared" si="16"/>
        <v>-17.942133128543158</v>
      </c>
      <c r="AE53" s="33" t="str">
        <f>IF('Расчет субсидий'!BG53="+",'Расчет субсидий'!BG53,"-")</f>
        <v>-</v>
      </c>
    </row>
    <row r="54" spans="1:31" ht="15.75" x14ac:dyDescent="0.2">
      <c r="A54" s="16" t="s">
        <v>55</v>
      </c>
      <c r="B54" s="28">
        <f>'Расчет субсидий'!AW54</f>
        <v>-101.51818181818186</v>
      </c>
      <c r="C54" s="26">
        <f>'Расчет субсидий'!D54-1</f>
        <v>-1</v>
      </c>
      <c r="D54" s="32">
        <f>C54*'Расчет субсидий'!E54</f>
        <v>0</v>
      </c>
      <c r="E54" s="39">
        <f t="shared" si="17"/>
        <v>0</v>
      </c>
      <c r="F54" s="26" t="s">
        <v>378</v>
      </c>
      <c r="G54" s="32" t="s">
        <v>378</v>
      </c>
      <c r="H54" s="31" t="s">
        <v>378</v>
      </c>
      <c r="I54" s="26" t="s">
        <v>378</v>
      </c>
      <c r="J54" s="32" t="s">
        <v>378</v>
      </c>
      <c r="K54" s="31" t="s">
        <v>378</v>
      </c>
      <c r="L54" s="26">
        <f>'Расчет субсидий'!P54-1</f>
        <v>-0.55506000648718778</v>
      </c>
      <c r="M54" s="32">
        <f>L54*'Расчет субсидий'!Q54</f>
        <v>-11.101200129743756</v>
      </c>
      <c r="N54" s="39">
        <f t="shared" si="18"/>
        <v>-41.958834767763811</v>
      </c>
      <c r="O54" s="27">
        <f>'Расчет субсидий'!R54-1</f>
        <v>0</v>
      </c>
      <c r="P54" s="32">
        <f>O54*'Расчет субсидий'!S54</f>
        <v>0</v>
      </c>
      <c r="Q54" s="39">
        <f t="shared" si="19"/>
        <v>0</v>
      </c>
      <c r="R54" s="27">
        <f>'Расчет субсидий'!V54-1</f>
        <v>-0.79591836734693877</v>
      </c>
      <c r="S54" s="32">
        <f>R54*'Расчет субсидий'!W54</f>
        <v>-15.918367346938776</v>
      </c>
      <c r="T54" s="39">
        <f t="shared" si="20"/>
        <v>-60.166120552426079</v>
      </c>
      <c r="U54" s="27">
        <f>'Расчет субсидий'!Z54-1</f>
        <v>-6.5979381443299068E-2</v>
      </c>
      <c r="V54" s="32">
        <f>U54*'Расчет субсидий'!AA54</f>
        <v>-1.979381443298972</v>
      </c>
      <c r="W54" s="39">
        <f t="shared" si="21"/>
        <v>-7.4814018260272981</v>
      </c>
      <c r="X54" s="115" t="e">
        <f>'Расчет субсидий'!AL54-1</f>
        <v>#VALUE!</v>
      </c>
      <c r="Y54" s="32" t="e">
        <f>X54*'Расчет субсидий'!AM54</f>
        <v>#VALUE!</v>
      </c>
      <c r="Z54" s="39" t="e">
        <f t="shared" si="14"/>
        <v>#VALUE!</v>
      </c>
      <c r="AA54" s="115">
        <f>'Расчет субсидий'!AP54-1</f>
        <v>0.10699588477366251</v>
      </c>
      <c r="AB54" s="32">
        <f>AA54*'Расчет субсидий'!AQ54</f>
        <v>2.1399176954732502</v>
      </c>
      <c r="AC54" s="119">
        <f t="shared" si="15"/>
        <v>8.0881753280353266</v>
      </c>
      <c r="AD54" s="32">
        <f t="shared" si="16"/>
        <v>-26.859031224508254</v>
      </c>
      <c r="AE54" s="33" t="str">
        <f>IF('Расчет субсидий'!BG54="+",'Расчет субсидий'!BG54,"-")</f>
        <v>-</v>
      </c>
    </row>
    <row r="55" spans="1:31" ht="15.75" x14ac:dyDescent="0.2">
      <c r="A55" s="16" t="s">
        <v>56</v>
      </c>
      <c r="B55" s="28">
        <f>'Расчет субсидий'!AW55</f>
        <v>-93.136363636363626</v>
      </c>
      <c r="C55" s="26">
        <f>'Расчет субсидий'!D55-1</f>
        <v>-1</v>
      </c>
      <c r="D55" s="32">
        <f>C55*'Расчет субсидий'!E55</f>
        <v>0</v>
      </c>
      <c r="E55" s="39">
        <f t="shared" si="17"/>
        <v>0</v>
      </c>
      <c r="F55" s="26" t="s">
        <v>378</v>
      </c>
      <c r="G55" s="32" t="s">
        <v>378</v>
      </c>
      <c r="H55" s="31" t="s">
        <v>378</v>
      </c>
      <c r="I55" s="26" t="s">
        <v>378</v>
      </c>
      <c r="J55" s="32" t="s">
        <v>378</v>
      </c>
      <c r="K55" s="31" t="s">
        <v>378</v>
      </c>
      <c r="L55" s="26">
        <f>'Расчет субсидий'!P55-1</f>
        <v>-0.68496725969854211</v>
      </c>
      <c r="M55" s="32">
        <f>L55*'Расчет субсидий'!Q55</f>
        <v>-13.699345193970842</v>
      </c>
      <c r="N55" s="39">
        <f t="shared" si="18"/>
        <v>-36.605924234936367</v>
      </c>
      <c r="O55" s="27">
        <f>'Расчет субсидий'!R55-1</f>
        <v>0</v>
      </c>
      <c r="P55" s="32">
        <f>O55*'Расчет субсидий'!S55</f>
        <v>0</v>
      </c>
      <c r="Q55" s="39">
        <f t="shared" si="19"/>
        <v>0</v>
      </c>
      <c r="R55" s="27">
        <f>'Расчет субсидий'!V55-1</f>
        <v>-0.28860523038605224</v>
      </c>
      <c r="S55" s="32">
        <f>R55*'Расчет субсидий'!W55</f>
        <v>-8.6581569115815675</v>
      </c>
      <c r="T55" s="39">
        <f t="shared" si="20"/>
        <v>-23.135400373664027</v>
      </c>
      <c r="U55" s="27">
        <f>'Расчет субсидий'!Z55-1</f>
        <v>-0.10828025477707004</v>
      </c>
      <c r="V55" s="32">
        <f>U55*'Расчет субсидий'!AA55</f>
        <v>-2.1656050955414008</v>
      </c>
      <c r="W55" s="39">
        <f t="shared" si="21"/>
        <v>-5.7866981908791937</v>
      </c>
      <c r="X55" s="115" t="e">
        <f>'Расчет субсидий'!AL55-1</f>
        <v>#VALUE!</v>
      </c>
      <c r="Y55" s="32" t="e">
        <f>X55*'Расчет субсидий'!AM55</f>
        <v>#VALUE!</v>
      </c>
      <c r="Z55" s="39" t="e">
        <f t="shared" si="14"/>
        <v>#VALUE!</v>
      </c>
      <c r="AA55" s="115">
        <f>'Расчет субсидий'!AP55-1</f>
        <v>-0.51660516605166051</v>
      </c>
      <c r="AB55" s="32">
        <f>AA55*'Расчет субсидий'!AQ55</f>
        <v>-10.332103321033211</v>
      </c>
      <c r="AC55" s="119">
        <f t="shared" si="15"/>
        <v>-27.608340836884029</v>
      </c>
      <c r="AD55" s="32">
        <f t="shared" si="16"/>
        <v>-34.855210522127024</v>
      </c>
      <c r="AE55" s="33" t="str">
        <f>IF('Расчет субсидий'!BG55="+",'Расчет субсидий'!BG55,"-")</f>
        <v>-</v>
      </c>
    </row>
    <row r="56" spans="1:31" ht="15.75" x14ac:dyDescent="0.2">
      <c r="A56" s="16" t="s">
        <v>57</v>
      </c>
      <c r="B56" s="28">
        <f>'Расчет субсидий'!AW56</f>
        <v>141.59090909090912</v>
      </c>
      <c r="C56" s="26">
        <f>'Расчет субсидий'!D56-1</f>
        <v>-1</v>
      </c>
      <c r="D56" s="32">
        <f>C56*'Расчет субсидий'!E56</f>
        <v>0</v>
      </c>
      <c r="E56" s="39">
        <f t="shared" si="17"/>
        <v>0</v>
      </c>
      <c r="F56" s="26" t="s">
        <v>378</v>
      </c>
      <c r="G56" s="32" t="s">
        <v>378</v>
      </c>
      <c r="H56" s="31" t="s">
        <v>378</v>
      </c>
      <c r="I56" s="26" t="s">
        <v>378</v>
      </c>
      <c r="J56" s="32" t="s">
        <v>378</v>
      </c>
      <c r="K56" s="31" t="s">
        <v>378</v>
      </c>
      <c r="L56" s="26">
        <f>'Расчет субсидий'!P56-1</f>
        <v>-0.16407489685814036</v>
      </c>
      <c r="M56" s="32">
        <f>L56*'Расчет субсидий'!Q56</f>
        <v>-3.2814979371628072</v>
      </c>
      <c r="N56" s="39">
        <f t="shared" si="18"/>
        <v>-28.843289174316357</v>
      </c>
      <c r="O56" s="27">
        <f>'Расчет субсидий'!R56-1</f>
        <v>0</v>
      </c>
      <c r="P56" s="32">
        <f>O56*'Расчет субсидий'!S56</f>
        <v>0</v>
      </c>
      <c r="Q56" s="39">
        <f t="shared" si="19"/>
        <v>0</v>
      </c>
      <c r="R56" s="27">
        <f>'Расчет субсидий'!V56-1</f>
        <v>0.18946266573621795</v>
      </c>
      <c r="S56" s="32">
        <f>R56*'Расчет субсидий'!W56</f>
        <v>4.7365666434054488</v>
      </c>
      <c r="T56" s="39">
        <f t="shared" si="20"/>
        <v>41.632865235711478</v>
      </c>
      <c r="U56" s="27">
        <f>'Расчет субсидий'!Z56-1</f>
        <v>2.925809822361547E-2</v>
      </c>
      <c r="V56" s="32">
        <f>U56*'Расчет субсидий'!AA56</f>
        <v>0.73145245559038674</v>
      </c>
      <c r="W56" s="39">
        <f t="shared" si="21"/>
        <v>6.4292268646367869</v>
      </c>
      <c r="X56" s="115" t="e">
        <f>'Расчет субсидий'!AL56-1</f>
        <v>#VALUE!</v>
      </c>
      <c r="Y56" s="32" t="e">
        <f>X56*'Расчет субсидий'!AM56</f>
        <v>#VALUE!</v>
      </c>
      <c r="Z56" s="39" t="e">
        <f t="shared" si="14"/>
        <v>#VALUE!</v>
      </c>
      <c r="AA56" s="115">
        <f>'Расчет субсидий'!AP56-1</f>
        <v>0.69611307420494706</v>
      </c>
      <c r="AB56" s="32">
        <f>AA56*'Расчет субсидий'!AQ56</f>
        <v>13.922261484098941</v>
      </c>
      <c r="AC56" s="119">
        <f t="shared" si="15"/>
        <v>122.37210616487721</v>
      </c>
      <c r="AD56" s="32">
        <f t="shared" si="16"/>
        <v>16.108782645931971</v>
      </c>
      <c r="AE56" s="33" t="str">
        <f>IF('Расчет субсидий'!BG56="+",'Расчет субсидий'!BG56,"-")</f>
        <v>-</v>
      </c>
    </row>
    <row r="57" spans="1:31" ht="15.75" x14ac:dyDescent="0.2">
      <c r="A57" s="16" t="s">
        <v>58</v>
      </c>
      <c r="B57" s="28">
        <f>'Расчет субсидий'!AW57</f>
        <v>-14.081818181818193</v>
      </c>
      <c r="C57" s="26">
        <f>'Расчет субсидий'!D57-1</f>
        <v>-1</v>
      </c>
      <c r="D57" s="32">
        <f>C57*'Расчет субсидий'!E57</f>
        <v>0</v>
      </c>
      <c r="E57" s="39">
        <f t="shared" si="17"/>
        <v>0</v>
      </c>
      <c r="F57" s="26" t="s">
        <v>378</v>
      </c>
      <c r="G57" s="32" t="s">
        <v>378</v>
      </c>
      <c r="H57" s="31" t="s">
        <v>378</v>
      </c>
      <c r="I57" s="26" t="s">
        <v>378</v>
      </c>
      <c r="J57" s="32" t="s">
        <v>378</v>
      </c>
      <c r="K57" s="31" t="s">
        <v>378</v>
      </c>
      <c r="L57" s="26">
        <f>'Расчет субсидий'!P57-1</f>
        <v>-0.81070931849791372</v>
      </c>
      <c r="M57" s="32">
        <f>L57*'Расчет субсидий'!Q57</f>
        <v>-16.214186369958274</v>
      </c>
      <c r="N57" s="39">
        <f t="shared" si="18"/>
        <v>-20.66037409596424</v>
      </c>
      <c r="O57" s="27">
        <f>'Расчет субсидий'!R57-1</f>
        <v>0</v>
      </c>
      <c r="P57" s="32">
        <f>O57*'Расчет субсидий'!S57</f>
        <v>0</v>
      </c>
      <c r="Q57" s="39">
        <f t="shared" si="19"/>
        <v>0</v>
      </c>
      <c r="R57" s="27">
        <f>'Расчет субсидий'!V57-1</f>
        <v>7.4618496415268298E-2</v>
      </c>
      <c r="S57" s="32">
        <f>R57*'Расчет субсидий'!W57</f>
        <v>2.238554892458049</v>
      </c>
      <c r="T57" s="39">
        <f t="shared" si="20"/>
        <v>2.8524022394503481</v>
      </c>
      <c r="U57" s="27">
        <f>'Расчет субсидий'!Z57-1</f>
        <v>0.11814859926918397</v>
      </c>
      <c r="V57" s="32">
        <f>U57*'Расчет субсидий'!AA57</f>
        <v>2.3629719853836795</v>
      </c>
      <c r="W57" s="39">
        <f t="shared" si="21"/>
        <v>3.0109364776245502</v>
      </c>
      <c r="X57" s="115" t="e">
        <f>'Расчет субсидий'!AL57-1</f>
        <v>#VALUE!</v>
      </c>
      <c r="Y57" s="32" t="e">
        <f>X57*'Расчет субсидий'!AM57</f>
        <v>#VALUE!</v>
      </c>
      <c r="Z57" s="39" t="e">
        <f t="shared" si="14"/>
        <v>#VALUE!</v>
      </c>
      <c r="AA57" s="115">
        <f>'Расчет субсидий'!AP57-1</f>
        <v>2.8064992614475592E-2</v>
      </c>
      <c r="AB57" s="32">
        <f>AA57*'Расчет субсидий'!AQ57</f>
        <v>0.56129985228951185</v>
      </c>
      <c r="AC57" s="119">
        <f t="shared" si="15"/>
        <v>0.71521719707114906</v>
      </c>
      <c r="AD57" s="32">
        <f t="shared" si="16"/>
        <v>-11.051359639827034</v>
      </c>
      <c r="AE57" s="33" t="str">
        <f>IF('Расчет субсидий'!BG57="+",'Расчет субсидий'!BG57,"-")</f>
        <v>-</v>
      </c>
    </row>
    <row r="58" spans="1:31" ht="15.75" x14ac:dyDescent="0.2">
      <c r="A58" s="16" t="s">
        <v>59</v>
      </c>
      <c r="B58" s="28">
        <f>'Расчет субсидий'!AW58</f>
        <v>-41.77272727272728</v>
      </c>
      <c r="C58" s="26">
        <f>'Расчет субсидий'!D58-1</f>
        <v>-1</v>
      </c>
      <c r="D58" s="32">
        <f>C58*'Расчет субсидий'!E58</f>
        <v>0</v>
      </c>
      <c r="E58" s="39">
        <f t="shared" si="17"/>
        <v>0</v>
      </c>
      <c r="F58" s="26" t="s">
        <v>378</v>
      </c>
      <c r="G58" s="32" t="s">
        <v>378</v>
      </c>
      <c r="H58" s="31" t="s">
        <v>378</v>
      </c>
      <c r="I58" s="26" t="s">
        <v>378</v>
      </c>
      <c r="J58" s="32" t="s">
        <v>378</v>
      </c>
      <c r="K58" s="31" t="s">
        <v>378</v>
      </c>
      <c r="L58" s="26">
        <f>'Расчет субсидий'!P58-1</f>
        <v>-0.16556291390728473</v>
      </c>
      <c r="M58" s="32">
        <f>L58*'Расчет субсидий'!Q58</f>
        <v>-3.3112582781456945</v>
      </c>
      <c r="N58" s="39">
        <f t="shared" si="18"/>
        <v>-5.2141965076108177</v>
      </c>
      <c r="O58" s="27">
        <f>'Расчет субсидий'!R58-1</f>
        <v>0</v>
      </c>
      <c r="P58" s="32">
        <f>O58*'Расчет субсидий'!S58</f>
        <v>0</v>
      </c>
      <c r="Q58" s="39">
        <f t="shared" si="19"/>
        <v>0</v>
      </c>
      <c r="R58" s="27">
        <f>'Расчет субсидий'!V58-1</f>
        <v>-0.73684210526315796</v>
      </c>
      <c r="S58" s="32">
        <f>R58*'Расчет субсидий'!W58</f>
        <v>-22.10526315789474</v>
      </c>
      <c r="T58" s="39">
        <f t="shared" si="20"/>
        <v>-34.80887815922928</v>
      </c>
      <c r="U58" s="27">
        <f>'Расчет субсидий'!Z58-1</f>
        <v>0</v>
      </c>
      <c r="V58" s="32">
        <f>U58*'Расчет субсидий'!AA58</f>
        <v>0</v>
      </c>
      <c r="W58" s="39">
        <f t="shared" si="21"/>
        <v>0</v>
      </c>
      <c r="X58" s="115" t="e">
        <f>'Расчет субсидий'!AL58-1</f>
        <v>#VALUE!</v>
      </c>
      <c r="Y58" s="32" t="e">
        <f>X58*'Расчет субсидий'!AM58</f>
        <v>#VALUE!</v>
      </c>
      <c r="Z58" s="39" t="e">
        <f t="shared" si="14"/>
        <v>#VALUE!</v>
      </c>
      <c r="AA58" s="115">
        <f>'Расчет субсидий'!AP58-1</f>
        <v>-5.555555555555558E-2</v>
      </c>
      <c r="AB58" s="32">
        <f>AA58*'Расчет субсидий'!AQ58</f>
        <v>-1.1111111111111116</v>
      </c>
      <c r="AC58" s="119">
        <f t="shared" si="15"/>
        <v>-1.7496526058871864</v>
      </c>
      <c r="AD58" s="32">
        <f t="shared" si="16"/>
        <v>-26.527632547151544</v>
      </c>
      <c r="AE58" s="33" t="str">
        <f>IF('Расчет субсидий'!BG58="+",'Расчет субсидий'!BG58,"-")</f>
        <v>-</v>
      </c>
    </row>
    <row r="59" spans="1:31" ht="15.75" x14ac:dyDescent="0.2">
      <c r="A59" s="16" t="s">
        <v>60</v>
      </c>
      <c r="B59" s="28">
        <f>'Расчет субсидий'!AW59</f>
        <v>-161.63636363636374</v>
      </c>
      <c r="C59" s="26">
        <f>'Расчет субсидий'!D59-1</f>
        <v>-1</v>
      </c>
      <c r="D59" s="32">
        <f>C59*'Расчет субсидий'!E59</f>
        <v>0</v>
      </c>
      <c r="E59" s="39">
        <f t="shared" si="17"/>
        <v>0</v>
      </c>
      <c r="F59" s="26" t="s">
        <v>378</v>
      </c>
      <c r="G59" s="32" t="s">
        <v>378</v>
      </c>
      <c r="H59" s="31" t="s">
        <v>378</v>
      </c>
      <c r="I59" s="26" t="s">
        <v>378</v>
      </c>
      <c r="J59" s="32" t="s">
        <v>378</v>
      </c>
      <c r="K59" s="31" t="s">
        <v>378</v>
      </c>
      <c r="L59" s="26">
        <f>'Расчет субсидий'!P59-1</f>
        <v>-0.63416247684572635</v>
      </c>
      <c r="M59" s="32">
        <f>L59*'Расчет субсидий'!Q59</f>
        <v>-12.683249536914527</v>
      </c>
      <c r="N59" s="39">
        <f t="shared" si="18"/>
        <v>-94.7566835438857</v>
      </c>
      <c r="O59" s="27">
        <f>'Расчет субсидий'!R59-1</f>
        <v>0</v>
      </c>
      <c r="P59" s="32">
        <f>O59*'Расчет субсидий'!S59</f>
        <v>0</v>
      </c>
      <c r="Q59" s="39">
        <f t="shared" si="19"/>
        <v>0</v>
      </c>
      <c r="R59" s="27">
        <f>'Расчет субсидий'!V59-1</f>
        <v>-0.45566502463054182</v>
      </c>
      <c r="S59" s="32">
        <f>R59*'Расчет субсидий'!W59</f>
        <v>-13.669950738916254</v>
      </c>
      <c r="T59" s="39">
        <f t="shared" si="20"/>
        <v>-102.12833804601688</v>
      </c>
      <c r="U59" s="27">
        <f>'Расчет субсидий'!Z59-1</f>
        <v>4.3165467625899234E-2</v>
      </c>
      <c r="V59" s="32">
        <f>U59*'Расчет субсидий'!AA59</f>
        <v>0.86330935251798468</v>
      </c>
      <c r="W59" s="39">
        <f t="shared" si="21"/>
        <v>6.4497927663515942</v>
      </c>
      <c r="X59" s="115" t="e">
        <f>'Расчет субсидий'!AL59-1</f>
        <v>#VALUE!</v>
      </c>
      <c r="Y59" s="32" t="e">
        <f>X59*'Расчет субсидий'!AM59</f>
        <v>#VALUE!</v>
      </c>
      <c r="Z59" s="39" t="e">
        <f t="shared" si="14"/>
        <v>#VALUE!</v>
      </c>
      <c r="AA59" s="115">
        <f>'Расчет субсидий'!AP59-1</f>
        <v>0.1927374301675977</v>
      </c>
      <c r="AB59" s="32">
        <f>AA59*'Расчет субсидий'!AQ59</f>
        <v>3.854748603351954</v>
      </c>
      <c r="AC59" s="119">
        <f t="shared" si="15"/>
        <v>28.798865187187239</v>
      </c>
      <c r="AD59" s="32">
        <f t="shared" si="16"/>
        <v>-21.635142319960842</v>
      </c>
      <c r="AE59" s="33" t="str">
        <f>IF('Расчет субсидий'!BG59="+",'Расчет субсидий'!BG59,"-")</f>
        <v>-</v>
      </c>
    </row>
    <row r="60" spans="1:31" ht="15.75" x14ac:dyDescent="0.2">
      <c r="A60" s="16" t="s">
        <v>61</v>
      </c>
      <c r="B60" s="28">
        <f>'Расчет субсидий'!AW60</f>
        <v>-1.3454545454545723</v>
      </c>
      <c r="C60" s="26">
        <f>'Расчет субсидий'!D60-1</f>
        <v>-1</v>
      </c>
      <c r="D60" s="32">
        <f>C60*'Расчет субсидий'!E60</f>
        <v>0</v>
      </c>
      <c r="E60" s="39">
        <f t="shared" si="17"/>
        <v>0</v>
      </c>
      <c r="F60" s="26" t="s">
        <v>378</v>
      </c>
      <c r="G60" s="32" t="s">
        <v>378</v>
      </c>
      <c r="H60" s="31" t="s">
        <v>378</v>
      </c>
      <c r="I60" s="26" t="s">
        <v>378</v>
      </c>
      <c r="J60" s="32" t="s">
        <v>378</v>
      </c>
      <c r="K60" s="31" t="s">
        <v>378</v>
      </c>
      <c r="L60" s="26">
        <f>'Расчет субсидий'!P60-1</f>
        <v>5.0271154342773405E-2</v>
      </c>
      <c r="M60" s="32">
        <f>L60*'Расчет субсидий'!Q60</f>
        <v>1.0054230868554681</v>
      </c>
      <c r="N60" s="39">
        <f t="shared" si="18"/>
        <v>7.1215319832166202</v>
      </c>
      <c r="O60" s="27">
        <f>'Расчет субсидий'!R60-1</f>
        <v>0</v>
      </c>
      <c r="P60" s="32">
        <f>O60*'Расчет субсидий'!S60</f>
        <v>0</v>
      </c>
      <c r="Q60" s="39">
        <f t="shared" si="19"/>
        <v>0</v>
      </c>
      <c r="R60" s="27">
        <f>'Расчет субсидий'!V60-1</f>
        <v>7.1033969360968507E-2</v>
      </c>
      <c r="S60" s="32">
        <f>R60*'Расчет субсидий'!W60</f>
        <v>2.1310190808290552</v>
      </c>
      <c r="T60" s="39">
        <f t="shared" si="20"/>
        <v>15.094263041475795</v>
      </c>
      <c r="U60" s="27">
        <f>'Расчет субсидий'!Z60-1</f>
        <v>-2.2394487510766559E-2</v>
      </c>
      <c r="V60" s="32">
        <f>U60*'Расчет субсидий'!AA60</f>
        <v>-0.44788975021533117</v>
      </c>
      <c r="W60" s="39">
        <f t="shared" si="21"/>
        <v>-3.172456673030331</v>
      </c>
      <c r="X60" s="115" t="e">
        <f>'Расчет субсидий'!AL60-1</f>
        <v>#VALUE!</v>
      </c>
      <c r="Y60" s="32" t="e">
        <f>X60*'Расчет субсидий'!AM60</f>
        <v>#VALUE!</v>
      </c>
      <c r="Z60" s="39" t="e">
        <f t="shared" si="14"/>
        <v>#VALUE!</v>
      </c>
      <c r="AA60" s="115">
        <f>'Расчет субсидий'!AP60-1</f>
        <v>-0.14392523364485976</v>
      </c>
      <c r="AB60" s="32">
        <f>AA60*'Расчет субсидий'!AQ60</f>
        <v>-2.8785046728971952</v>
      </c>
      <c r="AC60" s="119">
        <f t="shared" si="15"/>
        <v>-20.388792897116659</v>
      </c>
      <c r="AD60" s="32">
        <f t="shared" si="16"/>
        <v>-0.18995225542800309</v>
      </c>
      <c r="AE60" s="33" t="str">
        <f>IF('Расчет субсидий'!BG60="+",'Расчет субсидий'!BG60,"-")</f>
        <v>-</v>
      </c>
    </row>
    <row r="61" spans="1:31" ht="15.75" x14ac:dyDescent="0.2">
      <c r="A61" s="16" t="s">
        <v>62</v>
      </c>
      <c r="B61" s="28">
        <f>'Расчет субсидий'!AW61</f>
        <v>-97.018181818181915</v>
      </c>
      <c r="C61" s="26">
        <f>'Расчет субсидий'!D61-1</f>
        <v>2.3259516572586403E-2</v>
      </c>
      <c r="D61" s="32">
        <f>C61*'Расчет субсидий'!E61</f>
        <v>0.23259516572586403</v>
      </c>
      <c r="E61" s="39">
        <f t="shared" si="17"/>
        <v>1.6395127482638407</v>
      </c>
      <c r="F61" s="26" t="s">
        <v>378</v>
      </c>
      <c r="G61" s="32" t="s">
        <v>378</v>
      </c>
      <c r="H61" s="31" t="s">
        <v>378</v>
      </c>
      <c r="I61" s="26" t="s">
        <v>378</v>
      </c>
      <c r="J61" s="32" t="s">
        <v>378</v>
      </c>
      <c r="K61" s="31" t="s">
        <v>378</v>
      </c>
      <c r="L61" s="26">
        <f>'Расчет субсидий'!P61-1</f>
        <v>-0.20855174277222366</v>
      </c>
      <c r="M61" s="32">
        <f>L61*'Расчет субсидий'!Q61</f>
        <v>-4.1710348554444732</v>
      </c>
      <c r="N61" s="39">
        <f t="shared" si="18"/>
        <v>-29.400717756162802</v>
      </c>
      <c r="O61" s="27">
        <f>'Расчет субсидий'!R61-1</f>
        <v>0</v>
      </c>
      <c r="P61" s="32">
        <f>O61*'Расчет субсидий'!S61</f>
        <v>0</v>
      </c>
      <c r="Q61" s="39">
        <f t="shared" si="19"/>
        <v>0</v>
      </c>
      <c r="R61" s="27">
        <f>'Расчет субсидий'!V61-1</f>
        <v>-0.62716049382716044</v>
      </c>
      <c r="S61" s="32">
        <f>R61*'Расчет субсидий'!W61</f>
        <v>-18.814814814814813</v>
      </c>
      <c r="T61" s="39">
        <f t="shared" si="20"/>
        <v>-132.62153858119561</v>
      </c>
      <c r="U61" s="27">
        <f>'Расчет субсидий'!Z61-1</f>
        <v>-0.32031250000000011</v>
      </c>
      <c r="V61" s="32">
        <f>U61*'Расчет субсидий'!AA61</f>
        <v>-6.4062500000000018</v>
      </c>
      <c r="W61" s="39">
        <f t="shared" si="21"/>
        <v>-45.156263290287768</v>
      </c>
      <c r="X61" s="115" t="e">
        <f>'Расчет субсидий'!AL61-1</f>
        <v>#VALUE!</v>
      </c>
      <c r="Y61" s="32" t="e">
        <f>X61*'Расчет субсидий'!AM61</f>
        <v>#VALUE!</v>
      </c>
      <c r="Z61" s="39" t="e">
        <f t="shared" si="14"/>
        <v>#VALUE!</v>
      </c>
      <c r="AA61" s="115">
        <f>'Расчет субсидий'!AP61-1</f>
        <v>0.7697841726618706</v>
      </c>
      <c r="AB61" s="32">
        <f>AA61*'Расчет субсидий'!AQ61</f>
        <v>15.395683453237412</v>
      </c>
      <c r="AC61" s="119">
        <f t="shared" si="15"/>
        <v>108.52082506120043</v>
      </c>
      <c r="AD61" s="32">
        <f t="shared" si="16"/>
        <v>-13.763821051296011</v>
      </c>
      <c r="AE61" s="33" t="str">
        <f>IF('Расчет субсидий'!BG61="+",'Расчет субсидий'!BG61,"-")</f>
        <v>-</v>
      </c>
    </row>
    <row r="62" spans="1:31" ht="15.75" x14ac:dyDescent="0.2">
      <c r="A62" s="16" t="s">
        <v>63</v>
      </c>
      <c r="B62" s="28">
        <f>'Расчет субсидий'!AW62</f>
        <v>123.79999999999995</v>
      </c>
      <c r="C62" s="26">
        <f>'Расчет субсидий'!D62-1</f>
        <v>-1</v>
      </c>
      <c r="D62" s="32">
        <f>C62*'Расчет субсидий'!E62</f>
        <v>0</v>
      </c>
      <c r="E62" s="39">
        <f t="shared" si="17"/>
        <v>0</v>
      </c>
      <c r="F62" s="26" t="s">
        <v>378</v>
      </c>
      <c r="G62" s="32" t="s">
        <v>378</v>
      </c>
      <c r="H62" s="31" t="s">
        <v>378</v>
      </c>
      <c r="I62" s="26" t="s">
        <v>378</v>
      </c>
      <c r="J62" s="32" t="s">
        <v>378</v>
      </c>
      <c r="K62" s="31" t="s">
        <v>378</v>
      </c>
      <c r="L62" s="26">
        <f>'Расчет субсидий'!P62-1</f>
        <v>0.89859858247422708</v>
      </c>
      <c r="M62" s="32">
        <f>L62*'Расчет субсидий'!Q62</f>
        <v>17.971971649484541</v>
      </c>
      <c r="N62" s="39">
        <f t="shared" si="18"/>
        <v>115.5726856250533</v>
      </c>
      <c r="O62" s="27">
        <f>'Расчет субсидий'!R62-1</f>
        <v>0</v>
      </c>
      <c r="P62" s="32">
        <f>O62*'Расчет субсидий'!S62</f>
        <v>0</v>
      </c>
      <c r="Q62" s="39">
        <f t="shared" si="19"/>
        <v>0</v>
      </c>
      <c r="R62" s="27">
        <f>'Расчет субсидий'!V62-1</f>
        <v>-2.9781752046074583E-2</v>
      </c>
      <c r="S62" s="32">
        <f>R62*'Расчет субсидий'!W62</f>
        <v>-0.8934525613822375</v>
      </c>
      <c r="T62" s="39">
        <f t="shared" si="20"/>
        <v>-5.7455416696303079</v>
      </c>
      <c r="U62" s="27">
        <f>'Расчет субсидий'!Z62-1</f>
        <v>9.1340450771055792E-2</v>
      </c>
      <c r="V62" s="32">
        <f>U62*'Расчет субсидий'!AA62</f>
        <v>1.8268090154211158</v>
      </c>
      <c r="W62" s="39">
        <f t="shared" si="21"/>
        <v>11.747694029015076</v>
      </c>
      <c r="X62" s="115" t="e">
        <f>'Расчет субсидий'!AL62-1</f>
        <v>#VALUE!</v>
      </c>
      <c r="Y62" s="32" t="e">
        <f>X62*'Расчет субсидий'!AM62</f>
        <v>#VALUE!</v>
      </c>
      <c r="Z62" s="39" t="e">
        <f t="shared" si="14"/>
        <v>#VALUE!</v>
      </c>
      <c r="AA62" s="115">
        <f>'Расчет субсидий'!AP62-1</f>
        <v>1.730103806228378E-2</v>
      </c>
      <c r="AB62" s="32">
        <f>AA62*'Расчет субсидий'!AQ62</f>
        <v>0.3460207612456756</v>
      </c>
      <c r="AC62" s="119">
        <f t="shared" si="15"/>
        <v>2.2251620155618861</v>
      </c>
      <c r="AD62" s="32">
        <f t="shared" si="16"/>
        <v>19.251348864769096</v>
      </c>
      <c r="AE62" s="33" t="str">
        <f>IF('Расчет субсидий'!BG62="+",'Расчет субсидий'!BG62,"-")</f>
        <v>-</v>
      </c>
    </row>
    <row r="63" spans="1:31" ht="15.75" x14ac:dyDescent="0.2">
      <c r="A63" s="16" t="s">
        <v>64</v>
      </c>
      <c r="B63" s="28">
        <f>'Расчет субсидий'!AW63</f>
        <v>-34.918181818181893</v>
      </c>
      <c r="C63" s="26">
        <f>'Расчет субсидий'!D63-1</f>
        <v>-1</v>
      </c>
      <c r="D63" s="32">
        <f>C63*'Расчет субсидий'!E63</f>
        <v>0</v>
      </c>
      <c r="E63" s="39">
        <f t="shared" si="17"/>
        <v>0</v>
      </c>
      <c r="F63" s="26" t="s">
        <v>378</v>
      </c>
      <c r="G63" s="32" t="s">
        <v>378</v>
      </c>
      <c r="H63" s="31" t="s">
        <v>378</v>
      </c>
      <c r="I63" s="26" t="s">
        <v>378</v>
      </c>
      <c r="J63" s="32" t="s">
        <v>378</v>
      </c>
      <c r="K63" s="31" t="s">
        <v>378</v>
      </c>
      <c r="L63" s="26">
        <f>'Расчет субсидий'!P63-1</f>
        <v>-0.23040644829360324</v>
      </c>
      <c r="M63" s="32">
        <f>L63*'Расчет субсидий'!Q63</f>
        <v>-4.6081289658720648</v>
      </c>
      <c r="N63" s="39">
        <f t="shared" si="18"/>
        <v>-16.623848174722344</v>
      </c>
      <c r="O63" s="27">
        <f>'Расчет субсидий'!R63-1</f>
        <v>0</v>
      </c>
      <c r="P63" s="32">
        <f>O63*'Расчет субсидий'!S63</f>
        <v>0</v>
      </c>
      <c r="Q63" s="39">
        <f t="shared" si="19"/>
        <v>0</v>
      </c>
      <c r="R63" s="27">
        <f>'Расчет субсидий'!V63-1</f>
        <v>-0.24897959183673479</v>
      </c>
      <c r="S63" s="32">
        <f>R63*'Расчет субсидий'!W63</f>
        <v>-7.4693877551020442</v>
      </c>
      <c r="T63" s="39">
        <f t="shared" si="20"/>
        <v>-26.945853494672754</v>
      </c>
      <c r="U63" s="27">
        <f>'Расчет субсидий'!Z63-1</f>
        <v>7.0472163495427509E-4</v>
      </c>
      <c r="V63" s="32">
        <f>U63*'Расчет субсидий'!AA63</f>
        <v>1.4094432699085502E-2</v>
      </c>
      <c r="W63" s="39">
        <f t="shared" si="21"/>
        <v>5.0845736096732402E-2</v>
      </c>
      <c r="X63" s="115" t="e">
        <f>'Расчет субсидий'!AL63-1</f>
        <v>#VALUE!</v>
      </c>
      <c r="Y63" s="32" t="e">
        <f>X63*'Расчет субсидий'!AM63</f>
        <v>#VALUE!</v>
      </c>
      <c r="Z63" s="39" t="e">
        <f t="shared" si="14"/>
        <v>#VALUE!</v>
      </c>
      <c r="AA63" s="115">
        <f>'Расчет субсидий'!AP63-1</f>
        <v>0.11920529801324498</v>
      </c>
      <c r="AB63" s="32">
        <f>AA63*'Расчет субсидий'!AQ63</f>
        <v>2.3841059602648995</v>
      </c>
      <c r="AC63" s="119">
        <f t="shared" si="15"/>
        <v>8.6006741151164725</v>
      </c>
      <c r="AD63" s="32">
        <f t="shared" si="16"/>
        <v>-9.679316328010124</v>
      </c>
      <c r="AE63" s="33" t="str">
        <f>IF('Расчет субсидий'!BG63="+",'Расчет субсидий'!BG63,"-")</f>
        <v>-</v>
      </c>
    </row>
    <row r="64" spans="1:31" ht="15.75" x14ac:dyDescent="0.2">
      <c r="A64" s="16" t="s">
        <v>65</v>
      </c>
      <c r="B64" s="28">
        <f>'Расчет субсидий'!AW64</f>
        <v>-151.70000000000005</v>
      </c>
      <c r="C64" s="26">
        <f>'Расчет субсидий'!D64-1</f>
        <v>-1</v>
      </c>
      <c r="D64" s="32">
        <f>C64*'Расчет субсидий'!E64</f>
        <v>0</v>
      </c>
      <c r="E64" s="39">
        <f t="shared" si="17"/>
        <v>0</v>
      </c>
      <c r="F64" s="26" t="s">
        <v>378</v>
      </c>
      <c r="G64" s="32" t="s">
        <v>378</v>
      </c>
      <c r="H64" s="31" t="s">
        <v>378</v>
      </c>
      <c r="I64" s="26" t="s">
        <v>378</v>
      </c>
      <c r="J64" s="32" t="s">
        <v>378</v>
      </c>
      <c r="K64" s="31" t="s">
        <v>378</v>
      </c>
      <c r="L64" s="26">
        <f>'Расчет субсидий'!P64-1</f>
        <v>0.90056417489421725</v>
      </c>
      <c r="M64" s="32">
        <f>L64*'Расчет субсидий'!Q64</f>
        <v>18.011283497884346</v>
      </c>
      <c r="N64" s="39">
        <f t="shared" si="18"/>
        <v>146.67240446673861</v>
      </c>
      <c r="O64" s="27">
        <f>'Расчет субсидий'!R64-1</f>
        <v>0</v>
      </c>
      <c r="P64" s="32">
        <f>O64*'Расчет субсидий'!S64</f>
        <v>0</v>
      </c>
      <c r="Q64" s="39">
        <f t="shared" si="19"/>
        <v>0</v>
      </c>
      <c r="R64" s="27">
        <f>'Расчет субсидий'!V64-1</f>
        <v>-0.74</v>
      </c>
      <c r="S64" s="32">
        <f>R64*'Расчет субсидий'!W64</f>
        <v>-25.9</v>
      </c>
      <c r="T64" s="39">
        <f t="shared" si="20"/>
        <v>-210.91307991097631</v>
      </c>
      <c r="U64" s="27">
        <f>'Расчет субсидий'!Z64-1</f>
        <v>-0.39007092198581561</v>
      </c>
      <c r="V64" s="32">
        <f>U64*'Расчет субсидий'!AA64</f>
        <v>-5.8510638297872344</v>
      </c>
      <c r="W64" s="39">
        <f t="shared" si="21"/>
        <v>-47.647331779773666</v>
      </c>
      <c r="X64" s="115" t="e">
        <f>'Расчет субсидий'!AL64-1</f>
        <v>#VALUE!</v>
      </c>
      <c r="Y64" s="32" t="e">
        <f>X64*'Расчет субсидий'!AM64</f>
        <v>#VALUE!</v>
      </c>
      <c r="Z64" s="39" t="e">
        <f t="shared" si="14"/>
        <v>#VALUE!</v>
      </c>
      <c r="AA64" s="115">
        <f>'Расчет субсидий'!AP64-1</f>
        <v>-0.24444444444444446</v>
      </c>
      <c r="AB64" s="32">
        <f>AA64*'Расчет субсидий'!AQ64</f>
        <v>-4.8888888888888893</v>
      </c>
      <c r="AC64" s="119">
        <f t="shared" si="15"/>
        <v>-39.811992775988671</v>
      </c>
      <c r="AD64" s="32">
        <f t="shared" si="16"/>
        <v>-18.628669220791778</v>
      </c>
      <c r="AE64" s="33" t="str">
        <f>IF('Расчет субсидий'!BG64="+",'Расчет субсидий'!BG64,"-")</f>
        <v>-</v>
      </c>
    </row>
    <row r="65" spans="1:31" ht="15.75" x14ac:dyDescent="0.2">
      <c r="A65" s="16" t="s">
        <v>66</v>
      </c>
      <c r="B65" s="28">
        <f>'Расчет субсидий'!AW65</f>
        <v>62.309090909090855</v>
      </c>
      <c r="C65" s="26">
        <f>'Расчет субсидий'!D65-1</f>
        <v>-1</v>
      </c>
      <c r="D65" s="32">
        <f>C65*'Расчет субсидий'!E65</f>
        <v>0</v>
      </c>
      <c r="E65" s="39">
        <f t="shared" si="17"/>
        <v>0</v>
      </c>
      <c r="F65" s="26" t="s">
        <v>378</v>
      </c>
      <c r="G65" s="32" t="s">
        <v>378</v>
      </c>
      <c r="H65" s="31" t="s">
        <v>378</v>
      </c>
      <c r="I65" s="26" t="s">
        <v>378</v>
      </c>
      <c r="J65" s="32" t="s">
        <v>378</v>
      </c>
      <c r="K65" s="31" t="s">
        <v>378</v>
      </c>
      <c r="L65" s="26">
        <f>'Расчет субсидий'!P65-1</f>
        <v>0.36997380111630029</v>
      </c>
      <c r="M65" s="32">
        <f>L65*'Расчет субсидий'!Q65</f>
        <v>7.3994760223260059</v>
      </c>
      <c r="N65" s="39">
        <f t="shared" si="18"/>
        <v>47.195552450246716</v>
      </c>
      <c r="O65" s="27">
        <f>'Расчет субсидий'!R65-1</f>
        <v>0</v>
      </c>
      <c r="P65" s="32">
        <f>O65*'Расчет субсидий'!S65</f>
        <v>0</v>
      </c>
      <c r="Q65" s="39">
        <f t="shared" si="19"/>
        <v>0</v>
      </c>
      <c r="R65" s="27">
        <f>'Расчет субсидий'!V65-1</f>
        <v>-0.24615384615384617</v>
      </c>
      <c r="S65" s="32">
        <f>R65*'Расчет субсидий'!W65</f>
        <v>-6.1538461538461542</v>
      </c>
      <c r="T65" s="39">
        <f t="shared" si="20"/>
        <v>-39.250639916702909</v>
      </c>
      <c r="U65" s="27">
        <f>'Расчет субсидий'!Z65-1</f>
        <v>0.2705882352941178</v>
      </c>
      <c r="V65" s="32">
        <f>U65*'Расчет субсидий'!AA65</f>
        <v>6.7647058823529447</v>
      </c>
      <c r="W65" s="39">
        <f t="shared" si="21"/>
        <v>43.146843143728582</v>
      </c>
      <c r="X65" s="115" t="e">
        <f>'Расчет субсидий'!AL65-1</f>
        <v>#VALUE!</v>
      </c>
      <c r="Y65" s="32" t="e">
        <f>X65*'Расчет субсидий'!AM65</f>
        <v>#VALUE!</v>
      </c>
      <c r="Z65" s="39" t="e">
        <f t="shared" si="14"/>
        <v>#VALUE!</v>
      </c>
      <c r="AA65" s="115">
        <f>'Расчет субсидий'!AP65-1</f>
        <v>8.7934560327198374E-2</v>
      </c>
      <c r="AB65" s="32">
        <f>AA65*'Расчет субсидий'!AQ65</f>
        <v>1.7586912065439675</v>
      </c>
      <c r="AC65" s="119">
        <f t="shared" si="15"/>
        <v>11.217335231818469</v>
      </c>
      <c r="AD65" s="32">
        <f t="shared" si="16"/>
        <v>9.769026957376763</v>
      </c>
      <c r="AE65" s="33" t="str">
        <f>IF('Расчет субсидий'!BG65="+",'Расчет субсидий'!BG65,"-")</f>
        <v>-</v>
      </c>
    </row>
    <row r="66" spans="1:31" ht="15.75" x14ac:dyDescent="0.2">
      <c r="A66" s="36" t="s">
        <v>67</v>
      </c>
      <c r="B66" s="44"/>
      <c r="C66" s="45"/>
      <c r="D66" s="46"/>
      <c r="E66" s="42"/>
      <c r="F66" s="45"/>
      <c r="G66" s="46"/>
      <c r="H66" s="42"/>
      <c r="I66" s="45"/>
      <c r="J66" s="46"/>
      <c r="K66" s="42"/>
      <c r="L66" s="45"/>
      <c r="M66" s="46"/>
      <c r="N66" s="42"/>
      <c r="O66" s="47"/>
      <c r="P66" s="46"/>
      <c r="Q66" s="42"/>
      <c r="R66" s="47"/>
      <c r="S66" s="46"/>
      <c r="T66" s="42"/>
      <c r="U66" s="47"/>
      <c r="V66" s="46"/>
      <c r="W66" s="42"/>
      <c r="X66" s="116"/>
      <c r="Y66" s="46"/>
      <c r="Z66" s="42"/>
      <c r="AA66" s="116"/>
      <c r="AB66" s="46"/>
      <c r="AC66" s="120"/>
      <c r="AD66" s="32"/>
      <c r="AE66" s="33"/>
    </row>
    <row r="67" spans="1:31" ht="15.75" x14ac:dyDescent="0.2">
      <c r="A67" s="16" t="s">
        <v>68</v>
      </c>
      <c r="B67" s="28">
        <f>'Расчет субсидий'!AW67</f>
        <v>57.827272727272771</v>
      </c>
      <c r="C67" s="26">
        <f>'Расчет субсидий'!D67-1</f>
        <v>-1</v>
      </c>
      <c r="D67" s="32">
        <f>C67*'Расчет субсидий'!E67</f>
        <v>0</v>
      </c>
      <c r="E67" s="39">
        <f>$B67*D67/$AD67</f>
        <v>0</v>
      </c>
      <c r="F67" s="26" t="s">
        <v>378</v>
      </c>
      <c r="G67" s="32" t="s">
        <v>378</v>
      </c>
      <c r="H67" s="31" t="s">
        <v>378</v>
      </c>
      <c r="I67" s="26" t="s">
        <v>378</v>
      </c>
      <c r="J67" s="32" t="s">
        <v>378</v>
      </c>
      <c r="K67" s="31" t="s">
        <v>378</v>
      </c>
      <c r="L67" s="26">
        <f>'Расчет субсидий'!P67-1</f>
        <v>0.12670507996237057</v>
      </c>
      <c r="M67" s="32">
        <f>L67*'Расчет субсидий'!Q67</f>
        <v>2.5341015992474114</v>
      </c>
      <c r="N67" s="39">
        <f>$B67*M67/$AD67</f>
        <v>17.030228758402099</v>
      </c>
      <c r="O67" s="27">
        <f>'Расчет субсидий'!R67-1</f>
        <v>0</v>
      </c>
      <c r="P67" s="32">
        <f>O67*'Расчет субсидий'!S67</f>
        <v>0</v>
      </c>
      <c r="Q67" s="39">
        <f>$B67*P67/$AD67</f>
        <v>0</v>
      </c>
      <c r="R67" s="27">
        <f>'Расчет субсидий'!V67-1</f>
        <v>0.34411607446653369</v>
      </c>
      <c r="S67" s="32">
        <f>R67*'Расчет субсидий'!W67</f>
        <v>10.32348223399601</v>
      </c>
      <c r="T67" s="39">
        <f>$B67*S67/$AD67</f>
        <v>69.378143354814654</v>
      </c>
      <c r="U67" s="27">
        <f>'Расчет субсидий'!Z67-1</f>
        <v>-0.21264367816091956</v>
      </c>
      <c r="V67" s="32">
        <f>U67*'Расчет субсидий'!AA67</f>
        <v>-4.2528735632183912</v>
      </c>
      <c r="W67" s="39">
        <f>$B67*V67/$AD67</f>
        <v>-28.581099385943975</v>
      </c>
      <c r="X67" s="115" t="e">
        <f>'Расчет субсидий'!AL67-1</f>
        <v>#VALUE!</v>
      </c>
      <c r="Y67" s="32" t="e">
        <f>X67*'Расчет субсидий'!AM67</f>
        <v>#VALUE!</v>
      </c>
      <c r="Z67" s="39" t="e">
        <f t="shared" si="14"/>
        <v>#VALUE!</v>
      </c>
      <c r="AA67" s="115">
        <f>'Расчет субсидий'!AP67-1</f>
        <v>0</v>
      </c>
      <c r="AB67" s="32">
        <f>AA67*'Расчет субсидий'!AQ67</f>
        <v>0</v>
      </c>
      <c r="AC67" s="119">
        <f t="shared" si="15"/>
        <v>0</v>
      </c>
      <c r="AD67" s="32">
        <f t="shared" si="16"/>
        <v>8.6047102700250306</v>
      </c>
      <c r="AE67" s="33" t="str">
        <f>IF('Расчет субсидий'!BG67="+",'Расчет субсидий'!BG67,"-")</f>
        <v>-</v>
      </c>
    </row>
    <row r="68" spans="1:31" ht="15.75" x14ac:dyDescent="0.2">
      <c r="A68" s="16" t="s">
        <v>69</v>
      </c>
      <c r="B68" s="28">
        <f>'Расчет субсидий'!AW68</f>
        <v>-71.554545454545405</v>
      </c>
      <c r="C68" s="26">
        <f>'Расчет субсидий'!D68-1</f>
        <v>-0.15949428640894725</v>
      </c>
      <c r="D68" s="32">
        <f>C68*'Расчет субсидий'!E68</f>
        <v>-1.5949428640894725</v>
      </c>
      <c r="E68" s="39">
        <f>$B68*D68/$AD68</f>
        <v>-23.886354473234043</v>
      </c>
      <c r="F68" s="26" t="s">
        <v>378</v>
      </c>
      <c r="G68" s="32" t="s">
        <v>378</v>
      </c>
      <c r="H68" s="31" t="s">
        <v>378</v>
      </c>
      <c r="I68" s="26" t="s">
        <v>378</v>
      </c>
      <c r="J68" s="32" t="s">
        <v>378</v>
      </c>
      <c r="K68" s="31" t="s">
        <v>378</v>
      </c>
      <c r="L68" s="26">
        <f>'Расчет субсидий'!P68-1</f>
        <v>-0.15353987062523167</v>
      </c>
      <c r="M68" s="32">
        <f>L68*'Расчет субсидий'!Q68</f>
        <v>-3.0707974125046333</v>
      </c>
      <c r="N68" s="39">
        <f>$B68*M68/$AD68</f>
        <v>-45.989205733993494</v>
      </c>
      <c r="O68" s="27">
        <f>'Расчет субсидий'!R68-1</f>
        <v>0</v>
      </c>
      <c r="P68" s="32">
        <f>O68*'Расчет субсидий'!S68</f>
        <v>0</v>
      </c>
      <c r="Q68" s="39">
        <f>$B68*P68/$AD68</f>
        <v>0</v>
      </c>
      <c r="R68" s="27">
        <f>'Расчет субсидий'!V68-1</f>
        <v>0</v>
      </c>
      <c r="S68" s="32">
        <f>R68*'Расчет субсидий'!W68</f>
        <v>0</v>
      </c>
      <c r="T68" s="39">
        <f>$B68*S68/$AD68</f>
        <v>0</v>
      </c>
      <c r="U68" s="27">
        <f>'Расчет субсидий'!Z68-1</f>
        <v>-9.8375097885670115E-3</v>
      </c>
      <c r="V68" s="32">
        <f>U68*'Расчет субсидий'!AA68</f>
        <v>-0.44268794048551552</v>
      </c>
      <c r="W68" s="39">
        <f>$B68*V68/$AD68</f>
        <v>-6.629830638791943</v>
      </c>
      <c r="X68" s="115" t="e">
        <f>'Расчет субсидий'!AL68-1</f>
        <v>#VALUE!</v>
      </c>
      <c r="Y68" s="32" t="e">
        <f>X68*'Расчет субсидий'!AM68</f>
        <v>#VALUE!</v>
      </c>
      <c r="Z68" s="39" t="e">
        <f t="shared" si="14"/>
        <v>#VALUE!</v>
      </c>
      <c r="AA68" s="115">
        <f>'Расчет субсидий'!AP68-1</f>
        <v>1.6528925619834656E-2</v>
      </c>
      <c r="AB68" s="32">
        <f>AA68*'Расчет субсидий'!AQ68</f>
        <v>0.33057851239669311</v>
      </c>
      <c r="AC68" s="119">
        <f t="shared" si="15"/>
        <v>4.9508453914740622</v>
      </c>
      <c r="AD68" s="32">
        <f t="shared" si="16"/>
        <v>-4.7778497046829278</v>
      </c>
      <c r="AE68" s="33" t="str">
        <f>IF('Расчет субсидий'!BG68="+",'Расчет субсидий'!BG68,"-")</f>
        <v>-</v>
      </c>
    </row>
    <row r="69" spans="1:31" ht="15.75" x14ac:dyDescent="0.2">
      <c r="A69" s="16" t="s">
        <v>70</v>
      </c>
      <c r="B69" s="28">
        <f>'Расчет субсидий'!AW69</f>
        <v>126.83636363636379</v>
      </c>
      <c r="C69" s="26">
        <f>'Расчет субсидий'!D69-1</f>
        <v>-1</v>
      </c>
      <c r="D69" s="32">
        <f>C69*'Расчет субсидий'!E69</f>
        <v>0</v>
      </c>
      <c r="E69" s="39">
        <f>$B69*D69/$AD69</f>
        <v>0</v>
      </c>
      <c r="F69" s="26" t="s">
        <v>378</v>
      </c>
      <c r="G69" s="32" t="s">
        <v>378</v>
      </c>
      <c r="H69" s="31" t="s">
        <v>378</v>
      </c>
      <c r="I69" s="26" t="s">
        <v>378</v>
      </c>
      <c r="J69" s="32" t="s">
        <v>378</v>
      </c>
      <c r="K69" s="31" t="s">
        <v>378</v>
      </c>
      <c r="L69" s="26">
        <f>'Расчет субсидий'!P69-1</f>
        <v>-0.13944966353521226</v>
      </c>
      <c r="M69" s="32">
        <f>L69*'Расчет субсидий'!Q69</f>
        <v>-2.7889932707042453</v>
      </c>
      <c r="N69" s="39">
        <f>$B69*M69/$AD69</f>
        <v>-10.909887746717315</v>
      </c>
      <c r="O69" s="27">
        <f>'Расчет субсидий'!R69-1</f>
        <v>0</v>
      </c>
      <c r="P69" s="32">
        <f>O69*'Расчет субсидий'!S69</f>
        <v>0</v>
      </c>
      <c r="Q69" s="39">
        <f>$B69*P69/$AD69</f>
        <v>0</v>
      </c>
      <c r="R69" s="27">
        <f>'Расчет субсидий'!V69-1</f>
        <v>0.65239948119325564</v>
      </c>
      <c r="S69" s="32">
        <f>R69*'Расчет субсидий'!W69</f>
        <v>13.047989623865114</v>
      </c>
      <c r="T69" s="39">
        <f>$B69*S69/$AD69</f>
        <v>51.040676079062571</v>
      </c>
      <c r="U69" s="27">
        <f>'Расчет субсидий'!Z69-1</f>
        <v>0.89421157684630748</v>
      </c>
      <c r="V69" s="32">
        <f>U69*'Расчет субсидий'!AA69</f>
        <v>26.826347305389223</v>
      </c>
      <c r="W69" s="39">
        <f>$B69*V69/$AD69</f>
        <v>104.93838075211511</v>
      </c>
      <c r="X69" s="115" t="e">
        <f>'Расчет субсидий'!AL69-1</f>
        <v>#VALUE!</v>
      </c>
      <c r="Y69" s="32" t="e">
        <f>X69*'Расчет субсидий'!AM69</f>
        <v>#VALUE!</v>
      </c>
      <c r="Z69" s="39" t="e">
        <f t="shared" si="14"/>
        <v>#VALUE!</v>
      </c>
      <c r="AA69" s="115">
        <f>'Расчет субсидий'!AP69-1</f>
        <v>-0.23305084745762716</v>
      </c>
      <c r="AB69" s="32">
        <f>AA69*'Расчет субсидий'!AQ69</f>
        <v>-4.6610169491525433</v>
      </c>
      <c r="AC69" s="119">
        <f t="shared" si="15"/>
        <v>-18.232805448096574</v>
      </c>
      <c r="AD69" s="32">
        <f t="shared" si="16"/>
        <v>32.424326709397548</v>
      </c>
      <c r="AE69" s="33" t="str">
        <f>IF('Расчет субсидий'!BG69="+",'Расчет субсидий'!BG69,"-")</f>
        <v>-</v>
      </c>
    </row>
    <row r="70" spans="1:31" ht="15.75" x14ac:dyDescent="0.2">
      <c r="A70" s="16" t="s">
        <v>71</v>
      </c>
      <c r="B70" s="28">
        <f>'Расчет субсидий'!AW70</f>
        <v>150.28181818181815</v>
      </c>
      <c r="C70" s="26">
        <f>'Расчет субсидий'!D70-1</f>
        <v>-1</v>
      </c>
      <c r="D70" s="32">
        <f>C70*'Расчет субсидий'!E70</f>
        <v>0</v>
      </c>
      <c r="E70" s="39">
        <f>$B70*D70/$AD70</f>
        <v>0</v>
      </c>
      <c r="F70" s="26" t="s">
        <v>378</v>
      </c>
      <c r="G70" s="32" t="s">
        <v>378</v>
      </c>
      <c r="H70" s="31" t="s">
        <v>378</v>
      </c>
      <c r="I70" s="26" t="s">
        <v>378</v>
      </c>
      <c r="J70" s="32" t="s">
        <v>378</v>
      </c>
      <c r="K70" s="31" t="s">
        <v>378</v>
      </c>
      <c r="L70" s="26">
        <f>'Расчет субсидий'!P70-1</f>
        <v>0.2685320997404943</v>
      </c>
      <c r="M70" s="32">
        <f>L70*'Расчет субсидий'!Q70</f>
        <v>5.370641994809886</v>
      </c>
      <c r="N70" s="39">
        <f>$B70*M70/$AD70</f>
        <v>36.63940148007066</v>
      </c>
      <c r="O70" s="27">
        <f>'Расчет субсидий'!R70-1</f>
        <v>0</v>
      </c>
      <c r="P70" s="32">
        <f>O70*'Расчет субсидий'!S70</f>
        <v>0</v>
      </c>
      <c r="Q70" s="39">
        <f>$B70*P70/$AD70</f>
        <v>0</v>
      </c>
      <c r="R70" s="27">
        <f>'Расчет субсидий'!V70-1</f>
        <v>0</v>
      </c>
      <c r="S70" s="32">
        <f>R70*'Расчет субсидий'!W70</f>
        <v>0</v>
      </c>
      <c r="T70" s="39">
        <f>$B70*S70/$AD70</f>
        <v>0</v>
      </c>
      <c r="U70" s="27">
        <f>'Расчет субсидий'!Z70-1</f>
        <v>0.39080459770114939</v>
      </c>
      <c r="V70" s="32">
        <f>U70*'Расчет субсидий'!AA70</f>
        <v>15.632183908045976</v>
      </c>
      <c r="W70" s="39">
        <f>$B70*V70/$AD70</f>
        <v>106.64532522754223</v>
      </c>
      <c r="X70" s="115" t="e">
        <f>'Расчет субсидий'!AL70-1</f>
        <v>#VALUE!</v>
      </c>
      <c r="Y70" s="32" t="e">
        <f>X70*'Расчет субсидий'!AM70</f>
        <v>#VALUE!</v>
      </c>
      <c r="Z70" s="39" t="e">
        <f t="shared" si="14"/>
        <v>#VALUE!</v>
      </c>
      <c r="AA70" s="115">
        <f>'Расчет субсидий'!AP70-1</f>
        <v>5.1282051282051322E-2</v>
      </c>
      <c r="AB70" s="32">
        <f>AA70*'Расчет субсидий'!AQ70</f>
        <v>1.0256410256410264</v>
      </c>
      <c r="AC70" s="119">
        <f t="shared" si="15"/>
        <v>6.9970914742052663</v>
      </c>
      <c r="AD70" s="32">
        <f t="shared" si="16"/>
        <v>22.028466928496886</v>
      </c>
      <c r="AE70" s="33" t="str">
        <f>IF('Расчет субсидий'!BG70="+",'Расчет субсидий'!BG70,"-")</f>
        <v>-</v>
      </c>
    </row>
    <row r="71" spans="1:31" ht="15.75" x14ac:dyDescent="0.2">
      <c r="A71" s="16" t="s">
        <v>72</v>
      </c>
      <c r="B71" s="28">
        <f>'Расчет субсидий'!AW71</f>
        <v>140.25454545454534</v>
      </c>
      <c r="C71" s="26">
        <f>'Расчет субсидий'!D71-1</f>
        <v>-1</v>
      </c>
      <c r="D71" s="32">
        <f>C71*'Расчет субсидий'!E71</f>
        <v>0</v>
      </c>
      <c r="E71" s="39">
        <f>$B71*D71/$AD71</f>
        <v>0</v>
      </c>
      <c r="F71" s="26" t="s">
        <v>378</v>
      </c>
      <c r="G71" s="32" t="s">
        <v>378</v>
      </c>
      <c r="H71" s="31" t="s">
        <v>378</v>
      </c>
      <c r="I71" s="26" t="s">
        <v>378</v>
      </c>
      <c r="J71" s="32" t="s">
        <v>378</v>
      </c>
      <c r="K71" s="31" t="s">
        <v>378</v>
      </c>
      <c r="L71" s="26">
        <f>'Расчет субсидий'!P71-1</f>
        <v>3.9748787661976204E-2</v>
      </c>
      <c r="M71" s="32">
        <f>L71*'Расчет субсидий'!Q71</f>
        <v>0.79497575323952407</v>
      </c>
      <c r="N71" s="39">
        <f>$B71*M71/$AD71</f>
        <v>6.5891478487900779</v>
      </c>
      <c r="O71" s="27">
        <f>'Расчет субсидий'!R71-1</f>
        <v>0</v>
      </c>
      <c r="P71" s="32">
        <f>O71*'Расчет субсидий'!S71</f>
        <v>0</v>
      </c>
      <c r="Q71" s="39">
        <f>$B71*P71/$AD71</f>
        <v>0</v>
      </c>
      <c r="R71" s="27">
        <f>'Расчет субсидий'!V71-1</f>
        <v>0.43128964059196617</v>
      </c>
      <c r="S71" s="32">
        <f>R71*'Расчет субсидий'!W71</f>
        <v>8.6257928118393234</v>
      </c>
      <c r="T71" s="39">
        <f>$B71*S71/$AD71</f>
        <v>71.494789518587083</v>
      </c>
      <c r="U71" s="27">
        <f>'Расчет субсидий'!Z71-1</f>
        <v>0.24526600541027932</v>
      </c>
      <c r="V71" s="32">
        <f>U71*'Расчет субсидий'!AA71</f>
        <v>7.3579801623083796</v>
      </c>
      <c r="W71" s="39">
        <f>$B71*V71/$AD71</f>
        <v>60.986538218740591</v>
      </c>
      <c r="X71" s="115" t="e">
        <f>'Расчет субсидий'!AL71-1</f>
        <v>#VALUE!</v>
      </c>
      <c r="Y71" s="32" t="e">
        <f>X71*'Расчет субсидий'!AM71</f>
        <v>#VALUE!</v>
      </c>
      <c r="Z71" s="39" t="e">
        <f t="shared" si="14"/>
        <v>#VALUE!</v>
      </c>
      <c r="AA71" s="115">
        <f>'Расчет субсидий'!AP71-1</f>
        <v>7.1428571428571175E-3</v>
      </c>
      <c r="AB71" s="32">
        <f>AA71*'Расчет субсидий'!AQ71</f>
        <v>0.14285714285714235</v>
      </c>
      <c r="AC71" s="119">
        <f t="shared" si="15"/>
        <v>1.1840698684275761</v>
      </c>
      <c r="AD71" s="32">
        <f t="shared" si="16"/>
        <v>16.92160587024437</v>
      </c>
      <c r="AE71" s="33" t="str">
        <f>IF('Расчет субсидий'!BG71="+",'Расчет субсидий'!BG71,"-")</f>
        <v>-</v>
      </c>
    </row>
    <row r="72" spans="1:31" ht="15.75" x14ac:dyDescent="0.2">
      <c r="A72" s="36" t="s">
        <v>73</v>
      </c>
      <c r="B72" s="44"/>
      <c r="C72" s="45"/>
      <c r="D72" s="46"/>
      <c r="E72" s="42"/>
      <c r="F72" s="45"/>
      <c r="G72" s="46"/>
      <c r="H72" s="42"/>
      <c r="I72" s="45"/>
      <c r="J72" s="46"/>
      <c r="K72" s="42"/>
      <c r="L72" s="45"/>
      <c r="M72" s="46"/>
      <c r="N72" s="42"/>
      <c r="O72" s="47"/>
      <c r="P72" s="46"/>
      <c r="Q72" s="42"/>
      <c r="R72" s="47"/>
      <c r="S72" s="46"/>
      <c r="T72" s="42"/>
      <c r="U72" s="47"/>
      <c r="V72" s="46"/>
      <c r="W72" s="42"/>
      <c r="X72" s="116"/>
      <c r="Y72" s="46"/>
      <c r="Z72" s="42"/>
      <c r="AA72" s="116"/>
      <c r="AB72" s="46"/>
      <c r="AC72" s="120"/>
      <c r="AD72" s="32"/>
      <c r="AE72" s="33"/>
    </row>
    <row r="73" spans="1:31" ht="15.75" x14ac:dyDescent="0.2">
      <c r="A73" s="16" t="s">
        <v>74</v>
      </c>
      <c r="B73" s="28">
        <f>'Расчет субсидий'!AW73</f>
        <v>29.981818181818142</v>
      </c>
      <c r="C73" s="26">
        <f>'Расчет субсидий'!D73-1</f>
        <v>8.0234147062082206E-2</v>
      </c>
      <c r="D73" s="32">
        <f>C73*'Расчет субсидий'!E73</f>
        <v>0.80234147062082206</v>
      </c>
      <c r="E73" s="39">
        <f t="shared" ref="E73:E80" si="22">$B73*D73/$AD73</f>
        <v>2.7037114498298171</v>
      </c>
      <c r="F73" s="26" t="s">
        <v>378</v>
      </c>
      <c r="G73" s="32" t="s">
        <v>378</v>
      </c>
      <c r="H73" s="31" t="s">
        <v>378</v>
      </c>
      <c r="I73" s="26" t="s">
        <v>378</v>
      </c>
      <c r="J73" s="32" t="s">
        <v>378</v>
      </c>
      <c r="K73" s="31" t="s">
        <v>378</v>
      </c>
      <c r="L73" s="26">
        <f>'Расчет субсидий'!P73-1</f>
        <v>0.80856469435856604</v>
      </c>
      <c r="M73" s="32">
        <f>L73*'Расчет субсидий'!Q73</f>
        <v>16.17129388717132</v>
      </c>
      <c r="N73" s="39">
        <f t="shared" ref="N73:N80" si="23">$B73*M73/$AD73</f>
        <v>54.493646461371576</v>
      </c>
      <c r="O73" s="27">
        <f>'Расчет субсидий'!R73-1</f>
        <v>0</v>
      </c>
      <c r="P73" s="32">
        <f>O73*'Расчет субсидий'!S73</f>
        <v>0</v>
      </c>
      <c r="Q73" s="39">
        <f t="shared" ref="Q73:Q80" si="24">$B73*P73/$AD73</f>
        <v>0</v>
      </c>
      <c r="R73" s="27">
        <f>'Расчет субсидий'!V73-1</f>
        <v>-0.25368081253444608</v>
      </c>
      <c r="S73" s="32">
        <f>R73*'Расчет субсидий'!W73</f>
        <v>-7.6104243760333823</v>
      </c>
      <c r="T73" s="39">
        <f t="shared" ref="T73:T80" si="25">$B73*S73/$AD73</f>
        <v>-25.645429380116859</v>
      </c>
      <c r="U73" s="27">
        <f>'Расчет субсидий'!Z73-1</f>
        <v>-1.2944983818770184E-2</v>
      </c>
      <c r="V73" s="32">
        <f>U73*'Расчет субсидий'!AA73</f>
        <v>-0.25889967637540368</v>
      </c>
      <c r="W73" s="39">
        <f t="shared" ref="W73:W80" si="26">$B73*V73/$AD73</f>
        <v>-0.87243405084344805</v>
      </c>
      <c r="X73" s="115" t="e">
        <f>'Расчет субсидий'!AL73-1</f>
        <v>#VALUE!</v>
      </c>
      <c r="Y73" s="32" t="e">
        <f>X73*'Расчет субсидий'!AM73</f>
        <v>#VALUE!</v>
      </c>
      <c r="Z73" s="39" t="e">
        <f t="shared" si="14"/>
        <v>#VALUE!</v>
      </c>
      <c r="AA73" s="115">
        <f>'Расчет субсидий'!AP73-1</f>
        <v>-1.0351966873705987E-2</v>
      </c>
      <c r="AB73" s="32">
        <f>AA73*'Расчет субсидий'!AQ73</f>
        <v>-0.20703933747411973</v>
      </c>
      <c r="AC73" s="119">
        <f t="shared" si="15"/>
        <v>-0.69767629842294476</v>
      </c>
      <c r="AD73" s="32">
        <f t="shared" si="16"/>
        <v>8.8972719679092354</v>
      </c>
      <c r="AE73" s="33" t="str">
        <f>IF('Расчет субсидий'!BG73="+",'Расчет субсидий'!BG73,"-")</f>
        <v>-</v>
      </c>
    </row>
    <row r="74" spans="1:31" ht="15.75" x14ac:dyDescent="0.2">
      <c r="A74" s="16" t="s">
        <v>75</v>
      </c>
      <c r="B74" s="28">
        <f>'Расчет субсидий'!AW74</f>
        <v>-70.39090909090919</v>
      </c>
      <c r="C74" s="26">
        <f>'Расчет субсидий'!D74-1</f>
        <v>0.12060515421657447</v>
      </c>
      <c r="D74" s="32">
        <f>C74*'Расчет субсидий'!E74</f>
        <v>1.2060515421657447</v>
      </c>
      <c r="E74" s="39">
        <f t="shared" si="22"/>
        <v>20.521804717455684</v>
      </c>
      <c r="F74" s="26" t="s">
        <v>378</v>
      </c>
      <c r="G74" s="32" t="s">
        <v>378</v>
      </c>
      <c r="H74" s="31" t="s">
        <v>378</v>
      </c>
      <c r="I74" s="26" t="s">
        <v>378</v>
      </c>
      <c r="J74" s="32" t="s">
        <v>378</v>
      </c>
      <c r="K74" s="31" t="s">
        <v>378</v>
      </c>
      <c r="L74" s="26">
        <f>'Расчет субсидий'!P74-1</f>
        <v>-0.26086605202129987</v>
      </c>
      <c r="M74" s="32">
        <f>L74*'Расчет субсидий'!Q74</f>
        <v>-5.2173210404259969</v>
      </c>
      <c r="N74" s="39">
        <f t="shared" si="23"/>
        <v>-88.776341471798233</v>
      </c>
      <c r="O74" s="27">
        <f>'Расчет субсидий'!R74-1</f>
        <v>0</v>
      </c>
      <c r="P74" s="32">
        <f>O74*'Расчет субсидий'!S74</f>
        <v>0</v>
      </c>
      <c r="Q74" s="39">
        <f t="shared" si="24"/>
        <v>0</v>
      </c>
      <c r="R74" s="27">
        <f>'Расчет субсидий'!V74-1</f>
        <v>-0.19782135076252727</v>
      </c>
      <c r="S74" s="32">
        <f>R74*'Расчет субсидий'!W74</f>
        <v>-3.9564270152505454</v>
      </c>
      <c r="T74" s="39">
        <f t="shared" si="25"/>
        <v>-67.321353812157056</v>
      </c>
      <c r="U74" s="27">
        <f>'Расчет субсидий'!Z74-1</f>
        <v>0.13035714285714284</v>
      </c>
      <c r="V74" s="32">
        <f>U74*'Расчет субсидий'!AA74</f>
        <v>3.9107142857142851</v>
      </c>
      <c r="W74" s="39">
        <f t="shared" si="26"/>
        <v>66.543519966880083</v>
      </c>
      <c r="X74" s="115" t="e">
        <f>'Расчет субсидий'!AL74-1</f>
        <v>#VALUE!</v>
      </c>
      <c r="Y74" s="32" t="e">
        <f>X74*'Расчет субсидий'!AM74</f>
        <v>#VALUE!</v>
      </c>
      <c r="Z74" s="39" t="e">
        <f t="shared" si="14"/>
        <v>#VALUE!</v>
      </c>
      <c r="AA74" s="115">
        <f>'Расчет субсидий'!AP74-1</f>
        <v>-3.9920159680638667E-3</v>
      </c>
      <c r="AB74" s="32">
        <f>AA74*'Расчет субсидий'!AQ74</f>
        <v>-7.9840319361277334E-2</v>
      </c>
      <c r="AC74" s="119">
        <f t="shared" si="15"/>
        <v>-1.3585384912896692</v>
      </c>
      <c r="AD74" s="32">
        <f t="shared" si="16"/>
        <v>-4.1368225471577897</v>
      </c>
      <c r="AE74" s="33" t="str">
        <f>IF('Расчет субсидий'!BG74="+",'Расчет субсидий'!BG74,"-")</f>
        <v>-</v>
      </c>
    </row>
    <row r="75" spans="1:31" ht="15.75" x14ac:dyDescent="0.2">
      <c r="A75" s="16" t="s">
        <v>76</v>
      </c>
      <c r="B75" s="28">
        <f>'Расчет субсидий'!AW75</f>
        <v>35.081818181818193</v>
      </c>
      <c r="C75" s="26">
        <f>'Расчет субсидий'!D75-1</f>
        <v>6.8597035504998294E-2</v>
      </c>
      <c r="D75" s="32">
        <f>C75*'Расчет субсидий'!E75</f>
        <v>0.68597035504998294</v>
      </c>
      <c r="E75" s="39">
        <f t="shared" si="22"/>
        <v>0.86287542387156824</v>
      </c>
      <c r="F75" s="26" t="s">
        <v>378</v>
      </c>
      <c r="G75" s="32" t="s">
        <v>378</v>
      </c>
      <c r="H75" s="31" t="s">
        <v>378</v>
      </c>
      <c r="I75" s="26" t="s">
        <v>378</v>
      </c>
      <c r="J75" s="32" t="s">
        <v>378</v>
      </c>
      <c r="K75" s="31" t="s">
        <v>378</v>
      </c>
      <c r="L75" s="26">
        <f>'Расчет субсидий'!P75-1</f>
        <v>-0.6184678279416993</v>
      </c>
      <c r="M75" s="32">
        <f>L75*'Расчет субсидий'!Q75</f>
        <v>-12.369356558833985</v>
      </c>
      <c r="N75" s="39">
        <f t="shared" si="23"/>
        <v>-15.559293058582302</v>
      </c>
      <c r="O75" s="27">
        <f>'Расчет субсидий'!R75-1</f>
        <v>0</v>
      </c>
      <c r="P75" s="32">
        <f>O75*'Расчет субсидий'!S75</f>
        <v>0</v>
      </c>
      <c r="Q75" s="39">
        <f t="shared" si="24"/>
        <v>0</v>
      </c>
      <c r="R75" s="27">
        <f>'Расчет субсидий'!V75-1</f>
        <v>0.27286821705426356</v>
      </c>
      <c r="S75" s="32">
        <f>R75*'Расчет субсидий'!W75</f>
        <v>6.8217054263565888</v>
      </c>
      <c r="T75" s="39">
        <f t="shared" si="25"/>
        <v>8.5809567687010571</v>
      </c>
      <c r="U75" s="27">
        <f>'Расчет субсидий'!Z75-1</f>
        <v>1.3100436681222707</v>
      </c>
      <c r="V75" s="32">
        <f>U75*'Расчет субсидий'!AA75</f>
        <v>32.751091703056765</v>
      </c>
      <c r="W75" s="39">
        <f t="shared" si="26"/>
        <v>41.19727904782787</v>
      </c>
      <c r="X75" s="115" t="e">
        <f>'Расчет субсидий'!AL75-1</f>
        <v>#VALUE!</v>
      </c>
      <c r="Y75" s="32" t="e">
        <f>X75*'Расчет субсидий'!AM75</f>
        <v>#VALUE!</v>
      </c>
      <c r="Z75" s="39" t="e">
        <f t="shared" si="14"/>
        <v>#VALUE!</v>
      </c>
      <c r="AA75" s="115">
        <f>'Расчет субсидий'!AP75-1</f>
        <v>0</v>
      </c>
      <c r="AB75" s="32">
        <f>AA75*'Расчет субсидий'!AQ75</f>
        <v>0</v>
      </c>
      <c r="AC75" s="119">
        <f t="shared" si="15"/>
        <v>0</v>
      </c>
      <c r="AD75" s="32">
        <f t="shared" si="16"/>
        <v>27.889410925629353</v>
      </c>
      <c r="AE75" s="33" t="str">
        <f>IF('Расчет субсидий'!BG75="+",'Расчет субсидий'!BG75,"-")</f>
        <v>-</v>
      </c>
    </row>
    <row r="76" spans="1:31" ht="15.75" x14ac:dyDescent="0.2">
      <c r="A76" s="16" t="s">
        <v>77</v>
      </c>
      <c r="B76" s="28">
        <f>'Расчет субсидий'!AW76</f>
        <v>0.77272727272725206</v>
      </c>
      <c r="C76" s="26">
        <f>'Расчет субсидий'!D76-1</f>
        <v>-0.13194968553459108</v>
      </c>
      <c r="D76" s="32">
        <f>C76*'Расчет субсидий'!E76</f>
        <v>-1.3194968553459108</v>
      </c>
      <c r="E76" s="39">
        <f t="shared" si="22"/>
        <v>-3.0448700277554832</v>
      </c>
      <c r="F76" s="26" t="s">
        <v>378</v>
      </c>
      <c r="G76" s="32" t="s">
        <v>378</v>
      </c>
      <c r="H76" s="31" t="s">
        <v>378</v>
      </c>
      <c r="I76" s="26" t="s">
        <v>378</v>
      </c>
      <c r="J76" s="32" t="s">
        <v>378</v>
      </c>
      <c r="K76" s="31" t="s">
        <v>378</v>
      </c>
      <c r="L76" s="26">
        <f>'Расчет субсидий'!P76-1</f>
        <v>-0.528607705144018</v>
      </c>
      <c r="M76" s="32">
        <f>L76*'Расчет субсидий'!Q76</f>
        <v>-10.57215410288036</v>
      </c>
      <c r="N76" s="39">
        <f t="shared" si="23"/>
        <v>-24.396295471453492</v>
      </c>
      <c r="O76" s="27">
        <f>'Расчет субсидий'!R76-1</f>
        <v>0</v>
      </c>
      <c r="P76" s="32">
        <f>O76*'Расчет субсидий'!S76</f>
        <v>0</v>
      </c>
      <c r="Q76" s="39">
        <f t="shared" si="24"/>
        <v>0</v>
      </c>
      <c r="R76" s="27">
        <f>'Расчет субсидий'!V76-1</f>
        <v>0.56327701625757087</v>
      </c>
      <c r="S76" s="32">
        <f>R76*'Расчет субсидий'!W76</f>
        <v>16.898310487727127</v>
      </c>
      <c r="T76" s="39">
        <f t="shared" si="25"/>
        <v>38.994529555205219</v>
      </c>
      <c r="U76" s="27">
        <f>'Расчет субсидий'!Z76-1</f>
        <v>-0.23159784560143637</v>
      </c>
      <c r="V76" s="32">
        <f>U76*'Расчет субсидий'!AA76</f>
        <v>-4.6319569120287269</v>
      </c>
      <c r="W76" s="39">
        <f t="shared" si="26"/>
        <v>-10.688700555935599</v>
      </c>
      <c r="X76" s="115" t="e">
        <f>'Расчет субсидий'!AL76-1</f>
        <v>#VALUE!</v>
      </c>
      <c r="Y76" s="32" t="e">
        <f>X76*'Расчет субсидий'!AM76</f>
        <v>#VALUE!</v>
      </c>
      <c r="Z76" s="39" t="e">
        <f t="shared" si="14"/>
        <v>#VALUE!</v>
      </c>
      <c r="AA76" s="115">
        <f>'Расчет субсидий'!AP76-1</f>
        <v>-1.9920318725099584E-3</v>
      </c>
      <c r="AB76" s="32">
        <f>AA76*'Расчет субсидий'!AQ76</f>
        <v>-3.9840637450199168E-2</v>
      </c>
      <c r="AC76" s="119">
        <f t="shared" si="15"/>
        <v>-9.1936227333396972E-2</v>
      </c>
      <c r="AD76" s="32">
        <f t="shared" si="16"/>
        <v>0.33486198002193035</v>
      </c>
      <c r="AE76" s="33" t="str">
        <f>IF('Расчет субсидий'!BG76="+",'Расчет субсидий'!BG76,"-")</f>
        <v>-</v>
      </c>
    </row>
    <row r="77" spans="1:31" ht="15.75" x14ac:dyDescent="0.2">
      <c r="A77" s="16" t="s">
        <v>78</v>
      </c>
      <c r="B77" s="28">
        <f>'Расчет субсидий'!AW77</f>
        <v>26.800000000000011</v>
      </c>
      <c r="C77" s="26">
        <f>'Расчет субсидий'!D77-1</f>
        <v>3.5993438193573146E-2</v>
      </c>
      <c r="D77" s="32">
        <f>C77*'Расчет субсидий'!E77</f>
        <v>0.35993438193573146</v>
      </c>
      <c r="E77" s="39">
        <f t="shared" si="22"/>
        <v>0.7314021725325317</v>
      </c>
      <c r="F77" s="26" t="s">
        <v>378</v>
      </c>
      <c r="G77" s="32" t="s">
        <v>378</v>
      </c>
      <c r="H77" s="31" t="s">
        <v>378</v>
      </c>
      <c r="I77" s="26" t="s">
        <v>378</v>
      </c>
      <c r="J77" s="32" t="s">
        <v>378</v>
      </c>
      <c r="K77" s="31" t="s">
        <v>378</v>
      </c>
      <c r="L77" s="26">
        <f>'Расчет субсидий'!P77-1</f>
        <v>0.12651689368476915</v>
      </c>
      <c r="M77" s="32">
        <f>L77*'Расчет субсидий'!Q77</f>
        <v>2.530337873695383</v>
      </c>
      <c r="N77" s="39">
        <f t="shared" si="23"/>
        <v>5.1417555836402515</v>
      </c>
      <c r="O77" s="27">
        <f>'Расчет субсидий'!R77-1</f>
        <v>0</v>
      </c>
      <c r="P77" s="32">
        <f>O77*'Расчет субсидий'!S77</f>
        <v>0</v>
      </c>
      <c r="Q77" s="39">
        <f t="shared" si="24"/>
        <v>0</v>
      </c>
      <c r="R77" s="27">
        <f>'Расчет субсидий'!V77-1</f>
        <v>-8.2051282051282093E-2</v>
      </c>
      <c r="S77" s="32">
        <f>R77*'Расчет субсидий'!W77</f>
        <v>-2.4615384615384626</v>
      </c>
      <c r="T77" s="39">
        <f t="shared" si="25"/>
        <v>-5.0019522137873595</v>
      </c>
      <c r="U77" s="27">
        <f>'Расчет субсидий'!Z77-1</f>
        <v>0.63076923076923075</v>
      </c>
      <c r="V77" s="32">
        <f>U77*'Расчет субсидий'!AA77</f>
        <v>12.615384615384615</v>
      </c>
      <c r="W77" s="39">
        <f t="shared" si="26"/>
        <v>25.635005095660212</v>
      </c>
      <c r="X77" s="115" t="e">
        <f>'Расчет субсидий'!AL77-1</f>
        <v>#VALUE!</v>
      </c>
      <c r="Y77" s="32" t="e">
        <f>X77*'Расчет субсидий'!AM77</f>
        <v>#VALUE!</v>
      </c>
      <c r="Z77" s="39" t="e">
        <f t="shared" si="14"/>
        <v>#VALUE!</v>
      </c>
      <c r="AA77" s="115">
        <f>'Расчет субсидий'!AP77-1</f>
        <v>7.2289156626506035E-3</v>
      </c>
      <c r="AB77" s="32">
        <f>AA77*'Расчет субсидий'!AQ77</f>
        <v>0.14457831325301207</v>
      </c>
      <c r="AC77" s="119">
        <f t="shared" si="15"/>
        <v>0.29378936195437805</v>
      </c>
      <c r="AD77" s="32">
        <f t="shared" si="16"/>
        <v>13.188696722730279</v>
      </c>
      <c r="AE77" s="33" t="str">
        <f>IF('Расчет субсидий'!BG77="+",'Расчет субсидий'!BG77,"-")</f>
        <v>-</v>
      </c>
    </row>
    <row r="78" spans="1:31" ht="15.75" x14ac:dyDescent="0.2">
      <c r="A78" s="16" t="s">
        <v>79</v>
      </c>
      <c r="B78" s="28">
        <f>'Расчет субсидий'!AW78</f>
        <v>-141.18181818181813</v>
      </c>
      <c r="C78" s="26">
        <f>'Расчет субсидий'!D78-1</f>
        <v>6.3403062324778992E-2</v>
      </c>
      <c r="D78" s="32">
        <f>C78*'Расчет субсидий'!E78</f>
        <v>0.63403062324778992</v>
      </c>
      <c r="E78" s="39">
        <f t="shared" si="22"/>
        <v>4.3613408674985275</v>
      </c>
      <c r="F78" s="26" t="s">
        <v>378</v>
      </c>
      <c r="G78" s="32" t="s">
        <v>378</v>
      </c>
      <c r="H78" s="31" t="s">
        <v>378</v>
      </c>
      <c r="I78" s="26" t="s">
        <v>378</v>
      </c>
      <c r="J78" s="32" t="s">
        <v>378</v>
      </c>
      <c r="K78" s="31" t="s">
        <v>378</v>
      </c>
      <c r="L78" s="26">
        <f>'Расчет субсидий'!P78-1</f>
        <v>-0.59875591472167577</v>
      </c>
      <c r="M78" s="32">
        <f>L78*'Расчет субсидий'!Q78</f>
        <v>-11.975118294433516</v>
      </c>
      <c r="N78" s="39">
        <f t="shared" si="23"/>
        <v>-82.373896300322286</v>
      </c>
      <c r="O78" s="27">
        <f>'Расчет субсидий'!R78-1</f>
        <v>0</v>
      </c>
      <c r="P78" s="32">
        <f>O78*'Расчет субсидий'!S78</f>
        <v>0</v>
      </c>
      <c r="Q78" s="39">
        <f t="shared" si="24"/>
        <v>0</v>
      </c>
      <c r="R78" s="27">
        <f>'Расчет субсидий'!V78-1</f>
        <v>-0.13662706461895113</v>
      </c>
      <c r="S78" s="32">
        <f>R78*'Расчет субсидий'!W78</f>
        <v>-4.0988119385685344</v>
      </c>
      <c r="T78" s="39">
        <f t="shared" si="25"/>
        <v>-28.194720192376963</v>
      </c>
      <c r="U78" s="27">
        <f>'Расчет субсидий'!Z78-1</f>
        <v>-0.25874125874125875</v>
      </c>
      <c r="V78" s="32">
        <f>U78*'Расчет субсидий'!AA78</f>
        <v>-5.174825174825175</v>
      </c>
      <c r="W78" s="39">
        <f t="shared" si="26"/>
        <v>-35.596350853710781</v>
      </c>
      <c r="X78" s="115" t="e">
        <f>'Расчет субсидий'!AL78-1</f>
        <v>#VALUE!</v>
      </c>
      <c r="Y78" s="32" t="e">
        <f>X78*'Расчет субсидий'!AM78</f>
        <v>#VALUE!</v>
      </c>
      <c r="Z78" s="39" t="e">
        <f t="shared" si="14"/>
        <v>#VALUE!</v>
      </c>
      <c r="AA78" s="115">
        <f>'Расчет субсидий'!AP78-1</f>
        <v>4.5197740112994378E-3</v>
      </c>
      <c r="AB78" s="32">
        <f>AA78*'Расчет субсидий'!AQ78</f>
        <v>9.0395480225988756E-2</v>
      </c>
      <c r="AC78" s="119">
        <f t="shared" si="15"/>
        <v>0.62180829709337548</v>
      </c>
      <c r="AD78" s="32">
        <f t="shared" si="16"/>
        <v>-20.524329304353447</v>
      </c>
      <c r="AE78" s="33" t="str">
        <f>IF('Расчет субсидий'!BG78="+",'Расчет субсидий'!BG78,"-")</f>
        <v>-</v>
      </c>
    </row>
    <row r="79" spans="1:31" ht="15.75" x14ac:dyDescent="0.2">
      <c r="A79" s="16" t="s">
        <v>80</v>
      </c>
      <c r="B79" s="28">
        <f>'Расчет субсидий'!AW79</f>
        <v>38.954545454545382</v>
      </c>
      <c r="C79" s="26">
        <f>'Расчет субсидий'!D79-1</f>
        <v>-9.2034562881208037E-3</v>
      </c>
      <c r="D79" s="32">
        <f>C79*'Расчет субсидий'!E79</f>
        <v>-9.2034562881208037E-2</v>
      </c>
      <c r="E79" s="39">
        <f t="shared" si="22"/>
        <v>-0.71759650342680403</v>
      </c>
      <c r="F79" s="26" t="s">
        <v>378</v>
      </c>
      <c r="G79" s="32" t="s">
        <v>378</v>
      </c>
      <c r="H79" s="31" t="s">
        <v>378</v>
      </c>
      <c r="I79" s="26" t="s">
        <v>378</v>
      </c>
      <c r="J79" s="32" t="s">
        <v>378</v>
      </c>
      <c r="K79" s="31" t="s">
        <v>378</v>
      </c>
      <c r="L79" s="26">
        <f>'Расчет субсидий'!P79-1</f>
        <v>-0.61282946703251029</v>
      </c>
      <c r="M79" s="32">
        <f>L79*'Расчет субсидий'!Q79</f>
        <v>-12.256589340650205</v>
      </c>
      <c r="N79" s="39">
        <f t="shared" si="23"/>
        <v>-95.565028826628762</v>
      </c>
      <c r="O79" s="27">
        <f>'Расчет субсидий'!R79-1</f>
        <v>0</v>
      </c>
      <c r="P79" s="32">
        <f>O79*'Расчет субсидий'!S79</f>
        <v>0</v>
      </c>
      <c r="Q79" s="39">
        <f t="shared" si="24"/>
        <v>0</v>
      </c>
      <c r="R79" s="27">
        <f>'Расчет субсидий'!V79-1</f>
        <v>-0.25454545454545452</v>
      </c>
      <c r="S79" s="32">
        <f>R79*'Расчет субсидий'!W79</f>
        <v>-6.3636363636363633</v>
      </c>
      <c r="T79" s="39">
        <f t="shared" si="25"/>
        <v>-49.617481309921303</v>
      </c>
      <c r="U79" s="27">
        <f>'Расчет субсидий'!Z79-1</f>
        <v>0.93333333333333335</v>
      </c>
      <c r="V79" s="32">
        <f>U79*'Расчет субсидий'!AA79</f>
        <v>23.333333333333332</v>
      </c>
      <c r="W79" s="39">
        <f t="shared" si="26"/>
        <v>181.93076480304475</v>
      </c>
      <c r="X79" s="115" t="e">
        <f>'Расчет субсидий'!AL79-1</f>
        <v>#VALUE!</v>
      </c>
      <c r="Y79" s="32" t="e">
        <f>X79*'Расчет субсидий'!AM79</f>
        <v>#VALUE!</v>
      </c>
      <c r="Z79" s="39" t="e">
        <f t="shared" si="14"/>
        <v>#VALUE!</v>
      </c>
      <c r="AA79" s="115">
        <f>'Расчет субсидий'!AP79-1</f>
        <v>1.8750000000000044E-2</v>
      </c>
      <c r="AB79" s="32">
        <f>AA79*'Расчет субсидий'!AQ79</f>
        <v>0.37500000000000089</v>
      </c>
      <c r="AC79" s="119">
        <f t="shared" si="15"/>
        <v>2.923887291477512</v>
      </c>
      <c r="AD79" s="32">
        <f t="shared" si="16"/>
        <v>4.9960730661655548</v>
      </c>
      <c r="AE79" s="33" t="str">
        <f>IF('Расчет субсидий'!BG79="+",'Расчет субсидий'!BG79,"-")</f>
        <v>-</v>
      </c>
    </row>
    <row r="80" spans="1:31" ht="15.75" x14ac:dyDescent="0.2">
      <c r="A80" s="16" t="s">
        <v>81</v>
      </c>
      <c r="B80" s="28">
        <f>'Расчет субсидий'!AW80</f>
        <v>-38.518181818181858</v>
      </c>
      <c r="C80" s="26">
        <f>'Расчет субсидий'!D80-1</f>
        <v>2.2264150943396288E-2</v>
      </c>
      <c r="D80" s="32">
        <f>C80*'Расчет субсидий'!E80</f>
        <v>0.22264150943396288</v>
      </c>
      <c r="E80" s="39">
        <f t="shared" si="22"/>
        <v>0.64560034243349396</v>
      </c>
      <c r="F80" s="26" t="s">
        <v>378</v>
      </c>
      <c r="G80" s="32" t="s">
        <v>378</v>
      </c>
      <c r="H80" s="31" t="s">
        <v>378</v>
      </c>
      <c r="I80" s="26" t="s">
        <v>378</v>
      </c>
      <c r="J80" s="32" t="s">
        <v>378</v>
      </c>
      <c r="K80" s="31" t="s">
        <v>378</v>
      </c>
      <c r="L80" s="26">
        <f>'Расчет субсидий'!P80-1</f>
        <v>-4.775274041161115E-2</v>
      </c>
      <c r="M80" s="32">
        <f>L80*'Расчет субсидий'!Q80</f>
        <v>-0.955054808232223</v>
      </c>
      <c r="N80" s="39">
        <f t="shared" si="23"/>
        <v>-2.7694014148801909</v>
      </c>
      <c r="O80" s="27">
        <f>'Расчет субсидий'!R80-1</f>
        <v>0</v>
      </c>
      <c r="P80" s="32">
        <f>O80*'Расчет субсидий'!S80</f>
        <v>0</v>
      </c>
      <c r="Q80" s="39">
        <f t="shared" si="24"/>
        <v>0</v>
      </c>
      <c r="R80" s="27">
        <f>'Расчет субсидий'!V80-1</f>
        <v>-0.57073170731707312</v>
      </c>
      <c r="S80" s="32">
        <f>R80*'Расчет субсидий'!W80</f>
        <v>-11.414634146341463</v>
      </c>
      <c r="T80" s="39">
        <f t="shared" si="25"/>
        <v>-33.099361086648074</v>
      </c>
      <c r="U80" s="27">
        <f>'Расчет субсидий'!Z80-1</f>
        <v>-4.081632653061229E-2</v>
      </c>
      <c r="V80" s="32">
        <f>U80*'Расчет субсидий'!AA80</f>
        <v>-1.2244897959183687</v>
      </c>
      <c r="W80" s="39">
        <f t="shared" si="26"/>
        <v>-3.5506902264588507</v>
      </c>
      <c r="X80" s="115" t="e">
        <f>'Расчет субсидий'!AL80-1</f>
        <v>#VALUE!</v>
      </c>
      <c r="Y80" s="32" t="e">
        <f>X80*'Расчет субсидий'!AM80</f>
        <v>#VALUE!</v>
      </c>
      <c r="Z80" s="39" t="e">
        <f t="shared" si="14"/>
        <v>#VALUE!</v>
      </c>
      <c r="AA80" s="115">
        <f>'Расчет субсидий'!AP80-1</f>
        <v>4.4085231447466011E-3</v>
      </c>
      <c r="AB80" s="32">
        <f>AA80*'Расчет субсидий'!AQ80</f>
        <v>8.8170462894932022E-2</v>
      </c>
      <c r="AC80" s="119">
        <f t="shared" si="15"/>
        <v>0.25567056737176647</v>
      </c>
      <c r="AD80" s="32">
        <f t="shared" si="16"/>
        <v>-13.28336677816316</v>
      </c>
      <c r="AE80" s="33" t="str">
        <f>IF('Расчет субсидий'!BG80="+",'Расчет субсидий'!BG80,"-")</f>
        <v>-</v>
      </c>
    </row>
    <row r="81" spans="1:31" ht="17.25" customHeight="1" x14ac:dyDescent="0.2">
      <c r="A81" s="36" t="s">
        <v>82</v>
      </c>
      <c r="B81" s="44"/>
      <c r="C81" s="45"/>
      <c r="D81" s="46"/>
      <c r="E81" s="42"/>
      <c r="F81" s="45"/>
      <c r="G81" s="46"/>
      <c r="H81" s="42"/>
      <c r="I81" s="45"/>
      <c r="J81" s="46"/>
      <c r="K81" s="42"/>
      <c r="L81" s="45"/>
      <c r="M81" s="46"/>
      <c r="N81" s="42"/>
      <c r="O81" s="47"/>
      <c r="P81" s="46"/>
      <c r="Q81" s="42"/>
      <c r="R81" s="47"/>
      <c r="S81" s="46"/>
      <c r="T81" s="42"/>
      <c r="U81" s="47"/>
      <c r="V81" s="46"/>
      <c r="W81" s="42"/>
      <c r="X81" s="116"/>
      <c r="Y81" s="46"/>
      <c r="Z81" s="42"/>
      <c r="AA81" s="116"/>
      <c r="AB81" s="46"/>
      <c r="AC81" s="120"/>
      <c r="AD81" s="32"/>
      <c r="AE81" s="33"/>
    </row>
    <row r="82" spans="1:31" ht="15.75" x14ac:dyDescent="0.2">
      <c r="A82" s="16" t="s">
        <v>83</v>
      </c>
      <c r="B82" s="28">
        <f>'Расчет субсидий'!AW82</f>
        <v>299.41818181818167</v>
      </c>
      <c r="C82" s="26">
        <f>'Расчет субсидий'!D82-1</f>
        <v>9.7172823801241037E-2</v>
      </c>
      <c r="D82" s="32">
        <f>C82*'Расчет субсидий'!E82</f>
        <v>0.97172823801241037</v>
      </c>
      <c r="E82" s="39">
        <f t="shared" ref="E82:E90" si="27">$B82*D82/$AD82</f>
        <v>7.8961912464573487</v>
      </c>
      <c r="F82" s="26" t="s">
        <v>378</v>
      </c>
      <c r="G82" s="32" t="s">
        <v>378</v>
      </c>
      <c r="H82" s="31" t="s">
        <v>378</v>
      </c>
      <c r="I82" s="26" t="s">
        <v>378</v>
      </c>
      <c r="J82" s="32" t="s">
        <v>378</v>
      </c>
      <c r="K82" s="31" t="s">
        <v>378</v>
      </c>
      <c r="L82" s="26">
        <f>'Расчет субсидий'!P82-1</f>
        <v>0.91676894404291098</v>
      </c>
      <c r="M82" s="32">
        <f>L82*'Расчет субсидий'!Q82</f>
        <v>18.335378880858219</v>
      </c>
      <c r="N82" s="39">
        <f t="shared" ref="N82:N90" si="28">$B82*M82/$AD82</f>
        <v>148.99192238731931</v>
      </c>
      <c r="O82" s="27">
        <f>'Расчет субсидий'!R82-1</f>
        <v>0</v>
      </c>
      <c r="P82" s="32">
        <f>O82*'Расчет субсидий'!S82</f>
        <v>0</v>
      </c>
      <c r="Q82" s="39">
        <f t="shared" ref="Q82:Q90" si="29">$B82*P82/$AD82</f>
        <v>0</v>
      </c>
      <c r="R82" s="27">
        <f>'Расчет субсидий'!V82-1</f>
        <v>0.30973451327433632</v>
      </c>
      <c r="S82" s="32">
        <f>R82*'Расчет субсидий'!W82</f>
        <v>4.6460176991150446</v>
      </c>
      <c r="T82" s="39">
        <f t="shared" ref="T82:T90" si="30">$B82*S82/$AD82</f>
        <v>37.7531935900885</v>
      </c>
      <c r="U82" s="27">
        <f>'Расчет субсидий'!Z82-1</f>
        <v>0.31121833534378762</v>
      </c>
      <c r="V82" s="32">
        <f>U82*'Расчет субсидий'!AA82</f>
        <v>10.892641737032566</v>
      </c>
      <c r="W82" s="39">
        <f t="shared" ref="W82:W90" si="31">$B82*V82/$AD82</f>
        <v>88.512795008077177</v>
      </c>
      <c r="X82" s="115" t="e">
        <f>'Расчет субсидий'!AL82-1</f>
        <v>#VALUE!</v>
      </c>
      <c r="Y82" s="32" t="e">
        <f>X82*'Расчет субсидий'!AM82</f>
        <v>#VALUE!</v>
      </c>
      <c r="Z82" s="39" t="e">
        <f t="shared" si="14"/>
        <v>#VALUE!</v>
      </c>
      <c r="AA82" s="115">
        <f>'Расчет субсидий'!AP82-1</f>
        <v>0.10007524454477057</v>
      </c>
      <c r="AB82" s="32">
        <f>AA82*'Расчет субсидий'!AQ82</f>
        <v>2.0015048908954114</v>
      </c>
      <c r="AC82" s="119">
        <f t="shared" si="15"/>
        <v>16.264079586239291</v>
      </c>
      <c r="AD82" s="32">
        <f t="shared" si="16"/>
        <v>36.847271445913655</v>
      </c>
      <c r="AE82" s="33" t="str">
        <f>IF('Расчет субсидий'!BG82="+",'Расчет субсидий'!BG82,"-")</f>
        <v>-</v>
      </c>
    </row>
    <row r="83" spans="1:31" ht="15.75" x14ac:dyDescent="0.2">
      <c r="A83" s="16" t="s">
        <v>84</v>
      </c>
      <c r="B83" s="28">
        <f>'Расчет субсидий'!AW83</f>
        <v>85.627272727272725</v>
      </c>
      <c r="C83" s="26">
        <f>'Расчет субсидий'!D83-1</f>
        <v>-6.1116934114764376E-3</v>
      </c>
      <c r="D83" s="32">
        <f>C83*'Расчет субсидий'!E83</f>
        <v>-6.1116934114764376E-2</v>
      </c>
      <c r="E83" s="39">
        <f t="shared" si="27"/>
        <v>-0.39854343143857501</v>
      </c>
      <c r="F83" s="26" t="s">
        <v>378</v>
      </c>
      <c r="G83" s="32" t="s">
        <v>378</v>
      </c>
      <c r="H83" s="31" t="s">
        <v>378</v>
      </c>
      <c r="I83" s="26" t="s">
        <v>378</v>
      </c>
      <c r="J83" s="32" t="s">
        <v>378</v>
      </c>
      <c r="K83" s="31" t="s">
        <v>378</v>
      </c>
      <c r="L83" s="26">
        <f>'Расчет субсидий'!P83-1</f>
        <v>-0.22664858831549206</v>
      </c>
      <c r="M83" s="32">
        <f>L83*'Расчет субсидий'!Q83</f>
        <v>-4.5329717663098412</v>
      </c>
      <c r="N83" s="39">
        <f t="shared" si="28"/>
        <v>-29.55950177354978</v>
      </c>
      <c r="O83" s="27">
        <f>'Расчет субсидий'!R83-1</f>
        <v>0</v>
      </c>
      <c r="P83" s="32">
        <f>O83*'Расчет субсидий'!S83</f>
        <v>0</v>
      </c>
      <c r="Q83" s="39">
        <f t="shared" si="29"/>
        <v>0</v>
      </c>
      <c r="R83" s="27">
        <f>'Расчет субсидий'!V83-1</f>
        <v>0.32518181818181824</v>
      </c>
      <c r="S83" s="32">
        <f>R83*'Расчет субсидий'!W83</f>
        <v>8.1295454545454557</v>
      </c>
      <c r="T83" s="39">
        <f t="shared" si="30"/>
        <v>53.012753149666189</v>
      </c>
      <c r="U83" s="27">
        <f>'Расчет субсидий'!Z83-1</f>
        <v>0.34333333333333327</v>
      </c>
      <c r="V83" s="32">
        <f>U83*'Расчет субсидий'!AA83</f>
        <v>8.5833333333333321</v>
      </c>
      <c r="W83" s="39">
        <f t="shared" si="31"/>
        <v>55.971903195016104</v>
      </c>
      <c r="X83" s="115" t="e">
        <f>'Расчет субсидий'!AL83-1</f>
        <v>#VALUE!</v>
      </c>
      <c r="Y83" s="32" t="e">
        <f>X83*'Расчет субсидий'!AM83</f>
        <v>#VALUE!</v>
      </c>
      <c r="Z83" s="39" t="e">
        <f t="shared" si="14"/>
        <v>#VALUE!</v>
      </c>
      <c r="AA83" s="115">
        <f>'Расчет субсидий'!AP83-1</f>
        <v>5.0610820244328059E-2</v>
      </c>
      <c r="AB83" s="32">
        <f>AA83*'Расчет субсидий'!AQ83</f>
        <v>1.0122164048865612</v>
      </c>
      <c r="AC83" s="119">
        <f t="shared" si="15"/>
        <v>6.6006615875787764</v>
      </c>
      <c r="AD83" s="32">
        <f t="shared" si="16"/>
        <v>13.131006492340745</v>
      </c>
      <c r="AE83" s="33" t="str">
        <f>IF('Расчет субсидий'!BG83="+",'Расчет субсидий'!BG83,"-")</f>
        <v>-</v>
      </c>
    </row>
    <row r="84" spans="1:31" ht="15.75" x14ac:dyDescent="0.2">
      <c r="A84" s="16" t="s">
        <v>85</v>
      </c>
      <c r="B84" s="28">
        <f>'Расчет субсидий'!AW84</f>
        <v>84.554545454545405</v>
      </c>
      <c r="C84" s="26">
        <f>'Расчет субсидий'!D84-1</f>
        <v>-0.1391126454417595</v>
      </c>
      <c r="D84" s="32">
        <f>C84*'Расчет субсидий'!E84</f>
        <v>-1.391126454417595</v>
      </c>
      <c r="E84" s="39">
        <f t="shared" si="27"/>
        <v>-9.549473845016184</v>
      </c>
      <c r="F84" s="26" t="s">
        <v>378</v>
      </c>
      <c r="G84" s="32" t="s">
        <v>378</v>
      </c>
      <c r="H84" s="31" t="s">
        <v>378</v>
      </c>
      <c r="I84" s="26" t="s">
        <v>378</v>
      </c>
      <c r="J84" s="32" t="s">
        <v>378</v>
      </c>
      <c r="K84" s="31" t="s">
        <v>378</v>
      </c>
      <c r="L84" s="26">
        <f>'Расчет субсидий'!P84-1</f>
        <v>-4.2648709315376121E-2</v>
      </c>
      <c r="M84" s="32">
        <f>L84*'Расчет субсидий'!Q84</f>
        <v>-0.85297418630752242</v>
      </c>
      <c r="N84" s="39">
        <f t="shared" si="28"/>
        <v>-5.8552942162456389</v>
      </c>
      <c r="O84" s="27">
        <f>'Расчет субсидий'!R84-1</f>
        <v>0</v>
      </c>
      <c r="P84" s="32">
        <f>O84*'Расчет субсидий'!S84</f>
        <v>0</v>
      </c>
      <c r="Q84" s="39">
        <f t="shared" si="29"/>
        <v>0</v>
      </c>
      <c r="R84" s="27">
        <f>'Расчет субсидий'!V84-1</f>
        <v>0.30650406504065031</v>
      </c>
      <c r="S84" s="32">
        <f>R84*'Расчет субсидий'!W84</f>
        <v>6.1300813008130062</v>
      </c>
      <c r="T84" s="39">
        <f t="shared" si="30"/>
        <v>42.08032336962809</v>
      </c>
      <c r="U84" s="27">
        <f>'Расчет субсидий'!Z84-1</f>
        <v>0.27626918536009426</v>
      </c>
      <c r="V84" s="32">
        <f>U84*'Расчет субсидий'!AA84</f>
        <v>8.2880755608028274</v>
      </c>
      <c r="W84" s="39">
        <f t="shared" si="31"/>
        <v>56.894008838714669</v>
      </c>
      <c r="X84" s="115" t="e">
        <f>'Расчет субсидий'!AL84-1</f>
        <v>#VALUE!</v>
      </c>
      <c r="Y84" s="32" t="e">
        <f>X84*'Расчет субсидий'!AM84</f>
        <v>#VALUE!</v>
      </c>
      <c r="Z84" s="39" t="e">
        <f t="shared" si="14"/>
        <v>#VALUE!</v>
      </c>
      <c r="AA84" s="115">
        <f>'Расчет субсидий'!AP84-1</f>
        <v>7.1743929359824321E-3</v>
      </c>
      <c r="AB84" s="32">
        <f>AA84*'Расчет субсидий'!AQ84</f>
        <v>0.14348785871964864</v>
      </c>
      <c r="AC84" s="119">
        <f t="shared" si="15"/>
        <v>0.98498130746447499</v>
      </c>
      <c r="AD84" s="32">
        <f t="shared" si="16"/>
        <v>12.317544079610364</v>
      </c>
      <c r="AE84" s="33" t="str">
        <f>IF('Расчет субсидий'!BG84="+",'Расчет субсидий'!BG84,"-")</f>
        <v>-</v>
      </c>
    </row>
    <row r="85" spans="1:31" ht="15.75" x14ac:dyDescent="0.2">
      <c r="A85" s="16" t="s">
        <v>86</v>
      </c>
      <c r="B85" s="28">
        <f>'Расчет субсидий'!AW85</f>
        <v>100.09090909090901</v>
      </c>
      <c r="C85" s="26">
        <f>'Расчет субсидий'!D85-1</f>
        <v>-0.2025496640221055</v>
      </c>
      <c r="D85" s="32">
        <f>C85*'Расчет субсидий'!E85</f>
        <v>-2.0254966402210552</v>
      </c>
      <c r="E85" s="39">
        <f t="shared" si="27"/>
        <v>-18.634835487326917</v>
      </c>
      <c r="F85" s="26" t="s">
        <v>378</v>
      </c>
      <c r="G85" s="32" t="s">
        <v>378</v>
      </c>
      <c r="H85" s="31" t="s">
        <v>378</v>
      </c>
      <c r="I85" s="26" t="s">
        <v>378</v>
      </c>
      <c r="J85" s="32" t="s">
        <v>378</v>
      </c>
      <c r="K85" s="31" t="s">
        <v>378</v>
      </c>
      <c r="L85" s="26">
        <f>'Расчет субсидий'!P85-1</f>
        <v>-0.35741647674926058</v>
      </c>
      <c r="M85" s="32">
        <f>L85*'Расчет субсидий'!Q85</f>
        <v>-7.1483295349852121</v>
      </c>
      <c r="N85" s="39">
        <f t="shared" si="28"/>
        <v>-65.765571884193164</v>
      </c>
      <c r="O85" s="27">
        <f>'Расчет субсидий'!R85-1</f>
        <v>0</v>
      </c>
      <c r="P85" s="32">
        <f>O85*'Расчет субсидий'!S85</f>
        <v>0</v>
      </c>
      <c r="Q85" s="39">
        <f t="shared" si="29"/>
        <v>0</v>
      </c>
      <c r="R85" s="27">
        <f>'Расчет субсидий'!V85-1</f>
        <v>0.32371584699453559</v>
      </c>
      <c r="S85" s="32">
        <f>R85*'Расчет субсидий'!W85</f>
        <v>8.0928961748633892</v>
      </c>
      <c r="T85" s="39">
        <f t="shared" si="30"/>
        <v>74.455709202330596</v>
      </c>
      <c r="U85" s="27">
        <f>'Расчет субсидий'!Z85-1</f>
        <v>0.26941362916006328</v>
      </c>
      <c r="V85" s="32">
        <f>U85*'Расчет субсидий'!AA85</f>
        <v>6.7353407290015816</v>
      </c>
      <c r="W85" s="39">
        <f t="shared" si="31"/>
        <v>61.966020552045499</v>
      </c>
      <c r="X85" s="115" t="e">
        <f>'Расчет субсидий'!AL85-1</f>
        <v>#VALUE!</v>
      </c>
      <c r="Y85" s="32" t="e">
        <f>X85*'Расчет субсидий'!AM85</f>
        <v>#VALUE!</v>
      </c>
      <c r="Z85" s="39" t="e">
        <f t="shared" si="14"/>
        <v>#VALUE!</v>
      </c>
      <c r="AA85" s="115">
        <f>'Расчет субсидий'!AP85-1</f>
        <v>0.26124401913875595</v>
      </c>
      <c r="AB85" s="32">
        <f>AA85*'Расчет субсидий'!AQ85</f>
        <v>5.2248803827751189</v>
      </c>
      <c r="AC85" s="119">
        <f t="shared" si="15"/>
        <v>48.069586708052981</v>
      </c>
      <c r="AD85" s="32">
        <f t="shared" si="16"/>
        <v>10.879291111433822</v>
      </c>
      <c r="AE85" s="33" t="str">
        <f>IF('Расчет субсидий'!BG85="+",'Расчет субсидий'!BG85,"-")</f>
        <v>-</v>
      </c>
    </row>
    <row r="86" spans="1:31" ht="15.75" x14ac:dyDescent="0.2">
      <c r="A86" s="16" t="s">
        <v>87</v>
      </c>
      <c r="B86" s="28">
        <f>'Расчет субсидий'!AW86</f>
        <v>165.75454545454534</v>
      </c>
      <c r="C86" s="26">
        <f>'Расчет субсидий'!D86-1</f>
        <v>-0.14636528533556592</v>
      </c>
      <c r="D86" s="32">
        <f>C86*'Расчет субсидий'!E86</f>
        <v>-1.4636528533556592</v>
      </c>
      <c r="E86" s="39">
        <f t="shared" si="27"/>
        <v>-9.170972316932902</v>
      </c>
      <c r="F86" s="26" t="s">
        <v>378</v>
      </c>
      <c r="G86" s="32" t="s">
        <v>378</v>
      </c>
      <c r="H86" s="31" t="s">
        <v>378</v>
      </c>
      <c r="I86" s="26" t="s">
        <v>378</v>
      </c>
      <c r="J86" s="32" t="s">
        <v>378</v>
      </c>
      <c r="K86" s="31" t="s">
        <v>378</v>
      </c>
      <c r="L86" s="26">
        <f>'Расчет субсидий'!P86-1</f>
        <v>0.51356993736951995</v>
      </c>
      <c r="M86" s="32">
        <f>L86*'Расчет субсидий'!Q86</f>
        <v>10.2713987473904</v>
      </c>
      <c r="N86" s="39">
        <f t="shared" si="28"/>
        <v>64.358644437122479</v>
      </c>
      <c r="O86" s="27">
        <f>'Расчет субсидий'!R86-1</f>
        <v>0</v>
      </c>
      <c r="P86" s="32">
        <f>O86*'Расчет субсидий'!S86</f>
        <v>0</v>
      </c>
      <c r="Q86" s="39">
        <f t="shared" si="29"/>
        <v>0</v>
      </c>
      <c r="R86" s="27">
        <f>'Расчет субсидий'!V86-1</f>
        <v>0.32311111111111113</v>
      </c>
      <c r="S86" s="32">
        <f>R86*'Расчет субсидий'!W86</f>
        <v>6.4622222222222225</v>
      </c>
      <c r="T86" s="39">
        <f t="shared" si="30"/>
        <v>40.491063827050525</v>
      </c>
      <c r="U86" s="27">
        <f>'Расчет субсидий'!Z86-1</f>
        <v>0.26056338028169002</v>
      </c>
      <c r="V86" s="32">
        <f>U86*'Расчет субсидий'!AA86</f>
        <v>7.8169014084507005</v>
      </c>
      <c r="W86" s="39">
        <f t="shared" si="31"/>
        <v>48.979227729264892</v>
      </c>
      <c r="X86" s="115" t="e">
        <f>'Расчет субсидий'!AL86-1</f>
        <v>#VALUE!</v>
      </c>
      <c r="Y86" s="32" t="e">
        <f>X86*'Расчет субсидий'!AM86</f>
        <v>#VALUE!</v>
      </c>
      <c r="Z86" s="39" t="e">
        <f t="shared" si="14"/>
        <v>#VALUE!</v>
      </c>
      <c r="AA86" s="115">
        <f>'Расчет субсидий'!AP86-1</f>
        <v>0.16834677419354849</v>
      </c>
      <c r="AB86" s="32">
        <f>AA86*'Расчет субсидий'!AQ86</f>
        <v>3.3669354838709697</v>
      </c>
      <c r="AC86" s="119">
        <f t="shared" si="15"/>
        <v>21.096581778040342</v>
      </c>
      <c r="AD86" s="32">
        <f t="shared" si="16"/>
        <v>26.453805008578634</v>
      </c>
      <c r="AE86" s="33" t="str">
        <f>IF('Расчет субсидий'!BG86="+",'Расчет субсидий'!BG86,"-")</f>
        <v>-</v>
      </c>
    </row>
    <row r="87" spans="1:31" ht="15.75" x14ac:dyDescent="0.2">
      <c r="A87" s="16" t="s">
        <v>88</v>
      </c>
      <c r="B87" s="28">
        <f>'Расчет субсидий'!AW87</f>
        <v>113.89090909090908</v>
      </c>
      <c r="C87" s="26">
        <f>'Расчет субсидий'!D87-1</f>
        <v>0.15344467640918591</v>
      </c>
      <c r="D87" s="32">
        <f>C87*'Расчет субсидий'!E87</f>
        <v>1.5344467640918591</v>
      </c>
      <c r="E87" s="39">
        <f t="shared" si="27"/>
        <v>10.156378875136072</v>
      </c>
      <c r="F87" s="26" t="s">
        <v>378</v>
      </c>
      <c r="G87" s="32" t="s">
        <v>378</v>
      </c>
      <c r="H87" s="31" t="s">
        <v>378</v>
      </c>
      <c r="I87" s="26" t="s">
        <v>378</v>
      </c>
      <c r="J87" s="32" t="s">
        <v>378</v>
      </c>
      <c r="K87" s="31" t="s">
        <v>378</v>
      </c>
      <c r="L87" s="26">
        <f>'Расчет субсидий'!P87-1</f>
        <v>-0.10564443102927856</v>
      </c>
      <c r="M87" s="32">
        <f>L87*'Расчет субсидий'!Q87</f>
        <v>-2.1128886205855713</v>
      </c>
      <c r="N87" s="39">
        <f t="shared" si="28"/>
        <v>-13.985038682219177</v>
      </c>
      <c r="O87" s="27">
        <f>'Расчет субсидий'!R87-1</f>
        <v>0</v>
      </c>
      <c r="P87" s="32">
        <f>O87*'Расчет субсидий'!S87</f>
        <v>0</v>
      </c>
      <c r="Q87" s="39">
        <f t="shared" si="29"/>
        <v>0</v>
      </c>
      <c r="R87" s="27">
        <f>'Расчет субсидий'!V87-1</f>
        <v>0.33108677337826453</v>
      </c>
      <c r="S87" s="32">
        <f>R87*'Расчет субсидий'!W87</f>
        <v>9.932603201347936</v>
      </c>
      <c r="T87" s="39">
        <f t="shared" si="30"/>
        <v>65.743096267652589</v>
      </c>
      <c r="U87" s="27">
        <f>'Расчет субсидий'!Z87-1</f>
        <v>0.28333333333333344</v>
      </c>
      <c r="V87" s="32">
        <f>U87*'Расчет субсидий'!AA87</f>
        <v>5.6666666666666687</v>
      </c>
      <c r="W87" s="39">
        <f t="shared" si="31"/>
        <v>37.507207791488888</v>
      </c>
      <c r="X87" s="115" t="e">
        <f>'Расчет субсидий'!AL87-1</f>
        <v>#VALUE!</v>
      </c>
      <c r="Y87" s="32" t="e">
        <f>X87*'Расчет субсидий'!AM87</f>
        <v>#VALUE!</v>
      </c>
      <c r="Z87" s="39" t="e">
        <f t="shared" si="14"/>
        <v>#VALUE!</v>
      </c>
      <c r="AA87" s="115">
        <f>'Расчет субсидий'!AP87-1</f>
        <v>0.10930232558139541</v>
      </c>
      <c r="AB87" s="32">
        <f>AA87*'Расчет субсидий'!AQ87</f>
        <v>2.1860465116279082</v>
      </c>
      <c r="AC87" s="119">
        <f t="shared" si="15"/>
        <v>14.469264838850711</v>
      </c>
      <c r="AD87" s="32">
        <f t="shared" si="16"/>
        <v>17.206874523148798</v>
      </c>
      <c r="AE87" s="33" t="str">
        <f>IF('Расчет субсидий'!BG87="+",'Расчет субсидий'!BG87,"-")</f>
        <v>-</v>
      </c>
    </row>
    <row r="88" spans="1:31" ht="15.75" x14ac:dyDescent="0.2">
      <c r="A88" s="16" t="s">
        <v>89</v>
      </c>
      <c r="B88" s="28">
        <f>'Расчет субсидий'!AW88</f>
        <v>40.272727272727252</v>
      </c>
      <c r="C88" s="26">
        <f>'Расчет субсидий'!D88-1</f>
        <v>2.6126714565644082E-3</v>
      </c>
      <c r="D88" s="32">
        <f>C88*'Расчет субсидий'!E88</f>
        <v>2.6126714565644082E-2</v>
      </c>
      <c r="E88" s="39">
        <f t="shared" si="27"/>
        <v>0.12385381032187028</v>
      </c>
      <c r="F88" s="26" t="s">
        <v>378</v>
      </c>
      <c r="G88" s="32" t="s">
        <v>378</v>
      </c>
      <c r="H88" s="31" t="s">
        <v>378</v>
      </c>
      <c r="I88" s="26" t="s">
        <v>378</v>
      </c>
      <c r="J88" s="32" t="s">
        <v>378</v>
      </c>
      <c r="K88" s="31" t="s">
        <v>378</v>
      </c>
      <c r="L88" s="26">
        <f>'Расчет субсидий'!P88-1</f>
        <v>-0.41715438950554995</v>
      </c>
      <c r="M88" s="32">
        <f>L88*'Расчет субсидий'!Q88</f>
        <v>-8.3430877901109994</v>
      </c>
      <c r="N88" s="39">
        <f t="shared" si="28"/>
        <v>-39.550445964373623</v>
      </c>
      <c r="O88" s="27">
        <f>'Расчет субсидий'!R88-1</f>
        <v>0</v>
      </c>
      <c r="P88" s="32">
        <f>O88*'Расчет субсидий'!S88</f>
        <v>0</v>
      </c>
      <c r="Q88" s="39">
        <f t="shared" si="29"/>
        <v>0</v>
      </c>
      <c r="R88" s="27">
        <f>'Расчет субсидий'!V88-1</f>
        <v>0.36460176991150428</v>
      </c>
      <c r="S88" s="32">
        <f>R88*'Расчет субсидий'!W88</f>
        <v>9.1150442477876066</v>
      </c>
      <c r="T88" s="39">
        <f t="shared" si="30"/>
        <v>43.209909095323333</v>
      </c>
      <c r="U88" s="27">
        <f>'Расчет субсидий'!Z88-1</f>
        <v>0.28421052631578947</v>
      </c>
      <c r="V88" s="32">
        <f>U88*'Расчет субсидий'!AA88</f>
        <v>7.1052631578947363</v>
      </c>
      <c r="W88" s="39">
        <f t="shared" si="31"/>
        <v>33.682532613651389</v>
      </c>
      <c r="X88" s="115" t="e">
        <f>'Расчет субсидий'!AL88-1</f>
        <v>#VALUE!</v>
      </c>
      <c r="Y88" s="32" t="e">
        <f>X88*'Расчет субсидий'!AM88</f>
        <v>#VALUE!</v>
      </c>
      <c r="Z88" s="39" t="e">
        <f t="shared" si="14"/>
        <v>#VALUE!</v>
      </c>
      <c r="AA88" s="115">
        <f>'Расчет субсидий'!AP88-1</f>
        <v>2.960526315789469E-2</v>
      </c>
      <c r="AB88" s="32">
        <f>AA88*'Расчет субсидий'!AQ88</f>
        <v>0.5921052631578938</v>
      </c>
      <c r="AC88" s="119">
        <f t="shared" si="15"/>
        <v>2.8068777178042783</v>
      </c>
      <c r="AD88" s="32">
        <f t="shared" si="16"/>
        <v>8.4954515932948809</v>
      </c>
      <c r="AE88" s="33" t="str">
        <f>IF('Расчет субсидий'!BG88="+",'Расчет субсидий'!BG88,"-")</f>
        <v>-</v>
      </c>
    </row>
    <row r="89" spans="1:31" ht="15.75" x14ac:dyDescent="0.2">
      <c r="A89" s="16" t="s">
        <v>90</v>
      </c>
      <c r="B89" s="28">
        <f>'Расчет субсидий'!AW89</f>
        <v>16.027272727272702</v>
      </c>
      <c r="C89" s="26">
        <f>'Расчет субсидий'!D89-1</f>
        <v>0.1791784702549577</v>
      </c>
      <c r="D89" s="32">
        <f>C89*'Расчет субсидий'!E89</f>
        <v>1.791784702549577</v>
      </c>
      <c r="E89" s="39">
        <f t="shared" si="27"/>
        <v>13.260312893509527</v>
      </c>
      <c r="F89" s="26" t="s">
        <v>378</v>
      </c>
      <c r="G89" s="32" t="s">
        <v>378</v>
      </c>
      <c r="H89" s="31" t="s">
        <v>378</v>
      </c>
      <c r="I89" s="26" t="s">
        <v>378</v>
      </c>
      <c r="J89" s="32" t="s">
        <v>378</v>
      </c>
      <c r="K89" s="31" t="s">
        <v>378</v>
      </c>
      <c r="L89" s="26">
        <f>'Расчет субсидий'!P89-1</f>
        <v>-0.81692044969403732</v>
      </c>
      <c r="M89" s="32">
        <f>L89*'Расчет субсидий'!Q89</f>
        <v>-16.338408993880748</v>
      </c>
      <c r="N89" s="39">
        <f t="shared" si="28"/>
        <v>-120.91431249117629</v>
      </c>
      <c r="O89" s="27">
        <f>'Расчет субсидий'!R89-1</f>
        <v>0</v>
      </c>
      <c r="P89" s="32">
        <f>O89*'Расчет субсидий'!S89</f>
        <v>0</v>
      </c>
      <c r="Q89" s="39">
        <f t="shared" si="29"/>
        <v>0</v>
      </c>
      <c r="R89" s="27">
        <f>'Расчет субсидий'!V89-1</f>
        <v>0.31503267973856208</v>
      </c>
      <c r="S89" s="32">
        <f>R89*'Расчет субсидий'!W89</f>
        <v>7.8758169934640518</v>
      </c>
      <c r="T89" s="39">
        <f t="shared" si="30"/>
        <v>58.285907607509088</v>
      </c>
      <c r="U89" s="27">
        <f>'Расчет субсидий'!Z89-1</f>
        <v>0.25903614457831314</v>
      </c>
      <c r="V89" s="32">
        <f>U89*'Расчет субсидий'!AA89</f>
        <v>6.4759036144578284</v>
      </c>
      <c r="W89" s="39">
        <f t="shared" si="31"/>
        <v>47.925684416062857</v>
      </c>
      <c r="X89" s="115" t="e">
        <f>'Расчет субсидий'!AL89-1</f>
        <v>#VALUE!</v>
      </c>
      <c r="Y89" s="32" t="e">
        <f>X89*'Расчет субсидий'!AM89</f>
        <v>#VALUE!</v>
      </c>
      <c r="Z89" s="39" t="e">
        <f t="shared" si="14"/>
        <v>#VALUE!</v>
      </c>
      <c r="AA89" s="115">
        <f>'Расчет субсидий'!AP89-1</f>
        <v>0.11802853437094685</v>
      </c>
      <c r="AB89" s="32">
        <f>AA89*'Расчет субсидий'!AQ89</f>
        <v>2.3605706874189369</v>
      </c>
      <c r="AC89" s="119">
        <f t="shared" si="15"/>
        <v>17.4696803013675</v>
      </c>
      <c r="AD89" s="32">
        <f t="shared" si="16"/>
        <v>2.1656670040096468</v>
      </c>
      <c r="AE89" s="33" t="str">
        <f>IF('Расчет субсидий'!BG89="+",'Расчет субсидий'!BG89,"-")</f>
        <v>-</v>
      </c>
    </row>
    <row r="90" spans="1:31" ht="15.75" x14ac:dyDescent="0.2">
      <c r="A90" s="16" t="s">
        <v>91</v>
      </c>
      <c r="B90" s="28">
        <f>'Расчет субсидий'!AW90</f>
        <v>132.69090909090914</v>
      </c>
      <c r="C90" s="26">
        <f>'Расчет субсидий'!D90-1</f>
        <v>-0.20763390863477549</v>
      </c>
      <c r="D90" s="32">
        <f>C90*'Расчет субсидий'!E90</f>
        <v>-2.0763390863477547</v>
      </c>
      <c r="E90" s="39">
        <f t="shared" si="27"/>
        <v>-26.896737785250934</v>
      </c>
      <c r="F90" s="26" t="s">
        <v>378</v>
      </c>
      <c r="G90" s="32" t="s">
        <v>378</v>
      </c>
      <c r="H90" s="31" t="s">
        <v>378</v>
      </c>
      <c r="I90" s="26" t="s">
        <v>378</v>
      </c>
      <c r="J90" s="32" t="s">
        <v>378</v>
      </c>
      <c r="K90" s="31" t="s">
        <v>378</v>
      </c>
      <c r="L90" s="26">
        <f>'Расчет субсидий'!P90-1</f>
        <v>-0.29573016675088426</v>
      </c>
      <c r="M90" s="32">
        <f>L90*'Расчет субсидий'!Q90</f>
        <v>-5.9146033350176852</v>
      </c>
      <c r="N90" s="39">
        <f t="shared" si="28"/>
        <v>-76.617319421350686</v>
      </c>
      <c r="O90" s="27">
        <f>'Расчет субсидий'!R90-1</f>
        <v>0</v>
      </c>
      <c r="P90" s="32">
        <f>O90*'Расчет субсидий'!S90</f>
        <v>0</v>
      </c>
      <c r="Q90" s="39">
        <f t="shared" si="29"/>
        <v>0</v>
      </c>
      <c r="R90" s="27">
        <f>'Расчет субсидий'!V90-1</f>
        <v>0.33333333333333348</v>
      </c>
      <c r="S90" s="32">
        <f>R90*'Расчет субсидий'!W90</f>
        <v>10.000000000000004</v>
      </c>
      <c r="T90" s="39">
        <f t="shared" si="30"/>
        <v>129.53923548471002</v>
      </c>
      <c r="U90" s="27">
        <f>'Расчет субсидий'!Z90-1</f>
        <v>0.28102189781021902</v>
      </c>
      <c r="V90" s="32">
        <f>U90*'Расчет субсидий'!AA90</f>
        <v>5.6204379562043805</v>
      </c>
      <c r="W90" s="39">
        <f t="shared" si="31"/>
        <v>72.806723593596132</v>
      </c>
      <c r="X90" s="115" t="e">
        <f>'Расчет субсидий'!AL90-1</f>
        <v>#VALUE!</v>
      </c>
      <c r="Y90" s="32" t="e">
        <f>X90*'Расчет субсидий'!AM90</f>
        <v>#VALUE!</v>
      </c>
      <c r="Z90" s="39" t="e">
        <f t="shared" si="14"/>
        <v>#VALUE!</v>
      </c>
      <c r="AA90" s="115">
        <f>'Расчет субсидий'!AP90-1</f>
        <v>0.13069016152716584</v>
      </c>
      <c r="AB90" s="32">
        <f>AA90*'Расчет субсидий'!AQ90</f>
        <v>2.6138032305433168</v>
      </c>
      <c r="AC90" s="119">
        <f t="shared" si="15"/>
        <v>33.859007219204635</v>
      </c>
      <c r="AD90" s="32">
        <f t="shared" si="16"/>
        <v>10.24329876538226</v>
      </c>
      <c r="AE90" s="33" t="str">
        <f>IF('Расчет субсидий'!BG90="+",'Расчет субсидий'!BG90,"-")</f>
        <v>-</v>
      </c>
    </row>
    <row r="91" spans="1:31" ht="15.75" x14ac:dyDescent="0.2">
      <c r="A91" s="36" t="s">
        <v>92</v>
      </c>
      <c r="B91" s="44"/>
      <c r="C91" s="45"/>
      <c r="D91" s="46"/>
      <c r="E91" s="42"/>
      <c r="F91" s="45"/>
      <c r="G91" s="46"/>
      <c r="H91" s="42"/>
      <c r="I91" s="45"/>
      <c r="J91" s="46"/>
      <c r="K91" s="42"/>
      <c r="L91" s="45"/>
      <c r="M91" s="46"/>
      <c r="N91" s="42"/>
      <c r="O91" s="47"/>
      <c r="P91" s="46"/>
      <c r="Q91" s="42"/>
      <c r="R91" s="47"/>
      <c r="S91" s="46"/>
      <c r="T91" s="42"/>
      <c r="U91" s="47"/>
      <c r="V91" s="46"/>
      <c r="W91" s="42"/>
      <c r="X91" s="116"/>
      <c r="Y91" s="46"/>
      <c r="Z91" s="42"/>
      <c r="AA91" s="116"/>
      <c r="AB91" s="46"/>
      <c r="AC91" s="120"/>
      <c r="AD91" s="32"/>
      <c r="AE91" s="33"/>
    </row>
    <row r="92" spans="1:31" ht="15.75" x14ac:dyDescent="0.2">
      <c r="A92" s="16" t="s">
        <v>93</v>
      </c>
      <c r="B92" s="28">
        <f>'Расчет субсидий'!AW92</f>
        <v>38.890909090909076</v>
      </c>
      <c r="C92" s="26">
        <f>'Расчет субсидий'!D92-1</f>
        <v>-1</v>
      </c>
      <c r="D92" s="32">
        <f>C92*'Расчет субсидий'!E92</f>
        <v>0</v>
      </c>
      <c r="E92" s="39">
        <f t="shared" ref="E92:E104" si="32">$B92*D92/$AD92</f>
        <v>0</v>
      </c>
      <c r="F92" s="26" t="s">
        <v>378</v>
      </c>
      <c r="G92" s="32" t="s">
        <v>378</v>
      </c>
      <c r="H92" s="31" t="s">
        <v>378</v>
      </c>
      <c r="I92" s="26" t="s">
        <v>378</v>
      </c>
      <c r="J92" s="32" t="s">
        <v>378</v>
      </c>
      <c r="K92" s="31" t="s">
        <v>378</v>
      </c>
      <c r="L92" s="26">
        <f>'Расчет субсидий'!P92-1</f>
        <v>-0.12739726027397258</v>
      </c>
      <c r="M92" s="32">
        <f>L92*'Расчет субсидий'!Q92</f>
        <v>-2.5479452054794516</v>
      </c>
      <c r="N92" s="39">
        <f t="shared" ref="N92:N104" si="33">$B92*M92/$AD92</f>
        <v>-10.823772121212116</v>
      </c>
      <c r="O92" s="27">
        <f>'Расчет субсидий'!R92-1</f>
        <v>0</v>
      </c>
      <c r="P92" s="32">
        <f>O92*'Расчет субсидий'!S92</f>
        <v>0</v>
      </c>
      <c r="Q92" s="39">
        <f t="shared" ref="Q92:Q104" si="34">$B92*P92/$AD92</f>
        <v>0</v>
      </c>
      <c r="R92" s="27">
        <f>'Расчет субсидий'!V92-1</f>
        <v>0.48514851485148514</v>
      </c>
      <c r="S92" s="32">
        <f>R92*'Расчет субсидий'!W92</f>
        <v>9.7029702970297027</v>
      </c>
      <c r="T92" s="39">
        <f t="shared" ref="T92:T104" si="35">$B92*S92/$AD92</f>
        <v>41.218602020202006</v>
      </c>
      <c r="U92" s="27">
        <f>'Расчет субсидий'!Z92-1</f>
        <v>6.6666666666666652E-2</v>
      </c>
      <c r="V92" s="32">
        <f>U92*'Расчет субсидий'!AA92</f>
        <v>1.9999999999999996</v>
      </c>
      <c r="W92" s="39">
        <f t="shared" ref="W92:W104" si="36">$B92*V92/$AD92</f>
        <v>8.496079191919188</v>
      </c>
      <c r="X92" s="115" t="e">
        <f>'Расчет субсидий'!AL92-1</f>
        <v>#VALUE!</v>
      </c>
      <c r="Y92" s="32" t="e">
        <f>X92*'Расчет субсидий'!AM92</f>
        <v>#VALUE!</v>
      </c>
      <c r="Z92" s="39" t="e">
        <f t="shared" si="14"/>
        <v>#VALUE!</v>
      </c>
      <c r="AA92" s="115">
        <f>'Расчет субсидий'!AP92-1</f>
        <v>0</v>
      </c>
      <c r="AB92" s="32">
        <f>AA92*'Расчет субсидий'!AQ92</f>
        <v>0</v>
      </c>
      <c r="AC92" s="119">
        <f t="shared" si="15"/>
        <v>0</v>
      </c>
      <c r="AD92" s="32">
        <f t="shared" si="16"/>
        <v>9.1550250915502502</v>
      </c>
      <c r="AE92" s="33" t="str">
        <f>IF('Расчет субсидий'!BG92="+",'Расчет субсидий'!BG92,"-")</f>
        <v>-</v>
      </c>
    </row>
    <row r="93" spans="1:31" ht="15.75" x14ac:dyDescent="0.2">
      <c r="A93" s="16" t="s">
        <v>94</v>
      </c>
      <c r="B93" s="28">
        <f>'Расчет субсидий'!AW93</f>
        <v>507.9545454545455</v>
      </c>
      <c r="C93" s="26">
        <f>'Расчет субсидий'!D93-1</f>
        <v>2.1920296405057993E-3</v>
      </c>
      <c r="D93" s="32">
        <f>C93*'Расчет субсидий'!E93</f>
        <v>2.1920296405057993E-2</v>
      </c>
      <c r="E93" s="39">
        <f t="shared" si="32"/>
        <v>0.22819997434981357</v>
      </c>
      <c r="F93" s="26" t="s">
        <v>378</v>
      </c>
      <c r="G93" s="32" t="s">
        <v>378</v>
      </c>
      <c r="H93" s="31" t="s">
        <v>378</v>
      </c>
      <c r="I93" s="26" t="s">
        <v>378</v>
      </c>
      <c r="J93" s="32" t="s">
        <v>378</v>
      </c>
      <c r="K93" s="31" t="s">
        <v>378</v>
      </c>
      <c r="L93" s="26">
        <f>'Расчет субсидий'!P93-1</f>
        <v>-0.20247393400351277</v>
      </c>
      <c r="M93" s="32">
        <f>L93*'Расчет субсидий'!Q93</f>
        <v>-4.0494786800702549</v>
      </c>
      <c r="N93" s="39">
        <f t="shared" si="33"/>
        <v>-42.156862929504911</v>
      </c>
      <c r="O93" s="27">
        <f>'Расчет субсидий'!R93-1</f>
        <v>0</v>
      </c>
      <c r="P93" s="32">
        <f>O93*'Расчет субсидий'!S93</f>
        <v>0</v>
      </c>
      <c r="Q93" s="39">
        <f t="shared" si="34"/>
        <v>0</v>
      </c>
      <c r="R93" s="27">
        <f>'Расчет субсидий'!V93-1</f>
        <v>0.20351758793969865</v>
      </c>
      <c r="S93" s="32">
        <f>R93*'Расчет субсидий'!W93</f>
        <v>4.070351758793973</v>
      </c>
      <c r="T93" s="39">
        <f t="shared" si="35"/>
        <v>42.374160904921659</v>
      </c>
      <c r="U93" s="27">
        <f>'Расчет субсидий'!Z93-1</f>
        <v>1.625</v>
      </c>
      <c r="V93" s="32">
        <f>U93*'Расчет субсидий'!AA93</f>
        <v>48.75</v>
      </c>
      <c r="W93" s="39">
        <f t="shared" si="36"/>
        <v>507.50904750477895</v>
      </c>
      <c r="X93" s="115" t="e">
        <f>'Расчет субсидий'!AL93-1</f>
        <v>#VALUE!</v>
      </c>
      <c r="Y93" s="32" t="e">
        <f>X93*'Расчет субсидий'!AM93</f>
        <v>#VALUE!</v>
      </c>
      <c r="Z93" s="39" t="e">
        <f t="shared" si="14"/>
        <v>#VALUE!</v>
      </c>
      <c r="AA93" s="115">
        <f>'Расчет субсидий'!AP93-1</f>
        <v>0</v>
      </c>
      <c r="AB93" s="32">
        <f>AA93*'Расчет субсидий'!AQ93</f>
        <v>0</v>
      </c>
      <c r="AC93" s="119">
        <f t="shared" si="15"/>
        <v>0</v>
      </c>
      <c r="AD93" s="32">
        <f t="shared" si="16"/>
        <v>48.792793375128774</v>
      </c>
      <c r="AE93" s="33" t="str">
        <f>IF('Расчет субсидий'!BG93="+",'Расчет субсидий'!BG93,"-")</f>
        <v>-</v>
      </c>
    </row>
    <row r="94" spans="1:31" ht="15.75" x14ac:dyDescent="0.2">
      <c r="A94" s="16" t="s">
        <v>95</v>
      </c>
      <c r="B94" s="28">
        <f>'Расчет субсидий'!AW94</f>
        <v>56.281818181818153</v>
      </c>
      <c r="C94" s="26">
        <f>'Расчет субсидий'!D94-1</f>
        <v>-1</v>
      </c>
      <c r="D94" s="32">
        <f>C94*'Расчет субсидий'!E94</f>
        <v>0</v>
      </c>
      <c r="E94" s="39">
        <f t="shared" si="32"/>
        <v>0</v>
      </c>
      <c r="F94" s="26" t="s">
        <v>378</v>
      </c>
      <c r="G94" s="32" t="s">
        <v>378</v>
      </c>
      <c r="H94" s="31" t="s">
        <v>378</v>
      </c>
      <c r="I94" s="26" t="s">
        <v>378</v>
      </c>
      <c r="J94" s="32" t="s">
        <v>378</v>
      </c>
      <c r="K94" s="31" t="s">
        <v>378</v>
      </c>
      <c r="L94" s="26">
        <f>'Расчет субсидий'!P94-1</f>
        <v>-0.26199616122840685</v>
      </c>
      <c r="M94" s="32">
        <f>L94*'Расчет субсидий'!Q94</f>
        <v>-5.2399232245681375</v>
      </c>
      <c r="N94" s="39">
        <f t="shared" si="33"/>
        <v>-32.840847771280991</v>
      </c>
      <c r="O94" s="27">
        <f>'Расчет субсидий'!R94-1</f>
        <v>0</v>
      </c>
      <c r="P94" s="32">
        <f>O94*'Расчет субсидий'!S94</f>
        <v>0</v>
      </c>
      <c r="Q94" s="39">
        <f t="shared" si="34"/>
        <v>0</v>
      </c>
      <c r="R94" s="27">
        <f>'Расчет субсидий'!V94-1</f>
        <v>1.5544041450777257E-2</v>
      </c>
      <c r="S94" s="32">
        <f>R94*'Расчет субсидий'!W94</f>
        <v>0.31088082901554515</v>
      </c>
      <c r="T94" s="39">
        <f t="shared" si="35"/>
        <v>1.948423582399073</v>
      </c>
      <c r="U94" s="27">
        <f>'Расчет субсидий'!Z94-1</f>
        <v>0.46363636363636385</v>
      </c>
      <c r="V94" s="32">
        <f>U94*'Расчет субсидий'!AA94</f>
        <v>13.909090909090915</v>
      </c>
      <c r="W94" s="39">
        <f t="shared" si="36"/>
        <v>87.174242370700071</v>
      </c>
      <c r="X94" s="115" t="e">
        <f>'Расчет субсидий'!AL94-1</f>
        <v>#VALUE!</v>
      </c>
      <c r="Y94" s="32" t="e">
        <f>X94*'Расчет субсидий'!AM94</f>
        <v>#VALUE!</v>
      </c>
      <c r="Z94" s="39" t="e">
        <f t="shared" si="14"/>
        <v>#VALUE!</v>
      </c>
      <c r="AA94" s="115">
        <f>'Расчет субсидий'!AP94-1</f>
        <v>0</v>
      </c>
      <c r="AB94" s="32">
        <f>AA94*'Расчет субсидий'!AQ94</f>
        <v>0</v>
      </c>
      <c r="AC94" s="119">
        <f t="shared" si="15"/>
        <v>0</v>
      </c>
      <c r="AD94" s="32">
        <f t="shared" si="16"/>
        <v>8.980048513538323</v>
      </c>
      <c r="AE94" s="33" t="str">
        <f>IF('Расчет субсидий'!BG94="+",'Расчет субсидий'!BG94,"-")</f>
        <v>-</v>
      </c>
    </row>
    <row r="95" spans="1:31" ht="15.75" x14ac:dyDescent="0.2">
      <c r="A95" s="16" t="s">
        <v>96</v>
      </c>
      <c r="B95" s="28">
        <f>'Расчет субсидий'!AW95</f>
        <v>66.57272727272732</v>
      </c>
      <c r="C95" s="26">
        <f>'Расчет субсидий'!D95-1</f>
        <v>-1</v>
      </c>
      <c r="D95" s="32">
        <f>C95*'Расчет субсидий'!E95</f>
        <v>0</v>
      </c>
      <c r="E95" s="39">
        <f t="shared" si="32"/>
        <v>0</v>
      </c>
      <c r="F95" s="26" t="s">
        <v>378</v>
      </c>
      <c r="G95" s="32" t="s">
        <v>378</v>
      </c>
      <c r="H95" s="31" t="s">
        <v>378</v>
      </c>
      <c r="I95" s="26" t="s">
        <v>378</v>
      </c>
      <c r="J95" s="32" t="s">
        <v>378</v>
      </c>
      <c r="K95" s="31" t="s">
        <v>378</v>
      </c>
      <c r="L95" s="26">
        <f>'Расчет субсидий'!P95-1</f>
        <v>9.1732729331823526E-2</v>
      </c>
      <c r="M95" s="32">
        <f>L95*'Расчет субсидий'!Q95</f>
        <v>1.8346545866364705</v>
      </c>
      <c r="N95" s="39">
        <f t="shared" si="33"/>
        <v>7.6535523273948689</v>
      </c>
      <c r="O95" s="27">
        <f>'Расчет субсидий'!R95-1</f>
        <v>0</v>
      </c>
      <c r="P95" s="32">
        <f>O95*'Расчет субсидий'!S95</f>
        <v>0</v>
      </c>
      <c r="Q95" s="39">
        <f t="shared" si="34"/>
        <v>0</v>
      </c>
      <c r="R95" s="27">
        <f>'Расчет субсидий'!V95-1</f>
        <v>9.011264080100112E-2</v>
      </c>
      <c r="S95" s="32">
        <f>R95*'Расчет субсидий'!W95</f>
        <v>1.8022528160200224</v>
      </c>
      <c r="T95" s="39">
        <f t="shared" si="35"/>
        <v>7.518383206885991</v>
      </c>
      <c r="U95" s="27">
        <f>'Расчет субсидий'!Z95-1</f>
        <v>0.41071428571428581</v>
      </c>
      <c r="V95" s="32">
        <f>U95*'Расчет субсидий'!AA95</f>
        <v>12.321428571428575</v>
      </c>
      <c r="W95" s="39">
        <f t="shared" si="36"/>
        <v>51.400791738446465</v>
      </c>
      <c r="X95" s="115" t="e">
        <f>'Расчет субсидий'!AL95-1</f>
        <v>#VALUE!</v>
      </c>
      <c r="Y95" s="32" t="e">
        <f>X95*'Расчет субсидий'!AM95</f>
        <v>#VALUE!</v>
      </c>
      <c r="Z95" s="39" t="e">
        <f t="shared" si="14"/>
        <v>#VALUE!</v>
      </c>
      <c r="AA95" s="115">
        <f>'Расчет субсидий'!AP95-1</f>
        <v>0</v>
      </c>
      <c r="AB95" s="32">
        <f>AA95*'Расчет субсидий'!AQ95</f>
        <v>0</v>
      </c>
      <c r="AC95" s="119">
        <f t="shared" si="15"/>
        <v>0</v>
      </c>
      <c r="AD95" s="32">
        <f t="shared" si="16"/>
        <v>15.958335974085067</v>
      </c>
      <c r="AE95" s="33" t="str">
        <f>IF('Расчет субсидий'!BG95="+",'Расчет субсидий'!BG95,"-")</f>
        <v>-</v>
      </c>
    </row>
    <row r="96" spans="1:31" ht="15.75" x14ac:dyDescent="0.2">
      <c r="A96" s="16" t="s">
        <v>97</v>
      </c>
      <c r="B96" s="28">
        <f>'Расчет субсидий'!AW96</f>
        <v>19.68181818181813</v>
      </c>
      <c r="C96" s="26">
        <f>'Расчет субсидий'!D96-1</f>
        <v>0.29218472468916512</v>
      </c>
      <c r="D96" s="32">
        <f>C96*'Расчет субсидий'!E96</f>
        <v>2.9218472468916512</v>
      </c>
      <c r="E96" s="39">
        <f t="shared" si="32"/>
        <v>16.016215201236886</v>
      </c>
      <c r="F96" s="26" t="s">
        <v>378</v>
      </c>
      <c r="G96" s="32" t="s">
        <v>378</v>
      </c>
      <c r="H96" s="31" t="s">
        <v>378</v>
      </c>
      <c r="I96" s="26" t="s">
        <v>378</v>
      </c>
      <c r="J96" s="32" t="s">
        <v>378</v>
      </c>
      <c r="K96" s="31" t="s">
        <v>378</v>
      </c>
      <c r="L96" s="26">
        <f>'Расчет субсидий'!P96-1</f>
        <v>-0.46588060532912445</v>
      </c>
      <c r="M96" s="32">
        <f>L96*'Расчет субсидий'!Q96</f>
        <v>-9.3176121065824891</v>
      </c>
      <c r="N96" s="39">
        <f t="shared" si="33"/>
        <v>-51.074840007270645</v>
      </c>
      <c r="O96" s="27">
        <f>'Расчет субсидий'!R96-1</f>
        <v>0</v>
      </c>
      <c r="P96" s="32">
        <f>O96*'Расчет субсидий'!S96</f>
        <v>0</v>
      </c>
      <c r="Q96" s="39">
        <f t="shared" si="34"/>
        <v>0</v>
      </c>
      <c r="R96" s="27">
        <f>'Расчет субсидий'!V96-1</f>
        <v>0.10427248282043622</v>
      </c>
      <c r="S96" s="32">
        <f>R96*'Расчет субсидий'!W96</f>
        <v>2.6068120705109052</v>
      </c>
      <c r="T96" s="39">
        <f t="shared" si="35"/>
        <v>14.289338073679522</v>
      </c>
      <c r="U96" s="27">
        <f>'Расчет субсидий'!Z96-1</f>
        <v>0.29518072289156616</v>
      </c>
      <c r="V96" s="32">
        <f>U96*'Расчет субсидий'!AA96</f>
        <v>7.3795180722891542</v>
      </c>
      <c r="W96" s="39">
        <f t="shared" si="36"/>
        <v>40.451104914172369</v>
      </c>
      <c r="X96" s="115" t="e">
        <f>'Расчет субсидий'!AL96-1</f>
        <v>#VALUE!</v>
      </c>
      <c r="Y96" s="32" t="e">
        <f>X96*'Расчет субсидий'!AM96</f>
        <v>#VALUE!</v>
      </c>
      <c r="Z96" s="39" t="e">
        <f t="shared" si="14"/>
        <v>#VALUE!</v>
      </c>
      <c r="AA96" s="115">
        <f>'Расчет субсидий'!AP96-1</f>
        <v>0</v>
      </c>
      <c r="AB96" s="32">
        <f>AA96*'Расчет субсидий'!AQ96</f>
        <v>0</v>
      </c>
      <c r="AC96" s="119">
        <f t="shared" si="15"/>
        <v>0</v>
      </c>
      <c r="AD96" s="32">
        <f t="shared" si="16"/>
        <v>3.5905652831092221</v>
      </c>
      <c r="AE96" s="33" t="str">
        <f>IF('Расчет субсидий'!BG96="+",'Расчет субсидий'!BG96,"-")</f>
        <v>-</v>
      </c>
    </row>
    <row r="97" spans="1:31" ht="15.75" x14ac:dyDescent="0.2">
      <c r="A97" s="16" t="s">
        <v>98</v>
      </c>
      <c r="B97" s="28">
        <f>'Расчет субсидий'!AW97</f>
        <v>100.57272727272721</v>
      </c>
      <c r="C97" s="26">
        <f>'Расчет субсидий'!D97-1</f>
        <v>-1</v>
      </c>
      <c r="D97" s="32">
        <f>C97*'Расчет субсидий'!E97</f>
        <v>0</v>
      </c>
      <c r="E97" s="39">
        <f t="shared" si="32"/>
        <v>0</v>
      </c>
      <c r="F97" s="26" t="s">
        <v>378</v>
      </c>
      <c r="G97" s="32" t="s">
        <v>378</v>
      </c>
      <c r="H97" s="31" t="s">
        <v>378</v>
      </c>
      <c r="I97" s="26" t="s">
        <v>378</v>
      </c>
      <c r="J97" s="32" t="s">
        <v>378</v>
      </c>
      <c r="K97" s="31" t="s">
        <v>378</v>
      </c>
      <c r="L97" s="26">
        <f>'Расчет субсидий'!P97-1</f>
        <v>0.90420168067226903</v>
      </c>
      <c r="M97" s="32">
        <f>L97*'Расчет субсидий'!Q97</f>
        <v>18.084033613445381</v>
      </c>
      <c r="N97" s="39">
        <f t="shared" si="33"/>
        <v>103.27016398296934</v>
      </c>
      <c r="O97" s="27">
        <f>'Расчет субсидий'!R97-1</f>
        <v>0</v>
      </c>
      <c r="P97" s="32">
        <f>O97*'Расчет субсидий'!S97</f>
        <v>0</v>
      </c>
      <c r="Q97" s="39">
        <f t="shared" si="34"/>
        <v>0</v>
      </c>
      <c r="R97" s="27">
        <f>'Расчет субсидий'!V97-1</f>
        <v>-4.9663569368792015E-2</v>
      </c>
      <c r="S97" s="32">
        <f>R97*'Расчет субсидий'!W97</f>
        <v>-1.2415892342198003</v>
      </c>
      <c r="T97" s="39">
        <f t="shared" si="35"/>
        <v>-7.0901838913879196</v>
      </c>
      <c r="U97" s="27">
        <f>'Расчет субсидий'!Z97-1</f>
        <v>3.0769230769230882E-2</v>
      </c>
      <c r="V97" s="32">
        <f>U97*'Расчет субсидий'!AA97</f>
        <v>0.76923076923077205</v>
      </c>
      <c r="W97" s="39">
        <f t="shared" si="36"/>
        <v>4.3927471811457659</v>
      </c>
      <c r="X97" s="115" t="e">
        <f>'Расчет субсидий'!AL97-1</f>
        <v>#VALUE!</v>
      </c>
      <c r="Y97" s="32" t="e">
        <f>X97*'Расчет субсидий'!AM97</f>
        <v>#VALUE!</v>
      </c>
      <c r="Z97" s="39" t="e">
        <f t="shared" si="14"/>
        <v>#VALUE!</v>
      </c>
      <c r="AA97" s="115">
        <f>'Расчет субсидий'!AP97-1</f>
        <v>0</v>
      </c>
      <c r="AB97" s="32">
        <f>AA97*'Расчет субсидий'!AQ97</f>
        <v>0</v>
      </c>
      <c r="AC97" s="119">
        <f t="shared" si="15"/>
        <v>0</v>
      </c>
      <c r="AD97" s="32">
        <f t="shared" si="16"/>
        <v>17.611675148456357</v>
      </c>
      <c r="AE97" s="33" t="str">
        <f>IF('Расчет субсидий'!BG97="+",'Расчет субсидий'!BG97,"-")</f>
        <v>-</v>
      </c>
    </row>
    <row r="98" spans="1:31" ht="15.75" x14ac:dyDescent="0.2">
      <c r="A98" s="16" t="s">
        <v>99</v>
      </c>
      <c r="B98" s="28">
        <f>'Расчет субсидий'!AW98</f>
        <v>185.10909090909104</v>
      </c>
      <c r="C98" s="26">
        <f>'Расчет субсидий'!D98-1</f>
        <v>5.0394386988341866E-2</v>
      </c>
      <c r="D98" s="32">
        <f>C98*'Расчет субсидий'!E98</f>
        <v>0.50394386988341866</v>
      </c>
      <c r="E98" s="39">
        <f t="shared" si="32"/>
        <v>4.7910368181453622</v>
      </c>
      <c r="F98" s="26" t="s">
        <v>378</v>
      </c>
      <c r="G98" s="32" t="s">
        <v>378</v>
      </c>
      <c r="H98" s="31" t="s">
        <v>378</v>
      </c>
      <c r="I98" s="26" t="s">
        <v>378</v>
      </c>
      <c r="J98" s="32" t="s">
        <v>378</v>
      </c>
      <c r="K98" s="31" t="s">
        <v>378</v>
      </c>
      <c r="L98" s="26">
        <f>'Расчет субсидий'!P98-1</f>
        <v>0.27501397428731122</v>
      </c>
      <c r="M98" s="32">
        <f>L98*'Расчет субсидий'!Q98</f>
        <v>5.5002794857462245</v>
      </c>
      <c r="N98" s="39">
        <f t="shared" si="33"/>
        <v>52.29162035921982</v>
      </c>
      <c r="O98" s="27">
        <f>'Расчет субсидий'!R98-1</f>
        <v>0</v>
      </c>
      <c r="P98" s="32">
        <f>O98*'Расчет субсидий'!S98</f>
        <v>0</v>
      </c>
      <c r="Q98" s="39">
        <f t="shared" si="34"/>
        <v>0</v>
      </c>
      <c r="R98" s="27">
        <f>'Расчет субсидий'!V98-1</f>
        <v>5.2631578947368363E-2</v>
      </c>
      <c r="S98" s="32">
        <f>R98*'Расчет субсидий'!W98</f>
        <v>1.0526315789473673</v>
      </c>
      <c r="T98" s="39">
        <f t="shared" si="35"/>
        <v>10.007457084151069</v>
      </c>
      <c r="U98" s="27">
        <f>'Расчет субсидий'!Z98-1</f>
        <v>0.4137931034482758</v>
      </c>
      <c r="V98" s="32">
        <f>U98*'Расчет субсидий'!AA98</f>
        <v>12.413793103448274</v>
      </c>
      <c r="W98" s="39">
        <f t="shared" si="36"/>
        <v>118.01897664757477</v>
      </c>
      <c r="X98" s="115" t="e">
        <f>'Расчет субсидий'!AL98-1</f>
        <v>#VALUE!</v>
      </c>
      <c r="Y98" s="32" t="e">
        <f>X98*'Расчет субсидий'!AM98</f>
        <v>#VALUE!</v>
      </c>
      <c r="Z98" s="39" t="e">
        <f t="shared" si="14"/>
        <v>#VALUE!</v>
      </c>
      <c r="AA98" s="115">
        <f>'Расчет субсидий'!AP98-1</f>
        <v>0</v>
      </c>
      <c r="AB98" s="32">
        <f>AA98*'Расчет субсидий'!AQ98</f>
        <v>0</v>
      </c>
      <c r="AC98" s="119">
        <f t="shared" si="15"/>
        <v>0</v>
      </c>
      <c r="AD98" s="32">
        <f t="shared" si="16"/>
        <v>19.470648038025285</v>
      </c>
      <c r="AE98" s="33" t="str">
        <f>IF('Расчет субсидий'!BG98="+",'Расчет субсидий'!BG98,"-")</f>
        <v>-</v>
      </c>
    </row>
    <row r="99" spans="1:31" ht="15.75" x14ac:dyDescent="0.2">
      <c r="A99" s="16" t="s">
        <v>100</v>
      </c>
      <c r="B99" s="28">
        <f>'Расчет субсидий'!AW99</f>
        <v>-3.6454545454545269</v>
      </c>
      <c r="C99" s="26">
        <f>'Расчет субсидий'!D99-1</f>
        <v>-0.2119140625</v>
      </c>
      <c r="D99" s="32">
        <f>C99*'Расчет субсидий'!E99</f>
        <v>-2.119140625</v>
      </c>
      <c r="E99" s="39">
        <f t="shared" si="32"/>
        <v>-1.6077203089955654</v>
      </c>
      <c r="F99" s="26" t="s">
        <v>378</v>
      </c>
      <c r="G99" s="32" t="s">
        <v>378</v>
      </c>
      <c r="H99" s="31" t="s">
        <v>378</v>
      </c>
      <c r="I99" s="26" t="s">
        <v>378</v>
      </c>
      <c r="J99" s="32" t="s">
        <v>378</v>
      </c>
      <c r="K99" s="31" t="s">
        <v>378</v>
      </c>
      <c r="L99" s="26">
        <f>'Расчет субсидий'!P99-1</f>
        <v>-0.45683996935627469</v>
      </c>
      <c r="M99" s="32">
        <f>L99*'Расчет субсидий'!Q99</f>
        <v>-9.1367993871254942</v>
      </c>
      <c r="N99" s="39">
        <f t="shared" si="33"/>
        <v>-6.9317806287158943</v>
      </c>
      <c r="O99" s="27">
        <f>'Расчет субсидий'!R99-1</f>
        <v>0</v>
      </c>
      <c r="P99" s="32">
        <f>O99*'Расчет субсидий'!S99</f>
        <v>0</v>
      </c>
      <c r="Q99" s="39">
        <f t="shared" si="34"/>
        <v>0</v>
      </c>
      <c r="R99" s="27">
        <f>'Расчет субсидий'!V99-1</f>
        <v>-4.081632653061229E-2</v>
      </c>
      <c r="S99" s="32">
        <f>R99*'Расчет субсидий'!W99</f>
        <v>-1.0204081632653073</v>
      </c>
      <c r="T99" s="39">
        <f t="shared" si="35"/>
        <v>-0.77414915659337014</v>
      </c>
      <c r="U99" s="27">
        <f>'Расчет субсидий'!Z99-1</f>
        <v>0.29885057471264376</v>
      </c>
      <c r="V99" s="32">
        <f>U99*'Расчет субсидий'!AA99</f>
        <v>7.4712643678160937</v>
      </c>
      <c r="W99" s="39">
        <f t="shared" si="36"/>
        <v>5.6681955488503029</v>
      </c>
      <c r="X99" s="115" t="e">
        <f>'Расчет субсидий'!AL99-1</f>
        <v>#VALUE!</v>
      </c>
      <c r="Y99" s="32" t="e">
        <f>X99*'Расчет субсидий'!AM99</f>
        <v>#VALUE!</v>
      </c>
      <c r="Z99" s="39" t="e">
        <f t="shared" si="14"/>
        <v>#VALUE!</v>
      </c>
      <c r="AA99" s="115">
        <f>'Расчет субсидий'!AP99-1</f>
        <v>0</v>
      </c>
      <c r="AB99" s="32">
        <f>AA99*'Расчет субсидий'!AQ99</f>
        <v>0</v>
      </c>
      <c r="AC99" s="119">
        <f t="shared" si="15"/>
        <v>0</v>
      </c>
      <c r="AD99" s="32">
        <f t="shared" si="16"/>
        <v>-4.8050838075747073</v>
      </c>
      <c r="AE99" s="33" t="str">
        <f>IF('Расчет субсидий'!BG99="+",'Расчет субсидий'!BG99,"-")</f>
        <v>-</v>
      </c>
    </row>
    <row r="100" spans="1:31" ht="15.75" x14ac:dyDescent="0.2">
      <c r="A100" s="16" t="s">
        <v>101</v>
      </c>
      <c r="B100" s="28">
        <f>'Расчет субсидий'!AW100</f>
        <v>111.93636363636369</v>
      </c>
      <c r="C100" s="26">
        <f>'Расчет субсидий'!D100-1</f>
        <v>0.11474765988086655</v>
      </c>
      <c r="D100" s="32">
        <f>C100*'Расчет субсидий'!E100</f>
        <v>1.1474765988086655</v>
      </c>
      <c r="E100" s="39">
        <f t="shared" si="32"/>
        <v>8.8730774223155819</v>
      </c>
      <c r="F100" s="26" t="s">
        <v>378</v>
      </c>
      <c r="G100" s="32" t="s">
        <v>378</v>
      </c>
      <c r="H100" s="31" t="s">
        <v>378</v>
      </c>
      <c r="I100" s="26" t="s">
        <v>378</v>
      </c>
      <c r="J100" s="32" t="s">
        <v>378</v>
      </c>
      <c r="K100" s="31" t="s">
        <v>378</v>
      </c>
      <c r="L100" s="26">
        <f>'Расчет субсидий'!P100-1</f>
        <v>0.5265907568653716</v>
      </c>
      <c r="M100" s="32">
        <f>L100*'Расчет субсидий'!Q100</f>
        <v>10.531815137307433</v>
      </c>
      <c r="N100" s="39">
        <f t="shared" si="33"/>
        <v>81.439230401618147</v>
      </c>
      <c r="O100" s="27">
        <f>'Расчет субсидий'!R100-1</f>
        <v>0</v>
      </c>
      <c r="P100" s="32">
        <f>O100*'Расчет субсидий'!S100</f>
        <v>0</v>
      </c>
      <c r="Q100" s="39">
        <f t="shared" si="34"/>
        <v>0</v>
      </c>
      <c r="R100" s="27">
        <f>'Расчет субсидий'!V100-1</f>
        <v>0.13659749614131367</v>
      </c>
      <c r="S100" s="32">
        <f>R100*'Расчет субсидий'!W100</f>
        <v>3.4149374035328419</v>
      </c>
      <c r="T100" s="39">
        <f t="shared" si="35"/>
        <v>26.406642196771067</v>
      </c>
      <c r="U100" s="27">
        <f>'Расчет субсидий'!Z100-1</f>
        <v>-2.4739583333333259E-2</v>
      </c>
      <c r="V100" s="32">
        <f>U100*'Расчет субсидий'!AA100</f>
        <v>-0.61848958333333148</v>
      </c>
      <c r="W100" s="39">
        <f t="shared" si="36"/>
        <v>-4.782586384341097</v>
      </c>
      <c r="X100" s="115" t="e">
        <f>'Расчет субсидий'!AL100-1</f>
        <v>#VALUE!</v>
      </c>
      <c r="Y100" s="32" t="e">
        <f>X100*'Расчет субсидий'!AM100</f>
        <v>#VALUE!</v>
      </c>
      <c r="Z100" s="39" t="e">
        <f t="shared" si="14"/>
        <v>#VALUE!</v>
      </c>
      <c r="AA100" s="115">
        <f>'Расчет субсидий'!AP100-1</f>
        <v>0</v>
      </c>
      <c r="AB100" s="32">
        <f>AA100*'Расчет субсидий'!AQ100</f>
        <v>0</v>
      </c>
      <c r="AC100" s="119">
        <f t="shared" si="15"/>
        <v>0</v>
      </c>
      <c r="AD100" s="32">
        <f t="shared" si="16"/>
        <v>14.475739556315609</v>
      </c>
      <c r="AE100" s="33" t="str">
        <f>IF('Расчет субсидий'!BG100="+",'Расчет субсидий'!BG100,"-")</f>
        <v>-</v>
      </c>
    </row>
    <row r="101" spans="1:31" ht="15.75" x14ac:dyDescent="0.2">
      <c r="A101" s="16" t="s">
        <v>102</v>
      </c>
      <c r="B101" s="28">
        <f>'Расчет субсидий'!AW101</f>
        <v>72.045454545454618</v>
      </c>
      <c r="C101" s="26">
        <f>'Расчет субсидий'!D101-1</f>
        <v>-1</v>
      </c>
      <c r="D101" s="32">
        <f>C101*'Расчет субсидий'!E101</f>
        <v>0</v>
      </c>
      <c r="E101" s="39">
        <f t="shared" si="32"/>
        <v>0</v>
      </c>
      <c r="F101" s="26" t="s">
        <v>378</v>
      </c>
      <c r="G101" s="32" t="s">
        <v>378</v>
      </c>
      <c r="H101" s="31" t="s">
        <v>378</v>
      </c>
      <c r="I101" s="26" t="s">
        <v>378</v>
      </c>
      <c r="J101" s="32" t="s">
        <v>378</v>
      </c>
      <c r="K101" s="31" t="s">
        <v>378</v>
      </c>
      <c r="L101" s="26">
        <f>'Расчет субсидий'!P101-1</f>
        <v>0.28697493822802689</v>
      </c>
      <c r="M101" s="32">
        <f>L101*'Расчет субсидий'!Q101</f>
        <v>5.7394987645605378</v>
      </c>
      <c r="N101" s="39">
        <f t="shared" si="33"/>
        <v>53.786639613931243</v>
      </c>
      <c r="O101" s="27">
        <f>'Расчет субсидий'!R101-1</f>
        <v>0</v>
      </c>
      <c r="P101" s="32">
        <f>O101*'Расчет субсидий'!S101</f>
        <v>0</v>
      </c>
      <c r="Q101" s="39">
        <f t="shared" si="34"/>
        <v>0</v>
      </c>
      <c r="R101" s="27">
        <f>'Расчет субсидий'!V101-1</f>
        <v>3.2669322709163229E-2</v>
      </c>
      <c r="S101" s="32">
        <f>R101*'Расчет субсидий'!W101</f>
        <v>0.49003984063744843</v>
      </c>
      <c r="T101" s="39">
        <f t="shared" si="35"/>
        <v>4.5923167485606884</v>
      </c>
      <c r="U101" s="27">
        <f>'Расчет субсидий'!Z101-1</f>
        <v>4.1666666666666741E-2</v>
      </c>
      <c r="V101" s="32">
        <f>U101*'Расчет субсидий'!AA101</f>
        <v>1.4583333333333359</v>
      </c>
      <c r="W101" s="39">
        <f t="shared" si="36"/>
        <v>13.666498182962693</v>
      </c>
      <c r="X101" s="115" t="e">
        <f>'Расчет субсидий'!AL101-1</f>
        <v>#VALUE!</v>
      </c>
      <c r="Y101" s="32" t="e">
        <f>X101*'Расчет субсидий'!AM101</f>
        <v>#VALUE!</v>
      </c>
      <c r="Z101" s="39" t="e">
        <f t="shared" si="14"/>
        <v>#VALUE!</v>
      </c>
      <c r="AA101" s="115">
        <f>'Расчет субсидий'!AP101-1</f>
        <v>0</v>
      </c>
      <c r="AB101" s="32">
        <f>AA101*'Расчет субсидий'!AQ101</f>
        <v>0</v>
      </c>
      <c r="AC101" s="119">
        <f t="shared" si="15"/>
        <v>0</v>
      </c>
      <c r="AD101" s="32">
        <f t="shared" si="16"/>
        <v>7.6878719385313214</v>
      </c>
      <c r="AE101" s="33" t="str">
        <f>IF('Расчет субсидий'!BG101="+",'Расчет субсидий'!BG101,"-")</f>
        <v>-</v>
      </c>
    </row>
    <row r="102" spans="1:31" ht="15.75" x14ac:dyDescent="0.2">
      <c r="A102" s="16" t="s">
        <v>103</v>
      </c>
      <c r="B102" s="28">
        <f>'Расчет субсидий'!AW102</f>
        <v>-5.3090909090909406</v>
      </c>
      <c r="C102" s="26">
        <f>'Расчет субсидий'!D102-1</f>
        <v>-1</v>
      </c>
      <c r="D102" s="32">
        <f>C102*'Расчет субсидий'!E102</f>
        <v>0</v>
      </c>
      <c r="E102" s="39">
        <f t="shared" si="32"/>
        <v>0</v>
      </c>
      <c r="F102" s="26" t="s">
        <v>378</v>
      </c>
      <c r="G102" s="32" t="s">
        <v>378</v>
      </c>
      <c r="H102" s="31" t="s">
        <v>378</v>
      </c>
      <c r="I102" s="26" t="s">
        <v>378</v>
      </c>
      <c r="J102" s="32" t="s">
        <v>378</v>
      </c>
      <c r="K102" s="31" t="s">
        <v>378</v>
      </c>
      <c r="L102" s="26">
        <f>'Расчет субсидий'!P102-1</f>
        <v>-0.26735575439679116</v>
      </c>
      <c r="M102" s="32">
        <f>L102*'Расчет субсидий'!Q102</f>
        <v>-5.3471150879358227</v>
      </c>
      <c r="N102" s="39">
        <f t="shared" si="33"/>
        <v>-11.173524746471944</v>
      </c>
      <c r="O102" s="27">
        <f>'Расчет субсидий'!R102-1</f>
        <v>0</v>
      </c>
      <c r="P102" s="32">
        <f>O102*'Расчет субсидий'!S102</f>
        <v>0</v>
      </c>
      <c r="Q102" s="39">
        <f t="shared" si="34"/>
        <v>0</v>
      </c>
      <c r="R102" s="27">
        <f>'Расчет субсидий'!V102-1</f>
        <v>6.1185468451242953E-2</v>
      </c>
      <c r="S102" s="32">
        <f>R102*'Расчет субсидий'!W102</f>
        <v>1.8355640535372886</v>
      </c>
      <c r="T102" s="39">
        <f t="shared" si="35"/>
        <v>3.8356609196999227</v>
      </c>
      <c r="U102" s="27">
        <f>'Расчет субсидий'!Z102-1</f>
        <v>4.8543689320388328E-2</v>
      </c>
      <c r="V102" s="32">
        <f>U102*'Расчет субсидий'!AA102</f>
        <v>0.97087378640776656</v>
      </c>
      <c r="W102" s="39">
        <f t="shared" si="36"/>
        <v>2.0287729176810827</v>
      </c>
      <c r="X102" s="115" t="e">
        <f>'Расчет субсидий'!AL102-1</f>
        <v>#VALUE!</v>
      </c>
      <c r="Y102" s="32" t="e">
        <f>X102*'Расчет субсидий'!AM102</f>
        <v>#VALUE!</v>
      </c>
      <c r="Z102" s="39" t="e">
        <f t="shared" si="14"/>
        <v>#VALUE!</v>
      </c>
      <c r="AA102" s="115">
        <f>'Расчет субсидий'!AP102-1</f>
        <v>0</v>
      </c>
      <c r="AB102" s="32">
        <f>AA102*'Расчет субсидий'!AQ102</f>
        <v>0</v>
      </c>
      <c r="AC102" s="119">
        <f t="shared" si="15"/>
        <v>0</v>
      </c>
      <c r="AD102" s="32">
        <f t="shared" si="16"/>
        <v>-2.5406772479907676</v>
      </c>
      <c r="AE102" s="33" t="str">
        <f>IF('Расчет субсидий'!BG102="+",'Расчет субсидий'!BG102,"-")</f>
        <v>-</v>
      </c>
    </row>
    <row r="103" spans="1:31" ht="15.75" x14ac:dyDescent="0.2">
      <c r="A103" s="16" t="s">
        <v>104</v>
      </c>
      <c r="B103" s="28">
        <f>'Расчет субсидий'!AW103</f>
        <v>117.88181818181818</v>
      </c>
      <c r="C103" s="26">
        <f>'Расчет субсидий'!D103-1</f>
        <v>-1</v>
      </c>
      <c r="D103" s="32">
        <f>C103*'Расчет субсидий'!E103</f>
        <v>0</v>
      </c>
      <c r="E103" s="39">
        <f t="shared" si="32"/>
        <v>0</v>
      </c>
      <c r="F103" s="26" t="s">
        <v>378</v>
      </c>
      <c r="G103" s="32" t="s">
        <v>378</v>
      </c>
      <c r="H103" s="31" t="s">
        <v>378</v>
      </c>
      <c r="I103" s="26" t="s">
        <v>378</v>
      </c>
      <c r="J103" s="32" t="s">
        <v>378</v>
      </c>
      <c r="K103" s="31" t="s">
        <v>378</v>
      </c>
      <c r="L103" s="26">
        <f>'Расчет субсидий'!P103-1</f>
        <v>1.6910344827586208</v>
      </c>
      <c r="M103" s="32">
        <f>L103*'Расчет субсидий'!Q103</f>
        <v>33.820689655172416</v>
      </c>
      <c r="N103" s="39">
        <f t="shared" si="33"/>
        <v>91.242750691849324</v>
      </c>
      <c r="O103" s="27">
        <f>'Расчет субсидий'!R103-1</f>
        <v>0</v>
      </c>
      <c r="P103" s="32">
        <f>O103*'Расчет субсидий'!S103</f>
        <v>0</v>
      </c>
      <c r="Q103" s="39">
        <f t="shared" si="34"/>
        <v>0</v>
      </c>
      <c r="R103" s="27">
        <f>'Расчет субсидий'!V103-1</f>
        <v>7.8817733990147687E-2</v>
      </c>
      <c r="S103" s="32">
        <f>R103*'Расчет субсидий'!W103</f>
        <v>1.5763546798029537</v>
      </c>
      <c r="T103" s="39">
        <f t="shared" si="35"/>
        <v>4.2527499739850478</v>
      </c>
      <c r="U103" s="27">
        <f>'Расчет субсидий'!Z103-1</f>
        <v>0.27659574468085091</v>
      </c>
      <c r="V103" s="32">
        <f>U103*'Расчет субсидий'!AA103</f>
        <v>8.2978723404255277</v>
      </c>
      <c r="W103" s="39">
        <f t="shared" si="36"/>
        <v>22.386317515983809</v>
      </c>
      <c r="X103" s="115" t="e">
        <f>'Расчет субсидий'!AL103-1</f>
        <v>#VALUE!</v>
      </c>
      <c r="Y103" s="32" t="e">
        <f>X103*'Расчет субсидий'!AM103</f>
        <v>#VALUE!</v>
      </c>
      <c r="Z103" s="39" t="e">
        <f t="shared" si="14"/>
        <v>#VALUE!</v>
      </c>
      <c r="AA103" s="115">
        <f>'Расчет субсидий'!AP103-1</f>
        <v>0</v>
      </c>
      <c r="AB103" s="32">
        <f>AA103*'Расчет субсидий'!AQ103</f>
        <v>0</v>
      </c>
      <c r="AC103" s="119">
        <f t="shared" si="15"/>
        <v>0</v>
      </c>
      <c r="AD103" s="32">
        <f t="shared" si="16"/>
        <v>43.694916675400897</v>
      </c>
      <c r="AE103" s="33" t="str">
        <f>IF('Расчет субсидий'!BG103="+",'Расчет субсидий'!BG103,"-")</f>
        <v>-</v>
      </c>
    </row>
    <row r="104" spans="1:31" ht="15.75" x14ac:dyDescent="0.2">
      <c r="A104" s="16" t="s">
        <v>105</v>
      </c>
      <c r="B104" s="28">
        <f>'Расчет субсидий'!AW104</f>
        <v>99.272727272727309</v>
      </c>
      <c r="C104" s="26">
        <f>'Расчет субсидий'!D104-1</f>
        <v>-1</v>
      </c>
      <c r="D104" s="32">
        <f>C104*'Расчет субсидий'!E104</f>
        <v>0</v>
      </c>
      <c r="E104" s="39">
        <f t="shared" si="32"/>
        <v>0</v>
      </c>
      <c r="F104" s="26" t="s">
        <v>378</v>
      </c>
      <c r="G104" s="32" t="s">
        <v>378</v>
      </c>
      <c r="H104" s="31" t="s">
        <v>378</v>
      </c>
      <c r="I104" s="26" t="s">
        <v>378</v>
      </c>
      <c r="J104" s="32" t="s">
        <v>378</v>
      </c>
      <c r="K104" s="31" t="s">
        <v>378</v>
      </c>
      <c r="L104" s="26">
        <f>'Расчет субсидий'!P104-1</f>
        <v>1.8016773556980761</v>
      </c>
      <c r="M104" s="32">
        <f>L104*'Расчет субсидий'!Q104</f>
        <v>36.033547113961518</v>
      </c>
      <c r="N104" s="39">
        <f t="shared" si="33"/>
        <v>55.242227471724142</v>
      </c>
      <c r="O104" s="27">
        <f>'Расчет субсидий'!R104-1</f>
        <v>0</v>
      </c>
      <c r="P104" s="32">
        <f>O104*'Расчет субсидий'!S104</f>
        <v>0</v>
      </c>
      <c r="Q104" s="39">
        <f t="shared" si="34"/>
        <v>0</v>
      </c>
      <c r="R104" s="27">
        <f>'Расчет субсидий'!V104-1</f>
        <v>0.10717703349282304</v>
      </c>
      <c r="S104" s="32">
        <f>R104*'Расчет субсидий'!W104</f>
        <v>1.6076555023923456</v>
      </c>
      <c r="T104" s="39">
        <f t="shared" si="35"/>
        <v>2.4646607972967636</v>
      </c>
      <c r="U104" s="27">
        <f>'Расчет субсидий'!Z104-1</f>
        <v>0.77464788732394374</v>
      </c>
      <c r="V104" s="32">
        <f>U104*'Расчет субсидий'!AA104</f>
        <v>27.112676056338032</v>
      </c>
      <c r="W104" s="39">
        <f t="shared" si="36"/>
        <v>41.565839003706408</v>
      </c>
      <c r="X104" s="115" t="e">
        <f>'Расчет субсидий'!AL104-1</f>
        <v>#VALUE!</v>
      </c>
      <c r="Y104" s="32" t="e">
        <f>X104*'Расчет субсидий'!AM104</f>
        <v>#VALUE!</v>
      </c>
      <c r="Z104" s="39" t="e">
        <f t="shared" si="14"/>
        <v>#VALUE!</v>
      </c>
      <c r="AA104" s="115">
        <f>'Расчет субсидий'!AP104-1</f>
        <v>0</v>
      </c>
      <c r="AB104" s="32">
        <f>AA104*'Расчет субсидий'!AQ104</f>
        <v>0</v>
      </c>
      <c r="AC104" s="119">
        <f t="shared" si="15"/>
        <v>0</v>
      </c>
      <c r="AD104" s="32">
        <f t="shared" si="16"/>
        <v>64.753878672691897</v>
      </c>
      <c r="AE104" s="33" t="str">
        <f>IF('Расчет субсидий'!BG104="+",'Расчет субсидий'!BG104,"-")</f>
        <v>-</v>
      </c>
    </row>
    <row r="105" spans="1:31" ht="15.75" x14ac:dyDescent="0.2">
      <c r="A105" s="36" t="s">
        <v>106</v>
      </c>
      <c r="B105" s="44"/>
      <c r="C105" s="45"/>
      <c r="D105" s="46"/>
      <c r="E105" s="42"/>
      <c r="F105" s="45"/>
      <c r="G105" s="46"/>
      <c r="H105" s="42"/>
      <c r="I105" s="45"/>
      <c r="J105" s="46"/>
      <c r="K105" s="42"/>
      <c r="L105" s="45"/>
      <c r="M105" s="46"/>
      <c r="N105" s="42"/>
      <c r="O105" s="47"/>
      <c r="P105" s="46"/>
      <c r="Q105" s="42"/>
      <c r="R105" s="47"/>
      <c r="S105" s="46"/>
      <c r="T105" s="42"/>
      <c r="U105" s="47"/>
      <c r="V105" s="46"/>
      <c r="W105" s="42"/>
      <c r="X105" s="116"/>
      <c r="Y105" s="46"/>
      <c r="Z105" s="42"/>
      <c r="AA105" s="116"/>
      <c r="AB105" s="46"/>
      <c r="AC105" s="120"/>
      <c r="AD105" s="32"/>
      <c r="AE105" s="33"/>
    </row>
    <row r="106" spans="1:31" ht="15.75" x14ac:dyDescent="0.2">
      <c r="A106" s="16" t="s">
        <v>107</v>
      </c>
      <c r="B106" s="28">
        <f>'Расчет субсидий'!AW106</f>
        <v>-371.91818181818167</v>
      </c>
      <c r="C106" s="26">
        <f>'Расчет субсидий'!D106-1</f>
        <v>-9.4645790478445568E-2</v>
      </c>
      <c r="D106" s="32">
        <f>C106*'Расчет субсидий'!E106</f>
        <v>-0.94645790478445568</v>
      </c>
      <c r="E106" s="39">
        <f t="shared" ref="E106:E120" si="37">$B106*D106/$AD106</f>
        <v>-13.783861548426758</v>
      </c>
      <c r="F106" s="26" t="s">
        <v>378</v>
      </c>
      <c r="G106" s="32" t="s">
        <v>378</v>
      </c>
      <c r="H106" s="31" t="s">
        <v>378</v>
      </c>
      <c r="I106" s="26" t="s">
        <v>378</v>
      </c>
      <c r="J106" s="32" t="s">
        <v>378</v>
      </c>
      <c r="K106" s="31" t="s">
        <v>378</v>
      </c>
      <c r="L106" s="26">
        <f>'Расчет субсидий'!P106-1</f>
        <v>-0.29991611002832075</v>
      </c>
      <c r="M106" s="32">
        <f>L106*'Расчет субсидий'!Q106</f>
        <v>-5.998322200566415</v>
      </c>
      <c r="N106" s="39">
        <f t="shared" ref="N106:N120" si="38">$B106*M106/$AD106</f>
        <v>-87.357337624319783</v>
      </c>
      <c r="O106" s="27">
        <f>'Расчет субсидий'!R106-1</f>
        <v>0</v>
      </c>
      <c r="P106" s="32">
        <f>O106*'Расчет субсидий'!S106</f>
        <v>0</v>
      </c>
      <c r="Q106" s="39">
        <f t="shared" ref="Q106:Q120" si="39">$B106*P106/$AD106</f>
        <v>0</v>
      </c>
      <c r="R106" s="27">
        <f>'Расчет субсидий'!V106-1</f>
        <v>4.6272493573264795E-2</v>
      </c>
      <c r="S106" s="32">
        <f>R106*'Расчет субсидий'!W106</f>
        <v>1.3881748071979438</v>
      </c>
      <c r="T106" s="39">
        <f t="shared" ref="T106:T120" si="40">$B106*S106/$AD106</f>
        <v>20.216862525743391</v>
      </c>
      <c r="U106" s="27">
        <f>'Расчет субсидий'!Z106-1</f>
        <v>-0.74641148325358853</v>
      </c>
      <c r="V106" s="32">
        <f>U106*'Расчет субсидий'!AA106</f>
        <v>-14.92822966507177</v>
      </c>
      <c r="W106" s="39">
        <f t="shared" ref="W106:W120" si="41">$B106*V106/$AD106</f>
        <v>-217.40919466812184</v>
      </c>
      <c r="X106" s="115" t="e">
        <f>'Расчет субсидий'!AL106-1</f>
        <v>#VALUE!</v>
      </c>
      <c r="Y106" s="32" t="e">
        <f>X106*'Расчет субсидий'!AM106</f>
        <v>#VALUE!</v>
      </c>
      <c r="Z106" s="39" t="e">
        <f t="shared" si="14"/>
        <v>#VALUE!</v>
      </c>
      <c r="AA106" s="115">
        <f>'Расчет субсидий'!AP106-1</f>
        <v>-0.25263157894736843</v>
      </c>
      <c r="AB106" s="32">
        <f>AA106*'Расчет субсидий'!AQ106</f>
        <v>-5.0526315789473681</v>
      </c>
      <c r="AC106" s="119">
        <f t="shared" si="15"/>
        <v>-73.584650503056622</v>
      </c>
      <c r="AD106" s="32">
        <f t="shared" si="16"/>
        <v>-25.537466542172069</v>
      </c>
      <c r="AE106" s="33" t="str">
        <f>IF('Расчет субсидий'!BG106="+",'Расчет субсидий'!BG106,"-")</f>
        <v>-</v>
      </c>
    </row>
    <row r="107" spans="1:31" ht="15.75" x14ac:dyDescent="0.2">
      <c r="A107" s="16" t="s">
        <v>108</v>
      </c>
      <c r="B107" s="28">
        <f>'Расчет субсидий'!AW107</f>
        <v>337.77272727272748</v>
      </c>
      <c r="C107" s="26">
        <f>'Расчет субсидий'!D107-1</f>
        <v>-1</v>
      </c>
      <c r="D107" s="32">
        <f>C107*'Расчет субсидий'!E107</f>
        <v>0</v>
      </c>
      <c r="E107" s="39">
        <f t="shared" si="37"/>
        <v>0</v>
      </c>
      <c r="F107" s="26" t="s">
        <v>378</v>
      </c>
      <c r="G107" s="32" t="s">
        <v>378</v>
      </c>
      <c r="H107" s="31" t="s">
        <v>378</v>
      </c>
      <c r="I107" s="26" t="s">
        <v>378</v>
      </c>
      <c r="J107" s="32" t="s">
        <v>378</v>
      </c>
      <c r="K107" s="31" t="s">
        <v>378</v>
      </c>
      <c r="L107" s="26">
        <f>'Расчет субсидий'!P107-1</f>
        <v>-0.38794359888360319</v>
      </c>
      <c r="M107" s="32">
        <f>L107*'Расчет субсидий'!Q107</f>
        <v>-7.7588719776720634</v>
      </c>
      <c r="N107" s="39">
        <f t="shared" si="38"/>
        <v>-22.33387328674123</v>
      </c>
      <c r="O107" s="27">
        <f>'Расчет субсидий'!R107-1</f>
        <v>0</v>
      </c>
      <c r="P107" s="32">
        <f>O107*'Расчет субсидий'!S107</f>
        <v>0</v>
      </c>
      <c r="Q107" s="39">
        <f t="shared" si="39"/>
        <v>0</v>
      </c>
      <c r="R107" s="27">
        <f>'Расчет субсидий'!V107-1</f>
        <v>0.89758106021616046</v>
      </c>
      <c r="S107" s="32">
        <f>R107*'Расчет субсидий'!W107</f>
        <v>22.439526505404011</v>
      </c>
      <c r="T107" s="39">
        <f t="shared" si="40"/>
        <v>64.592062226103479</v>
      </c>
      <c r="U107" s="27">
        <f>'Расчет субсидий'!Z107-1</f>
        <v>0.47173208498379537</v>
      </c>
      <c r="V107" s="32">
        <f>U107*'Расчет субсидий'!AA107</f>
        <v>11.793302124594884</v>
      </c>
      <c r="W107" s="39">
        <f t="shared" si="41"/>
        <v>33.946959821082743</v>
      </c>
      <c r="X107" s="115" t="e">
        <f>'Расчет субсидий'!AL107-1</f>
        <v>#VALUE!</v>
      </c>
      <c r="Y107" s="32" t="e">
        <f>X107*'Расчет субсидий'!AM107</f>
        <v>#VALUE!</v>
      </c>
      <c r="Z107" s="39" t="e">
        <f t="shared" si="14"/>
        <v>#VALUE!</v>
      </c>
      <c r="AA107" s="115">
        <f>'Расчет субсидий'!AP107-1</f>
        <v>4.5434782608695654</v>
      </c>
      <c r="AB107" s="32">
        <f>AA107*'Расчет субсидий'!AQ107</f>
        <v>90.869565217391312</v>
      </c>
      <c r="AC107" s="119">
        <f t="shared" si="15"/>
        <v>261.56757851228247</v>
      </c>
      <c r="AD107" s="32">
        <f t="shared" si="16"/>
        <v>117.34352186971815</v>
      </c>
      <c r="AE107" s="33" t="str">
        <f>IF('Расчет субсидий'!BG107="+",'Расчет субсидий'!BG107,"-")</f>
        <v>-</v>
      </c>
    </row>
    <row r="108" spans="1:31" ht="15.75" x14ac:dyDescent="0.2">
      <c r="A108" s="16" t="s">
        <v>109</v>
      </c>
      <c r="B108" s="28">
        <f>'Расчет субсидий'!AW108</f>
        <v>-614.30909090909108</v>
      </c>
      <c r="C108" s="26">
        <f>'Расчет субсидий'!D108-1</f>
        <v>-1</v>
      </c>
      <c r="D108" s="32">
        <f>C108*'Расчет субсидий'!E108</f>
        <v>0</v>
      </c>
      <c r="E108" s="39">
        <f t="shared" si="37"/>
        <v>0</v>
      </c>
      <c r="F108" s="26" t="s">
        <v>378</v>
      </c>
      <c r="G108" s="32" t="s">
        <v>378</v>
      </c>
      <c r="H108" s="31" t="s">
        <v>378</v>
      </c>
      <c r="I108" s="26" t="s">
        <v>378</v>
      </c>
      <c r="J108" s="32" t="s">
        <v>378</v>
      </c>
      <c r="K108" s="31" t="s">
        <v>378</v>
      </c>
      <c r="L108" s="26">
        <f>'Расчет субсидий'!P108-1</f>
        <v>-0.46445796709488396</v>
      </c>
      <c r="M108" s="32">
        <f>L108*'Расчет субсидий'!Q108</f>
        <v>-9.2891593418976797</v>
      </c>
      <c r="N108" s="39">
        <f t="shared" si="38"/>
        <v>-224.97488096314015</v>
      </c>
      <c r="O108" s="27">
        <f>'Расчет субсидий'!R108-1</f>
        <v>0</v>
      </c>
      <c r="P108" s="32">
        <f>O108*'Расчет субсидий'!S108</f>
        <v>0</v>
      </c>
      <c r="Q108" s="39">
        <f t="shared" si="39"/>
        <v>0</v>
      </c>
      <c r="R108" s="27">
        <f>'Расчет субсидий'!V108-1</f>
        <v>-0.27188328912466841</v>
      </c>
      <c r="S108" s="32">
        <f>R108*'Расчет субсидий'!W108</f>
        <v>-6.79708222811671</v>
      </c>
      <c r="T108" s="39">
        <f t="shared" si="40"/>
        <v>-164.61906927035639</v>
      </c>
      <c r="U108" s="27">
        <f>'Расчет субсидий'!Z108-1</f>
        <v>-0.3165266106442578</v>
      </c>
      <c r="V108" s="32">
        <f>U108*'Расчет субсидий'!AA108</f>
        <v>-7.9131652661064447</v>
      </c>
      <c r="W108" s="39">
        <f t="shared" si="41"/>
        <v>-191.64957217972139</v>
      </c>
      <c r="X108" s="115" t="e">
        <f>'Расчет субсидий'!AL108-1</f>
        <v>#VALUE!</v>
      </c>
      <c r="Y108" s="32" t="e">
        <f>X108*'Расчет субсидий'!AM108</f>
        <v>#VALUE!</v>
      </c>
      <c r="Z108" s="39" t="e">
        <f t="shared" si="14"/>
        <v>#VALUE!</v>
      </c>
      <c r="AA108" s="115">
        <f>'Расчет субсидий'!AP108-1</f>
        <v>-6.8263473053892243E-2</v>
      </c>
      <c r="AB108" s="32">
        <f>AA108*'Расчет субсидий'!AQ108</f>
        <v>-1.3652694610778449</v>
      </c>
      <c r="AC108" s="119">
        <f t="shared" si="15"/>
        <v>-33.065568495873251</v>
      </c>
      <c r="AD108" s="32">
        <f t="shared" si="16"/>
        <v>-25.364676297198677</v>
      </c>
      <c r="AE108" s="33" t="str">
        <f>IF('Расчет субсидий'!BG108="+",'Расчет субсидий'!BG108,"-")</f>
        <v>-</v>
      </c>
    </row>
    <row r="109" spans="1:31" ht="15.75" x14ac:dyDescent="0.2">
      <c r="A109" s="16" t="s">
        <v>110</v>
      </c>
      <c r="B109" s="28">
        <f>'Расчет субсидий'!AW109</f>
        <v>26.990909090909099</v>
      </c>
      <c r="C109" s="26">
        <f>'Расчет субсидий'!D109-1</f>
        <v>0.18525801952580179</v>
      </c>
      <c r="D109" s="32">
        <f>C109*'Расчет субсидий'!E109</f>
        <v>1.8525801952580179</v>
      </c>
      <c r="E109" s="39">
        <f t="shared" si="37"/>
        <v>12.960480219464166</v>
      </c>
      <c r="F109" s="26" t="s">
        <v>378</v>
      </c>
      <c r="G109" s="32" t="s">
        <v>378</v>
      </c>
      <c r="H109" s="31" t="s">
        <v>378</v>
      </c>
      <c r="I109" s="26" t="s">
        <v>378</v>
      </c>
      <c r="J109" s="32" t="s">
        <v>378</v>
      </c>
      <c r="K109" s="31" t="s">
        <v>378</v>
      </c>
      <c r="L109" s="26">
        <f>'Расчет субсидий'!P109-1</f>
        <v>-0.74217685963019853</v>
      </c>
      <c r="M109" s="32">
        <f>L109*'Расчет субсидий'!Q109</f>
        <v>-14.843537192603971</v>
      </c>
      <c r="N109" s="39">
        <f t="shared" si="38"/>
        <v>-103.84401747576213</v>
      </c>
      <c r="O109" s="27">
        <f>'Расчет субсидий'!R109-1</f>
        <v>0</v>
      </c>
      <c r="P109" s="32">
        <f>O109*'Расчет субсидий'!S109</f>
        <v>0</v>
      </c>
      <c r="Q109" s="39">
        <f t="shared" si="39"/>
        <v>0</v>
      </c>
      <c r="R109" s="27">
        <f>'Расчет субсидий'!V109-1</f>
        <v>-1</v>
      </c>
      <c r="S109" s="32">
        <f>R109*'Расчет субсидий'!W109</f>
        <v>-20</v>
      </c>
      <c r="T109" s="39">
        <f t="shared" si="40"/>
        <v>-139.9181557984765</v>
      </c>
      <c r="U109" s="27">
        <f>'Расчет субсидий'!Z109-1</f>
        <v>1.0283018867924527</v>
      </c>
      <c r="V109" s="32">
        <f>U109*'Расчет субсидий'!AA109</f>
        <v>30.849056603773583</v>
      </c>
      <c r="W109" s="39">
        <f t="shared" si="41"/>
        <v>215.81715540614061</v>
      </c>
      <c r="X109" s="115" t="e">
        <f>'Расчет субсидий'!AL109-1</f>
        <v>#VALUE!</v>
      </c>
      <c r="Y109" s="32" t="e">
        <f>X109*'Расчет субсидий'!AM109</f>
        <v>#VALUE!</v>
      </c>
      <c r="Z109" s="39" t="e">
        <f t="shared" si="14"/>
        <v>#VALUE!</v>
      </c>
      <c r="AA109" s="115">
        <f>'Расчет субсидий'!AP109-1</f>
        <v>0.30000000000000004</v>
      </c>
      <c r="AB109" s="32">
        <f>AA109*'Расчет субсидий'!AQ109</f>
        <v>6.0000000000000009</v>
      </c>
      <c r="AC109" s="119">
        <f t="shared" si="15"/>
        <v>41.975446739542953</v>
      </c>
      <c r="AD109" s="32">
        <f t="shared" si="16"/>
        <v>3.8580996064276301</v>
      </c>
      <c r="AE109" s="33" t="str">
        <f>IF('Расчет субсидий'!BG109="+",'Расчет субсидий'!BG109,"-")</f>
        <v>-</v>
      </c>
    </row>
    <row r="110" spans="1:31" ht="15.75" x14ac:dyDescent="0.2">
      <c r="A110" s="16" t="s">
        <v>111</v>
      </c>
      <c r="B110" s="28">
        <f>'Расчет субсидий'!AW110</f>
        <v>273.90909090909088</v>
      </c>
      <c r="C110" s="26">
        <f>'Расчет субсидий'!D110-1</f>
        <v>-1</v>
      </c>
      <c r="D110" s="32">
        <f>C110*'Расчет субсидий'!E110</f>
        <v>0</v>
      </c>
      <c r="E110" s="39">
        <f t="shared" si="37"/>
        <v>0</v>
      </c>
      <c r="F110" s="26" t="s">
        <v>378</v>
      </c>
      <c r="G110" s="32" t="s">
        <v>378</v>
      </c>
      <c r="H110" s="31" t="s">
        <v>378</v>
      </c>
      <c r="I110" s="26" t="s">
        <v>378</v>
      </c>
      <c r="J110" s="32" t="s">
        <v>378</v>
      </c>
      <c r="K110" s="31" t="s">
        <v>378</v>
      </c>
      <c r="L110" s="26">
        <f>'Расчет субсидий'!P110-1</f>
        <v>-0.40965474982287498</v>
      </c>
      <c r="M110" s="32">
        <f>L110*'Расчет субсидий'!Q110</f>
        <v>-8.1930949964574999</v>
      </c>
      <c r="N110" s="39">
        <f t="shared" si="38"/>
        <v>-17.480580391385335</v>
      </c>
      <c r="O110" s="27">
        <f>'Расчет субсидий'!R110-1</f>
        <v>0</v>
      </c>
      <c r="P110" s="32">
        <f>O110*'Расчет субсидий'!S110</f>
        <v>0</v>
      </c>
      <c r="Q110" s="39">
        <f t="shared" si="39"/>
        <v>0</v>
      </c>
      <c r="R110" s="27">
        <f>'Расчет субсидий'!V110-1</f>
        <v>7.4366767983789162E-2</v>
      </c>
      <c r="S110" s="32">
        <f>R110*'Расчет субсидий'!W110</f>
        <v>1.859169199594729</v>
      </c>
      <c r="T110" s="39">
        <f t="shared" si="40"/>
        <v>3.9666764108990726</v>
      </c>
      <c r="U110" s="27">
        <f>'Расчет субсидий'!Z110-1</f>
        <v>-1</v>
      </c>
      <c r="V110" s="32">
        <f>U110*'Расчет субсидий'!AA110</f>
        <v>-25</v>
      </c>
      <c r="W110" s="39">
        <f t="shared" si="41"/>
        <v>-53.339368086612943</v>
      </c>
      <c r="X110" s="115" t="e">
        <f>'Расчет субсидий'!AL110-1</f>
        <v>#VALUE!</v>
      </c>
      <c r="Y110" s="32" t="e">
        <f>X110*'Расчет субсидий'!AM110</f>
        <v>#VALUE!</v>
      </c>
      <c r="Z110" s="39" t="e">
        <f t="shared" si="14"/>
        <v>#VALUE!</v>
      </c>
      <c r="AA110" s="115">
        <f>'Расчет субсидий'!AP110-1</f>
        <v>7.9857142857142858</v>
      </c>
      <c r="AB110" s="32">
        <f>AA110*'Расчет субсидий'!AQ110</f>
        <v>159.71428571428572</v>
      </c>
      <c r="AC110" s="119">
        <f t="shared" si="15"/>
        <v>340.76236297619016</v>
      </c>
      <c r="AD110" s="32">
        <f t="shared" si="16"/>
        <v>128.38035991742294</v>
      </c>
      <c r="AE110" s="33" t="str">
        <f>IF('Расчет субсидий'!BG110="+",'Расчет субсидий'!BG110,"-")</f>
        <v>-</v>
      </c>
    </row>
    <row r="111" spans="1:31" ht="15.75" x14ac:dyDescent="0.2">
      <c r="A111" s="16" t="s">
        <v>112</v>
      </c>
      <c r="B111" s="28">
        <f>'Расчет субсидий'!AW111</f>
        <v>949.5545454545454</v>
      </c>
      <c r="C111" s="26">
        <f>'Расчет субсидий'!D111-1</f>
        <v>-9.312159811458387E-2</v>
      </c>
      <c r="D111" s="32">
        <f>C111*'Расчет субсидий'!E111</f>
        <v>-0.9312159811458387</v>
      </c>
      <c r="E111" s="39">
        <f t="shared" si="37"/>
        <v>-8.0361935049034887</v>
      </c>
      <c r="F111" s="26" t="s">
        <v>378</v>
      </c>
      <c r="G111" s="32" t="s">
        <v>378</v>
      </c>
      <c r="H111" s="31" t="s">
        <v>378</v>
      </c>
      <c r="I111" s="26" t="s">
        <v>378</v>
      </c>
      <c r="J111" s="32" t="s">
        <v>378</v>
      </c>
      <c r="K111" s="31" t="s">
        <v>378</v>
      </c>
      <c r="L111" s="26">
        <f>'Расчет субсидий'!P111-1</f>
        <v>0.29983389925181148</v>
      </c>
      <c r="M111" s="32">
        <f>L111*'Расчет субсидий'!Q111</f>
        <v>5.9966779850362295</v>
      </c>
      <c r="N111" s="39">
        <f t="shared" si="38"/>
        <v>51.750040431059496</v>
      </c>
      <c r="O111" s="27">
        <f>'Расчет субсидий'!R111-1</f>
        <v>0</v>
      </c>
      <c r="P111" s="32">
        <f>O111*'Расчет субсидий'!S111</f>
        <v>0</v>
      </c>
      <c r="Q111" s="39">
        <f t="shared" si="39"/>
        <v>0</v>
      </c>
      <c r="R111" s="27">
        <f>'Расчет субсидий'!V111-1</f>
        <v>2.5465116279069768</v>
      </c>
      <c r="S111" s="32">
        <f>R111*'Расчет субсидий'!W111</f>
        <v>76.395348837209298</v>
      </c>
      <c r="T111" s="39">
        <f t="shared" si="40"/>
        <v>659.2754189795952</v>
      </c>
      <c r="U111" s="27">
        <f>'Расчет субсидий'!Z111-1</f>
        <v>1.4285714285714288</v>
      </c>
      <c r="V111" s="32">
        <f>U111*'Расчет субсидий'!AA111</f>
        <v>28.571428571428577</v>
      </c>
      <c r="W111" s="39">
        <f t="shared" si="41"/>
        <v>246.56527954879411</v>
      </c>
      <c r="X111" s="115" t="e">
        <f>'Расчет субсидий'!AL111-1</f>
        <v>#VALUE!</v>
      </c>
      <c r="Y111" s="32" t="e">
        <f>X111*'Расчет субсидий'!AM111</f>
        <v>#VALUE!</v>
      </c>
      <c r="Z111" s="39" t="e">
        <f t="shared" ref="Z111:Z174" si="42">$B111*Y111/$AD111</f>
        <v>#VALUE!</v>
      </c>
      <c r="AA111" s="115">
        <f>'Расчет субсидий'!AP111-1</f>
        <v>0</v>
      </c>
      <c r="AB111" s="32">
        <f>AA111*'Расчет субсидий'!AQ111</f>
        <v>0</v>
      </c>
      <c r="AC111" s="119">
        <f t="shared" ref="AC111:AC174" si="43">$B111*AB111/$AD111</f>
        <v>0</v>
      </c>
      <c r="AD111" s="32">
        <f t="shared" si="16"/>
        <v>110.03223941252827</v>
      </c>
      <c r="AE111" s="33" t="str">
        <f>IF('Расчет субсидий'!BG111="+",'Расчет субсидий'!BG111,"-")</f>
        <v>-</v>
      </c>
    </row>
    <row r="112" spans="1:31" ht="15.75" x14ac:dyDescent="0.2">
      <c r="A112" s="16" t="s">
        <v>113</v>
      </c>
      <c r="B112" s="28">
        <f>'Расчет субсидий'!AW112</f>
        <v>-462.21818181818162</v>
      </c>
      <c r="C112" s="26">
        <f>'Расчет субсидий'!D112-1</f>
        <v>-1</v>
      </c>
      <c r="D112" s="32">
        <f>C112*'Расчет субсидий'!E112</f>
        <v>0</v>
      </c>
      <c r="E112" s="39">
        <f t="shared" si="37"/>
        <v>0</v>
      </c>
      <c r="F112" s="26" t="s">
        <v>378</v>
      </c>
      <c r="G112" s="32" t="s">
        <v>378</v>
      </c>
      <c r="H112" s="31" t="s">
        <v>378</v>
      </c>
      <c r="I112" s="26" t="s">
        <v>378</v>
      </c>
      <c r="J112" s="32" t="s">
        <v>378</v>
      </c>
      <c r="K112" s="31" t="s">
        <v>378</v>
      </c>
      <c r="L112" s="26">
        <f>'Расчет субсидий'!P112-1</f>
        <v>-0.11803468817544416</v>
      </c>
      <c r="M112" s="32">
        <f>L112*'Расчет субсидий'!Q112</f>
        <v>-2.3606937635088832</v>
      </c>
      <c r="N112" s="39">
        <f t="shared" si="38"/>
        <v>-76.502366428730184</v>
      </c>
      <c r="O112" s="27">
        <f>'Расчет субсидий'!R112-1</f>
        <v>0</v>
      </c>
      <c r="P112" s="32">
        <f>O112*'Расчет субсидий'!S112</f>
        <v>0</v>
      </c>
      <c r="Q112" s="39">
        <f t="shared" si="39"/>
        <v>0</v>
      </c>
      <c r="R112" s="27">
        <f>'Расчет субсидий'!V112-1</f>
        <v>-7.7939835916134848E-2</v>
      </c>
      <c r="S112" s="32">
        <f>R112*'Расчет субсидий'!W112</f>
        <v>-1.558796718322697</v>
      </c>
      <c r="T112" s="39">
        <f t="shared" si="40"/>
        <v>-50.515505050418767</v>
      </c>
      <c r="U112" s="27">
        <f>'Расчет субсидий'!Z112-1</f>
        <v>-0.45337301587301582</v>
      </c>
      <c r="V112" s="32">
        <f>U112*'Расчет субсидий'!AA112</f>
        <v>-13.601190476190474</v>
      </c>
      <c r="W112" s="39">
        <f t="shared" si="41"/>
        <v>-440.77011332883262</v>
      </c>
      <c r="X112" s="115" t="e">
        <f>'Расчет субсидий'!AL112-1</f>
        <v>#VALUE!</v>
      </c>
      <c r="Y112" s="32" t="e">
        <f>X112*'Расчет субсидий'!AM112</f>
        <v>#VALUE!</v>
      </c>
      <c r="Z112" s="39" t="e">
        <f t="shared" si="42"/>
        <v>#VALUE!</v>
      </c>
      <c r="AA112" s="115">
        <f>'Расчет субсидий'!AP112-1</f>
        <v>0.16288252714708795</v>
      </c>
      <c r="AB112" s="32">
        <f>AA112*'Расчет субсидий'!AQ112</f>
        <v>3.257650542941759</v>
      </c>
      <c r="AC112" s="119">
        <f t="shared" si="43"/>
        <v>105.56980298979998</v>
      </c>
      <c r="AD112" s="32">
        <f t="shared" ref="AD112:AD175" si="44">D112+M112+P112+S112+V112+AB112</f>
        <v>-14.263030415080296</v>
      </c>
      <c r="AE112" s="33" t="str">
        <f>IF('Расчет субсидий'!BG112="+",'Расчет субсидий'!BG112,"-")</f>
        <v>-</v>
      </c>
    </row>
    <row r="113" spans="1:31" ht="15.75" x14ac:dyDescent="0.2">
      <c r="A113" s="16" t="s">
        <v>114</v>
      </c>
      <c r="B113" s="28">
        <f>'Расчет субсидий'!AW113</f>
        <v>440.4727272727273</v>
      </c>
      <c r="C113" s="26">
        <f>'Расчет субсидий'!D113-1</f>
        <v>-1</v>
      </c>
      <c r="D113" s="32">
        <f>C113*'Расчет субсидий'!E113</f>
        <v>0</v>
      </c>
      <c r="E113" s="39">
        <f t="shared" si="37"/>
        <v>0</v>
      </c>
      <c r="F113" s="26" t="s">
        <v>378</v>
      </c>
      <c r="G113" s="32" t="s">
        <v>378</v>
      </c>
      <c r="H113" s="31" t="s">
        <v>378</v>
      </c>
      <c r="I113" s="26" t="s">
        <v>378</v>
      </c>
      <c r="J113" s="32" t="s">
        <v>378</v>
      </c>
      <c r="K113" s="31" t="s">
        <v>378</v>
      </c>
      <c r="L113" s="26">
        <f>'Расчет субсидий'!P113-1</f>
        <v>0.20196998987388382</v>
      </c>
      <c r="M113" s="32">
        <f>L113*'Расчет субсидий'!Q113</f>
        <v>4.0393997974776763</v>
      </c>
      <c r="N113" s="39">
        <f t="shared" si="38"/>
        <v>72.411796015648633</v>
      </c>
      <c r="O113" s="27">
        <f>'Расчет субсидий'!R113-1</f>
        <v>0</v>
      </c>
      <c r="P113" s="32">
        <f>O113*'Расчет субсидий'!S113</f>
        <v>0</v>
      </c>
      <c r="Q113" s="39">
        <f t="shared" si="39"/>
        <v>0</v>
      </c>
      <c r="R113" s="27">
        <f>'Расчет субсидий'!V113-1</f>
        <v>-0.11334240980258681</v>
      </c>
      <c r="S113" s="32">
        <f>R113*'Расчет субсидий'!W113</f>
        <v>-2.8335602450646702</v>
      </c>
      <c r="T113" s="39">
        <f t="shared" si="40"/>
        <v>-50.795463868616537</v>
      </c>
      <c r="U113" s="27">
        <f>'Расчет субсидий'!Z113-1</f>
        <v>1.0940017905102954</v>
      </c>
      <c r="V113" s="32">
        <f>U113*'Расчет субсидий'!AA113</f>
        <v>27.350044762757385</v>
      </c>
      <c r="W113" s="39">
        <f t="shared" si="41"/>
        <v>490.28716187397686</v>
      </c>
      <c r="X113" s="115" t="e">
        <f>'Расчет субсидий'!AL113-1</f>
        <v>#VALUE!</v>
      </c>
      <c r="Y113" s="32" t="e">
        <f>X113*'Расчет субсидий'!AM113</f>
        <v>#VALUE!</v>
      </c>
      <c r="Z113" s="39" t="e">
        <f t="shared" si="42"/>
        <v>#VALUE!</v>
      </c>
      <c r="AA113" s="115">
        <f>'Расчет субсидий'!AP113-1</f>
        <v>-0.1992337164750958</v>
      </c>
      <c r="AB113" s="32">
        <f>AA113*'Расчет субсидий'!AQ113</f>
        <v>-3.984674329501916</v>
      </c>
      <c r="AC113" s="119">
        <f t="shared" si="43"/>
        <v>-71.430766748281698</v>
      </c>
      <c r="AD113" s="32">
        <f t="shared" si="44"/>
        <v>24.571209985668474</v>
      </c>
      <c r="AE113" s="33" t="str">
        <f>IF('Расчет субсидий'!BG113="+",'Расчет субсидий'!BG113,"-")</f>
        <v>-</v>
      </c>
    </row>
    <row r="114" spans="1:31" ht="15.75" x14ac:dyDescent="0.2">
      <c r="A114" s="16" t="s">
        <v>115</v>
      </c>
      <c r="B114" s="28">
        <f>'Расчет субсидий'!AW114</f>
        <v>1109.6272727272726</v>
      </c>
      <c r="C114" s="26">
        <f>'Расчет субсидий'!D114-1</f>
        <v>0.21736189402480277</v>
      </c>
      <c r="D114" s="32">
        <f>C114*'Расчет субсидий'!E114</f>
        <v>2.1736189402480277</v>
      </c>
      <c r="E114" s="39">
        <f t="shared" si="37"/>
        <v>47.643617849298785</v>
      </c>
      <c r="F114" s="26" t="s">
        <v>378</v>
      </c>
      <c r="G114" s="32" t="s">
        <v>378</v>
      </c>
      <c r="H114" s="31" t="s">
        <v>378</v>
      </c>
      <c r="I114" s="26" t="s">
        <v>378</v>
      </c>
      <c r="J114" s="32" t="s">
        <v>378</v>
      </c>
      <c r="K114" s="31" t="s">
        <v>378</v>
      </c>
      <c r="L114" s="26">
        <f>'Расчет субсидий'!P114-1</f>
        <v>0.17702204049067527</v>
      </c>
      <c r="M114" s="32">
        <f>L114*'Расчет субсидий'!Q114</f>
        <v>3.5404408098135054</v>
      </c>
      <c r="N114" s="39">
        <f t="shared" si="38"/>
        <v>77.603026840375648</v>
      </c>
      <c r="O114" s="27">
        <f>'Расчет субсидий'!R114-1</f>
        <v>0</v>
      </c>
      <c r="P114" s="32">
        <f>O114*'Расчет субсидий'!S114</f>
        <v>0</v>
      </c>
      <c r="Q114" s="39">
        <f t="shared" si="39"/>
        <v>0</v>
      </c>
      <c r="R114" s="27">
        <f>'Расчет субсидий'!V114-1</f>
        <v>-0.97101449275362317</v>
      </c>
      <c r="S114" s="32">
        <f>R114*'Расчет субсидий'!W114</f>
        <v>-19.420289855072465</v>
      </c>
      <c r="T114" s="39">
        <f t="shared" si="40"/>
        <v>-425.67390780653932</v>
      </c>
      <c r="U114" s="27">
        <f>'Расчет субсидий'!Z114-1</f>
        <v>2.1564048124557678</v>
      </c>
      <c r="V114" s="32">
        <f>U114*'Расчет субсидий'!AA114</f>
        <v>64.692144373673031</v>
      </c>
      <c r="W114" s="39">
        <f t="shared" si="41"/>
        <v>1417.9890261902308</v>
      </c>
      <c r="X114" s="115" t="e">
        <f>'Расчет субсидий'!AL114-1</f>
        <v>#VALUE!</v>
      </c>
      <c r="Y114" s="32" t="e">
        <f>X114*'Расчет субсидий'!AM114</f>
        <v>#VALUE!</v>
      </c>
      <c r="Z114" s="39" t="e">
        <f t="shared" si="42"/>
        <v>#VALUE!</v>
      </c>
      <c r="AA114" s="115">
        <f>'Расчет субсидий'!AP114-1</f>
        <v>-1.8099547511312264E-2</v>
      </c>
      <c r="AB114" s="32">
        <f>AA114*'Расчет субсидий'!AQ114</f>
        <v>-0.36199095022624528</v>
      </c>
      <c r="AC114" s="119">
        <f t="shared" si="43"/>
        <v>-7.9344903460934111</v>
      </c>
      <c r="AD114" s="32">
        <f t="shared" si="44"/>
        <v>50.623923318435857</v>
      </c>
      <c r="AE114" s="33" t="str">
        <f>IF('Расчет субсидий'!BG114="+",'Расчет субсидий'!BG114,"-")</f>
        <v>-</v>
      </c>
    </row>
    <row r="115" spans="1:31" ht="15.75" x14ac:dyDescent="0.2">
      <c r="A115" s="16" t="s">
        <v>116</v>
      </c>
      <c r="B115" s="28">
        <f>'Расчет субсидий'!AW115</f>
        <v>559.23636363636342</v>
      </c>
      <c r="C115" s="26">
        <f>'Расчет субсидий'!D115-1</f>
        <v>-1</v>
      </c>
      <c r="D115" s="32">
        <f>C115*'Расчет субсидий'!E115</f>
        <v>0</v>
      </c>
      <c r="E115" s="39">
        <f t="shared" si="37"/>
        <v>0</v>
      </c>
      <c r="F115" s="26" t="s">
        <v>378</v>
      </c>
      <c r="G115" s="32" t="s">
        <v>378</v>
      </c>
      <c r="H115" s="31" t="s">
        <v>378</v>
      </c>
      <c r="I115" s="26" t="s">
        <v>378</v>
      </c>
      <c r="J115" s="32" t="s">
        <v>378</v>
      </c>
      <c r="K115" s="31" t="s">
        <v>378</v>
      </c>
      <c r="L115" s="26">
        <f>'Расчет субсидий'!P115-1</f>
        <v>0.66810092224175688</v>
      </c>
      <c r="M115" s="32">
        <f>L115*'Расчет субсидий'!Q115</f>
        <v>13.362018444835137</v>
      </c>
      <c r="N115" s="39">
        <f t="shared" si="38"/>
        <v>559.23636363636342</v>
      </c>
      <c r="O115" s="27">
        <f>'Расчет субсидий'!R115-1</f>
        <v>0</v>
      </c>
      <c r="P115" s="32">
        <f>O115*'Расчет субсидий'!S115</f>
        <v>0</v>
      </c>
      <c r="Q115" s="39">
        <f t="shared" si="39"/>
        <v>0</v>
      </c>
      <c r="R115" s="27">
        <f>'Расчет субсидий'!V115-1</f>
        <v>-1</v>
      </c>
      <c r="S115" s="32">
        <f>R115*'Расчет субсидий'!W115</f>
        <v>0</v>
      </c>
      <c r="T115" s="39">
        <f t="shared" si="40"/>
        <v>0</v>
      </c>
      <c r="U115" s="27">
        <f>'Расчет субсидий'!Z115-1</f>
        <v>-1</v>
      </c>
      <c r="V115" s="32">
        <f>U115*'Расчет субсидий'!AA115</f>
        <v>0</v>
      </c>
      <c r="W115" s="39">
        <f t="shared" si="41"/>
        <v>0</v>
      </c>
      <c r="X115" s="115" t="e">
        <f>'Расчет субсидий'!AL115-1</f>
        <v>#VALUE!</v>
      </c>
      <c r="Y115" s="32" t="e">
        <f>X115*'Расчет субсидий'!AM115</f>
        <v>#VALUE!</v>
      </c>
      <c r="Z115" s="39" t="e">
        <f t="shared" si="42"/>
        <v>#VALUE!</v>
      </c>
      <c r="AA115" s="115">
        <f>'Расчет субсидий'!AP115-1</f>
        <v>-1</v>
      </c>
      <c r="AB115" s="32">
        <f>AA115*'Расчет субсидий'!AQ115</f>
        <v>0</v>
      </c>
      <c r="AC115" s="119">
        <f t="shared" si="43"/>
        <v>0</v>
      </c>
      <c r="AD115" s="32">
        <f t="shared" si="44"/>
        <v>13.362018444835137</v>
      </c>
      <c r="AE115" s="33" t="str">
        <f>IF('Расчет субсидий'!BG115="+",'Расчет субсидий'!BG115,"-")</f>
        <v>-</v>
      </c>
    </row>
    <row r="116" spans="1:31" ht="15.75" x14ac:dyDescent="0.2">
      <c r="A116" s="16" t="s">
        <v>117</v>
      </c>
      <c r="B116" s="28">
        <f>'Расчет субсидий'!AW116</f>
        <v>-39.599999999999909</v>
      </c>
      <c r="C116" s="26">
        <f>'Расчет субсидий'!D116-1</f>
        <v>-0.11829014011504413</v>
      </c>
      <c r="D116" s="32">
        <f>C116*'Расчет субсидий'!E116</f>
        <v>-1.1829014011504413</v>
      </c>
      <c r="E116" s="39">
        <f t="shared" si="37"/>
        <v>-12.136446361158502</v>
      </c>
      <c r="F116" s="26" t="s">
        <v>378</v>
      </c>
      <c r="G116" s="32" t="s">
        <v>378</v>
      </c>
      <c r="H116" s="31" t="s">
        <v>378</v>
      </c>
      <c r="I116" s="26" t="s">
        <v>378</v>
      </c>
      <c r="J116" s="32" t="s">
        <v>378</v>
      </c>
      <c r="K116" s="31" t="s">
        <v>378</v>
      </c>
      <c r="L116" s="26">
        <f>'Расчет субсидий'!P116-1</f>
        <v>-0.70975143737770163</v>
      </c>
      <c r="M116" s="32">
        <f>L116*'Расчет субсидий'!Q116</f>
        <v>-14.195028747554034</v>
      </c>
      <c r="N116" s="39">
        <f t="shared" si="38"/>
        <v>-145.63953075230339</v>
      </c>
      <c r="O116" s="27">
        <f>'Расчет субсидий'!R116-1</f>
        <v>0</v>
      </c>
      <c r="P116" s="32">
        <f>O116*'Расчет субсидий'!S116</f>
        <v>0</v>
      </c>
      <c r="Q116" s="39">
        <f t="shared" si="39"/>
        <v>0</v>
      </c>
      <c r="R116" s="27">
        <f>'Расчет субсидий'!V116-1</f>
        <v>0.7078651685393258</v>
      </c>
      <c r="S116" s="32">
        <f>R116*'Расчет субсидий'!W116</f>
        <v>21.235955056179773</v>
      </c>
      <c r="T116" s="39">
        <f t="shared" si="40"/>
        <v>217.8787084169837</v>
      </c>
      <c r="U116" s="27">
        <f>'Расчет субсидий'!Z116-1</f>
        <v>-6.9885641677255417E-2</v>
      </c>
      <c r="V116" s="32">
        <f>U116*'Расчет субсидий'!AA116</f>
        <v>-1.3977128335451083</v>
      </c>
      <c r="W116" s="39">
        <f t="shared" si="41"/>
        <v>-14.340389500025353</v>
      </c>
      <c r="X116" s="115" t="e">
        <f>'Расчет субсидий'!AL116-1</f>
        <v>#VALUE!</v>
      </c>
      <c r="Y116" s="32" t="e">
        <f>X116*'Расчет субсидий'!AM116</f>
        <v>#VALUE!</v>
      </c>
      <c r="Z116" s="39" t="e">
        <f t="shared" si="42"/>
        <v>#VALUE!</v>
      </c>
      <c r="AA116" s="115">
        <f>'Расчет субсидий'!AP116-1</f>
        <v>-0.41600000000000004</v>
      </c>
      <c r="AB116" s="32">
        <f>AA116*'Расчет субсидий'!AQ116</f>
        <v>-8.32</v>
      </c>
      <c r="AC116" s="119">
        <f t="shared" si="43"/>
        <v>-85.362341803496349</v>
      </c>
      <c r="AD116" s="32">
        <f t="shared" si="44"/>
        <v>-3.859687926069812</v>
      </c>
      <c r="AE116" s="33" t="str">
        <f>IF('Расчет субсидий'!BG116="+",'Расчет субсидий'!BG116,"-")</f>
        <v>-</v>
      </c>
    </row>
    <row r="117" spans="1:31" ht="15.75" x14ac:dyDescent="0.2">
      <c r="A117" s="16" t="s">
        <v>118</v>
      </c>
      <c r="B117" s="28">
        <f>'Расчет субсидий'!AW117</f>
        <v>13.009090909090901</v>
      </c>
      <c r="C117" s="26">
        <f>'Расчет субсидий'!D117-1</f>
        <v>-7.9377431906614282E-3</v>
      </c>
      <c r="D117" s="32">
        <f>C117*'Расчет субсидий'!E117</f>
        <v>-7.9377431906614282E-2</v>
      </c>
      <c r="E117" s="39">
        <f t="shared" si="37"/>
        <v>-1.6890258575980053</v>
      </c>
      <c r="F117" s="26" t="s">
        <v>378</v>
      </c>
      <c r="G117" s="32" t="s">
        <v>378</v>
      </c>
      <c r="H117" s="31" t="s">
        <v>378</v>
      </c>
      <c r="I117" s="26" t="s">
        <v>378</v>
      </c>
      <c r="J117" s="32" t="s">
        <v>378</v>
      </c>
      <c r="K117" s="31" t="s">
        <v>378</v>
      </c>
      <c r="L117" s="26">
        <f>'Расчет субсидий'!P117-1</f>
        <v>9.3897224034210192E-2</v>
      </c>
      <c r="M117" s="32">
        <f>L117*'Расчет субсидий'!Q117</f>
        <v>1.8779444806842038</v>
      </c>
      <c r="N117" s="39">
        <f t="shared" si="38"/>
        <v>39.959680110849916</v>
      </c>
      <c r="O117" s="27">
        <f>'Расчет субсидий'!R117-1</f>
        <v>0</v>
      </c>
      <c r="P117" s="32">
        <f>O117*'Расчет субсидий'!S117</f>
        <v>0</v>
      </c>
      <c r="Q117" s="39">
        <f t="shared" si="39"/>
        <v>0</v>
      </c>
      <c r="R117" s="27">
        <f>'Расчет субсидий'!V117-1</f>
        <v>-6.8870523415977991E-2</v>
      </c>
      <c r="S117" s="32">
        <f>R117*'Расчет субсидий'!W117</f>
        <v>-1.7217630853994499</v>
      </c>
      <c r="T117" s="39">
        <f t="shared" si="40"/>
        <v>-36.63638772439387</v>
      </c>
      <c r="U117" s="27">
        <f>'Расчет субсидий'!Z117-1</f>
        <v>-0.13636363636363646</v>
      </c>
      <c r="V117" s="32">
        <f>U117*'Расчет субсидий'!AA117</f>
        <v>-3.4090909090909118</v>
      </c>
      <c r="W117" s="39">
        <f t="shared" si="41"/>
        <v>-72.540047694299872</v>
      </c>
      <c r="X117" s="115" t="e">
        <f>'Расчет субсидий'!AL117-1</f>
        <v>#VALUE!</v>
      </c>
      <c r="Y117" s="32" t="e">
        <f>X117*'Расчет субсидий'!AM117</f>
        <v>#VALUE!</v>
      </c>
      <c r="Z117" s="39" t="e">
        <f t="shared" si="42"/>
        <v>#VALUE!</v>
      </c>
      <c r="AA117" s="115">
        <f>'Расчет субсидий'!AP117-1</f>
        <v>0.19718309859154926</v>
      </c>
      <c r="AB117" s="32">
        <f>AA117*'Расчет субсидий'!AQ117</f>
        <v>3.9436619718309851</v>
      </c>
      <c r="AC117" s="119">
        <f t="shared" si="43"/>
        <v>83.914872074532738</v>
      </c>
      <c r="AD117" s="32">
        <f t="shared" si="44"/>
        <v>0.61137502611821315</v>
      </c>
      <c r="AE117" s="33" t="str">
        <f>IF('Расчет субсидий'!BG117="+",'Расчет субсидий'!BG117,"-")</f>
        <v>-</v>
      </c>
    </row>
    <row r="118" spans="1:31" ht="15.75" x14ac:dyDescent="0.2">
      <c r="A118" s="16" t="s">
        <v>119</v>
      </c>
      <c r="B118" s="28">
        <f>'Расчет субсидий'!AW118</f>
        <v>394.0363636363636</v>
      </c>
      <c r="C118" s="26">
        <f>'Расчет субсидий'!D118-1</f>
        <v>0.22120424221690049</v>
      </c>
      <c r="D118" s="32">
        <f>C118*'Расчет субсидий'!E118</f>
        <v>2.2120424221690049</v>
      </c>
      <c r="E118" s="39">
        <f t="shared" si="37"/>
        <v>55.54173274280658</v>
      </c>
      <c r="F118" s="26" t="s">
        <v>378</v>
      </c>
      <c r="G118" s="32" t="s">
        <v>378</v>
      </c>
      <c r="H118" s="31" t="s">
        <v>378</v>
      </c>
      <c r="I118" s="26" t="s">
        <v>378</v>
      </c>
      <c r="J118" s="32" t="s">
        <v>378</v>
      </c>
      <c r="K118" s="31" t="s">
        <v>378</v>
      </c>
      <c r="L118" s="26">
        <f>'Расчет субсидий'!P118-1</f>
        <v>0.20993431855500821</v>
      </c>
      <c r="M118" s="32">
        <f>L118*'Расчет субсидий'!Q118</f>
        <v>4.1986863711001643</v>
      </c>
      <c r="N118" s="39">
        <f t="shared" si="38"/>
        <v>105.42398009973272</v>
      </c>
      <c r="O118" s="27">
        <f>'Расчет субсидий'!R118-1</f>
        <v>0</v>
      </c>
      <c r="P118" s="32">
        <f>O118*'Расчет субсидий'!S118</f>
        <v>0</v>
      </c>
      <c r="Q118" s="39">
        <f t="shared" si="39"/>
        <v>0</v>
      </c>
      <c r="R118" s="27">
        <f>'Расчет субсидий'!V118-1</f>
        <v>-0.78879999999999995</v>
      </c>
      <c r="S118" s="32">
        <f>R118*'Расчет субсидий'!W118</f>
        <v>-23.663999999999998</v>
      </c>
      <c r="T118" s="39">
        <f t="shared" si="40"/>
        <v>-594.17466430729974</v>
      </c>
      <c r="U118" s="27">
        <f>'Расчет субсидий'!Z118-1</f>
        <v>0.62857142857142856</v>
      </c>
      <c r="V118" s="32">
        <f>U118*'Расчет субсидий'!AA118</f>
        <v>12.571428571428571</v>
      </c>
      <c r="W118" s="39">
        <f t="shared" si="41"/>
        <v>315.65349692747503</v>
      </c>
      <c r="X118" s="115" t="e">
        <f>'Расчет субсидий'!AL118-1</f>
        <v>#VALUE!</v>
      </c>
      <c r="Y118" s="32" t="e">
        <f>X118*'Расчет субсидий'!AM118</f>
        <v>#VALUE!</v>
      </c>
      <c r="Z118" s="39" t="e">
        <f t="shared" si="42"/>
        <v>#VALUE!</v>
      </c>
      <c r="AA118" s="115">
        <f>'Расчет субсидий'!AP118-1</f>
        <v>1.0187499999999998</v>
      </c>
      <c r="AB118" s="32">
        <f>AA118*'Расчет субсидий'!AQ118</f>
        <v>20.374999999999996</v>
      </c>
      <c r="AC118" s="119">
        <f t="shared" si="43"/>
        <v>511.59181817364907</v>
      </c>
      <c r="AD118" s="32">
        <f t="shared" si="44"/>
        <v>15.693157364697738</v>
      </c>
      <c r="AE118" s="33" t="str">
        <f>IF('Расчет субсидий'!BG118="+",'Расчет субсидий'!BG118,"-")</f>
        <v>-</v>
      </c>
    </row>
    <row r="119" spans="1:31" ht="15.75" x14ac:dyDescent="0.2">
      <c r="A119" s="16" t="s">
        <v>120</v>
      </c>
      <c r="B119" s="28">
        <f>'Расчет субсидий'!AW119</f>
        <v>-706.29090909090928</v>
      </c>
      <c r="C119" s="26">
        <f>'Расчет субсидий'!D119-1</f>
        <v>-1</v>
      </c>
      <c r="D119" s="32">
        <f>C119*'Расчет субсидий'!E119</f>
        <v>0</v>
      </c>
      <c r="E119" s="39">
        <f t="shared" si="37"/>
        <v>0</v>
      </c>
      <c r="F119" s="26" t="s">
        <v>378</v>
      </c>
      <c r="G119" s="32" t="s">
        <v>378</v>
      </c>
      <c r="H119" s="31" t="s">
        <v>378</v>
      </c>
      <c r="I119" s="26" t="s">
        <v>378</v>
      </c>
      <c r="J119" s="32" t="s">
        <v>378</v>
      </c>
      <c r="K119" s="31" t="s">
        <v>378</v>
      </c>
      <c r="L119" s="26">
        <f>'Расчет субсидий'!P119-1</f>
        <v>-0.54828951536268611</v>
      </c>
      <c r="M119" s="32">
        <f>L119*'Расчет субсидий'!Q119</f>
        <v>-10.965790307253723</v>
      </c>
      <c r="N119" s="39">
        <f t="shared" si="38"/>
        <v>-200.63658656128371</v>
      </c>
      <c r="O119" s="27">
        <f>'Расчет субсидий'!R119-1</f>
        <v>0</v>
      </c>
      <c r="P119" s="32">
        <f>O119*'Расчет субсидий'!S119</f>
        <v>0</v>
      </c>
      <c r="Q119" s="39">
        <f t="shared" si="39"/>
        <v>0</v>
      </c>
      <c r="R119" s="27">
        <f>'Расчет субсидий'!V119-1</f>
        <v>-0.81991051454138697</v>
      </c>
      <c r="S119" s="32">
        <f>R119*'Расчет субсидий'!W119</f>
        <v>-24.597315436241608</v>
      </c>
      <c r="T119" s="39">
        <f t="shared" si="40"/>
        <v>-450.04703440609956</v>
      </c>
      <c r="U119" s="27">
        <f>'Расчет субсидий'!Z119-1</f>
        <v>-0.15196078431372539</v>
      </c>
      <c r="V119" s="32">
        <f>U119*'Расчет субсидий'!AA119</f>
        <v>-3.0392156862745079</v>
      </c>
      <c r="W119" s="39">
        <f t="shared" si="41"/>
        <v>-55.607288123526004</v>
      </c>
      <c r="X119" s="115" t="e">
        <f>'Расчет субсидий'!AL119-1</f>
        <v>#VALUE!</v>
      </c>
      <c r="Y119" s="32" t="e">
        <f>X119*'Расчет субсидий'!AM119</f>
        <v>#VALUE!</v>
      </c>
      <c r="Z119" s="39" t="e">
        <f t="shared" si="42"/>
        <v>#VALUE!</v>
      </c>
      <c r="AA119" s="115">
        <f>'Расчет субсидий'!AP119-1</f>
        <v>0</v>
      </c>
      <c r="AB119" s="32">
        <f>AA119*'Расчет субсидий'!AQ119</f>
        <v>0</v>
      </c>
      <c r="AC119" s="119">
        <f t="shared" si="43"/>
        <v>0</v>
      </c>
      <c r="AD119" s="32">
        <f t="shared" si="44"/>
        <v>-38.602321429769837</v>
      </c>
      <c r="AE119" s="33" t="str">
        <f>IF('Расчет субсидий'!BG119="+",'Расчет субсидий'!BG119,"-")</f>
        <v>-</v>
      </c>
    </row>
    <row r="120" spans="1:31" ht="15.75" x14ac:dyDescent="0.2">
      <c r="A120" s="16" t="s">
        <v>121</v>
      </c>
      <c r="B120" s="28">
        <f>'Расчет субсидий'!AW120</f>
        <v>232.5454545454545</v>
      </c>
      <c r="C120" s="26">
        <f>'Расчет субсидий'!D120-1</f>
        <v>-1</v>
      </c>
      <c r="D120" s="32">
        <f>C120*'Расчет субсидий'!E120</f>
        <v>0</v>
      </c>
      <c r="E120" s="39">
        <f t="shared" si="37"/>
        <v>0</v>
      </c>
      <c r="F120" s="26" t="s">
        <v>378</v>
      </c>
      <c r="G120" s="32" t="s">
        <v>378</v>
      </c>
      <c r="H120" s="31" t="s">
        <v>378</v>
      </c>
      <c r="I120" s="26" t="s">
        <v>378</v>
      </c>
      <c r="J120" s="32" t="s">
        <v>378</v>
      </c>
      <c r="K120" s="31" t="s">
        <v>378</v>
      </c>
      <c r="L120" s="26">
        <f>'Расчет субсидий'!P120-1</f>
        <v>-7.5518686354668407E-2</v>
      </c>
      <c r="M120" s="32">
        <f>L120*'Расчет субсидий'!Q120</f>
        <v>-1.5103737270933681</v>
      </c>
      <c r="N120" s="39">
        <f t="shared" si="38"/>
        <v>-25.411016877282545</v>
      </c>
      <c r="O120" s="27">
        <f>'Расчет субсидий'!R120-1</f>
        <v>0</v>
      </c>
      <c r="P120" s="32">
        <f>O120*'Расчет субсидий'!S120</f>
        <v>0</v>
      </c>
      <c r="Q120" s="39">
        <f t="shared" si="39"/>
        <v>0</v>
      </c>
      <c r="R120" s="27">
        <f>'Расчет субсидий'!V120-1</f>
        <v>0.6050251256281407</v>
      </c>
      <c r="S120" s="32">
        <f>R120*'Расчет субсидий'!W120</f>
        <v>3.0251256281407035</v>
      </c>
      <c r="T120" s="39">
        <f t="shared" si="40"/>
        <v>50.895693571496651</v>
      </c>
      <c r="U120" s="27">
        <f>'Расчет субсидий'!Z120-1</f>
        <v>-8.1115990700077578E-2</v>
      </c>
      <c r="V120" s="32">
        <f>U120*'Расчет субсидий'!AA120</f>
        <v>-3.650219581503491</v>
      </c>
      <c r="W120" s="39">
        <f t="shared" si="41"/>
        <v>-61.412476744994699</v>
      </c>
      <c r="X120" s="115" t="e">
        <f>'Расчет субсидий'!AL120-1</f>
        <v>#VALUE!</v>
      </c>
      <c r="Y120" s="32" t="e">
        <f>X120*'Расчет субсидий'!AM120</f>
        <v>#VALUE!</v>
      </c>
      <c r="Z120" s="39" t="e">
        <f t="shared" si="42"/>
        <v>#VALUE!</v>
      </c>
      <c r="AA120" s="115">
        <f>'Расчет субсидий'!AP120-1</f>
        <v>0.7978723404255319</v>
      </c>
      <c r="AB120" s="32">
        <f>AA120*'Расчет субсидий'!AQ120</f>
        <v>15.957446808510639</v>
      </c>
      <c r="AC120" s="119">
        <f t="shared" si="43"/>
        <v>268.47325459623511</v>
      </c>
      <c r="AD120" s="32">
        <f t="shared" si="44"/>
        <v>13.821979128054483</v>
      </c>
      <c r="AE120" s="33" t="str">
        <f>IF('Расчет субсидий'!BG120="+",'Расчет субсидий'!BG120,"-")</f>
        <v>-</v>
      </c>
    </row>
    <row r="121" spans="1:31" ht="15.75" x14ac:dyDescent="0.2">
      <c r="A121" s="36" t="s">
        <v>122</v>
      </c>
      <c r="B121" s="44"/>
      <c r="C121" s="45"/>
      <c r="D121" s="46"/>
      <c r="E121" s="42"/>
      <c r="F121" s="45"/>
      <c r="G121" s="46"/>
      <c r="H121" s="42"/>
      <c r="I121" s="45"/>
      <c r="J121" s="46"/>
      <c r="K121" s="42"/>
      <c r="L121" s="45"/>
      <c r="M121" s="46"/>
      <c r="N121" s="42"/>
      <c r="O121" s="47"/>
      <c r="P121" s="46"/>
      <c r="Q121" s="42"/>
      <c r="R121" s="47"/>
      <c r="S121" s="46"/>
      <c r="T121" s="42"/>
      <c r="U121" s="47"/>
      <c r="V121" s="46"/>
      <c r="W121" s="42"/>
      <c r="X121" s="116"/>
      <c r="Y121" s="46"/>
      <c r="Z121" s="42"/>
      <c r="AA121" s="116"/>
      <c r="AB121" s="46"/>
      <c r="AC121" s="120"/>
      <c r="AD121" s="32"/>
      <c r="AE121" s="33"/>
    </row>
    <row r="122" spans="1:31" ht="15.75" x14ac:dyDescent="0.2">
      <c r="A122" s="16" t="s">
        <v>123</v>
      </c>
      <c r="B122" s="28">
        <f>'Расчет субсидий'!AW122</f>
        <v>22.24545454545455</v>
      </c>
      <c r="C122" s="26">
        <f>'Расчет субсидий'!D122-1</f>
        <v>-1.0716786041251591E-2</v>
      </c>
      <c r="D122" s="32">
        <f>C122*'Расчет субсидий'!E122</f>
        <v>-0.10716786041251591</v>
      </c>
      <c r="E122" s="39">
        <f t="shared" ref="E122:E128" si="45">$B122*D122/$AD122</f>
        <v>-0.44619479936772977</v>
      </c>
      <c r="F122" s="26" t="s">
        <v>378</v>
      </c>
      <c r="G122" s="32" t="s">
        <v>378</v>
      </c>
      <c r="H122" s="31" t="s">
        <v>378</v>
      </c>
      <c r="I122" s="26" t="s">
        <v>378</v>
      </c>
      <c r="J122" s="32" t="s">
        <v>378</v>
      </c>
      <c r="K122" s="31" t="s">
        <v>378</v>
      </c>
      <c r="L122" s="26">
        <f>'Расчет субсидий'!P122-1</f>
        <v>-0.17092803030303028</v>
      </c>
      <c r="M122" s="32">
        <f>L122*'Расчет субсидий'!Q122</f>
        <v>-3.4185606060606055</v>
      </c>
      <c r="N122" s="39">
        <f t="shared" ref="N122:N128" si="46">$B122*M122/$AD122</f>
        <v>-14.233222142125504</v>
      </c>
      <c r="O122" s="27">
        <f>'Расчет субсидий'!R122-1</f>
        <v>0</v>
      </c>
      <c r="P122" s="32">
        <f>O122*'Расчет субсидий'!S122</f>
        <v>0</v>
      </c>
      <c r="Q122" s="39">
        <f t="shared" ref="Q122:Q128" si="47">$B122*P122/$AD122</f>
        <v>0</v>
      </c>
      <c r="R122" s="27">
        <f>'Расчет субсидий'!V122-1</f>
        <v>-0.17352941176470582</v>
      </c>
      <c r="S122" s="32">
        <f>R122*'Расчет субсидий'!W122</f>
        <v>-4.3382352941176459</v>
      </c>
      <c r="T122" s="39">
        <f t="shared" ref="T122:T128" si="48">$B122*S122/$AD122</f>
        <v>-18.062299827745381</v>
      </c>
      <c r="U122" s="27">
        <f>'Расчет субсидий'!Z122-1</f>
        <v>0.26881720430107525</v>
      </c>
      <c r="V122" s="32">
        <f>U122*'Расчет субсидий'!AA122</f>
        <v>6.7204301075268811</v>
      </c>
      <c r="W122" s="39">
        <f t="shared" ref="W122:W128" si="49">$B122*V122/$AD122</f>
        <v>27.980599332209906</v>
      </c>
      <c r="X122" s="115" t="e">
        <f>'Расчет субсидий'!AL122-1</f>
        <v>#VALUE!</v>
      </c>
      <c r="Y122" s="32" t="e">
        <f>X122*'Расчет субсидий'!AM122</f>
        <v>#VALUE!</v>
      </c>
      <c r="Z122" s="39" t="e">
        <f t="shared" si="42"/>
        <v>#VALUE!</v>
      </c>
      <c r="AA122" s="115">
        <f>'Расчет субсидий'!AP122-1</f>
        <v>0.32432432432432434</v>
      </c>
      <c r="AB122" s="32">
        <f>AA122*'Расчет субсидий'!AQ122</f>
        <v>6.4864864864864868</v>
      </c>
      <c r="AC122" s="119">
        <f t="shared" si="43"/>
        <v>27.006571982483255</v>
      </c>
      <c r="AD122" s="32">
        <f t="shared" si="44"/>
        <v>5.3429528334226006</v>
      </c>
      <c r="AE122" s="33" t="str">
        <f>IF('Расчет субсидий'!BG122="+",'Расчет субсидий'!BG122,"-")</f>
        <v>-</v>
      </c>
    </row>
    <row r="123" spans="1:31" ht="15.75" x14ac:dyDescent="0.2">
      <c r="A123" s="16" t="s">
        <v>124</v>
      </c>
      <c r="B123" s="28">
        <f>'Расчет субсидий'!AW123</f>
        <v>-123.0181818181818</v>
      </c>
      <c r="C123" s="26">
        <f>'Расчет субсидий'!D123-1</f>
        <v>0.14503969985167076</v>
      </c>
      <c r="D123" s="32">
        <f>C123*'Расчет субсидий'!E123</f>
        <v>1.4503969985167076</v>
      </c>
      <c r="E123" s="39">
        <f t="shared" si="45"/>
        <v>13.519485151720879</v>
      </c>
      <c r="F123" s="26" t="s">
        <v>378</v>
      </c>
      <c r="G123" s="32" t="s">
        <v>378</v>
      </c>
      <c r="H123" s="31" t="s">
        <v>378</v>
      </c>
      <c r="I123" s="26" t="s">
        <v>378</v>
      </c>
      <c r="J123" s="32" t="s">
        <v>378</v>
      </c>
      <c r="K123" s="31" t="s">
        <v>378</v>
      </c>
      <c r="L123" s="26">
        <f>'Расчет субсидий'!P123-1</f>
        <v>-6.1015172689159569E-2</v>
      </c>
      <c r="M123" s="32">
        <f>L123*'Расчет субсидий'!Q123</f>
        <v>-1.2203034537831914</v>
      </c>
      <c r="N123" s="39">
        <f t="shared" si="46"/>
        <v>-11.3747301193312</v>
      </c>
      <c r="O123" s="27">
        <f>'Расчет субсидий'!R123-1</f>
        <v>0</v>
      </c>
      <c r="P123" s="32">
        <f>O123*'Расчет субсидий'!S123</f>
        <v>0</v>
      </c>
      <c r="Q123" s="39">
        <f t="shared" si="47"/>
        <v>0</v>
      </c>
      <c r="R123" s="27">
        <f>'Расчет субсидий'!V123-1</f>
        <v>-0.48612652608213092</v>
      </c>
      <c r="S123" s="32">
        <f>R123*'Расчет субсидий'!W123</f>
        <v>-14.583795782463927</v>
      </c>
      <c r="T123" s="39">
        <f t="shared" si="48"/>
        <v>-135.93892619633647</v>
      </c>
      <c r="U123" s="27">
        <f>'Расчет субсидий'!Z123-1</f>
        <v>5.7803468208092568E-2</v>
      </c>
      <c r="V123" s="32">
        <f>U123*'Расчет субсидий'!AA123</f>
        <v>1.1560693641618514</v>
      </c>
      <c r="W123" s="39">
        <f t="shared" si="49"/>
        <v>10.77598934576498</v>
      </c>
      <c r="X123" s="115" t="e">
        <f>'Расчет субсидий'!AL123-1</f>
        <v>#VALUE!</v>
      </c>
      <c r="Y123" s="32" t="e">
        <f>X123*'Расчет субсидий'!AM123</f>
        <v>#VALUE!</v>
      </c>
      <c r="Z123" s="39" t="e">
        <f t="shared" si="42"/>
        <v>#VALUE!</v>
      </c>
      <c r="AA123" s="115">
        <f>'Расчет субсидий'!AP123-1</f>
        <v>0</v>
      </c>
      <c r="AB123" s="32">
        <f>AA123*'Расчет субсидий'!AQ123</f>
        <v>0</v>
      </c>
      <c r="AC123" s="119">
        <f t="shared" si="43"/>
        <v>0</v>
      </c>
      <c r="AD123" s="32">
        <f t="shared" si="44"/>
        <v>-13.197632873568558</v>
      </c>
      <c r="AE123" s="33" t="str">
        <f>IF('Расчет субсидий'!BG123="+",'Расчет субсидий'!BG123,"-")</f>
        <v>-</v>
      </c>
    </row>
    <row r="124" spans="1:31" ht="15.75" x14ac:dyDescent="0.2">
      <c r="A124" s="16" t="s">
        <v>125</v>
      </c>
      <c r="B124" s="28">
        <f>'Расчет субсидий'!AW124</f>
        <v>-94.363636363636374</v>
      </c>
      <c r="C124" s="26">
        <f>'Расчет субсидий'!D124-1</f>
        <v>0.31718749999999996</v>
      </c>
      <c r="D124" s="32">
        <f>C124*'Расчет субсидий'!E124</f>
        <v>3.1718749999999996</v>
      </c>
      <c r="E124" s="39">
        <f t="shared" si="45"/>
        <v>10.873035969624233</v>
      </c>
      <c r="F124" s="26" t="s">
        <v>378</v>
      </c>
      <c r="G124" s="32" t="s">
        <v>378</v>
      </c>
      <c r="H124" s="31" t="s">
        <v>378</v>
      </c>
      <c r="I124" s="26" t="s">
        <v>378</v>
      </c>
      <c r="J124" s="32" t="s">
        <v>378</v>
      </c>
      <c r="K124" s="31" t="s">
        <v>378</v>
      </c>
      <c r="L124" s="26">
        <f>'Расчет субсидий'!P124-1</f>
        <v>5.3646641542895113E-2</v>
      </c>
      <c r="M124" s="32">
        <f>L124*'Расчет субсидий'!Q124</f>
        <v>1.0729328308579023</v>
      </c>
      <c r="N124" s="39">
        <f t="shared" si="46"/>
        <v>3.6779624868283669</v>
      </c>
      <c r="O124" s="27">
        <f>'Расчет субсидий'!R124-1</f>
        <v>0</v>
      </c>
      <c r="P124" s="32">
        <f>O124*'Расчет субсидий'!S124</f>
        <v>0</v>
      </c>
      <c r="Q124" s="39">
        <f t="shared" si="47"/>
        <v>0</v>
      </c>
      <c r="R124" s="27">
        <f>'Расчет субсидий'!V124-1</f>
        <v>-0.71363636363636362</v>
      </c>
      <c r="S124" s="32">
        <f>R124*'Расчет субсидий'!W124</f>
        <v>-10.704545454545455</v>
      </c>
      <c r="T124" s="39">
        <f t="shared" si="48"/>
        <v>-36.694670428610941</v>
      </c>
      <c r="U124" s="27">
        <f>'Расчет субсидий'!Z124-1</f>
        <v>-0.6019417475728156</v>
      </c>
      <c r="V124" s="32">
        <f>U124*'Расчет субсидий'!AA124</f>
        <v>-21.067961165048548</v>
      </c>
      <c r="W124" s="39">
        <f t="shared" si="49"/>
        <v>-72.219964391478015</v>
      </c>
      <c r="X124" s="115" t="e">
        <f>'Расчет субсидий'!AL124-1</f>
        <v>#VALUE!</v>
      </c>
      <c r="Y124" s="32" t="e">
        <f>X124*'Расчет субсидий'!AM124</f>
        <v>#VALUE!</v>
      </c>
      <c r="Z124" s="39" t="e">
        <f t="shared" si="42"/>
        <v>#VALUE!</v>
      </c>
      <c r="AA124" s="115">
        <f>'Расчет субсидий'!AP124-1</f>
        <v>0</v>
      </c>
      <c r="AB124" s="32">
        <f>AA124*'Расчет субсидий'!AQ124</f>
        <v>0</v>
      </c>
      <c r="AC124" s="119">
        <f t="shared" si="43"/>
        <v>0</v>
      </c>
      <c r="AD124" s="32">
        <f t="shared" si="44"/>
        <v>-27.527698788736103</v>
      </c>
      <c r="AE124" s="33" t="str">
        <f>IF('Расчет субсидий'!BG124="+",'Расчет субсидий'!BG124,"-")</f>
        <v>-</v>
      </c>
    </row>
    <row r="125" spans="1:31" ht="15.75" x14ac:dyDescent="0.2">
      <c r="A125" s="16" t="s">
        <v>126</v>
      </c>
      <c r="B125" s="28">
        <f>'Расчет субсидий'!AW125</f>
        <v>28.581818181818107</v>
      </c>
      <c r="C125" s="26">
        <f>'Расчет субсидий'!D125-1</f>
        <v>8.5530303030303179E-2</v>
      </c>
      <c r="D125" s="32">
        <f>C125*'Расчет субсидий'!E125</f>
        <v>0.85530303030303179</v>
      </c>
      <c r="E125" s="39">
        <f t="shared" si="45"/>
        <v>4.8281811643667991</v>
      </c>
      <c r="F125" s="26" t="s">
        <v>378</v>
      </c>
      <c r="G125" s="32" t="s">
        <v>378</v>
      </c>
      <c r="H125" s="31" t="s">
        <v>378</v>
      </c>
      <c r="I125" s="26" t="s">
        <v>378</v>
      </c>
      <c r="J125" s="32" t="s">
        <v>378</v>
      </c>
      <c r="K125" s="31" t="s">
        <v>378</v>
      </c>
      <c r="L125" s="26">
        <f>'Расчет субсидий'!P125-1</f>
        <v>-0.58809256080961125</v>
      </c>
      <c r="M125" s="32">
        <f>L125*'Расчет субсидий'!Q125</f>
        <v>-11.761851216192225</v>
      </c>
      <c r="N125" s="39">
        <f t="shared" si="46"/>
        <v>-66.395589034665349</v>
      </c>
      <c r="O125" s="27">
        <f>'Расчет субсидий'!R125-1</f>
        <v>0</v>
      </c>
      <c r="P125" s="32">
        <f>O125*'Расчет субсидий'!S125</f>
        <v>0</v>
      </c>
      <c r="Q125" s="39">
        <f t="shared" si="47"/>
        <v>0</v>
      </c>
      <c r="R125" s="27">
        <f>'Расчет субсидий'!V125-1</f>
        <v>0.52429328621908144</v>
      </c>
      <c r="S125" s="32">
        <f>R125*'Расчет субсидий'!W125</f>
        <v>15.728798586572443</v>
      </c>
      <c r="T125" s="39">
        <f t="shared" si="48"/>
        <v>88.788986339616173</v>
      </c>
      <c r="U125" s="27">
        <f>'Расчет субсидий'!Z125-1</f>
        <v>0.25</v>
      </c>
      <c r="V125" s="32">
        <f>U125*'Расчет субсидий'!AA125</f>
        <v>5</v>
      </c>
      <c r="W125" s="39">
        <f t="shared" si="49"/>
        <v>28.224974034385134</v>
      </c>
      <c r="X125" s="115" t="e">
        <f>'Расчет субсидий'!AL125-1</f>
        <v>#VALUE!</v>
      </c>
      <c r="Y125" s="32" t="e">
        <f>X125*'Расчет субсидий'!AM125</f>
        <v>#VALUE!</v>
      </c>
      <c r="Z125" s="39" t="e">
        <f t="shared" si="42"/>
        <v>#VALUE!</v>
      </c>
      <c r="AA125" s="115">
        <f>'Расчет субсидий'!AP125-1</f>
        <v>-0.23795180722891562</v>
      </c>
      <c r="AB125" s="32">
        <f>AA125*'Расчет субсидий'!AQ125</f>
        <v>-4.759036144578312</v>
      </c>
      <c r="AC125" s="119">
        <f t="shared" si="43"/>
        <v>-26.864734321884644</v>
      </c>
      <c r="AD125" s="32">
        <f t="shared" si="44"/>
        <v>5.0632142561049385</v>
      </c>
      <c r="AE125" s="33" t="str">
        <f>IF('Расчет субсидий'!BG125="+",'Расчет субсидий'!BG125,"-")</f>
        <v>-</v>
      </c>
    </row>
    <row r="126" spans="1:31" ht="15.75" x14ac:dyDescent="0.2">
      <c r="A126" s="16" t="s">
        <v>127</v>
      </c>
      <c r="B126" s="28">
        <f>'Расчет субсидий'!AW126</f>
        <v>-177.39999999999998</v>
      </c>
      <c r="C126" s="26">
        <f>'Расчет субсидий'!D126-1</f>
        <v>5.2887749337273693E-2</v>
      </c>
      <c r="D126" s="32">
        <f>C126*'Расчет субсидий'!E126</f>
        <v>0.52887749337273693</v>
      </c>
      <c r="E126" s="39">
        <f t="shared" si="45"/>
        <v>2.9389625200539107</v>
      </c>
      <c r="F126" s="26" t="s">
        <v>378</v>
      </c>
      <c r="G126" s="32" t="s">
        <v>378</v>
      </c>
      <c r="H126" s="31" t="s">
        <v>378</v>
      </c>
      <c r="I126" s="26" t="s">
        <v>378</v>
      </c>
      <c r="J126" s="32" t="s">
        <v>378</v>
      </c>
      <c r="K126" s="31" t="s">
        <v>378</v>
      </c>
      <c r="L126" s="26">
        <f>'Расчет субсидий'!P126-1</f>
        <v>-0.19200484554815267</v>
      </c>
      <c r="M126" s="32">
        <f>L126*'Расчет субсидий'!Q126</f>
        <v>-3.8400969109630534</v>
      </c>
      <c r="N126" s="39">
        <f t="shared" si="46"/>
        <v>-21.339348026937589</v>
      </c>
      <c r="O126" s="27">
        <f>'Расчет субсидий'!R126-1</f>
        <v>0</v>
      </c>
      <c r="P126" s="32">
        <f>O126*'Расчет субсидий'!S126</f>
        <v>0</v>
      </c>
      <c r="Q126" s="39">
        <f t="shared" si="47"/>
        <v>0</v>
      </c>
      <c r="R126" s="27">
        <f>'Расчет субсидий'!V126-1</f>
        <v>-0.88262910798122063</v>
      </c>
      <c r="S126" s="32">
        <f>R126*'Расчет субсидий'!W126</f>
        <v>-26.47887323943662</v>
      </c>
      <c r="T126" s="39">
        <f t="shared" si="48"/>
        <v>-147.14261241802782</v>
      </c>
      <c r="U126" s="27">
        <f>'Расчет субсидий'!Z126-1</f>
        <v>-5.4054054054054057E-2</v>
      </c>
      <c r="V126" s="32">
        <f>U126*'Расчет субсидий'!AA126</f>
        <v>-1.0810810810810811</v>
      </c>
      <c r="W126" s="39">
        <f t="shared" si="49"/>
        <v>-6.0075477180448384</v>
      </c>
      <c r="X126" s="115" t="e">
        <f>'Расчет субсидий'!AL126-1</f>
        <v>#VALUE!</v>
      </c>
      <c r="Y126" s="32" t="e">
        <f>X126*'Расчет субсидий'!AM126</f>
        <v>#VALUE!</v>
      </c>
      <c r="Z126" s="39" t="e">
        <f t="shared" si="42"/>
        <v>#VALUE!</v>
      </c>
      <c r="AA126" s="115">
        <f>'Расчет субсидий'!AP126-1</f>
        <v>-5.2631578947368474E-2</v>
      </c>
      <c r="AB126" s="32">
        <f>AA126*'Расчет субсидий'!AQ126</f>
        <v>-1.0526315789473695</v>
      </c>
      <c r="AC126" s="119">
        <f t="shared" si="43"/>
        <v>-5.8494543570436646</v>
      </c>
      <c r="AD126" s="32">
        <f t="shared" si="44"/>
        <v>-31.923805317055386</v>
      </c>
      <c r="AE126" s="33" t="str">
        <f>IF('Расчет субсидий'!BG126="+",'Расчет субсидий'!BG126,"-")</f>
        <v>-</v>
      </c>
    </row>
    <row r="127" spans="1:31" ht="15.75" x14ac:dyDescent="0.2">
      <c r="A127" s="16" t="s">
        <v>128</v>
      </c>
      <c r="B127" s="28">
        <f>'Расчет субсидий'!AW127</f>
        <v>-64.418181818181893</v>
      </c>
      <c r="C127" s="26">
        <f>'Расчет субсидий'!D127-1</f>
        <v>0.45239102835378753</v>
      </c>
      <c r="D127" s="32">
        <f>C127*'Расчет субсидий'!E127</f>
        <v>4.5239102835378748</v>
      </c>
      <c r="E127" s="39">
        <f t="shared" si="45"/>
        <v>20.927351133338746</v>
      </c>
      <c r="F127" s="26" t="s">
        <v>378</v>
      </c>
      <c r="G127" s="32" t="s">
        <v>378</v>
      </c>
      <c r="H127" s="31" t="s">
        <v>378</v>
      </c>
      <c r="I127" s="26" t="s">
        <v>378</v>
      </c>
      <c r="J127" s="32" t="s">
        <v>378</v>
      </c>
      <c r="K127" s="31" t="s">
        <v>378</v>
      </c>
      <c r="L127" s="26">
        <f>'Расчет субсидий'!P127-1</f>
        <v>0.114713474445018</v>
      </c>
      <c r="M127" s="32">
        <f>L127*'Расчет субсидий'!Q127</f>
        <v>2.2942694889003601</v>
      </c>
      <c r="N127" s="39">
        <f t="shared" si="46"/>
        <v>10.613159894757114</v>
      </c>
      <c r="O127" s="27">
        <f>'Расчет субсидий'!R127-1</f>
        <v>0</v>
      </c>
      <c r="P127" s="32">
        <f>O127*'Расчет субсидий'!S127</f>
        <v>0</v>
      </c>
      <c r="Q127" s="39">
        <f t="shared" si="47"/>
        <v>0</v>
      </c>
      <c r="R127" s="27">
        <f>'Расчет субсидий'!V127-1</f>
        <v>-0.1262417218543046</v>
      </c>
      <c r="S127" s="32">
        <f>R127*'Расчет субсидий'!W127</f>
        <v>-3.787251655629138</v>
      </c>
      <c r="T127" s="39">
        <f t="shared" si="48"/>
        <v>-17.51961030617241</v>
      </c>
      <c r="U127" s="27">
        <f>'Расчет субсидий'!Z127-1</f>
        <v>-0.82456140350877194</v>
      </c>
      <c r="V127" s="32">
        <f>U127*'Расчет субсидий'!AA127</f>
        <v>-16.491228070175438</v>
      </c>
      <c r="W127" s="39">
        <f t="shared" si="49"/>
        <v>-76.287481142229495</v>
      </c>
      <c r="X127" s="115" t="e">
        <f>'Расчет субсидий'!AL127-1</f>
        <v>#VALUE!</v>
      </c>
      <c r="Y127" s="32" t="e">
        <f>X127*'Расчет субсидий'!AM127</f>
        <v>#VALUE!</v>
      </c>
      <c r="Z127" s="39" t="e">
        <f t="shared" si="42"/>
        <v>#VALUE!</v>
      </c>
      <c r="AA127" s="115">
        <f>'Расчет субсидий'!AP127-1</f>
        <v>-2.3255813953488413E-2</v>
      </c>
      <c r="AB127" s="32">
        <f>AA127*'Расчет субсидий'!AQ127</f>
        <v>-0.46511627906976827</v>
      </c>
      <c r="AC127" s="119">
        <f t="shared" si="43"/>
        <v>-2.1516013978758481</v>
      </c>
      <c r="AD127" s="32">
        <f t="shared" si="44"/>
        <v>-13.92541623243611</v>
      </c>
      <c r="AE127" s="33" t="str">
        <f>IF('Расчет субсидий'!BG127="+",'Расчет субсидий'!BG127,"-")</f>
        <v>-</v>
      </c>
    </row>
    <row r="128" spans="1:31" ht="15.75" x14ac:dyDescent="0.2">
      <c r="A128" s="16" t="s">
        <v>129</v>
      </c>
      <c r="B128" s="28">
        <f>'Расчет субсидий'!AW128</f>
        <v>157.32727272727277</v>
      </c>
      <c r="C128" s="26">
        <f>'Расчет субсидий'!D128-1</f>
        <v>7.6896149358226307E-2</v>
      </c>
      <c r="D128" s="32">
        <f>C128*'Расчет субсидий'!E128</f>
        <v>0.76896149358226307</v>
      </c>
      <c r="E128" s="39">
        <f t="shared" si="45"/>
        <v>2.4453464375800875</v>
      </c>
      <c r="F128" s="26" t="s">
        <v>378</v>
      </c>
      <c r="G128" s="32" t="s">
        <v>378</v>
      </c>
      <c r="H128" s="31" t="s">
        <v>378</v>
      </c>
      <c r="I128" s="26" t="s">
        <v>378</v>
      </c>
      <c r="J128" s="32" t="s">
        <v>378</v>
      </c>
      <c r="K128" s="31" t="s">
        <v>378</v>
      </c>
      <c r="L128" s="26">
        <f>'Расчет субсидий'!P128-1</f>
        <v>0.60266159695817501</v>
      </c>
      <c r="M128" s="32">
        <f>L128*'Расчет субсидий'!Q128</f>
        <v>12.053231939163499</v>
      </c>
      <c r="N128" s="39">
        <f t="shared" si="46"/>
        <v>38.330043870534652</v>
      </c>
      <c r="O128" s="27">
        <f>'Расчет субсидий'!R128-1</f>
        <v>0</v>
      </c>
      <c r="P128" s="32">
        <f>O128*'Расчет субсидий'!S128</f>
        <v>0</v>
      </c>
      <c r="Q128" s="39">
        <f t="shared" si="47"/>
        <v>0</v>
      </c>
      <c r="R128" s="27">
        <f>'Расчет субсидий'!V128-1</f>
        <v>3.8162282326787755E-2</v>
      </c>
      <c r="S128" s="32">
        <f>R128*'Расчет субсидий'!W128</f>
        <v>1.3356798814375714</v>
      </c>
      <c r="T128" s="39">
        <f t="shared" si="48"/>
        <v>4.2475469410112181</v>
      </c>
      <c r="U128" s="27">
        <f>'Расчет субсидий'!Z128-1</f>
        <v>3.177777777777778</v>
      </c>
      <c r="V128" s="32">
        <f>U128*'Расчет субсидий'!AA128</f>
        <v>47.666666666666671</v>
      </c>
      <c r="W128" s="39">
        <f t="shared" si="49"/>
        <v>151.58303048653391</v>
      </c>
      <c r="X128" s="115" t="e">
        <f>'Расчет субсидий'!AL128-1</f>
        <v>#VALUE!</v>
      </c>
      <c r="Y128" s="32" t="e">
        <f>X128*'Расчет субсидий'!AM128</f>
        <v>#VALUE!</v>
      </c>
      <c r="Z128" s="39" t="e">
        <f t="shared" si="42"/>
        <v>#VALUE!</v>
      </c>
      <c r="AA128" s="115">
        <f>'Расчет субсидий'!AP128-1</f>
        <v>-0.61757719714964376</v>
      </c>
      <c r="AB128" s="32">
        <f>AA128*'Расчет субсидий'!AQ128</f>
        <v>-12.351543942992876</v>
      </c>
      <c r="AC128" s="119">
        <f t="shared" si="43"/>
        <v>-39.27869500838711</v>
      </c>
      <c r="AD128" s="32">
        <f t="shared" si="44"/>
        <v>49.472996037857129</v>
      </c>
      <c r="AE128" s="33" t="str">
        <f>IF('Расчет субсидий'!BG128="+",'Расчет субсидий'!BG128,"-")</f>
        <v>-</v>
      </c>
    </row>
    <row r="129" spans="1:31" ht="15.75" x14ac:dyDescent="0.2">
      <c r="A129" s="36" t="s">
        <v>130</v>
      </c>
      <c r="B129" s="44"/>
      <c r="C129" s="45"/>
      <c r="D129" s="46"/>
      <c r="E129" s="42"/>
      <c r="F129" s="45"/>
      <c r="G129" s="46"/>
      <c r="H129" s="42"/>
      <c r="I129" s="45"/>
      <c r="J129" s="46"/>
      <c r="K129" s="42"/>
      <c r="L129" s="45"/>
      <c r="M129" s="46"/>
      <c r="N129" s="42"/>
      <c r="O129" s="47"/>
      <c r="P129" s="46"/>
      <c r="Q129" s="42"/>
      <c r="R129" s="47"/>
      <c r="S129" s="46"/>
      <c r="T129" s="42"/>
      <c r="U129" s="47"/>
      <c r="V129" s="46"/>
      <c r="W129" s="42"/>
      <c r="X129" s="116"/>
      <c r="Y129" s="46"/>
      <c r="Z129" s="42"/>
      <c r="AA129" s="116"/>
      <c r="AB129" s="46"/>
      <c r="AC129" s="120"/>
      <c r="AD129" s="32"/>
      <c r="AE129" s="33"/>
    </row>
    <row r="130" spans="1:31" ht="15.75" x14ac:dyDescent="0.2">
      <c r="A130" s="16" t="s">
        <v>131</v>
      </c>
      <c r="B130" s="28">
        <f>'Расчет субсидий'!AW130</f>
        <v>-0.5</v>
      </c>
      <c r="C130" s="26">
        <f>'Расчет субсидий'!D130-1</f>
        <v>3.48339483394835E-2</v>
      </c>
      <c r="D130" s="32">
        <f>C130*'Расчет субсидий'!E130</f>
        <v>0.348339483394835</v>
      </c>
      <c r="E130" s="39">
        <f t="shared" ref="E130:E138" si="50">$B130*D130/$AD130</f>
        <v>2.8813057840246756</v>
      </c>
      <c r="F130" s="26" t="s">
        <v>378</v>
      </c>
      <c r="G130" s="32" t="s">
        <v>378</v>
      </c>
      <c r="H130" s="31" t="s">
        <v>378</v>
      </c>
      <c r="I130" s="26" t="s">
        <v>378</v>
      </c>
      <c r="J130" s="32" t="s">
        <v>378</v>
      </c>
      <c r="K130" s="31" t="s">
        <v>378</v>
      </c>
      <c r="L130" s="26">
        <f>'Расчет субсидий'!P130-1</f>
        <v>6.1651318869985872E-2</v>
      </c>
      <c r="M130" s="32">
        <f>L130*'Расчет субсидий'!Q130</f>
        <v>1.2330263773997174</v>
      </c>
      <c r="N130" s="39">
        <f t="shared" ref="N130:N138" si="51">$B130*M130/$AD130</f>
        <v>10.19903342116938</v>
      </c>
      <c r="O130" s="27">
        <f>'Расчет субсидий'!R130-1</f>
        <v>0</v>
      </c>
      <c r="P130" s="32">
        <f>O130*'Расчет субсидий'!S130</f>
        <v>0</v>
      </c>
      <c r="Q130" s="39">
        <f t="shared" ref="Q130:Q138" si="52">$B130*P130/$AD130</f>
        <v>0</v>
      </c>
      <c r="R130" s="27">
        <f>'Расчет субсидий'!V130-1</f>
        <v>-7.7314099261548974E-2</v>
      </c>
      <c r="S130" s="32">
        <f>R130*'Расчет субсидий'!W130</f>
        <v>-2.319422977846469</v>
      </c>
      <c r="T130" s="39">
        <f t="shared" ref="T130:T138" si="53">$B130*S130/$AD130</f>
        <v>-19.185212013688883</v>
      </c>
      <c r="U130" s="27">
        <f>'Расчет субсидий'!Z130-1</f>
        <v>2.4979184013322886E-3</v>
      </c>
      <c r="V130" s="32">
        <f>U130*'Расчет субсидий'!AA130</f>
        <v>4.9958368026645772E-2</v>
      </c>
      <c r="W130" s="39">
        <f t="shared" ref="W130:W138" si="54">$B130*V130/$AD130</f>
        <v>0.41323289956323744</v>
      </c>
      <c r="X130" s="115" t="e">
        <f>'Расчет субсидий'!AL130-1</f>
        <v>#VALUE!</v>
      </c>
      <c r="Y130" s="32" t="e">
        <f>X130*'Расчет субсидий'!AM130</f>
        <v>#VALUE!</v>
      </c>
      <c r="Z130" s="39" t="e">
        <f t="shared" si="42"/>
        <v>#VALUE!</v>
      </c>
      <c r="AA130" s="115">
        <f>'Расчет субсидий'!AP130-1</f>
        <v>3.1382527565733565E-2</v>
      </c>
      <c r="AB130" s="32">
        <f>AA130*'Расчет субсидий'!AQ130</f>
        <v>0.62765055131467129</v>
      </c>
      <c r="AC130" s="119">
        <f t="shared" si="43"/>
        <v>5.1916399089315917</v>
      </c>
      <c r="AD130" s="32">
        <f t="shared" si="44"/>
        <v>-6.0448197710599505E-2</v>
      </c>
      <c r="AE130" s="33" t="str">
        <f>IF('Расчет субсидий'!BG130="+",'Расчет субсидий'!BG130,"-")</f>
        <v>-</v>
      </c>
    </row>
    <row r="131" spans="1:31" ht="15.75" x14ac:dyDescent="0.2">
      <c r="A131" s="16" t="s">
        <v>132</v>
      </c>
      <c r="B131" s="28">
        <f>'Расчет субсидий'!AW131</f>
        <v>206.46363636363617</v>
      </c>
      <c r="C131" s="26">
        <f>'Расчет субсидий'!D131-1</f>
        <v>-1</v>
      </c>
      <c r="D131" s="32">
        <f>C131*'Расчет субсидий'!E131</f>
        <v>0</v>
      </c>
      <c r="E131" s="39">
        <f t="shared" si="50"/>
        <v>0</v>
      </c>
      <c r="F131" s="26" t="s">
        <v>378</v>
      </c>
      <c r="G131" s="32" t="s">
        <v>378</v>
      </c>
      <c r="H131" s="31" t="s">
        <v>378</v>
      </c>
      <c r="I131" s="26" t="s">
        <v>378</v>
      </c>
      <c r="J131" s="32" t="s">
        <v>378</v>
      </c>
      <c r="K131" s="31" t="s">
        <v>378</v>
      </c>
      <c r="L131" s="26">
        <f>'Расчет субсидий'!P131-1</f>
        <v>0.34054898460165139</v>
      </c>
      <c r="M131" s="32">
        <f>L131*'Расчет субсидий'!Q131</f>
        <v>6.8109796920330279</v>
      </c>
      <c r="N131" s="39">
        <f t="shared" si="51"/>
        <v>63.98747011215147</v>
      </c>
      <c r="O131" s="27">
        <f>'Расчет субсидий'!R131-1</f>
        <v>0</v>
      </c>
      <c r="P131" s="32">
        <f>O131*'Расчет субсидий'!S131</f>
        <v>0</v>
      </c>
      <c r="Q131" s="39">
        <f t="shared" si="52"/>
        <v>0</v>
      </c>
      <c r="R131" s="27">
        <f>'Расчет субсидий'!V131-1</f>
        <v>0.20391767467051825</v>
      </c>
      <c r="S131" s="32">
        <f>R131*'Расчет субсидий'!W131</f>
        <v>8.1567069868207298</v>
      </c>
      <c r="T131" s="39">
        <f t="shared" si="53"/>
        <v>76.630245299847175</v>
      </c>
      <c r="U131" s="27">
        <f>'Расчет субсидий'!Z131-1</f>
        <v>0.70087976539589425</v>
      </c>
      <c r="V131" s="32">
        <f>U131*'Расчет субсидий'!AA131</f>
        <v>7.0087976539589425</v>
      </c>
      <c r="W131" s="39">
        <f t="shared" si="54"/>
        <v>65.845920951637524</v>
      </c>
      <c r="X131" s="115" t="e">
        <f>'Расчет субсидий'!AL131-1</f>
        <v>#VALUE!</v>
      </c>
      <c r="Y131" s="32" t="e">
        <f>X131*'Расчет субсидий'!AM131</f>
        <v>#VALUE!</v>
      </c>
      <c r="Z131" s="39" t="e">
        <f t="shared" si="42"/>
        <v>#VALUE!</v>
      </c>
      <c r="AA131" s="115">
        <f>'Расчет субсидий'!AP131-1</f>
        <v>0</v>
      </c>
      <c r="AB131" s="32">
        <f>AA131*'Расчет субсидий'!AQ131</f>
        <v>0</v>
      </c>
      <c r="AC131" s="119">
        <f t="shared" si="43"/>
        <v>0</v>
      </c>
      <c r="AD131" s="32">
        <f t="shared" si="44"/>
        <v>21.976484332812699</v>
      </c>
      <c r="AE131" s="33" t="str">
        <f>IF('Расчет субсидий'!BG131="+",'Расчет субсидий'!BG131,"-")</f>
        <v>-</v>
      </c>
    </row>
    <row r="132" spans="1:31" ht="15.75" x14ac:dyDescent="0.2">
      <c r="A132" s="16" t="s">
        <v>133</v>
      </c>
      <c r="B132" s="28">
        <f>'Расчет субсидий'!AW132</f>
        <v>196.70000000000005</v>
      </c>
      <c r="C132" s="26">
        <f>'Расчет субсидий'!D132-1</f>
        <v>0.51588284518828442</v>
      </c>
      <c r="D132" s="32">
        <f>C132*'Расчет субсидий'!E132</f>
        <v>5.1588284518828438</v>
      </c>
      <c r="E132" s="39">
        <f t="shared" si="50"/>
        <v>73.465853768717039</v>
      </c>
      <c r="F132" s="26" t="s">
        <v>378</v>
      </c>
      <c r="G132" s="32" t="s">
        <v>378</v>
      </c>
      <c r="H132" s="31" t="s">
        <v>378</v>
      </c>
      <c r="I132" s="26" t="s">
        <v>378</v>
      </c>
      <c r="J132" s="32" t="s">
        <v>378</v>
      </c>
      <c r="K132" s="31" t="s">
        <v>378</v>
      </c>
      <c r="L132" s="26">
        <f>'Расчет субсидий'!P132-1</f>
        <v>2.060718493820346E-2</v>
      </c>
      <c r="M132" s="32">
        <f>L132*'Расчет субсидий'!Q132</f>
        <v>0.4121436987640692</v>
      </c>
      <c r="N132" s="39">
        <f t="shared" si="51"/>
        <v>5.8692567484092981</v>
      </c>
      <c r="O132" s="27">
        <f>'Расчет субсидий'!R132-1</f>
        <v>0</v>
      </c>
      <c r="P132" s="32">
        <f>O132*'Расчет субсидий'!S132</f>
        <v>0</v>
      </c>
      <c r="Q132" s="39">
        <f t="shared" si="52"/>
        <v>0</v>
      </c>
      <c r="R132" s="27">
        <f>'Расчет субсидий'!V132-1</f>
        <v>-8.7759409074920858E-2</v>
      </c>
      <c r="S132" s="32">
        <f>R132*'Расчет субсидий'!W132</f>
        <v>-1.7551881814984172</v>
      </c>
      <c r="T132" s="39">
        <f t="shared" si="53"/>
        <v>-24.995287104668286</v>
      </c>
      <c r="U132" s="27">
        <f>'Расчет субсидий'!Z132-1</f>
        <v>7.5313807531380839E-2</v>
      </c>
      <c r="V132" s="32">
        <f>U132*'Расчет субсидий'!AA132</f>
        <v>2.2594142259414252</v>
      </c>
      <c r="W132" s="39">
        <f t="shared" si="54"/>
        <v>32.175870291905056</v>
      </c>
      <c r="X132" s="115" t="e">
        <f>'Расчет субсидий'!AL132-1</f>
        <v>#VALUE!</v>
      </c>
      <c r="Y132" s="32" t="e">
        <f>X132*'Расчет субсидий'!AM132</f>
        <v>#VALUE!</v>
      </c>
      <c r="Z132" s="39" t="e">
        <f t="shared" si="42"/>
        <v>#VALUE!</v>
      </c>
      <c r="AA132" s="115">
        <f>'Расчет субсидий'!AP132-1</f>
        <v>0.38686131386861322</v>
      </c>
      <c r="AB132" s="32">
        <f>AA132*'Расчет субсидий'!AQ132</f>
        <v>7.7372262773722644</v>
      </c>
      <c r="AC132" s="119">
        <f t="shared" si="43"/>
        <v>110.18430629563692</v>
      </c>
      <c r="AD132" s="32">
        <f t="shared" si="44"/>
        <v>13.812424472462187</v>
      </c>
      <c r="AE132" s="33" t="str">
        <f>IF('Расчет субсидий'!BG132="+",'Расчет субсидий'!BG132,"-")</f>
        <v>-</v>
      </c>
    </row>
    <row r="133" spans="1:31" ht="15.75" x14ac:dyDescent="0.2">
      <c r="A133" s="16" t="s">
        <v>134</v>
      </c>
      <c r="B133" s="28">
        <f>'Расчет субсидий'!AW133</f>
        <v>83.854545454545473</v>
      </c>
      <c r="C133" s="26">
        <f>'Расчет субсидий'!D133-1</f>
        <v>-1</v>
      </c>
      <c r="D133" s="32">
        <f>C133*'Расчет субсидий'!E133</f>
        <v>0</v>
      </c>
      <c r="E133" s="39">
        <f t="shared" si="50"/>
        <v>0</v>
      </c>
      <c r="F133" s="26" t="s">
        <v>378</v>
      </c>
      <c r="G133" s="32" t="s">
        <v>378</v>
      </c>
      <c r="H133" s="31" t="s">
        <v>378</v>
      </c>
      <c r="I133" s="26" t="s">
        <v>378</v>
      </c>
      <c r="J133" s="32" t="s">
        <v>378</v>
      </c>
      <c r="K133" s="31" t="s">
        <v>378</v>
      </c>
      <c r="L133" s="26">
        <f>'Расчет субсидий'!P133-1</f>
        <v>0.37728842832469778</v>
      </c>
      <c r="M133" s="32">
        <f>L133*'Расчет субсидий'!Q133</f>
        <v>7.5457685664939556</v>
      </c>
      <c r="N133" s="39">
        <f t="shared" si="51"/>
        <v>49.319476815364432</v>
      </c>
      <c r="O133" s="27">
        <f>'Расчет субсидий'!R133-1</f>
        <v>0</v>
      </c>
      <c r="P133" s="32">
        <f>O133*'Расчет субсидий'!S133</f>
        <v>0</v>
      </c>
      <c r="Q133" s="39">
        <f t="shared" si="52"/>
        <v>0</v>
      </c>
      <c r="R133" s="27">
        <f>'Расчет субсидий'!V133-1</f>
        <v>8.7121600820933898E-2</v>
      </c>
      <c r="S133" s="32">
        <f>R133*'Расчет субсидий'!W133</f>
        <v>1.742432016418678</v>
      </c>
      <c r="T133" s="39">
        <f t="shared" si="53"/>
        <v>11.388612661365874</v>
      </c>
      <c r="U133" s="27">
        <f>'Расчет субсидий'!Z133-1</f>
        <v>0.35737179487179493</v>
      </c>
      <c r="V133" s="32">
        <f>U133*'Расчет субсидий'!AA133</f>
        <v>3.5737179487179493</v>
      </c>
      <c r="W133" s="39">
        <f t="shared" si="54"/>
        <v>23.357978443584937</v>
      </c>
      <c r="X133" s="115" t="e">
        <f>'Расчет субсидий'!AL133-1</f>
        <v>#VALUE!</v>
      </c>
      <c r="Y133" s="32" t="e">
        <f>X133*'Расчет субсидий'!AM133</f>
        <v>#VALUE!</v>
      </c>
      <c r="Z133" s="39" t="e">
        <f t="shared" si="42"/>
        <v>#VALUE!</v>
      </c>
      <c r="AA133" s="115">
        <f>'Расчет субсидий'!AP133-1</f>
        <v>-1.6181229773463146E-3</v>
      </c>
      <c r="AB133" s="32">
        <f>AA133*'Расчет субсидий'!AQ133</f>
        <v>-3.2362459546926292E-2</v>
      </c>
      <c r="AC133" s="119">
        <f t="shared" si="43"/>
        <v>-0.21152246576976685</v>
      </c>
      <c r="AD133" s="32">
        <f t="shared" si="44"/>
        <v>12.829556072083657</v>
      </c>
      <c r="AE133" s="33" t="str">
        <f>IF('Расчет субсидий'!BG133="+",'Расчет субсидий'!BG133,"-")</f>
        <v>-</v>
      </c>
    </row>
    <row r="134" spans="1:31" ht="15.75" x14ac:dyDescent="0.2">
      <c r="A134" s="16" t="s">
        <v>135</v>
      </c>
      <c r="B134" s="28">
        <f>'Расчет субсидий'!AW134</f>
        <v>12.909090909090935</v>
      </c>
      <c r="C134" s="26">
        <f>'Расчет субсидий'!D134-1</f>
        <v>-1</v>
      </c>
      <c r="D134" s="32">
        <f>C134*'Расчет субсидий'!E134</f>
        <v>0</v>
      </c>
      <c r="E134" s="39">
        <f t="shared" si="50"/>
        <v>0</v>
      </c>
      <c r="F134" s="26" t="s">
        <v>378</v>
      </c>
      <c r="G134" s="32" t="s">
        <v>378</v>
      </c>
      <c r="H134" s="31" t="s">
        <v>378</v>
      </c>
      <c r="I134" s="26" t="s">
        <v>378</v>
      </c>
      <c r="J134" s="32" t="s">
        <v>378</v>
      </c>
      <c r="K134" s="31" t="s">
        <v>378</v>
      </c>
      <c r="L134" s="26">
        <f>'Расчет субсидий'!P134-1</f>
        <v>0.14776334776334776</v>
      </c>
      <c r="M134" s="32">
        <f>L134*'Расчет субсидий'!Q134</f>
        <v>2.9552669552669553</v>
      </c>
      <c r="N134" s="39">
        <f t="shared" si="51"/>
        <v>9.2333574881031648</v>
      </c>
      <c r="O134" s="27">
        <f>'Расчет субсидий'!R134-1</f>
        <v>0</v>
      </c>
      <c r="P134" s="32">
        <f>O134*'Расчет субсидий'!S134</f>
        <v>0</v>
      </c>
      <c r="Q134" s="39">
        <f t="shared" si="52"/>
        <v>0</v>
      </c>
      <c r="R134" s="27">
        <f>'Расчет субсидий'!V134-1</f>
        <v>0</v>
      </c>
      <c r="S134" s="32">
        <f>R134*'Расчет субсидий'!W134</f>
        <v>0</v>
      </c>
      <c r="T134" s="39">
        <f t="shared" si="53"/>
        <v>0</v>
      </c>
      <c r="U134" s="27">
        <f>'Расчет субсидий'!Z134-1</f>
        <v>3.9215686274509887E-2</v>
      </c>
      <c r="V134" s="32">
        <f>U134*'Расчет субсидий'!AA134</f>
        <v>1.1764705882352966</v>
      </c>
      <c r="W134" s="39">
        <f t="shared" si="54"/>
        <v>3.6757334209877683</v>
      </c>
      <c r="X134" s="115" t="e">
        <f>'Расчет субсидий'!AL134-1</f>
        <v>#VALUE!</v>
      </c>
      <c r="Y134" s="32" t="e">
        <f>X134*'Расчет субсидий'!AM134</f>
        <v>#VALUE!</v>
      </c>
      <c r="Z134" s="39" t="e">
        <f t="shared" si="42"/>
        <v>#VALUE!</v>
      </c>
      <c r="AA134" s="115">
        <f>'Расчет субсидий'!AP134-1</f>
        <v>0</v>
      </c>
      <c r="AB134" s="32">
        <f>AA134*'Расчет субсидий'!AQ134</f>
        <v>0</v>
      </c>
      <c r="AC134" s="119">
        <f t="shared" si="43"/>
        <v>0</v>
      </c>
      <c r="AD134" s="32">
        <f t="shared" si="44"/>
        <v>4.1317375435022523</v>
      </c>
      <c r="AE134" s="33" t="str">
        <f>IF('Расчет субсидий'!BG134="+",'Расчет субсидий'!BG134,"-")</f>
        <v>-</v>
      </c>
    </row>
    <row r="135" spans="1:31" ht="15.75" x14ac:dyDescent="0.2">
      <c r="A135" s="16" t="s">
        <v>136</v>
      </c>
      <c r="B135" s="28">
        <f>'Расчет субсидий'!AW135</f>
        <v>13.399999999999977</v>
      </c>
      <c r="C135" s="26">
        <f>'Расчет субсидий'!D135-1</f>
        <v>-1</v>
      </c>
      <c r="D135" s="32">
        <f>C135*'Расчет субсидий'!E135</f>
        <v>0</v>
      </c>
      <c r="E135" s="39">
        <f t="shared" si="50"/>
        <v>0</v>
      </c>
      <c r="F135" s="26" t="s">
        <v>378</v>
      </c>
      <c r="G135" s="32" t="s">
        <v>378</v>
      </c>
      <c r="H135" s="31" t="s">
        <v>378</v>
      </c>
      <c r="I135" s="26" t="s">
        <v>378</v>
      </c>
      <c r="J135" s="32" t="s">
        <v>378</v>
      </c>
      <c r="K135" s="31" t="s">
        <v>378</v>
      </c>
      <c r="L135" s="26">
        <f>'Расчет субсидий'!P135-1</f>
        <v>0.13162939297124598</v>
      </c>
      <c r="M135" s="32">
        <f>L135*'Расчет субсидий'!Q135</f>
        <v>2.6325878594249197</v>
      </c>
      <c r="N135" s="39">
        <f t="shared" si="51"/>
        <v>6.2971742931781387</v>
      </c>
      <c r="O135" s="27">
        <f>'Расчет субсидий'!R135-1</f>
        <v>0</v>
      </c>
      <c r="P135" s="32">
        <f>O135*'Расчет субсидий'!S135</f>
        <v>0</v>
      </c>
      <c r="Q135" s="39">
        <f t="shared" si="52"/>
        <v>0</v>
      </c>
      <c r="R135" s="27">
        <f>'Расчет субсидий'!V135-1</f>
        <v>-5.351586807716191E-3</v>
      </c>
      <c r="S135" s="32">
        <f>R135*'Расчет субсидий'!W135</f>
        <v>-0.18730553827006668</v>
      </c>
      <c r="T135" s="39">
        <f t="shared" si="53"/>
        <v>-0.4480365646075018</v>
      </c>
      <c r="U135" s="27">
        <f>'Расчет субсидий'!Z135-1</f>
        <v>0.23750000000000004</v>
      </c>
      <c r="V135" s="32">
        <f>U135*'Расчет субсидий'!AA135</f>
        <v>3.5625000000000009</v>
      </c>
      <c r="W135" s="39">
        <f t="shared" si="54"/>
        <v>8.5215326581152322</v>
      </c>
      <c r="X135" s="115" t="e">
        <f>'Расчет субсидий'!AL135-1</f>
        <v>#VALUE!</v>
      </c>
      <c r="Y135" s="32" t="e">
        <f>X135*'Расчет субсидий'!AM135</f>
        <v>#VALUE!</v>
      </c>
      <c r="Z135" s="39" t="e">
        <f t="shared" si="42"/>
        <v>#VALUE!</v>
      </c>
      <c r="AA135" s="115">
        <f>'Расчет субсидий'!AP135-1</f>
        <v>-2.0289855072463725E-2</v>
      </c>
      <c r="AB135" s="32">
        <f>AA135*'Расчет субсидий'!AQ135</f>
        <v>-0.4057971014492745</v>
      </c>
      <c r="AC135" s="119">
        <f t="shared" si="43"/>
        <v>-0.97067038668589245</v>
      </c>
      <c r="AD135" s="32">
        <f t="shared" si="44"/>
        <v>5.6019852197055799</v>
      </c>
      <c r="AE135" s="33" t="str">
        <f>IF('Расчет субсидий'!BG135="+",'Расчет субсидий'!BG135,"-")</f>
        <v>-</v>
      </c>
    </row>
    <row r="136" spans="1:31" ht="15.75" x14ac:dyDescent="0.2">
      <c r="A136" s="16" t="s">
        <v>137</v>
      </c>
      <c r="B136" s="28">
        <f>'Расчет субсидий'!AW136</f>
        <v>81.436363636363694</v>
      </c>
      <c r="C136" s="26">
        <f>'Расчет субсидий'!D136-1</f>
        <v>0.52188006482982163</v>
      </c>
      <c r="D136" s="32">
        <f>C136*'Расчет субсидий'!E136</f>
        <v>5.2188006482982168</v>
      </c>
      <c r="E136" s="39">
        <f t="shared" si="50"/>
        <v>29.319009471100209</v>
      </c>
      <c r="F136" s="26" t="s">
        <v>378</v>
      </c>
      <c r="G136" s="32" t="s">
        <v>378</v>
      </c>
      <c r="H136" s="31" t="s">
        <v>378</v>
      </c>
      <c r="I136" s="26" t="s">
        <v>378</v>
      </c>
      <c r="J136" s="32" t="s">
        <v>378</v>
      </c>
      <c r="K136" s="31" t="s">
        <v>378</v>
      </c>
      <c r="L136" s="26">
        <f>'Расчет субсидий'!P136-1</f>
        <v>0.3133317203000241</v>
      </c>
      <c r="M136" s="32">
        <f>L136*'Расчет субсидий'!Q136</f>
        <v>6.2666344060004819</v>
      </c>
      <c r="N136" s="39">
        <f t="shared" si="51"/>
        <v>35.205696841737584</v>
      </c>
      <c r="O136" s="27">
        <f>'Расчет субсидий'!R136-1</f>
        <v>0</v>
      </c>
      <c r="P136" s="32">
        <f>O136*'Расчет субсидий'!S136</f>
        <v>0</v>
      </c>
      <c r="Q136" s="39">
        <f t="shared" si="52"/>
        <v>0</v>
      </c>
      <c r="R136" s="27">
        <f>'Расчет субсидий'!V136-1</f>
        <v>0.12038611583475034</v>
      </c>
      <c r="S136" s="32">
        <f>R136*'Расчет субсидий'!W136</f>
        <v>4.2135140542162617</v>
      </c>
      <c r="T136" s="39">
        <f t="shared" si="53"/>
        <v>23.671350332660037</v>
      </c>
      <c r="U136" s="27">
        <f>'Расчет субсидий'!Z136-1</f>
        <v>-8.7061668681983062E-2</v>
      </c>
      <c r="V136" s="32">
        <f>U136*'Расчет субсидий'!AA136</f>
        <v>-1.305925030229746</v>
      </c>
      <c r="W136" s="39">
        <f t="shared" si="54"/>
        <v>-7.33663362717986</v>
      </c>
      <c r="X136" s="115" t="e">
        <f>'Расчет субсидий'!AL136-1</f>
        <v>#VALUE!</v>
      </c>
      <c r="Y136" s="32" t="e">
        <f>X136*'Расчет субсидий'!AM136</f>
        <v>#VALUE!</v>
      </c>
      <c r="Z136" s="39" t="e">
        <f t="shared" si="42"/>
        <v>#VALUE!</v>
      </c>
      <c r="AA136" s="115">
        <f>'Расчет субсидий'!AP136-1</f>
        <v>5.1347881899872494E-3</v>
      </c>
      <c r="AB136" s="32">
        <f>AA136*'Расчет субсидий'!AQ136</f>
        <v>0.10269576379974499</v>
      </c>
      <c r="AC136" s="119">
        <f t="shared" si="43"/>
        <v>0.57694061804572305</v>
      </c>
      <c r="AD136" s="32">
        <f t="shared" si="44"/>
        <v>14.495719842084959</v>
      </c>
      <c r="AE136" s="33" t="str">
        <f>IF('Расчет субсидий'!BG136="+",'Расчет субсидий'!BG136,"-")</f>
        <v>-</v>
      </c>
    </row>
    <row r="137" spans="1:31" ht="15.75" x14ac:dyDescent="0.2">
      <c r="A137" s="16" t="s">
        <v>138</v>
      </c>
      <c r="B137" s="28">
        <f>'Расчет субсидий'!AW137</f>
        <v>29.427272727272793</v>
      </c>
      <c r="C137" s="26">
        <f>'Расчет субсидий'!D137-1</f>
        <v>-1</v>
      </c>
      <c r="D137" s="32">
        <f>C137*'Расчет субсидий'!E137</f>
        <v>0</v>
      </c>
      <c r="E137" s="39">
        <f t="shared" si="50"/>
        <v>0</v>
      </c>
      <c r="F137" s="26" t="s">
        <v>378</v>
      </c>
      <c r="G137" s="32" t="s">
        <v>378</v>
      </c>
      <c r="H137" s="31" t="s">
        <v>378</v>
      </c>
      <c r="I137" s="26" t="s">
        <v>378</v>
      </c>
      <c r="J137" s="32" t="s">
        <v>378</v>
      </c>
      <c r="K137" s="31" t="s">
        <v>378</v>
      </c>
      <c r="L137" s="26">
        <f>'Расчет субсидий'!P137-1</f>
        <v>6.0549799365155366E-2</v>
      </c>
      <c r="M137" s="32">
        <f>L137*'Расчет субсидий'!Q137</f>
        <v>1.2109959873031073</v>
      </c>
      <c r="N137" s="39">
        <f t="shared" si="51"/>
        <v>9.0835074754719205</v>
      </c>
      <c r="O137" s="27">
        <f>'Расчет субсидий'!R137-1</f>
        <v>0</v>
      </c>
      <c r="P137" s="32">
        <f>O137*'Расчет субсидий'!S137</f>
        <v>0</v>
      </c>
      <c r="Q137" s="39">
        <f t="shared" si="52"/>
        <v>0</v>
      </c>
      <c r="R137" s="27">
        <f>'Расчет субсидий'!V137-1</f>
        <v>-3.4469509852352087E-2</v>
      </c>
      <c r="S137" s="32">
        <f>R137*'Расчет субсидий'!W137</f>
        <v>-1.2064328448323232</v>
      </c>
      <c r="T137" s="39">
        <f t="shared" si="53"/>
        <v>-9.0492799972807507</v>
      </c>
      <c r="U137" s="27">
        <f>'Расчет субсидий'!Z137-1</f>
        <v>0.13110047846889961</v>
      </c>
      <c r="V137" s="32">
        <f>U137*'Расчет субсидий'!AA137</f>
        <v>1.9665071770334941</v>
      </c>
      <c r="W137" s="39">
        <f t="shared" si="54"/>
        <v>14.750488713784604</v>
      </c>
      <c r="X137" s="115" t="e">
        <f>'Расчет субсидий'!AL137-1</f>
        <v>#VALUE!</v>
      </c>
      <c r="Y137" s="32" t="e">
        <f>X137*'Расчет субсидий'!AM137</f>
        <v>#VALUE!</v>
      </c>
      <c r="Z137" s="39" t="e">
        <f t="shared" si="42"/>
        <v>#VALUE!</v>
      </c>
      <c r="AA137" s="115">
        <f>'Расчет субсидий'!AP137-1</f>
        <v>9.7605893186003767E-2</v>
      </c>
      <c r="AB137" s="32">
        <f>AA137*'Расчет субсидий'!AQ137</f>
        <v>1.9521178637200753</v>
      </c>
      <c r="AC137" s="119">
        <f t="shared" si="43"/>
        <v>14.64255653529702</v>
      </c>
      <c r="AD137" s="32">
        <f t="shared" si="44"/>
        <v>3.9231881832243536</v>
      </c>
      <c r="AE137" s="33" t="str">
        <f>IF('Расчет субсидий'!BG137="+",'Расчет субсидий'!BG137,"-")</f>
        <v>-</v>
      </c>
    </row>
    <row r="138" spans="1:31" ht="15.75" x14ac:dyDescent="0.2">
      <c r="A138" s="16" t="s">
        <v>139</v>
      </c>
      <c r="B138" s="28">
        <f>'Расчет субсидий'!AW138</f>
        <v>-50.954545454545439</v>
      </c>
      <c r="C138" s="26">
        <f>'Расчет субсидий'!D138-1</f>
        <v>-1</v>
      </c>
      <c r="D138" s="32">
        <f>C138*'Расчет субсидий'!E138</f>
        <v>0</v>
      </c>
      <c r="E138" s="39">
        <f t="shared" si="50"/>
        <v>0</v>
      </c>
      <c r="F138" s="26" t="s">
        <v>378</v>
      </c>
      <c r="G138" s="32" t="s">
        <v>378</v>
      </c>
      <c r="H138" s="31" t="s">
        <v>378</v>
      </c>
      <c r="I138" s="26" t="s">
        <v>378</v>
      </c>
      <c r="J138" s="32" t="s">
        <v>378</v>
      </c>
      <c r="K138" s="31" t="s">
        <v>378</v>
      </c>
      <c r="L138" s="26">
        <f>'Расчет субсидий'!P138-1</f>
        <v>-0.12724748810153363</v>
      </c>
      <c r="M138" s="32">
        <f>L138*'Расчет субсидий'!Q138</f>
        <v>-2.5449497620306727</v>
      </c>
      <c r="N138" s="39">
        <f t="shared" si="51"/>
        <v>-9.2235432834572144</v>
      </c>
      <c r="O138" s="27">
        <f>'Расчет субсидий'!R138-1</f>
        <v>0</v>
      </c>
      <c r="P138" s="32">
        <f>O138*'Расчет субсидий'!S138</f>
        <v>0</v>
      </c>
      <c r="Q138" s="39">
        <f t="shared" si="52"/>
        <v>0</v>
      </c>
      <c r="R138" s="27">
        <f>'Расчет субсидий'!V138-1</f>
        <v>9.4980694980695057E-2</v>
      </c>
      <c r="S138" s="32">
        <f>R138*'Расчет субсидий'!W138</f>
        <v>2.3745173745173762</v>
      </c>
      <c r="T138" s="39">
        <f t="shared" si="53"/>
        <v>8.6058530930317989</v>
      </c>
      <c r="U138" s="27">
        <f>'Расчет субсидий'!Z138-1</f>
        <v>-0.55555555555555558</v>
      </c>
      <c r="V138" s="32">
        <f>U138*'Расчет субсидий'!AA138</f>
        <v>-13.888888888888889</v>
      </c>
      <c r="W138" s="39">
        <f t="shared" si="54"/>
        <v>-50.336855264120025</v>
      </c>
      <c r="X138" s="115" t="e">
        <f>'Расчет субсидий'!AL138-1</f>
        <v>#VALUE!</v>
      </c>
      <c r="Y138" s="32" t="e">
        <f>X138*'Расчет субсидий'!AM138</f>
        <v>#VALUE!</v>
      </c>
      <c r="Z138" s="39" t="e">
        <f t="shared" si="42"/>
        <v>#VALUE!</v>
      </c>
      <c r="AA138" s="115">
        <f>'Расчет субсидий'!AP138-1</f>
        <v>0</v>
      </c>
      <c r="AB138" s="32">
        <f>AA138*'Расчет субсидий'!AQ138</f>
        <v>0</v>
      </c>
      <c r="AC138" s="119">
        <f t="shared" si="43"/>
        <v>0</v>
      </c>
      <c r="AD138" s="32">
        <f t="shared" si="44"/>
        <v>-14.059321276402185</v>
      </c>
      <c r="AE138" s="33" t="str">
        <f>IF('Расчет субсидий'!BG138="+",'Расчет субсидий'!BG138,"-")</f>
        <v>-</v>
      </c>
    </row>
    <row r="139" spans="1:31" ht="15.75" x14ac:dyDescent="0.2">
      <c r="A139" s="36" t="s">
        <v>140</v>
      </c>
      <c r="B139" s="44"/>
      <c r="C139" s="45"/>
      <c r="D139" s="46"/>
      <c r="E139" s="42"/>
      <c r="F139" s="45"/>
      <c r="G139" s="46"/>
      <c r="H139" s="42"/>
      <c r="I139" s="45"/>
      <c r="J139" s="46"/>
      <c r="K139" s="42"/>
      <c r="L139" s="45"/>
      <c r="M139" s="46"/>
      <c r="N139" s="42"/>
      <c r="O139" s="47"/>
      <c r="P139" s="46"/>
      <c r="Q139" s="42"/>
      <c r="R139" s="47"/>
      <c r="S139" s="46"/>
      <c r="T139" s="42"/>
      <c r="U139" s="47"/>
      <c r="V139" s="46"/>
      <c r="W139" s="42"/>
      <c r="X139" s="116"/>
      <c r="Y139" s="46"/>
      <c r="Z139" s="42"/>
      <c r="AA139" s="116"/>
      <c r="AB139" s="46"/>
      <c r="AC139" s="120"/>
      <c r="AD139" s="32"/>
      <c r="AE139" s="33"/>
    </row>
    <row r="140" spans="1:31" ht="15.75" x14ac:dyDescent="0.2">
      <c r="A140" s="16" t="s">
        <v>141</v>
      </c>
      <c r="B140" s="28">
        <f>'Расчет субсидий'!AW140</f>
        <v>574.81818181818176</v>
      </c>
      <c r="C140" s="26">
        <f>'Расчет субсидий'!D140-1</f>
        <v>-1</v>
      </c>
      <c r="D140" s="32">
        <f>C140*'Расчет субсидий'!E140</f>
        <v>0</v>
      </c>
      <c r="E140" s="39">
        <f t="shared" ref="E140:E145" si="55">$B140*D140/$AD140</f>
        <v>0</v>
      </c>
      <c r="F140" s="26" t="s">
        <v>378</v>
      </c>
      <c r="G140" s="32" t="s">
        <v>378</v>
      </c>
      <c r="H140" s="31" t="s">
        <v>378</v>
      </c>
      <c r="I140" s="26" t="s">
        <v>378</v>
      </c>
      <c r="J140" s="32" t="s">
        <v>378</v>
      </c>
      <c r="K140" s="31" t="s">
        <v>378</v>
      </c>
      <c r="L140" s="26">
        <f>'Расчет субсидий'!P140-1</f>
        <v>7.0567705909725458</v>
      </c>
      <c r="M140" s="32">
        <f>L140*'Расчет субсидий'!Q140</f>
        <v>141.13541181945092</v>
      </c>
      <c r="N140" s="39">
        <f t="shared" ref="N140:N145" si="56">$B140*M140/$AD140</f>
        <v>592.90179634392587</v>
      </c>
      <c r="O140" s="27">
        <f>'Расчет субсидий'!R140-1</f>
        <v>0</v>
      </c>
      <c r="P140" s="32">
        <f>O140*'Расчет субсидий'!S140</f>
        <v>0</v>
      </c>
      <c r="Q140" s="39">
        <f t="shared" ref="Q140:Q145" si="57">$B140*P140/$AD140</f>
        <v>0</v>
      </c>
      <c r="R140" s="27">
        <f>'Расчет субсидий'!V140-1</f>
        <v>0</v>
      </c>
      <c r="S140" s="32">
        <f>R140*'Расчет субсидий'!W140</f>
        <v>0</v>
      </c>
      <c r="T140" s="39">
        <f t="shared" ref="T140:T145" si="58">$B140*S140/$AD140</f>
        <v>0</v>
      </c>
      <c r="U140" s="27">
        <f>'Расчет субсидий'!Z140-1</f>
        <v>0.21739130434782616</v>
      </c>
      <c r="V140" s="32">
        <f>U140*'Расчет субсидий'!AA140</f>
        <v>4.3478260869565233</v>
      </c>
      <c r="W140" s="39">
        <f t="shared" ref="W140:W145" si="59">$B140*V140/$AD140</f>
        <v>18.264968826145687</v>
      </c>
      <c r="X140" s="115" t="e">
        <f>'Расчет субсидий'!AL140-1</f>
        <v>#VALUE!</v>
      </c>
      <c r="Y140" s="32" t="e">
        <f>X140*'Расчет субсидий'!AM140</f>
        <v>#VALUE!</v>
      </c>
      <c r="Z140" s="39" t="e">
        <f t="shared" si="42"/>
        <v>#VALUE!</v>
      </c>
      <c r="AA140" s="115">
        <f>'Расчет субсидий'!AP140-1</f>
        <v>-0.43262411347517726</v>
      </c>
      <c r="AB140" s="32">
        <f>AA140*'Расчет субсидий'!AQ140</f>
        <v>-8.6524822695035457</v>
      </c>
      <c r="AC140" s="119">
        <f t="shared" si="43"/>
        <v>-36.348583351889914</v>
      </c>
      <c r="AD140" s="32">
        <f t="shared" si="44"/>
        <v>136.83075563690392</v>
      </c>
      <c r="AE140" s="33" t="str">
        <f>IF('Расчет субсидий'!BG140="+",'Расчет субсидий'!BG140,"-")</f>
        <v>-</v>
      </c>
    </row>
    <row r="141" spans="1:31" ht="15.75" x14ac:dyDescent="0.2">
      <c r="A141" s="16" t="s">
        <v>142</v>
      </c>
      <c r="B141" s="28">
        <f>'Расчет субсидий'!AW141</f>
        <v>314.17272727272757</v>
      </c>
      <c r="C141" s="26">
        <f>'Расчет субсидий'!D141-1</f>
        <v>-1</v>
      </c>
      <c r="D141" s="32">
        <f>C141*'Расчет субсидий'!E141</f>
        <v>0</v>
      </c>
      <c r="E141" s="39">
        <f t="shared" si="55"/>
        <v>0</v>
      </c>
      <c r="F141" s="26" t="s">
        <v>378</v>
      </c>
      <c r="G141" s="32" t="s">
        <v>378</v>
      </c>
      <c r="H141" s="31" t="s">
        <v>378</v>
      </c>
      <c r="I141" s="26" t="s">
        <v>378</v>
      </c>
      <c r="J141" s="32" t="s">
        <v>378</v>
      </c>
      <c r="K141" s="31" t="s">
        <v>378</v>
      </c>
      <c r="L141" s="26">
        <f>'Расчет субсидий'!P141-1</f>
        <v>0.61936662606577353</v>
      </c>
      <c r="M141" s="32">
        <f>L141*'Расчет субсидий'!Q141</f>
        <v>12.387332521315471</v>
      </c>
      <c r="N141" s="39">
        <f t="shared" si="56"/>
        <v>166.76848570583206</v>
      </c>
      <c r="O141" s="27">
        <f>'Расчет субсидий'!R141-1</f>
        <v>0</v>
      </c>
      <c r="P141" s="32">
        <f>O141*'Расчет субсидий'!S141</f>
        <v>0</v>
      </c>
      <c r="Q141" s="39">
        <f t="shared" si="57"/>
        <v>0</v>
      </c>
      <c r="R141" s="27">
        <f>'Расчет субсидий'!V141-1</f>
        <v>0.13495575221238942</v>
      </c>
      <c r="S141" s="32">
        <f>R141*'Расчет субсидий'!W141</f>
        <v>4.7234513274336294</v>
      </c>
      <c r="T141" s="39">
        <f t="shared" si="58"/>
        <v>63.590996998412422</v>
      </c>
      <c r="U141" s="27">
        <f>'Расчет субсидий'!Z141-1</f>
        <v>0.36170212765957444</v>
      </c>
      <c r="V141" s="32">
        <f>U141*'Расчет субсидий'!AA141</f>
        <v>5.4255319148936163</v>
      </c>
      <c r="W141" s="39">
        <f t="shared" si="59"/>
        <v>73.042984842662946</v>
      </c>
      <c r="X141" s="115" t="e">
        <f>'Расчет субсидий'!AL141-1</f>
        <v>#VALUE!</v>
      </c>
      <c r="Y141" s="32" t="e">
        <f>X141*'Расчет субсидий'!AM141</f>
        <v>#VALUE!</v>
      </c>
      <c r="Z141" s="39" t="e">
        <f t="shared" si="42"/>
        <v>#VALUE!</v>
      </c>
      <c r="AA141" s="115">
        <f>'Расчет субсидий'!AP141-1</f>
        <v>4.0000000000000036E-2</v>
      </c>
      <c r="AB141" s="32">
        <f>AA141*'Расчет субсидий'!AQ141</f>
        <v>0.80000000000000071</v>
      </c>
      <c r="AC141" s="119">
        <f t="shared" si="43"/>
        <v>10.770259725820116</v>
      </c>
      <c r="AD141" s="32">
        <f t="shared" si="44"/>
        <v>23.33631576364272</v>
      </c>
      <c r="AE141" s="33" t="str">
        <f>IF('Расчет субсидий'!BG141="+",'Расчет субсидий'!BG141,"-")</f>
        <v>-</v>
      </c>
    </row>
    <row r="142" spans="1:31" ht="15.75" x14ac:dyDescent="0.2">
      <c r="A142" s="16" t="s">
        <v>143</v>
      </c>
      <c r="B142" s="28">
        <f>'Расчет субсидий'!AW142</f>
        <v>665.68181818181847</v>
      </c>
      <c r="C142" s="26">
        <f>'Расчет субсидий'!D142-1</f>
        <v>-1</v>
      </c>
      <c r="D142" s="32">
        <f>C142*'Расчет субсидий'!E142</f>
        <v>0</v>
      </c>
      <c r="E142" s="39">
        <f t="shared" si="55"/>
        <v>0</v>
      </c>
      <c r="F142" s="26" t="s">
        <v>378</v>
      </c>
      <c r="G142" s="32" t="s">
        <v>378</v>
      </c>
      <c r="H142" s="31" t="s">
        <v>378</v>
      </c>
      <c r="I142" s="26" t="s">
        <v>378</v>
      </c>
      <c r="J142" s="32" t="s">
        <v>378</v>
      </c>
      <c r="K142" s="31" t="s">
        <v>378</v>
      </c>
      <c r="L142" s="26">
        <f>'Расчет субсидий'!P142-1</f>
        <v>1.6555858310626705</v>
      </c>
      <c r="M142" s="32">
        <f>L142*'Расчет субсидий'!Q142</f>
        <v>33.111716621253407</v>
      </c>
      <c r="N142" s="39">
        <f t="shared" si="56"/>
        <v>378.21686724819727</v>
      </c>
      <c r="O142" s="27">
        <f>'Расчет субсидий'!R142-1</f>
        <v>0</v>
      </c>
      <c r="P142" s="32">
        <f>O142*'Расчет субсидий'!S142</f>
        <v>0</v>
      </c>
      <c r="Q142" s="39">
        <f t="shared" si="57"/>
        <v>0</v>
      </c>
      <c r="R142" s="27">
        <f>'Расчет субсидий'!V142-1</f>
        <v>1.8769551616266922E-2</v>
      </c>
      <c r="S142" s="32">
        <f>R142*'Расчет субсидий'!W142</f>
        <v>0.56308654848800765</v>
      </c>
      <c r="T142" s="39">
        <f t="shared" si="58"/>
        <v>6.4318269208077288</v>
      </c>
      <c r="U142" s="27">
        <f>'Расчет субсидий'!Z142-1</f>
        <v>1.0144927536231885</v>
      </c>
      <c r="V142" s="32">
        <f>U142*'Расчет субсидий'!AA142</f>
        <v>20.289855072463769</v>
      </c>
      <c r="W142" s="39">
        <f t="shared" si="59"/>
        <v>231.75981813946501</v>
      </c>
      <c r="X142" s="115" t="e">
        <f>'Расчет субсидий'!AL142-1</f>
        <v>#VALUE!</v>
      </c>
      <c r="Y142" s="32" t="e">
        <f>X142*'Расчет субсидий'!AM142</f>
        <v>#VALUE!</v>
      </c>
      <c r="Z142" s="39" t="e">
        <f t="shared" si="42"/>
        <v>#VALUE!</v>
      </c>
      <c r="AA142" s="115">
        <f>'Расчет субсидий'!AP142-1</f>
        <v>0.21568627450980382</v>
      </c>
      <c r="AB142" s="32">
        <f>AA142*'Расчет субсидий'!AQ142</f>
        <v>4.3137254901960764</v>
      </c>
      <c r="AC142" s="119">
        <f t="shared" si="43"/>
        <v>49.27330587334842</v>
      </c>
      <c r="AD142" s="32">
        <f t="shared" si="44"/>
        <v>58.278383732401267</v>
      </c>
      <c r="AE142" s="33" t="str">
        <f>IF('Расчет субсидий'!BG142="+",'Расчет субсидий'!BG142,"-")</f>
        <v>-</v>
      </c>
    </row>
    <row r="143" spans="1:31" ht="15.75" x14ac:dyDescent="0.2">
      <c r="A143" s="16" t="s">
        <v>144</v>
      </c>
      <c r="B143" s="28">
        <f>'Расчет субсидий'!AW143</f>
        <v>544.40000000000009</v>
      </c>
      <c r="C143" s="26">
        <f>'Расчет субсидий'!D143-1</f>
        <v>0.29748911552454227</v>
      </c>
      <c r="D143" s="32">
        <f>C143*'Расчет субсидий'!E143</f>
        <v>2.9748911552454227</v>
      </c>
      <c r="E143" s="39">
        <f t="shared" si="55"/>
        <v>31.397139342245293</v>
      </c>
      <c r="F143" s="26" t="s">
        <v>378</v>
      </c>
      <c r="G143" s="32" t="s">
        <v>378</v>
      </c>
      <c r="H143" s="31" t="s">
        <v>378</v>
      </c>
      <c r="I143" s="26" t="s">
        <v>378</v>
      </c>
      <c r="J143" s="32" t="s">
        <v>378</v>
      </c>
      <c r="K143" s="31" t="s">
        <v>378</v>
      </c>
      <c r="L143" s="26">
        <f>'Расчет субсидий'!P143-1</f>
        <v>0.18368170446291665</v>
      </c>
      <c r="M143" s="32">
        <f>L143*'Расчет субсидий'!Q143</f>
        <v>3.673634089258333</v>
      </c>
      <c r="N143" s="39">
        <f t="shared" si="56"/>
        <v>38.771704702369455</v>
      </c>
      <c r="O143" s="27">
        <f>'Расчет субсидий'!R143-1</f>
        <v>0</v>
      </c>
      <c r="P143" s="32">
        <f>O143*'Расчет субсидий'!S143</f>
        <v>0</v>
      </c>
      <c r="Q143" s="39">
        <f t="shared" si="57"/>
        <v>0</v>
      </c>
      <c r="R143" s="27">
        <f>'Расчет субсидий'!V143-1</f>
        <v>0</v>
      </c>
      <c r="S143" s="32">
        <f>R143*'Расчет субсидий'!W143</f>
        <v>0</v>
      </c>
      <c r="T143" s="39">
        <f t="shared" si="58"/>
        <v>0</v>
      </c>
      <c r="U143" s="27">
        <f>'Расчет субсидий'!Z143-1</f>
        <v>1.4193548387096775</v>
      </c>
      <c r="V143" s="32">
        <f>U143*'Расчет субсидий'!AA143</f>
        <v>42.580645161290327</v>
      </c>
      <c r="W143" s="39">
        <f t="shared" si="59"/>
        <v>449.39810555907297</v>
      </c>
      <c r="X143" s="115" t="e">
        <f>'Расчет субсидий'!AL143-1</f>
        <v>#VALUE!</v>
      </c>
      <c r="Y143" s="32" t="e">
        <f>X143*'Расчет субсидий'!AM143</f>
        <v>#VALUE!</v>
      </c>
      <c r="Z143" s="39" t="e">
        <f t="shared" si="42"/>
        <v>#VALUE!</v>
      </c>
      <c r="AA143" s="115">
        <f>'Расчет субсидий'!AP143-1</f>
        <v>0.11764705882352944</v>
      </c>
      <c r="AB143" s="32">
        <f>AA143*'Расчет субсидий'!AQ143</f>
        <v>2.3529411764705888</v>
      </c>
      <c r="AC143" s="119">
        <f t="shared" si="43"/>
        <v>24.833050396312416</v>
      </c>
      <c r="AD143" s="32">
        <f t="shared" si="44"/>
        <v>51.582111582264666</v>
      </c>
      <c r="AE143" s="33" t="str">
        <f>IF('Расчет субсидий'!BG143="+",'Расчет субсидий'!BG143,"-")</f>
        <v>-</v>
      </c>
    </row>
    <row r="144" spans="1:31" ht="15.75" x14ac:dyDescent="0.2">
      <c r="A144" s="16" t="s">
        <v>145</v>
      </c>
      <c r="B144" s="28">
        <f>'Расчет субсидий'!AW144</f>
        <v>353.74545454545455</v>
      </c>
      <c r="C144" s="26">
        <f>'Расчет субсидий'!D144-1</f>
        <v>0.10468861846814614</v>
      </c>
      <c r="D144" s="32">
        <f>C144*'Расчет субсидий'!E144</f>
        <v>1.0468861846814614</v>
      </c>
      <c r="E144" s="39">
        <f t="shared" si="55"/>
        <v>7.7145961895166053</v>
      </c>
      <c r="F144" s="26" t="s">
        <v>378</v>
      </c>
      <c r="G144" s="32" t="s">
        <v>378</v>
      </c>
      <c r="H144" s="31" t="s">
        <v>378</v>
      </c>
      <c r="I144" s="26" t="s">
        <v>378</v>
      </c>
      <c r="J144" s="32" t="s">
        <v>378</v>
      </c>
      <c r="K144" s="31" t="s">
        <v>378</v>
      </c>
      <c r="L144" s="26">
        <f>'Расчет субсидий'!P144-1</f>
        <v>0.46054856974777558</v>
      </c>
      <c r="M144" s="32">
        <f>L144*'Расчет субсидий'!Q144</f>
        <v>9.2109713949555108</v>
      </c>
      <c r="N144" s="39">
        <f t="shared" si="56"/>
        <v>67.876456739078563</v>
      </c>
      <c r="O144" s="27">
        <f>'Расчет субсидий'!R144-1</f>
        <v>0</v>
      </c>
      <c r="P144" s="32">
        <f>O144*'Расчет субсидий'!S144</f>
        <v>0</v>
      </c>
      <c r="Q144" s="39">
        <f t="shared" si="57"/>
        <v>0</v>
      </c>
      <c r="R144" s="27">
        <f>'Расчет субсидий'!V144-1</f>
        <v>0.41009055627425628</v>
      </c>
      <c r="S144" s="32">
        <f>R144*'Расчет субсидий'!W144</f>
        <v>12.302716688227688</v>
      </c>
      <c r="T144" s="39">
        <f t="shared" si="58"/>
        <v>90.659799195441977</v>
      </c>
      <c r="U144" s="27">
        <f>'Расчет субсидий'!Z144-1</f>
        <v>0.9534883720930234</v>
      </c>
      <c r="V144" s="32">
        <f>U144*'Расчет субсидий'!AA144</f>
        <v>19.069767441860467</v>
      </c>
      <c r="W144" s="39">
        <f t="shared" si="59"/>
        <v>140.5267902037582</v>
      </c>
      <c r="X144" s="115" t="e">
        <f>'Расчет субсидий'!AL144-1</f>
        <v>#VALUE!</v>
      </c>
      <c r="Y144" s="32" t="e">
        <f>X144*'Расчет субсидий'!AM144</f>
        <v>#VALUE!</v>
      </c>
      <c r="Z144" s="39" t="e">
        <f t="shared" si="42"/>
        <v>#VALUE!</v>
      </c>
      <c r="AA144" s="115">
        <f>'Расчет субсидий'!AP144-1</f>
        <v>0.31868131868131866</v>
      </c>
      <c r="AB144" s="32">
        <f>AA144*'Расчет субсидий'!AQ144</f>
        <v>6.3736263736263732</v>
      </c>
      <c r="AC144" s="119">
        <f t="shared" si="43"/>
        <v>46.967812217659194</v>
      </c>
      <c r="AD144" s="32">
        <f t="shared" si="44"/>
        <v>48.003968083351502</v>
      </c>
      <c r="AE144" s="33" t="str">
        <f>IF('Расчет субсидий'!BG144="+",'Расчет субсидий'!BG144,"-")</f>
        <v>-</v>
      </c>
    </row>
    <row r="145" spans="1:31" ht="15.75" x14ac:dyDescent="0.2">
      <c r="A145" s="16" t="s">
        <v>146</v>
      </c>
      <c r="B145" s="28">
        <f>'Расчет субсидий'!AW145</f>
        <v>604.10909090909081</v>
      </c>
      <c r="C145" s="26">
        <f>'Расчет субсидий'!D145-1</f>
        <v>-1</v>
      </c>
      <c r="D145" s="32">
        <f>C145*'Расчет субсидий'!E145</f>
        <v>0</v>
      </c>
      <c r="E145" s="39">
        <f t="shared" si="55"/>
        <v>0</v>
      </c>
      <c r="F145" s="26" t="s">
        <v>378</v>
      </c>
      <c r="G145" s="32" t="s">
        <v>378</v>
      </c>
      <c r="H145" s="31" t="s">
        <v>378</v>
      </c>
      <c r="I145" s="26" t="s">
        <v>378</v>
      </c>
      <c r="J145" s="32" t="s">
        <v>378</v>
      </c>
      <c r="K145" s="31" t="s">
        <v>378</v>
      </c>
      <c r="L145" s="26">
        <f>'Расчет субсидий'!P145-1</f>
        <v>1.7380457380457379</v>
      </c>
      <c r="M145" s="32">
        <f>L145*'Расчет субсидий'!Q145</f>
        <v>34.760914760914758</v>
      </c>
      <c r="N145" s="39">
        <f t="shared" si="56"/>
        <v>188.15179219706368</v>
      </c>
      <c r="O145" s="27">
        <f>'Расчет субсидий'!R145-1</f>
        <v>0</v>
      </c>
      <c r="P145" s="32">
        <f>O145*'Расчет субсидий'!S145</f>
        <v>0</v>
      </c>
      <c r="Q145" s="39">
        <f t="shared" si="57"/>
        <v>0</v>
      </c>
      <c r="R145" s="27">
        <f>'Расчет субсидий'!V145-1</f>
        <v>0</v>
      </c>
      <c r="S145" s="32">
        <f>R145*'Расчет субсидий'!W145</f>
        <v>0</v>
      </c>
      <c r="T145" s="39">
        <f t="shared" si="58"/>
        <v>0</v>
      </c>
      <c r="U145" s="27">
        <f>'Расчет субсидий'!Z145-1</f>
        <v>5</v>
      </c>
      <c r="V145" s="32">
        <f>U145*'Расчет субсидий'!AA145</f>
        <v>75</v>
      </c>
      <c r="W145" s="39">
        <f t="shared" si="59"/>
        <v>405.95549662135602</v>
      </c>
      <c r="X145" s="115" t="e">
        <f>'Расчет субсидий'!AL145-1</f>
        <v>#VALUE!</v>
      </c>
      <c r="Y145" s="32" t="e">
        <f>X145*'Расчет субсидий'!AM145</f>
        <v>#VALUE!</v>
      </c>
      <c r="Z145" s="39" t="e">
        <f t="shared" si="42"/>
        <v>#VALUE!</v>
      </c>
      <c r="AA145" s="115">
        <f>'Расчет субсидий'!AP145-1</f>
        <v>9.2391304347826164E-2</v>
      </c>
      <c r="AB145" s="32">
        <f>AA145*'Расчет субсидий'!AQ145</f>
        <v>1.8478260869565233</v>
      </c>
      <c r="AC145" s="119">
        <f t="shared" si="43"/>
        <v>10.0018020906711</v>
      </c>
      <c r="AD145" s="32">
        <f t="shared" si="44"/>
        <v>111.60874084787127</v>
      </c>
      <c r="AE145" s="33" t="str">
        <f>IF('Расчет субсидий'!BG145="+",'Расчет субсидий'!BG145,"-")</f>
        <v>-</v>
      </c>
    </row>
    <row r="146" spans="1:31" ht="15.75" x14ac:dyDescent="0.2">
      <c r="A146" s="36" t="s">
        <v>147</v>
      </c>
      <c r="B146" s="44"/>
      <c r="C146" s="45"/>
      <c r="D146" s="46"/>
      <c r="E146" s="42"/>
      <c r="F146" s="45"/>
      <c r="G146" s="46"/>
      <c r="H146" s="42"/>
      <c r="I146" s="45"/>
      <c r="J146" s="46"/>
      <c r="K146" s="42"/>
      <c r="L146" s="45"/>
      <c r="M146" s="46"/>
      <c r="N146" s="42"/>
      <c r="O146" s="47"/>
      <c r="P146" s="46"/>
      <c r="Q146" s="42"/>
      <c r="R146" s="47"/>
      <c r="S146" s="46"/>
      <c r="T146" s="42"/>
      <c r="U146" s="47"/>
      <c r="V146" s="46"/>
      <c r="W146" s="42"/>
      <c r="X146" s="116"/>
      <c r="Y146" s="46"/>
      <c r="Z146" s="42"/>
      <c r="AA146" s="116"/>
      <c r="AB146" s="46"/>
      <c r="AC146" s="120"/>
      <c r="AD146" s="32"/>
      <c r="AE146" s="33"/>
    </row>
    <row r="147" spans="1:31" ht="15.75" x14ac:dyDescent="0.2">
      <c r="A147" s="16" t="s">
        <v>148</v>
      </c>
      <c r="B147" s="28">
        <f>'Расчет субсидий'!AW147</f>
        <v>456.76363636363635</v>
      </c>
      <c r="C147" s="26">
        <f>'Расчет субсидий'!D147-1</f>
        <v>9.3797766019988238E-2</v>
      </c>
      <c r="D147" s="32">
        <f>C147*'Расчет субсидий'!E147</f>
        <v>0.93797766019988238</v>
      </c>
      <c r="E147" s="39">
        <f t="shared" ref="E147:E158" si="60">$B147*D147/$AD147</f>
        <v>2.3184208160367032</v>
      </c>
      <c r="F147" s="26" t="s">
        <v>378</v>
      </c>
      <c r="G147" s="32" t="s">
        <v>378</v>
      </c>
      <c r="H147" s="31" t="s">
        <v>378</v>
      </c>
      <c r="I147" s="26" t="s">
        <v>378</v>
      </c>
      <c r="J147" s="32" t="s">
        <v>378</v>
      </c>
      <c r="K147" s="31" t="s">
        <v>378</v>
      </c>
      <c r="L147" s="26">
        <f>'Расчет субсидий'!P147-1</f>
        <v>-0.20711627026686008</v>
      </c>
      <c r="M147" s="32">
        <f>L147*'Расчет субсидий'!Q147</f>
        <v>-4.1423254053372016</v>
      </c>
      <c r="N147" s="39">
        <f t="shared" ref="N147:N158" si="61">$B147*M147/$AD147</f>
        <v>-10.238680358853015</v>
      </c>
      <c r="O147" s="27">
        <f>'Расчет субсидий'!R147-1</f>
        <v>0</v>
      </c>
      <c r="P147" s="32">
        <f>O147*'Расчет субсидий'!S147</f>
        <v>0</v>
      </c>
      <c r="Q147" s="39">
        <f t="shared" ref="Q147:Q158" si="62">$B147*P147/$AD147</f>
        <v>0</v>
      </c>
      <c r="R147" s="27">
        <f>'Расчет субсидий'!V147-1</f>
        <v>8.2222222222222214</v>
      </c>
      <c r="S147" s="32">
        <f>R147*'Расчет субсидий'!W147</f>
        <v>164.44444444444443</v>
      </c>
      <c r="T147" s="39">
        <f t="shared" ref="T147:T158" si="63">$B147*S147/$AD147</f>
        <v>406.46109098200355</v>
      </c>
      <c r="U147" s="27">
        <f>'Расчет субсидий'!Z147-1</f>
        <v>0.40000000000000013</v>
      </c>
      <c r="V147" s="32">
        <f>U147*'Расчет субсидий'!AA147</f>
        <v>12.000000000000004</v>
      </c>
      <c r="W147" s="39">
        <f t="shared" ref="W147:W158" si="64">$B147*V147/$AD147</f>
        <v>29.660674206794862</v>
      </c>
      <c r="X147" s="115" t="e">
        <f>'Расчет субсидий'!AL147-1</f>
        <v>#VALUE!</v>
      </c>
      <c r="Y147" s="32" t="e">
        <f>X147*'Расчет субсидий'!AM147</f>
        <v>#VALUE!</v>
      </c>
      <c r="Z147" s="39" t="e">
        <f t="shared" si="42"/>
        <v>#VALUE!</v>
      </c>
      <c r="AA147" s="115">
        <f>'Расчет субсидий'!AP147-1</f>
        <v>0.57777777777777772</v>
      </c>
      <c r="AB147" s="32">
        <f>AA147*'Расчет субсидий'!AQ147</f>
        <v>11.555555555555554</v>
      </c>
      <c r="AC147" s="119">
        <f t="shared" si="43"/>
        <v>28.562130717654298</v>
      </c>
      <c r="AD147" s="32">
        <f t="shared" si="44"/>
        <v>184.79565225486266</v>
      </c>
      <c r="AE147" s="33" t="str">
        <f>IF('Расчет субсидий'!BG147="+",'Расчет субсидий'!BG147,"-")</f>
        <v>-</v>
      </c>
    </row>
    <row r="148" spans="1:31" ht="15.75" x14ac:dyDescent="0.2">
      <c r="A148" s="16" t="s">
        <v>149</v>
      </c>
      <c r="B148" s="28">
        <f>'Расчет субсидий'!AW148</f>
        <v>274.10909090909081</v>
      </c>
      <c r="C148" s="26">
        <f>'Расчет субсидий'!D148-1</f>
        <v>0.6774220724515585</v>
      </c>
      <c r="D148" s="32">
        <f>C148*'Расчет субсидий'!E148</f>
        <v>6.774220724515585</v>
      </c>
      <c r="E148" s="39">
        <f t="shared" si="60"/>
        <v>28.296725810437895</v>
      </c>
      <c r="F148" s="26" t="s">
        <v>378</v>
      </c>
      <c r="G148" s="32" t="s">
        <v>378</v>
      </c>
      <c r="H148" s="31" t="s">
        <v>378</v>
      </c>
      <c r="I148" s="26" t="s">
        <v>378</v>
      </c>
      <c r="J148" s="32" t="s">
        <v>378</v>
      </c>
      <c r="K148" s="31" t="s">
        <v>378</v>
      </c>
      <c r="L148" s="26">
        <f>'Расчет субсидий'!P148-1</f>
        <v>0.41352115244347187</v>
      </c>
      <c r="M148" s="32">
        <f>L148*'Расчет субсидий'!Q148</f>
        <v>8.2704230488694375</v>
      </c>
      <c r="N148" s="39">
        <f t="shared" si="61"/>
        <v>34.546540903702123</v>
      </c>
      <c r="O148" s="27">
        <f>'Расчет субсидий'!R148-1</f>
        <v>0</v>
      </c>
      <c r="P148" s="32">
        <f>O148*'Расчет субсидий'!S148</f>
        <v>0</v>
      </c>
      <c r="Q148" s="39">
        <f t="shared" si="62"/>
        <v>0</v>
      </c>
      <c r="R148" s="27">
        <f>'Расчет субсидий'!V148-1</f>
        <v>3.8461538461538547E-2</v>
      </c>
      <c r="S148" s="32">
        <f>R148*'Расчет субсидий'!W148</f>
        <v>0.5769230769230782</v>
      </c>
      <c r="T148" s="39">
        <f t="shared" si="63"/>
        <v>2.4098763216154131</v>
      </c>
      <c r="U148" s="27">
        <f>'Расчет субсидий'!Z148-1</f>
        <v>1.4285714285714288</v>
      </c>
      <c r="V148" s="32">
        <f>U148*'Расчет субсидий'!AA148</f>
        <v>50.000000000000007</v>
      </c>
      <c r="W148" s="39">
        <f t="shared" si="64"/>
        <v>208.85594787333534</v>
      </c>
      <c r="X148" s="115" t="e">
        <f>'Расчет субсидий'!AL148-1</f>
        <v>#VALUE!</v>
      </c>
      <c r="Y148" s="32" t="e">
        <f>X148*'Расчет субсидий'!AM148</f>
        <v>#VALUE!</v>
      </c>
      <c r="Z148" s="39" t="e">
        <f t="shared" si="42"/>
        <v>#VALUE!</v>
      </c>
      <c r="AA148" s="115">
        <f>'Расчет субсидий'!AP148-1</f>
        <v>0</v>
      </c>
      <c r="AB148" s="32">
        <f>AA148*'Расчет субсидий'!AQ148</f>
        <v>0</v>
      </c>
      <c r="AC148" s="119">
        <f t="shared" si="43"/>
        <v>0</v>
      </c>
      <c r="AD148" s="32">
        <f t="shared" si="44"/>
        <v>65.621566850308113</v>
      </c>
      <c r="AE148" s="33" t="str">
        <f>IF('Расчет субсидий'!BG148="+",'Расчет субсидий'!BG148,"-")</f>
        <v>-</v>
      </c>
    </row>
    <row r="149" spans="1:31" ht="15.75" x14ac:dyDescent="0.2">
      <c r="A149" s="16" t="s">
        <v>150</v>
      </c>
      <c r="B149" s="28">
        <f>'Расчет субсидий'!AW149</f>
        <v>496.4636363636364</v>
      </c>
      <c r="C149" s="26">
        <f>'Расчет субсидий'!D149-1</f>
        <v>0.10957541756980738</v>
      </c>
      <c r="D149" s="32">
        <f>C149*'Расчет субсидий'!E149</f>
        <v>1.0957541756980738</v>
      </c>
      <c r="E149" s="39">
        <f t="shared" si="60"/>
        <v>17.373718255524025</v>
      </c>
      <c r="F149" s="26" t="s">
        <v>378</v>
      </c>
      <c r="G149" s="32" t="s">
        <v>378</v>
      </c>
      <c r="H149" s="31" t="s">
        <v>378</v>
      </c>
      <c r="I149" s="26" t="s">
        <v>378</v>
      </c>
      <c r="J149" s="32" t="s">
        <v>378</v>
      </c>
      <c r="K149" s="31" t="s">
        <v>378</v>
      </c>
      <c r="L149" s="26">
        <f>'Расчет субсидий'!P149-1</f>
        <v>-0.37097618750779204</v>
      </c>
      <c r="M149" s="32">
        <f>L149*'Расчет субсидий'!Q149</f>
        <v>-7.4195237501558413</v>
      </c>
      <c r="N149" s="39">
        <f t="shared" si="61"/>
        <v>-117.640177043592</v>
      </c>
      <c r="O149" s="27">
        <f>'Расчет субсидий'!R149-1</f>
        <v>0</v>
      </c>
      <c r="P149" s="32">
        <f>O149*'Расчет субсидий'!S149</f>
        <v>0</v>
      </c>
      <c r="Q149" s="39">
        <f t="shared" si="62"/>
        <v>0</v>
      </c>
      <c r="R149" s="27">
        <f>'Расчет субсидий'!V149-1</f>
        <v>0.51219512195121975</v>
      </c>
      <c r="S149" s="32">
        <f>R149*'Расчет субсидий'!W149</f>
        <v>5.1219512195121979</v>
      </c>
      <c r="T149" s="39">
        <f t="shared" si="63"/>
        <v>81.211041107510553</v>
      </c>
      <c r="U149" s="27">
        <f>'Расчет субсидий'!Z149-1</f>
        <v>0.81284004352557115</v>
      </c>
      <c r="V149" s="32">
        <f>U149*'Расчет субсидий'!AA149</f>
        <v>32.513601741022846</v>
      </c>
      <c r="W149" s="39">
        <f t="shared" si="64"/>
        <v>515.51905404419381</v>
      </c>
      <c r="X149" s="115" t="e">
        <f>'Расчет субсидий'!AL149-1</f>
        <v>#VALUE!</v>
      </c>
      <c r="Y149" s="32" t="e">
        <f>X149*'Расчет субсидий'!AM149</f>
        <v>#VALUE!</v>
      </c>
      <c r="Z149" s="39" t="e">
        <f t="shared" si="42"/>
        <v>#VALUE!</v>
      </c>
      <c r="AA149" s="115">
        <f>'Расчет субсидий'!AP149-1</f>
        <v>0</v>
      </c>
      <c r="AB149" s="32">
        <f>AA149*'Расчет субсидий'!AQ149</f>
        <v>0</v>
      </c>
      <c r="AC149" s="119">
        <f t="shared" si="43"/>
        <v>0</v>
      </c>
      <c r="AD149" s="32">
        <f t="shared" si="44"/>
        <v>31.311783386077277</v>
      </c>
      <c r="AE149" s="33" t="str">
        <f>IF('Расчет субсидий'!BG149="+",'Расчет субсидий'!BG149,"-")</f>
        <v>-</v>
      </c>
    </row>
    <row r="150" spans="1:31" ht="15.75" x14ac:dyDescent="0.2">
      <c r="A150" s="16" t="s">
        <v>151</v>
      </c>
      <c r="B150" s="28">
        <f>'Расчет субсидий'!AW150</f>
        <v>22.954545454545041</v>
      </c>
      <c r="C150" s="26">
        <f>'Расчет субсидий'!D150-1</f>
        <v>0.12146347363328514</v>
      </c>
      <c r="D150" s="32">
        <f>C150*'Расчет субсидий'!E150</f>
        <v>1.2146347363328514</v>
      </c>
      <c r="E150" s="39">
        <f t="shared" si="60"/>
        <v>40.436191934166644</v>
      </c>
      <c r="F150" s="26" t="s">
        <v>378</v>
      </c>
      <c r="G150" s="32" t="s">
        <v>378</v>
      </c>
      <c r="H150" s="31" t="s">
        <v>378</v>
      </c>
      <c r="I150" s="26" t="s">
        <v>378</v>
      </c>
      <c r="J150" s="32" t="s">
        <v>378</v>
      </c>
      <c r="K150" s="31" t="s">
        <v>378</v>
      </c>
      <c r="L150" s="26">
        <f>'Расчет субсидий'!P150-1</f>
        <v>-4.3877098329922481E-2</v>
      </c>
      <c r="M150" s="32">
        <f>L150*'Расчет субсидий'!Q150</f>
        <v>-0.87754196659844963</v>
      </c>
      <c r="N150" s="39">
        <f t="shared" si="61"/>
        <v>-29.214095670269895</v>
      </c>
      <c r="O150" s="27">
        <f>'Расчет субсидий'!R150-1</f>
        <v>0</v>
      </c>
      <c r="P150" s="32">
        <f>O150*'Расчет субсидий'!S150</f>
        <v>0</v>
      </c>
      <c r="Q150" s="39">
        <f t="shared" si="62"/>
        <v>0</v>
      </c>
      <c r="R150" s="27">
        <f>'Расчет субсидий'!V150-1</f>
        <v>0</v>
      </c>
      <c r="S150" s="32">
        <f>R150*'Расчет субсидий'!W150</f>
        <v>0</v>
      </c>
      <c r="T150" s="39">
        <f t="shared" si="63"/>
        <v>0</v>
      </c>
      <c r="U150" s="27">
        <f>'Расчет субсидий'!Z150-1</f>
        <v>0</v>
      </c>
      <c r="V150" s="32">
        <f>U150*'Расчет субсидий'!AA150</f>
        <v>0</v>
      </c>
      <c r="W150" s="39">
        <f t="shared" si="64"/>
        <v>0</v>
      </c>
      <c r="X150" s="115" t="e">
        <f>'Расчет субсидий'!AL150-1</f>
        <v>#VALUE!</v>
      </c>
      <c r="Y150" s="32" t="e">
        <f>X150*'Расчет субсидий'!AM150</f>
        <v>#VALUE!</v>
      </c>
      <c r="Z150" s="39" t="e">
        <f t="shared" si="42"/>
        <v>#VALUE!</v>
      </c>
      <c r="AA150" s="115">
        <f>'Расчет субсидий'!AP150-1</f>
        <v>1.7621145374449254E-2</v>
      </c>
      <c r="AB150" s="32">
        <f>AA150*'Расчет субсидий'!AQ150</f>
        <v>0.35242290748898508</v>
      </c>
      <c r="AC150" s="119">
        <f t="shared" si="43"/>
        <v>11.732449190648287</v>
      </c>
      <c r="AD150" s="32">
        <f t="shared" si="44"/>
        <v>0.6895156772233868</v>
      </c>
      <c r="AE150" s="33" t="str">
        <f>IF('Расчет субсидий'!BG150="+",'Расчет субсидий'!BG150,"-")</f>
        <v>-</v>
      </c>
    </row>
    <row r="151" spans="1:31" ht="15.75" x14ac:dyDescent="0.2">
      <c r="A151" s="16" t="s">
        <v>152</v>
      </c>
      <c r="B151" s="28">
        <f>'Расчет субсидий'!AW151</f>
        <v>84.263636363636351</v>
      </c>
      <c r="C151" s="26">
        <f>'Расчет субсидий'!D151-1</f>
        <v>-1.1431938715380174E-2</v>
      </c>
      <c r="D151" s="32">
        <f>C151*'Расчет субсидий'!E151</f>
        <v>-0.11431938715380174</v>
      </c>
      <c r="E151" s="39">
        <f t="shared" si="60"/>
        <v>-1.3344373540588328</v>
      </c>
      <c r="F151" s="26" t="s">
        <v>378</v>
      </c>
      <c r="G151" s="32" t="s">
        <v>378</v>
      </c>
      <c r="H151" s="31" t="s">
        <v>378</v>
      </c>
      <c r="I151" s="26" t="s">
        <v>378</v>
      </c>
      <c r="J151" s="32" t="s">
        <v>378</v>
      </c>
      <c r="K151" s="31" t="s">
        <v>378</v>
      </c>
      <c r="L151" s="26">
        <f>'Расчет субсидий'!P151-1</f>
        <v>3.7716711273247938E-2</v>
      </c>
      <c r="M151" s="32">
        <f>L151*'Расчет субсидий'!Q151</f>
        <v>0.75433422546495876</v>
      </c>
      <c r="N151" s="39">
        <f t="shared" si="61"/>
        <v>8.805258608946307</v>
      </c>
      <c r="O151" s="27">
        <f>'Расчет субсидий'!R151-1</f>
        <v>0</v>
      </c>
      <c r="P151" s="32">
        <f>O151*'Расчет субсидий'!S151</f>
        <v>0</v>
      </c>
      <c r="Q151" s="39">
        <f t="shared" si="62"/>
        <v>0</v>
      </c>
      <c r="R151" s="27">
        <f>'Расчет субсидий'!V151-1</f>
        <v>7.0970464135021061E-2</v>
      </c>
      <c r="S151" s="32">
        <f>R151*'Расчет субсидий'!W151</f>
        <v>2.4839662447257371</v>
      </c>
      <c r="T151" s="39">
        <f t="shared" si="63"/>
        <v>28.995058718463714</v>
      </c>
      <c r="U151" s="27">
        <f>'Расчет субсидий'!Z151-1</f>
        <v>0.15517241379310343</v>
      </c>
      <c r="V151" s="32">
        <f>U151*'Расчет субсидий'!AA151</f>
        <v>2.3275862068965516</v>
      </c>
      <c r="W151" s="39">
        <f t="shared" si="64"/>
        <v>27.169652117677376</v>
      </c>
      <c r="X151" s="115" t="e">
        <f>'Расчет субсидий'!AL151-1</f>
        <v>#VALUE!</v>
      </c>
      <c r="Y151" s="32" t="e">
        <f>X151*'Расчет субсидий'!AM151</f>
        <v>#VALUE!</v>
      </c>
      <c r="Z151" s="39" t="e">
        <f t="shared" si="42"/>
        <v>#VALUE!</v>
      </c>
      <c r="AA151" s="115">
        <f>'Расчет субсидий'!AP151-1</f>
        <v>8.8359046283309928E-2</v>
      </c>
      <c r="AB151" s="32">
        <f>AA151*'Расчет субсидий'!AQ151</f>
        <v>1.7671809256661986</v>
      </c>
      <c r="AC151" s="119">
        <f t="shared" si="43"/>
        <v>20.628104272607786</v>
      </c>
      <c r="AD151" s="32">
        <f t="shared" si="44"/>
        <v>7.2187482155996445</v>
      </c>
      <c r="AE151" s="33" t="str">
        <f>IF('Расчет субсидий'!BG151="+",'Расчет субсидий'!BG151,"-")</f>
        <v>-</v>
      </c>
    </row>
    <row r="152" spans="1:31" ht="15.75" x14ac:dyDescent="0.2">
      <c r="A152" s="16" t="s">
        <v>153</v>
      </c>
      <c r="B152" s="28">
        <f>'Расчет субсидий'!AW152</f>
        <v>-111.06363636363631</v>
      </c>
      <c r="C152" s="26">
        <f>'Расчет субсидий'!D152-1</f>
        <v>-1</v>
      </c>
      <c r="D152" s="32">
        <f>C152*'Расчет субсидий'!E152</f>
        <v>0</v>
      </c>
      <c r="E152" s="39">
        <f t="shared" si="60"/>
        <v>0</v>
      </c>
      <c r="F152" s="26" t="s">
        <v>378</v>
      </c>
      <c r="G152" s="32" t="s">
        <v>378</v>
      </c>
      <c r="H152" s="31" t="s">
        <v>378</v>
      </c>
      <c r="I152" s="26" t="s">
        <v>378</v>
      </c>
      <c r="J152" s="32" t="s">
        <v>378</v>
      </c>
      <c r="K152" s="31" t="s">
        <v>378</v>
      </c>
      <c r="L152" s="26">
        <f>'Расчет субсидий'!P152-1</f>
        <v>-0.69925028835063441</v>
      </c>
      <c r="M152" s="32">
        <f>L152*'Расчет субсидий'!Q152</f>
        <v>-13.985005767012687</v>
      </c>
      <c r="N152" s="39">
        <f t="shared" si="61"/>
        <v>-135.24811660567667</v>
      </c>
      <c r="O152" s="27">
        <f>'Расчет субсидий'!R152-1</f>
        <v>0</v>
      </c>
      <c r="P152" s="32">
        <f>O152*'Расчет субсидий'!S152</f>
        <v>0</v>
      </c>
      <c r="Q152" s="39">
        <f t="shared" si="62"/>
        <v>0</v>
      </c>
      <c r="R152" s="27">
        <f>'Расчет субсидий'!V152-1</f>
        <v>0.16666666666666674</v>
      </c>
      <c r="S152" s="32">
        <f>R152*'Расчет субсидий'!W152</f>
        <v>0.8333333333333337</v>
      </c>
      <c r="T152" s="39">
        <f t="shared" si="63"/>
        <v>8.0591145771217665</v>
      </c>
      <c r="U152" s="27">
        <f>'Расчет субсидий'!Z152-1</f>
        <v>3.4808766652342227E-2</v>
      </c>
      <c r="V152" s="32">
        <f>U152*'Расчет субсидий'!AA152</f>
        <v>1.5663944993554002</v>
      </c>
      <c r="W152" s="39">
        <f t="shared" si="64"/>
        <v>15.148503291934142</v>
      </c>
      <c r="X152" s="115" t="e">
        <f>'Расчет субсидий'!AL152-1</f>
        <v>#VALUE!</v>
      </c>
      <c r="Y152" s="32" t="e">
        <f>X152*'Расчет субсидий'!AM152</f>
        <v>#VALUE!</v>
      </c>
      <c r="Z152" s="39" t="e">
        <f t="shared" si="42"/>
        <v>#VALUE!</v>
      </c>
      <c r="AA152" s="115">
        <f>'Расчет субсидий'!AP152-1</f>
        <v>5.050505050504972E-3</v>
      </c>
      <c r="AB152" s="32">
        <f>AA152*'Расчет субсидий'!AQ152</f>
        <v>0.10101010101009944</v>
      </c>
      <c r="AC152" s="119">
        <f t="shared" si="43"/>
        <v>0.97686237298444112</v>
      </c>
      <c r="AD152" s="32">
        <f t="shared" si="44"/>
        <v>-11.484267833313854</v>
      </c>
      <c r="AE152" s="33" t="str">
        <f>IF('Расчет субсидий'!BG152="+",'Расчет субсидий'!BG152,"-")</f>
        <v>-</v>
      </c>
    </row>
    <row r="153" spans="1:31" ht="15.75" x14ac:dyDescent="0.2">
      <c r="A153" s="16" t="s">
        <v>154</v>
      </c>
      <c r="B153" s="28">
        <f>'Расчет субсидий'!AW153</f>
        <v>902.46363636363685</v>
      </c>
      <c r="C153" s="26">
        <f>'Расчет субсидий'!D153-1</f>
        <v>0.12749599053929273</v>
      </c>
      <c r="D153" s="32">
        <f>C153*'Расчет субсидий'!E153</f>
        <v>1.2749599053929273</v>
      </c>
      <c r="E153" s="39">
        <f t="shared" si="60"/>
        <v>16.738820382225096</v>
      </c>
      <c r="F153" s="26" t="s">
        <v>378</v>
      </c>
      <c r="G153" s="32" t="s">
        <v>378</v>
      </c>
      <c r="H153" s="31" t="s">
        <v>378</v>
      </c>
      <c r="I153" s="26" t="s">
        <v>378</v>
      </c>
      <c r="J153" s="32" t="s">
        <v>378</v>
      </c>
      <c r="K153" s="31" t="s">
        <v>378</v>
      </c>
      <c r="L153" s="26">
        <f>'Расчет субсидий'!P153-1</f>
        <v>-1.0663030747984914E-3</v>
      </c>
      <c r="M153" s="32">
        <f>L153*'Расчет субсидий'!Q153</f>
        <v>-2.1326061495969828E-2</v>
      </c>
      <c r="N153" s="39">
        <f t="shared" si="61"/>
        <v>-0.27998771673632417</v>
      </c>
      <c r="O153" s="27">
        <f>'Расчет субсидий'!R153-1</f>
        <v>0</v>
      </c>
      <c r="P153" s="32">
        <f>O153*'Расчет субсидий'!S153</f>
        <v>0</v>
      </c>
      <c r="Q153" s="39">
        <f t="shared" si="62"/>
        <v>0</v>
      </c>
      <c r="R153" s="27">
        <f>'Расчет субсидий'!V153-1</f>
        <v>0.1020408163265305</v>
      </c>
      <c r="S153" s="32">
        <f>R153*'Расчет субсидий'!W153</f>
        <v>1.5306122448979576</v>
      </c>
      <c r="T153" s="39">
        <f t="shared" si="63"/>
        <v>20.095254238042308</v>
      </c>
      <c r="U153" s="27">
        <f>'Расчет субсидий'!Z153-1</f>
        <v>1.8844133099824867</v>
      </c>
      <c r="V153" s="32">
        <f>U153*'Расчет субсидий'!AA153</f>
        <v>65.954465849387034</v>
      </c>
      <c r="W153" s="39">
        <f t="shared" si="64"/>
        <v>865.90954946010584</v>
      </c>
      <c r="X153" s="115" t="e">
        <f>'Расчет субсидий'!AL153-1</f>
        <v>#VALUE!</v>
      </c>
      <c r="Y153" s="32" t="e">
        <f>X153*'Расчет субсидий'!AM153</f>
        <v>#VALUE!</v>
      </c>
      <c r="Z153" s="39" t="e">
        <f t="shared" si="42"/>
        <v>#VALUE!</v>
      </c>
      <c r="AA153" s="115">
        <f>'Расчет субсидий'!AP153-1</f>
        <v>0</v>
      </c>
      <c r="AB153" s="32">
        <f>AA153*'Расчет субсидий'!AQ153</f>
        <v>0</v>
      </c>
      <c r="AC153" s="119">
        <f t="shared" si="43"/>
        <v>0</v>
      </c>
      <c r="AD153" s="32">
        <f t="shared" si="44"/>
        <v>68.73871193818195</v>
      </c>
      <c r="AE153" s="33" t="str">
        <f>IF('Расчет субсидий'!BG153="+",'Расчет субсидий'!BG153,"-")</f>
        <v>-</v>
      </c>
    </row>
    <row r="154" spans="1:31" ht="15.75" x14ac:dyDescent="0.2">
      <c r="A154" s="16" t="s">
        <v>155</v>
      </c>
      <c r="B154" s="28">
        <f>'Расчет субсидий'!AW154</f>
        <v>239.82727272727243</v>
      </c>
      <c r="C154" s="26">
        <f>'Расчет субсидий'!D154-1</f>
        <v>0.42515753756665053</v>
      </c>
      <c r="D154" s="32">
        <f>C154*'Расчет субсидий'!E154</f>
        <v>4.2515753756665049</v>
      </c>
      <c r="E154" s="39">
        <f t="shared" si="60"/>
        <v>32.152171325064508</v>
      </c>
      <c r="F154" s="26" t="s">
        <v>378</v>
      </c>
      <c r="G154" s="32" t="s">
        <v>378</v>
      </c>
      <c r="H154" s="31" t="s">
        <v>378</v>
      </c>
      <c r="I154" s="26" t="s">
        <v>378</v>
      </c>
      <c r="J154" s="32" t="s">
        <v>378</v>
      </c>
      <c r="K154" s="31" t="s">
        <v>378</v>
      </c>
      <c r="L154" s="26">
        <f>'Расчет субсидий'!P154-1</f>
        <v>0.78420006624710181</v>
      </c>
      <c r="M154" s="32">
        <f>L154*'Расчет субсидий'!Q154</f>
        <v>15.684001324942036</v>
      </c>
      <c r="N154" s="39">
        <f t="shared" si="61"/>
        <v>118.60890448943802</v>
      </c>
      <c r="O154" s="27">
        <f>'Расчет субсидий'!R154-1</f>
        <v>0</v>
      </c>
      <c r="P154" s="32">
        <f>O154*'Расчет субсидий'!S154</f>
        <v>0</v>
      </c>
      <c r="Q154" s="39">
        <f t="shared" si="62"/>
        <v>0</v>
      </c>
      <c r="R154" s="27">
        <f>'Расчет субсидий'!V154-1</f>
        <v>0.12175883952855848</v>
      </c>
      <c r="S154" s="32">
        <f>R154*'Расчет субсидий'!W154</f>
        <v>4.2615593834995469</v>
      </c>
      <c r="T154" s="39">
        <f t="shared" si="63"/>
        <v>32.227674521408147</v>
      </c>
      <c r="U154" s="27">
        <f>'Расчет субсидий'!Z154-1</f>
        <v>0.5010615711252655</v>
      </c>
      <c r="V154" s="32">
        <f>U154*'Расчет субсидий'!AA154</f>
        <v>7.5159235668789828</v>
      </c>
      <c r="W154" s="39">
        <f t="shared" si="64"/>
        <v>56.838522391361771</v>
      </c>
      <c r="X154" s="115" t="e">
        <f>'Расчет субсидий'!AL154-1</f>
        <v>#VALUE!</v>
      </c>
      <c r="Y154" s="32" t="e">
        <f>X154*'Расчет субсидий'!AM154</f>
        <v>#VALUE!</v>
      </c>
      <c r="Z154" s="39" t="e">
        <f t="shared" si="42"/>
        <v>#VALUE!</v>
      </c>
      <c r="AA154" s="115">
        <f>'Расчет субсидий'!AP154-1</f>
        <v>0</v>
      </c>
      <c r="AB154" s="32">
        <f>AA154*'Расчет субсидий'!AQ154</f>
        <v>0</v>
      </c>
      <c r="AC154" s="119">
        <f t="shared" si="43"/>
        <v>0</v>
      </c>
      <c r="AD154" s="32">
        <f t="shared" si="44"/>
        <v>31.71305965098707</v>
      </c>
      <c r="AE154" s="33" t="str">
        <f>IF('Расчет субсидий'!BG154="+",'Расчет субсидий'!BG154,"-")</f>
        <v>-</v>
      </c>
    </row>
    <row r="155" spans="1:31" ht="15.75" x14ac:dyDescent="0.2">
      <c r="A155" s="16" t="s">
        <v>156</v>
      </c>
      <c r="B155" s="28">
        <f>'Расчет субсидий'!AW155</f>
        <v>183.93636363636369</v>
      </c>
      <c r="C155" s="26">
        <f>'Расчет субсидий'!D155-1</f>
        <v>0.12592211986640733</v>
      </c>
      <c r="D155" s="32">
        <f>C155*'Расчет субсидий'!E155</f>
        <v>1.2592211986640733</v>
      </c>
      <c r="E155" s="39">
        <f t="shared" si="60"/>
        <v>26.202209102918086</v>
      </c>
      <c r="F155" s="26" t="s">
        <v>378</v>
      </c>
      <c r="G155" s="32" t="s">
        <v>378</v>
      </c>
      <c r="H155" s="31" t="s">
        <v>378</v>
      </c>
      <c r="I155" s="26" t="s">
        <v>378</v>
      </c>
      <c r="J155" s="32" t="s">
        <v>378</v>
      </c>
      <c r="K155" s="31" t="s">
        <v>378</v>
      </c>
      <c r="L155" s="26">
        <f>'Расчет субсидий'!P155-1</f>
        <v>-1.8941158205247555E-2</v>
      </c>
      <c r="M155" s="32">
        <f>L155*'Расчет субсидий'!Q155</f>
        <v>-0.37882316410495109</v>
      </c>
      <c r="N155" s="39">
        <f t="shared" si="61"/>
        <v>-7.8826529996775996</v>
      </c>
      <c r="O155" s="27">
        <f>'Расчет субсидий'!R155-1</f>
        <v>0</v>
      </c>
      <c r="P155" s="32">
        <f>O155*'Расчет субсидий'!S155</f>
        <v>0</v>
      </c>
      <c r="Q155" s="39">
        <f t="shared" si="62"/>
        <v>0</v>
      </c>
      <c r="R155" s="27">
        <f>'Расчет субсидий'!V155-1</f>
        <v>0</v>
      </c>
      <c r="S155" s="32">
        <f>R155*'Расчет субсидий'!W155</f>
        <v>0</v>
      </c>
      <c r="T155" s="39">
        <f t="shared" si="63"/>
        <v>0</v>
      </c>
      <c r="U155" s="27">
        <f>'Расчет субсидий'!Z155-1</f>
        <v>0.4285714285714286</v>
      </c>
      <c r="V155" s="32">
        <f>U155*'Расчет субсидий'!AA155</f>
        <v>12.857142857142858</v>
      </c>
      <c r="W155" s="39">
        <f t="shared" si="64"/>
        <v>267.53484293812221</v>
      </c>
      <c r="X155" s="115" t="e">
        <f>'Расчет субсидий'!AL155-1</f>
        <v>#VALUE!</v>
      </c>
      <c r="Y155" s="32" t="e">
        <f>X155*'Расчет субсидий'!AM155</f>
        <v>#VALUE!</v>
      </c>
      <c r="Z155" s="39" t="e">
        <f t="shared" si="42"/>
        <v>#VALUE!</v>
      </c>
      <c r="AA155" s="115">
        <f>'Расчет субсидий'!AP155-1</f>
        <v>-0.24489795918367352</v>
      </c>
      <c r="AB155" s="32">
        <f>AA155*'Расчет субсидий'!AQ155</f>
        <v>-4.8979591836734704</v>
      </c>
      <c r="AC155" s="119">
        <f t="shared" si="43"/>
        <v>-101.91803540499895</v>
      </c>
      <c r="AD155" s="32">
        <f t="shared" si="44"/>
        <v>8.8395817080285077</v>
      </c>
      <c r="AE155" s="33" t="str">
        <f>IF('Расчет субсидий'!BG155="+",'Расчет субсидий'!BG155,"-")</f>
        <v>-</v>
      </c>
    </row>
    <row r="156" spans="1:31" ht="15.75" x14ac:dyDescent="0.2">
      <c r="A156" s="16" t="s">
        <v>157</v>
      </c>
      <c r="B156" s="28">
        <f>'Расчет субсидий'!AW156</f>
        <v>8.6636363636362148</v>
      </c>
      <c r="C156" s="26">
        <f>'Расчет субсидий'!D156-1</f>
        <v>7.3891625615763568E-2</v>
      </c>
      <c r="D156" s="32">
        <f>C156*'Расчет субсидий'!E156</f>
        <v>0.73891625615763568</v>
      </c>
      <c r="E156" s="39">
        <f t="shared" si="60"/>
        <v>11.463292433677957</v>
      </c>
      <c r="F156" s="26" t="s">
        <v>378</v>
      </c>
      <c r="G156" s="32" t="s">
        <v>378</v>
      </c>
      <c r="H156" s="31" t="s">
        <v>378</v>
      </c>
      <c r="I156" s="26" t="s">
        <v>378</v>
      </c>
      <c r="J156" s="32" t="s">
        <v>378</v>
      </c>
      <c r="K156" s="31" t="s">
        <v>378</v>
      </c>
      <c r="L156" s="26">
        <f>'Расчет субсидий'!P156-1</f>
        <v>-0.26833333333333342</v>
      </c>
      <c r="M156" s="32">
        <f>L156*'Расчет субсидий'!Q156</f>
        <v>-5.3666666666666689</v>
      </c>
      <c r="N156" s="39">
        <f t="shared" si="61"/>
        <v>-83.256619246643709</v>
      </c>
      <c r="O156" s="27">
        <f>'Расчет субсидий'!R156-1</f>
        <v>0</v>
      </c>
      <c r="P156" s="32">
        <f>O156*'Расчет субсидий'!S156</f>
        <v>0</v>
      </c>
      <c r="Q156" s="39">
        <f t="shared" si="62"/>
        <v>0</v>
      </c>
      <c r="R156" s="27">
        <f>'Расчет субсидий'!V156-1</f>
        <v>4.0598290598290454E-2</v>
      </c>
      <c r="S156" s="32">
        <f>R156*'Расчет субсидий'!W156</f>
        <v>1.2179487179487136</v>
      </c>
      <c r="T156" s="39">
        <f t="shared" si="63"/>
        <v>18.894837143887056</v>
      </c>
      <c r="U156" s="27">
        <f>'Расчет субсидий'!Z156-1</f>
        <v>0.19841269841269837</v>
      </c>
      <c r="V156" s="32">
        <f>U156*'Расчет субсидий'!AA156</f>
        <v>3.9682539682539675</v>
      </c>
      <c r="W156" s="39">
        <f t="shared" si="64"/>
        <v>61.562126032714922</v>
      </c>
      <c r="X156" s="115" t="e">
        <f>'Расчет субсидий'!AL156-1</f>
        <v>#VALUE!</v>
      </c>
      <c r="Y156" s="32" t="e">
        <f>X156*'Расчет субсидий'!AM156</f>
        <v>#VALUE!</v>
      </c>
      <c r="Z156" s="39" t="e">
        <f t="shared" si="42"/>
        <v>#VALUE!</v>
      </c>
      <c r="AA156" s="115">
        <f>'Расчет субсидий'!AP156-1</f>
        <v>0</v>
      </c>
      <c r="AB156" s="32">
        <f>AA156*'Расчет субсидий'!AQ156</f>
        <v>0</v>
      </c>
      <c r="AC156" s="119">
        <f t="shared" si="43"/>
        <v>0</v>
      </c>
      <c r="AD156" s="32">
        <f t="shared" si="44"/>
        <v>0.55845227569364742</v>
      </c>
      <c r="AE156" s="33" t="str">
        <f>IF('Расчет субсидий'!BG156="+",'Расчет субсидий'!BG156,"-")</f>
        <v>-</v>
      </c>
    </row>
    <row r="157" spans="1:31" ht="15.75" x14ac:dyDescent="0.2">
      <c r="A157" s="16" t="s">
        <v>158</v>
      </c>
      <c r="B157" s="28">
        <f>'Расчет субсидий'!AW157</f>
        <v>209.0272727272727</v>
      </c>
      <c r="C157" s="26">
        <f>'Расчет субсидий'!D157-1</f>
        <v>0.28264938804895601</v>
      </c>
      <c r="D157" s="32">
        <f>C157*'Расчет субсидий'!E157</f>
        <v>2.8264938804895601</v>
      </c>
      <c r="E157" s="39">
        <f t="shared" si="60"/>
        <v>52.072371627771531</v>
      </c>
      <c r="F157" s="26" t="s">
        <v>378</v>
      </c>
      <c r="G157" s="32" t="s">
        <v>378</v>
      </c>
      <c r="H157" s="31" t="s">
        <v>378</v>
      </c>
      <c r="I157" s="26" t="s">
        <v>378</v>
      </c>
      <c r="J157" s="32" t="s">
        <v>378</v>
      </c>
      <c r="K157" s="31" t="s">
        <v>378</v>
      </c>
      <c r="L157" s="26">
        <f>'Расчет субсидий'!P157-1</f>
        <v>-0.16095166678028505</v>
      </c>
      <c r="M157" s="32">
        <f>L157*'Расчет субсидий'!Q157</f>
        <v>-3.219033335605701</v>
      </c>
      <c r="N157" s="39">
        <f t="shared" si="61"/>
        <v>-59.304108631154065</v>
      </c>
      <c r="O157" s="27">
        <f>'Расчет субсидий'!R157-1</f>
        <v>0</v>
      </c>
      <c r="P157" s="32">
        <f>O157*'Расчет субсидий'!S157</f>
        <v>0</v>
      </c>
      <c r="Q157" s="39">
        <f t="shared" si="62"/>
        <v>0</v>
      </c>
      <c r="R157" s="27">
        <f>'Расчет субсидий'!V157-1</f>
        <v>5.0000000000000044E-2</v>
      </c>
      <c r="S157" s="32">
        <f>R157*'Расчет субсидий'!W157</f>
        <v>0.75000000000000067</v>
      </c>
      <c r="T157" s="39">
        <f t="shared" si="63"/>
        <v>13.817216796543825</v>
      </c>
      <c r="U157" s="27">
        <f>'Расчет субсидий'!Z157-1</f>
        <v>0.30555555555555558</v>
      </c>
      <c r="V157" s="32">
        <f>U157*'Расчет субсидий'!AA157</f>
        <v>10.694444444444445</v>
      </c>
      <c r="W157" s="39">
        <f t="shared" si="64"/>
        <v>197.02327654330992</v>
      </c>
      <c r="X157" s="115" t="e">
        <f>'Расчет субсидий'!AL157-1</f>
        <v>#VALUE!</v>
      </c>
      <c r="Y157" s="32" t="e">
        <f>X157*'Расчет субсидий'!AM157</f>
        <v>#VALUE!</v>
      </c>
      <c r="Z157" s="39" t="e">
        <f t="shared" si="42"/>
        <v>#VALUE!</v>
      </c>
      <c r="AA157" s="115">
        <f>'Расчет субсидий'!AP157-1</f>
        <v>1.4705882352941124E-2</v>
      </c>
      <c r="AB157" s="32">
        <f>AA157*'Расчет субсидий'!AQ157</f>
        <v>0.29411764705882248</v>
      </c>
      <c r="AC157" s="119">
        <f t="shared" si="43"/>
        <v>5.4185163908014751</v>
      </c>
      <c r="AD157" s="32">
        <f t="shared" si="44"/>
        <v>11.346022636387127</v>
      </c>
      <c r="AE157" s="33" t="str">
        <f>IF('Расчет субсидий'!BG157="+",'Расчет субсидий'!BG157,"-")</f>
        <v>-</v>
      </c>
    </row>
    <row r="158" spans="1:31" ht="15.75" x14ac:dyDescent="0.2">
      <c r="A158" s="16" t="s">
        <v>159</v>
      </c>
      <c r="B158" s="28">
        <f>'Расчет субсидий'!AW158</f>
        <v>28.354545454545587</v>
      </c>
      <c r="C158" s="26">
        <f>'Расчет субсидий'!D158-1</f>
        <v>0.29562525104276771</v>
      </c>
      <c r="D158" s="32">
        <f>C158*'Расчет субсидий'!E158</f>
        <v>2.9562525104276771</v>
      </c>
      <c r="E158" s="39">
        <f t="shared" si="60"/>
        <v>29.789526840958395</v>
      </c>
      <c r="F158" s="26" t="s">
        <v>378</v>
      </c>
      <c r="G158" s="32" t="s">
        <v>378</v>
      </c>
      <c r="H158" s="31" t="s">
        <v>378</v>
      </c>
      <c r="I158" s="26" t="s">
        <v>378</v>
      </c>
      <c r="J158" s="32" t="s">
        <v>378</v>
      </c>
      <c r="K158" s="31" t="s">
        <v>378</v>
      </c>
      <c r="L158" s="26">
        <f>'Расчет субсидий'!P158-1</f>
        <v>0.10966513716684556</v>
      </c>
      <c r="M158" s="32">
        <f>L158*'Расчет субсидий'!Q158</f>
        <v>2.1933027433369112</v>
      </c>
      <c r="N158" s="39">
        <f t="shared" si="61"/>
        <v>22.101444552694968</v>
      </c>
      <c r="O158" s="27">
        <f>'Расчет субсидий'!R158-1</f>
        <v>0</v>
      </c>
      <c r="P158" s="32">
        <f>O158*'Расчет субсидий'!S158</f>
        <v>0</v>
      </c>
      <c r="Q158" s="39">
        <f t="shared" si="62"/>
        <v>0</v>
      </c>
      <c r="R158" s="27">
        <f>'Расчет субсидий'!V158-1</f>
        <v>-0.10344827586206895</v>
      </c>
      <c r="S158" s="32">
        <f>R158*'Расчет субсидий'!W158</f>
        <v>-2.068965517241379</v>
      </c>
      <c r="T158" s="39">
        <f t="shared" si="63"/>
        <v>-20.848524810204051</v>
      </c>
      <c r="U158" s="27">
        <f>'Расчет субсидий'!Z158-1</f>
        <v>-9.9608695652173895E-2</v>
      </c>
      <c r="V158" s="32">
        <f>U158*'Расчет субсидий'!AA158</f>
        <v>-2.9882608695652166</v>
      </c>
      <c r="W158" s="39">
        <f t="shared" si="64"/>
        <v>-30.112068257937974</v>
      </c>
      <c r="X158" s="115" t="e">
        <f>'Расчет субсидий'!AL158-1</f>
        <v>#VALUE!</v>
      </c>
      <c r="Y158" s="32" t="e">
        <f>X158*'Расчет субсидий'!AM158</f>
        <v>#VALUE!</v>
      </c>
      <c r="Z158" s="39" t="e">
        <f t="shared" si="42"/>
        <v>#VALUE!</v>
      </c>
      <c r="AA158" s="115">
        <f>'Расчет субсидий'!AP158-1</f>
        <v>0.13607594936708867</v>
      </c>
      <c r="AB158" s="32">
        <f>AA158*'Расчет субсидий'!AQ158</f>
        <v>2.7215189873417733</v>
      </c>
      <c r="AC158" s="119">
        <f t="shared" si="43"/>
        <v>27.424167129034245</v>
      </c>
      <c r="AD158" s="32">
        <f t="shared" si="44"/>
        <v>2.813847854299766</v>
      </c>
      <c r="AE158" s="33" t="str">
        <f>IF('Расчет субсидий'!BG158="+",'Расчет субсидий'!BG158,"-")</f>
        <v>-</v>
      </c>
    </row>
    <row r="159" spans="1:31" ht="31.5" x14ac:dyDescent="0.2">
      <c r="A159" s="36" t="s">
        <v>160</v>
      </c>
      <c r="B159" s="44"/>
      <c r="C159" s="45"/>
      <c r="D159" s="46"/>
      <c r="E159" s="42"/>
      <c r="F159" s="45"/>
      <c r="G159" s="46"/>
      <c r="H159" s="42"/>
      <c r="I159" s="45"/>
      <c r="J159" s="46"/>
      <c r="K159" s="42"/>
      <c r="L159" s="45"/>
      <c r="M159" s="46"/>
      <c r="N159" s="42"/>
      <c r="O159" s="47"/>
      <c r="P159" s="46"/>
      <c r="Q159" s="42"/>
      <c r="R159" s="47"/>
      <c r="S159" s="46"/>
      <c r="T159" s="42"/>
      <c r="U159" s="47"/>
      <c r="V159" s="46"/>
      <c r="W159" s="42"/>
      <c r="X159" s="116"/>
      <c r="Y159" s="46"/>
      <c r="Z159" s="42"/>
      <c r="AA159" s="116"/>
      <c r="AB159" s="46"/>
      <c r="AC159" s="120"/>
      <c r="AD159" s="32"/>
      <c r="AE159" s="33"/>
    </row>
    <row r="160" spans="1:31" ht="15.75" x14ac:dyDescent="0.2">
      <c r="A160" s="16" t="s">
        <v>74</v>
      </c>
      <c r="B160" s="28">
        <f>'Расчет субсидий'!AW160</f>
        <v>-1.5818181818181074</v>
      </c>
      <c r="C160" s="26">
        <f>'Расчет субсидий'!D160-1</f>
        <v>-1</v>
      </c>
      <c r="D160" s="32">
        <f>C160*'Расчет субсидий'!E160</f>
        <v>0</v>
      </c>
      <c r="E160" s="39">
        <f t="shared" ref="E160:E172" si="65">$B160*D160/$AD160</f>
        <v>0</v>
      </c>
      <c r="F160" s="26" t="s">
        <v>378</v>
      </c>
      <c r="G160" s="32" t="s">
        <v>378</v>
      </c>
      <c r="H160" s="31" t="s">
        <v>378</v>
      </c>
      <c r="I160" s="26" t="s">
        <v>378</v>
      </c>
      <c r="J160" s="32" t="s">
        <v>378</v>
      </c>
      <c r="K160" s="31" t="s">
        <v>378</v>
      </c>
      <c r="L160" s="26">
        <f>'Расчет субсидий'!P160-1</f>
        <v>0.55728360077762029</v>
      </c>
      <c r="M160" s="32">
        <f>L160*'Расчет субсидий'!Q160</f>
        <v>11.145672015552407</v>
      </c>
      <c r="N160" s="39">
        <f t="shared" ref="N160:N172" si="66">$B160*M160/$AD160</f>
        <v>96.602612853009802</v>
      </c>
      <c r="O160" s="27">
        <f>'Расчет субсидий'!R160-1</f>
        <v>0</v>
      </c>
      <c r="P160" s="32">
        <f>O160*'Расчет субсидий'!S160</f>
        <v>0</v>
      </c>
      <c r="Q160" s="39">
        <f t="shared" ref="Q160:Q172" si="67">$B160*P160/$AD160</f>
        <v>0</v>
      </c>
      <c r="R160" s="27">
        <f>'Расчет субсидий'!V160-1</f>
        <v>0</v>
      </c>
      <c r="S160" s="32">
        <f>R160*'Расчет субсидий'!W160</f>
        <v>0</v>
      </c>
      <c r="T160" s="39">
        <f t="shared" ref="T160:T172" si="68">$B160*S160/$AD160</f>
        <v>0</v>
      </c>
      <c r="U160" s="27">
        <f>'Расчет субсидий'!Z160-1</f>
        <v>-0.43067092651757188</v>
      </c>
      <c r="V160" s="32">
        <f>U160*'Расчет субсидий'!AA160</f>
        <v>-10.766773162939296</v>
      </c>
      <c r="W160" s="39">
        <f t="shared" ref="W160:W172" si="69">$B160*V160/$AD160</f>
        <v>-93.318592013498332</v>
      </c>
      <c r="X160" s="115" t="e">
        <f>'Расчет субсидий'!AL160-1</f>
        <v>#VALUE!</v>
      </c>
      <c r="Y160" s="32" t="e">
        <f>X160*'Расчет субсидий'!AM160</f>
        <v>#VALUE!</v>
      </c>
      <c r="Z160" s="39" t="e">
        <f t="shared" si="42"/>
        <v>#VALUE!</v>
      </c>
      <c r="AA160" s="115">
        <f>'Расчет субсидий'!AP160-1</f>
        <v>-2.8070175438596467E-2</v>
      </c>
      <c r="AB160" s="32">
        <f>AA160*'Расчет субсидий'!AQ160</f>
        <v>-0.56140350877192935</v>
      </c>
      <c r="AC160" s="119">
        <f t="shared" si="43"/>
        <v>-4.8658390213295775</v>
      </c>
      <c r="AD160" s="32">
        <f t="shared" si="44"/>
        <v>-0.18250465615881906</v>
      </c>
      <c r="AE160" s="33" t="str">
        <f>IF('Расчет субсидий'!BG160="+",'Расчет субсидий'!BG160,"-")</f>
        <v>-</v>
      </c>
    </row>
    <row r="161" spans="1:31" ht="15.75" x14ac:dyDescent="0.2">
      <c r="A161" s="16" t="s">
        <v>161</v>
      </c>
      <c r="B161" s="28">
        <f>'Расчет субсидий'!AW161</f>
        <v>-95.399999999999977</v>
      </c>
      <c r="C161" s="26">
        <f>'Расчет субсидий'!D161-1</f>
        <v>-1</v>
      </c>
      <c r="D161" s="32">
        <f>C161*'Расчет субсидий'!E161</f>
        <v>0</v>
      </c>
      <c r="E161" s="39">
        <f t="shared" si="65"/>
        <v>0</v>
      </c>
      <c r="F161" s="26" t="s">
        <v>378</v>
      </c>
      <c r="G161" s="32" t="s">
        <v>378</v>
      </c>
      <c r="H161" s="31" t="s">
        <v>378</v>
      </c>
      <c r="I161" s="26" t="s">
        <v>378</v>
      </c>
      <c r="J161" s="32" t="s">
        <v>378</v>
      </c>
      <c r="K161" s="31" t="s">
        <v>378</v>
      </c>
      <c r="L161" s="26">
        <f>'Расчет субсидий'!P161-1</f>
        <v>-0.19099089598931418</v>
      </c>
      <c r="M161" s="32">
        <f>L161*'Расчет субсидий'!Q161</f>
        <v>-3.8198179197862836</v>
      </c>
      <c r="N161" s="39">
        <f t="shared" si="66"/>
        <v>-22.274568175981472</v>
      </c>
      <c r="O161" s="27">
        <f>'Расчет субсидий'!R161-1</f>
        <v>0</v>
      </c>
      <c r="P161" s="32">
        <f>O161*'Расчет субсидий'!S161</f>
        <v>0</v>
      </c>
      <c r="Q161" s="39">
        <f t="shared" si="67"/>
        <v>0</v>
      </c>
      <c r="R161" s="27">
        <f>'Расчет субсидий'!V161-1</f>
        <v>0</v>
      </c>
      <c r="S161" s="32">
        <f>R161*'Расчет субсидий'!W161</f>
        <v>0</v>
      </c>
      <c r="T161" s="39">
        <f t="shared" si="68"/>
        <v>0</v>
      </c>
      <c r="U161" s="27">
        <f>'Расчет субсидий'!Z161-1</f>
        <v>-0.35802469135802462</v>
      </c>
      <c r="V161" s="32">
        <f>U161*'Расчет субсидий'!AA161</f>
        <v>-1.790123456790123</v>
      </c>
      <c r="W161" s="39">
        <f t="shared" si="69"/>
        <v>-10.438776878644035</v>
      </c>
      <c r="X161" s="115" t="e">
        <f>'Расчет субсидий'!AL161-1</f>
        <v>#VALUE!</v>
      </c>
      <c r="Y161" s="32" t="e">
        <f>X161*'Расчет субсидий'!AM161</f>
        <v>#VALUE!</v>
      </c>
      <c r="Z161" s="39" t="e">
        <f t="shared" si="42"/>
        <v>#VALUE!</v>
      </c>
      <c r="AA161" s="115">
        <f>'Расчет субсидий'!AP161-1</f>
        <v>-0.53749999999999998</v>
      </c>
      <c r="AB161" s="32">
        <f>AA161*'Расчет субсидий'!AQ161</f>
        <v>-10.75</v>
      </c>
      <c r="AC161" s="119">
        <f t="shared" si="43"/>
        <v>-62.686654945374457</v>
      </c>
      <c r="AD161" s="32">
        <f t="shared" si="44"/>
        <v>-16.359941376576408</v>
      </c>
      <c r="AE161" s="33" t="str">
        <f>IF('Расчет субсидий'!BG161="+",'Расчет субсидий'!BG161,"-")</f>
        <v>-</v>
      </c>
    </row>
    <row r="162" spans="1:31" ht="15.75" x14ac:dyDescent="0.2">
      <c r="A162" s="16" t="s">
        <v>162</v>
      </c>
      <c r="B162" s="28">
        <f>'Расчет субсидий'!AW162</f>
        <v>-430.75454545454545</v>
      </c>
      <c r="C162" s="26">
        <f>'Расчет субсидий'!D162-1</f>
        <v>-1</v>
      </c>
      <c r="D162" s="32">
        <f>C162*'Расчет субсидий'!E162</f>
        <v>0</v>
      </c>
      <c r="E162" s="39">
        <f t="shared" si="65"/>
        <v>0</v>
      </c>
      <c r="F162" s="26" t="s">
        <v>378</v>
      </c>
      <c r="G162" s="32" t="s">
        <v>378</v>
      </c>
      <c r="H162" s="31" t="s">
        <v>378</v>
      </c>
      <c r="I162" s="26" t="s">
        <v>378</v>
      </c>
      <c r="J162" s="32" t="s">
        <v>378</v>
      </c>
      <c r="K162" s="31" t="s">
        <v>378</v>
      </c>
      <c r="L162" s="26">
        <f>'Расчет субсидий'!P162-1</f>
        <v>-0.27058065901041106</v>
      </c>
      <c r="M162" s="32">
        <f>L162*'Расчет субсидий'!Q162</f>
        <v>-5.4116131802082208</v>
      </c>
      <c r="N162" s="39">
        <f t="shared" si="66"/>
        <v>-86.876239267425973</v>
      </c>
      <c r="O162" s="27">
        <f>'Расчет субсидий'!R162-1</f>
        <v>0</v>
      </c>
      <c r="P162" s="32">
        <f>O162*'Расчет субсидий'!S162</f>
        <v>0</v>
      </c>
      <c r="Q162" s="39">
        <f t="shared" si="67"/>
        <v>0</v>
      </c>
      <c r="R162" s="27">
        <f>'Расчет субсидий'!V162-1</f>
        <v>0</v>
      </c>
      <c r="S162" s="32">
        <f>R162*'Расчет субсидий'!W162</f>
        <v>0</v>
      </c>
      <c r="T162" s="39">
        <f t="shared" si="68"/>
        <v>0</v>
      </c>
      <c r="U162" s="27">
        <f>'Расчет субсидий'!Z162-1</f>
        <v>-0.37796373779637382</v>
      </c>
      <c r="V162" s="32">
        <f>U162*'Расчет субсидий'!AA162</f>
        <v>-11.338912133891215</v>
      </c>
      <c r="W162" s="39">
        <f t="shared" si="69"/>
        <v>-182.0311265370874</v>
      </c>
      <c r="X162" s="115" t="e">
        <f>'Расчет субсидий'!AL162-1</f>
        <v>#VALUE!</v>
      </c>
      <c r="Y162" s="32" t="e">
        <f>X162*'Расчет субсидий'!AM162</f>
        <v>#VALUE!</v>
      </c>
      <c r="Z162" s="39" t="e">
        <f t="shared" si="42"/>
        <v>#VALUE!</v>
      </c>
      <c r="AA162" s="115">
        <f>'Расчет субсидий'!AP162-1</f>
        <v>-0.50408163265306127</v>
      </c>
      <c r="AB162" s="32">
        <f>AA162*'Расчет субсидий'!AQ162</f>
        <v>-10.081632653061225</v>
      </c>
      <c r="AC162" s="119">
        <f t="shared" si="43"/>
        <v>-161.84717965003207</v>
      </c>
      <c r="AD162" s="32">
        <f t="shared" si="44"/>
        <v>-26.832157967160661</v>
      </c>
      <c r="AE162" s="33" t="str">
        <f>IF('Расчет субсидий'!BG162="+",'Расчет субсидий'!BG162,"-")</f>
        <v>-</v>
      </c>
    </row>
    <row r="163" spans="1:31" ht="15.75" x14ac:dyDescent="0.2">
      <c r="A163" s="16" t="s">
        <v>163</v>
      </c>
      <c r="B163" s="28">
        <f>'Расчет субсидий'!AW163</f>
        <v>-33.67272727272757</v>
      </c>
      <c r="C163" s="26">
        <f>'Расчет субсидий'!D163-1</f>
        <v>-1</v>
      </c>
      <c r="D163" s="32">
        <f>C163*'Расчет субсидий'!E163</f>
        <v>0</v>
      </c>
      <c r="E163" s="39">
        <f t="shared" si="65"/>
        <v>0</v>
      </c>
      <c r="F163" s="26" t="s">
        <v>378</v>
      </c>
      <c r="G163" s="32" t="s">
        <v>378</v>
      </c>
      <c r="H163" s="31" t="s">
        <v>378</v>
      </c>
      <c r="I163" s="26" t="s">
        <v>378</v>
      </c>
      <c r="J163" s="32" t="s">
        <v>378</v>
      </c>
      <c r="K163" s="31" t="s">
        <v>378</v>
      </c>
      <c r="L163" s="26">
        <f>'Расчет субсидий'!P163-1</f>
        <v>-0.24475752005075735</v>
      </c>
      <c r="M163" s="32">
        <f>L163*'Расчет субсидий'!Q163</f>
        <v>-4.8951504010151474</v>
      </c>
      <c r="N163" s="39">
        <f t="shared" si="66"/>
        <v>-71.380086602347959</v>
      </c>
      <c r="O163" s="27">
        <f>'Расчет субсидий'!R163-1</f>
        <v>0</v>
      </c>
      <c r="P163" s="32">
        <f>O163*'Расчет субсидий'!S163</f>
        <v>0</v>
      </c>
      <c r="Q163" s="39">
        <f t="shared" si="67"/>
        <v>0</v>
      </c>
      <c r="R163" s="27">
        <f>'Расчет субсидий'!V163-1</f>
        <v>0.84375</v>
      </c>
      <c r="S163" s="32">
        <f>R163*'Расчет субсидий'!W163</f>
        <v>21.09375</v>
      </c>
      <c r="T163" s="39">
        <f t="shared" si="68"/>
        <v>307.58476827515511</v>
      </c>
      <c r="U163" s="27">
        <f>'Расчет субсидий'!Z163-1</f>
        <v>-0.38031319910514549</v>
      </c>
      <c r="V163" s="32">
        <f>U163*'Расчет субсидий'!AA163</f>
        <v>-9.5078299776286368</v>
      </c>
      <c r="W163" s="39">
        <f t="shared" si="69"/>
        <v>-138.64124114813524</v>
      </c>
      <c r="X163" s="115" t="e">
        <f>'Расчет субсидий'!AL163-1</f>
        <v>#VALUE!</v>
      </c>
      <c r="Y163" s="32" t="e">
        <f>X163*'Расчет субсидий'!AM163</f>
        <v>#VALUE!</v>
      </c>
      <c r="Z163" s="39" t="e">
        <f t="shared" si="42"/>
        <v>#VALUE!</v>
      </c>
      <c r="AA163" s="115">
        <f>'Расчет субсидий'!AP163-1</f>
        <v>-0.44999999999999996</v>
      </c>
      <c r="AB163" s="32">
        <f>AA163*'Расчет субсидий'!AQ163</f>
        <v>-9</v>
      </c>
      <c r="AC163" s="119">
        <f t="shared" si="43"/>
        <v>-131.23616779739953</v>
      </c>
      <c r="AD163" s="32">
        <f t="shared" si="44"/>
        <v>-2.3092303786437842</v>
      </c>
      <c r="AE163" s="33" t="str">
        <f>IF('Расчет субсидий'!BG163="+",'Расчет субсидий'!BG163,"-")</f>
        <v>-</v>
      </c>
    </row>
    <row r="164" spans="1:31" ht="15.75" x14ac:dyDescent="0.2">
      <c r="A164" s="16" t="s">
        <v>164</v>
      </c>
      <c r="B164" s="28">
        <f>'Расчет субсидий'!AW164</f>
        <v>-62.418181818181779</v>
      </c>
      <c r="C164" s="26">
        <f>'Расчет субсидий'!D164-1</f>
        <v>0.32499565440087497</v>
      </c>
      <c r="D164" s="32">
        <f>C164*'Расчет субсидий'!E164</f>
        <v>3.2499565440087497</v>
      </c>
      <c r="E164" s="39">
        <f t="shared" si="65"/>
        <v>29.292501627487855</v>
      </c>
      <c r="F164" s="26" t="s">
        <v>378</v>
      </c>
      <c r="G164" s="32" t="s">
        <v>378</v>
      </c>
      <c r="H164" s="31" t="s">
        <v>378</v>
      </c>
      <c r="I164" s="26" t="s">
        <v>378</v>
      </c>
      <c r="J164" s="32" t="s">
        <v>378</v>
      </c>
      <c r="K164" s="31" t="s">
        <v>378</v>
      </c>
      <c r="L164" s="26">
        <f>'Расчет субсидий'!P164-1</f>
        <v>-0.41734825327176861</v>
      </c>
      <c r="M164" s="32">
        <f>L164*'Расчет субсидий'!Q164</f>
        <v>-8.3469650654353718</v>
      </c>
      <c r="N164" s="39">
        <f t="shared" si="66"/>
        <v>-75.232848332876557</v>
      </c>
      <c r="O164" s="27">
        <f>'Расчет субсидий'!R164-1</f>
        <v>0</v>
      </c>
      <c r="P164" s="32">
        <f>O164*'Расчет субсидий'!S164</f>
        <v>0</v>
      </c>
      <c r="Q164" s="39">
        <f t="shared" si="67"/>
        <v>0</v>
      </c>
      <c r="R164" s="27">
        <f>'Расчет субсидий'!V164-1</f>
        <v>5.9718723761545078E-2</v>
      </c>
      <c r="S164" s="32">
        <f>R164*'Расчет субсидий'!W164</f>
        <v>1.492968094038627</v>
      </c>
      <c r="T164" s="39">
        <f t="shared" si="68"/>
        <v>13.456416949646508</v>
      </c>
      <c r="U164" s="27">
        <f>'Расчет субсидий'!Z164-1</f>
        <v>-0.15758857747223687</v>
      </c>
      <c r="V164" s="32">
        <f>U164*'Расчет субсидий'!AA164</f>
        <v>-3.9397144368059216</v>
      </c>
      <c r="W164" s="39">
        <f t="shared" si="69"/>
        <v>-35.509426045933054</v>
      </c>
      <c r="X164" s="115" t="e">
        <f>'Расчет субсидий'!AL164-1</f>
        <v>#VALUE!</v>
      </c>
      <c r="Y164" s="32" t="e">
        <f>X164*'Расчет субсидий'!AM164</f>
        <v>#VALUE!</v>
      </c>
      <c r="Z164" s="39" t="e">
        <f t="shared" si="42"/>
        <v>#VALUE!</v>
      </c>
      <c r="AA164" s="115">
        <f>'Расчет субсидий'!AP164-1</f>
        <v>3.0927835051546282E-2</v>
      </c>
      <c r="AB164" s="32">
        <f>AA164*'Расчет субсидий'!AQ164</f>
        <v>0.61855670103092564</v>
      </c>
      <c r="AC164" s="119">
        <f t="shared" si="43"/>
        <v>5.575173983493463</v>
      </c>
      <c r="AD164" s="32">
        <f t="shared" si="44"/>
        <v>-6.9251981631629906</v>
      </c>
      <c r="AE164" s="33" t="str">
        <f>IF('Расчет субсидий'!BG164="+",'Расчет субсидий'!BG164,"-")</f>
        <v>-</v>
      </c>
    </row>
    <row r="165" spans="1:31" ht="15.75" x14ac:dyDescent="0.2">
      <c r="A165" s="16" t="s">
        <v>165</v>
      </c>
      <c r="B165" s="28">
        <f>'Расчет субсидий'!AW165</f>
        <v>-164.46363636363617</v>
      </c>
      <c r="C165" s="26">
        <f>'Расчет субсидий'!D165-1</f>
        <v>-1</v>
      </c>
      <c r="D165" s="32">
        <f>C165*'Расчет субсидий'!E165</f>
        <v>0</v>
      </c>
      <c r="E165" s="39">
        <f t="shared" si="65"/>
        <v>0</v>
      </c>
      <c r="F165" s="26" t="s">
        <v>378</v>
      </c>
      <c r="G165" s="32" t="s">
        <v>378</v>
      </c>
      <c r="H165" s="31" t="s">
        <v>378</v>
      </c>
      <c r="I165" s="26" t="s">
        <v>378</v>
      </c>
      <c r="J165" s="32" t="s">
        <v>378</v>
      </c>
      <c r="K165" s="31" t="s">
        <v>378</v>
      </c>
      <c r="L165" s="26">
        <f>'Расчет субсидий'!P165-1</f>
        <v>-0.39917695473251036</v>
      </c>
      <c r="M165" s="32">
        <f>L165*'Расчет субсидий'!Q165</f>
        <v>-7.9835390946502072</v>
      </c>
      <c r="N165" s="39">
        <f t="shared" si="66"/>
        <v>-108.68261632823901</v>
      </c>
      <c r="O165" s="27">
        <f>'Расчет субсидий'!R165-1</f>
        <v>0</v>
      </c>
      <c r="P165" s="32">
        <f>O165*'Расчет субсидий'!S165</f>
        <v>0</v>
      </c>
      <c r="Q165" s="39">
        <f t="shared" si="67"/>
        <v>0</v>
      </c>
      <c r="R165" s="27">
        <f>'Расчет субсидий'!V165-1</f>
        <v>0</v>
      </c>
      <c r="S165" s="32">
        <f>R165*'Расчет субсидий'!W165</f>
        <v>0</v>
      </c>
      <c r="T165" s="39">
        <f t="shared" si="68"/>
        <v>0</v>
      </c>
      <c r="U165" s="27">
        <f>'Расчет субсидий'!Z165-1</f>
        <v>-7.6628352490421436E-2</v>
      </c>
      <c r="V165" s="32">
        <f>U165*'Расчет субсидий'!AA165</f>
        <v>-1.9157088122605359</v>
      </c>
      <c r="W165" s="39">
        <f t="shared" si="69"/>
        <v>-26.07919161804525</v>
      </c>
      <c r="X165" s="115" t="e">
        <f>'Расчет субсидий'!AL165-1</f>
        <v>#VALUE!</v>
      </c>
      <c r="Y165" s="32" t="e">
        <f>X165*'Расчет субсидий'!AM165</f>
        <v>#VALUE!</v>
      </c>
      <c r="Z165" s="39" t="e">
        <f t="shared" si="42"/>
        <v>#VALUE!</v>
      </c>
      <c r="AA165" s="115">
        <f>'Расчет субсидий'!AP165-1</f>
        <v>-0.10909090909090913</v>
      </c>
      <c r="AB165" s="32">
        <f>AA165*'Расчет субсидий'!AQ165</f>
        <v>-2.1818181818181825</v>
      </c>
      <c r="AC165" s="119">
        <f t="shared" si="43"/>
        <v>-29.701828417351923</v>
      </c>
      <c r="AD165" s="32">
        <f t="shared" si="44"/>
        <v>-12.081066088728925</v>
      </c>
      <c r="AE165" s="33" t="str">
        <f>IF('Расчет субсидий'!BG165="+",'Расчет субсидий'!BG165,"-")</f>
        <v>-</v>
      </c>
    </row>
    <row r="166" spans="1:31" ht="15.75" x14ac:dyDescent="0.2">
      <c r="A166" s="16" t="s">
        <v>166</v>
      </c>
      <c r="B166" s="28">
        <f>'Расчет субсидий'!AW166</f>
        <v>346.11818181818217</v>
      </c>
      <c r="C166" s="26">
        <f>'Расчет субсидий'!D166-1</f>
        <v>0.15784123136035122</v>
      </c>
      <c r="D166" s="32">
        <f>C166*'Расчет субсидий'!E166</f>
        <v>1.5784123136035122</v>
      </c>
      <c r="E166" s="39">
        <f t="shared" si="65"/>
        <v>68.91723853349292</v>
      </c>
      <c r="F166" s="26" t="s">
        <v>378</v>
      </c>
      <c r="G166" s="32" t="s">
        <v>378</v>
      </c>
      <c r="H166" s="31" t="s">
        <v>378</v>
      </c>
      <c r="I166" s="26" t="s">
        <v>378</v>
      </c>
      <c r="J166" s="32" t="s">
        <v>378</v>
      </c>
      <c r="K166" s="31" t="s">
        <v>378</v>
      </c>
      <c r="L166" s="26">
        <f>'Расчет субсидий'!P166-1</f>
        <v>-0.13591920617786268</v>
      </c>
      <c r="M166" s="32">
        <f>L166*'Расчет субсидий'!Q166</f>
        <v>-2.7183841235572537</v>
      </c>
      <c r="N166" s="39">
        <f t="shared" si="66"/>
        <v>-118.69112110583478</v>
      </c>
      <c r="O166" s="27">
        <f>'Расчет субсидий'!R166-1</f>
        <v>0</v>
      </c>
      <c r="P166" s="32">
        <f>O166*'Расчет субсидий'!S166</f>
        <v>0</v>
      </c>
      <c r="Q166" s="39">
        <f t="shared" si="67"/>
        <v>0</v>
      </c>
      <c r="R166" s="27">
        <f>'Расчет субсидий'!V166-1</f>
        <v>7.995365005793742E-2</v>
      </c>
      <c r="S166" s="32">
        <f>R166*'Расчет субсидий'!W166</f>
        <v>2.7983777520278097</v>
      </c>
      <c r="T166" s="39">
        <f t="shared" si="68"/>
        <v>122.183833324912</v>
      </c>
      <c r="U166" s="27">
        <f>'Расчет субсидий'!Z166-1</f>
        <v>-0.35986159169550169</v>
      </c>
      <c r="V166" s="32">
        <f>U166*'Расчет субсидий'!AA166</f>
        <v>-5.3979238754325252</v>
      </c>
      <c r="W166" s="39">
        <f t="shared" si="69"/>
        <v>-235.68620448704036</v>
      </c>
      <c r="X166" s="115" t="e">
        <f>'Расчет субсидий'!AL166-1</f>
        <v>#VALUE!</v>
      </c>
      <c r="Y166" s="32" t="e">
        <f>X166*'Расчет субсидий'!AM166</f>
        <v>#VALUE!</v>
      </c>
      <c r="Z166" s="39" t="e">
        <f t="shared" si="42"/>
        <v>#VALUE!</v>
      </c>
      <c r="AA166" s="115">
        <f>'Расчет субсидий'!AP166-1</f>
        <v>0.58333333333333326</v>
      </c>
      <c r="AB166" s="32">
        <f>AA166*'Расчет субсидий'!AQ166</f>
        <v>11.666666666666664</v>
      </c>
      <c r="AC166" s="119">
        <f t="shared" si="43"/>
        <v>509.39443555265234</v>
      </c>
      <c r="AD166" s="32">
        <f t="shared" si="44"/>
        <v>7.9271487333082078</v>
      </c>
      <c r="AE166" s="33" t="str">
        <f>IF('Расчет субсидий'!BG166="+",'Расчет субсидий'!BG166,"-")</f>
        <v>-</v>
      </c>
    </row>
    <row r="167" spans="1:31" ht="15.75" x14ac:dyDescent="0.2">
      <c r="A167" s="16" t="s">
        <v>167</v>
      </c>
      <c r="B167" s="28">
        <f>'Расчет субсидий'!AW167</f>
        <v>-217.5090909090909</v>
      </c>
      <c r="C167" s="26">
        <f>'Расчет субсидий'!D167-1</f>
        <v>-1</v>
      </c>
      <c r="D167" s="32">
        <f>C167*'Расчет субсидий'!E167</f>
        <v>0</v>
      </c>
      <c r="E167" s="39">
        <f t="shared" si="65"/>
        <v>0</v>
      </c>
      <c r="F167" s="26" t="s">
        <v>378</v>
      </c>
      <c r="G167" s="32" t="s">
        <v>378</v>
      </c>
      <c r="H167" s="31" t="s">
        <v>378</v>
      </c>
      <c r="I167" s="26" t="s">
        <v>378</v>
      </c>
      <c r="J167" s="32" t="s">
        <v>378</v>
      </c>
      <c r="K167" s="31" t="s">
        <v>378</v>
      </c>
      <c r="L167" s="26">
        <f>'Расчет субсидий'!P167-1</f>
        <v>-0.42824439962936722</v>
      </c>
      <c r="M167" s="32">
        <f>L167*'Расчет субсидий'!Q167</f>
        <v>-8.5648879925873445</v>
      </c>
      <c r="N167" s="39">
        <f t="shared" si="66"/>
        <v>-77.469507667539546</v>
      </c>
      <c r="O167" s="27">
        <f>'Расчет субсидий'!R167-1</f>
        <v>0</v>
      </c>
      <c r="P167" s="32">
        <f>O167*'Расчет субсидий'!S167</f>
        <v>0</v>
      </c>
      <c r="Q167" s="39">
        <f t="shared" si="67"/>
        <v>0</v>
      </c>
      <c r="R167" s="27">
        <f>'Расчет субсидий'!V167-1</f>
        <v>0</v>
      </c>
      <c r="S167" s="32">
        <f>R167*'Расчет субсидий'!W167</f>
        <v>0</v>
      </c>
      <c r="T167" s="39">
        <f t="shared" si="68"/>
        <v>0</v>
      </c>
      <c r="U167" s="27">
        <f>'Расчет субсидий'!Z167-1</f>
        <v>-0.34394506866416974</v>
      </c>
      <c r="V167" s="32">
        <f>U167*'Расчет субсидий'!AA167</f>
        <v>-12.038077403245941</v>
      </c>
      <c r="W167" s="39">
        <f t="shared" si="69"/>
        <v>-108.88454472496542</v>
      </c>
      <c r="X167" s="115" t="e">
        <f>'Расчет субсидий'!AL167-1</f>
        <v>#VALUE!</v>
      </c>
      <c r="Y167" s="32" t="e">
        <f>X167*'Расчет субсидий'!AM167</f>
        <v>#VALUE!</v>
      </c>
      <c r="Z167" s="39" t="e">
        <f t="shared" si="42"/>
        <v>#VALUE!</v>
      </c>
      <c r="AA167" s="115">
        <f>'Расчет субсидий'!AP167-1</f>
        <v>-0.17222222222222228</v>
      </c>
      <c r="AB167" s="32">
        <f>AA167*'Расчет субсидий'!AQ167</f>
        <v>-3.4444444444444455</v>
      </c>
      <c r="AC167" s="119">
        <f t="shared" si="43"/>
        <v>-31.155038516585918</v>
      </c>
      <c r="AD167" s="32">
        <f t="shared" si="44"/>
        <v>-24.047409840277734</v>
      </c>
      <c r="AE167" s="33" t="str">
        <f>IF('Расчет субсидий'!BG167="+",'Расчет субсидий'!BG167,"-")</f>
        <v>-</v>
      </c>
    </row>
    <row r="168" spans="1:31" ht="15.75" x14ac:dyDescent="0.2">
      <c r="A168" s="16" t="s">
        <v>168</v>
      </c>
      <c r="B168" s="28">
        <f>'Расчет субсидий'!AW168</f>
        <v>-78.781818181818153</v>
      </c>
      <c r="C168" s="26">
        <f>'Расчет субсидий'!D168-1</f>
        <v>-1</v>
      </c>
      <c r="D168" s="32">
        <f>C168*'Расчет субсидий'!E168</f>
        <v>0</v>
      </c>
      <c r="E168" s="39">
        <f t="shared" si="65"/>
        <v>0</v>
      </c>
      <c r="F168" s="26" t="s">
        <v>378</v>
      </c>
      <c r="G168" s="32" t="s">
        <v>378</v>
      </c>
      <c r="H168" s="31" t="s">
        <v>378</v>
      </c>
      <c r="I168" s="26" t="s">
        <v>378</v>
      </c>
      <c r="J168" s="32" t="s">
        <v>378</v>
      </c>
      <c r="K168" s="31" t="s">
        <v>378</v>
      </c>
      <c r="L168" s="26">
        <f>'Расчет субсидий'!P168-1</f>
        <v>-8.8016073627584457E-2</v>
      </c>
      <c r="M168" s="32">
        <f>L168*'Расчет субсидий'!Q168</f>
        <v>-1.7603214725516891</v>
      </c>
      <c r="N168" s="39">
        <f t="shared" si="66"/>
        <v>-15.670860685488547</v>
      </c>
      <c r="O168" s="27">
        <f>'Расчет субсидий'!R168-1</f>
        <v>0</v>
      </c>
      <c r="P168" s="32">
        <f>O168*'Расчет субсидий'!S168</f>
        <v>0</v>
      </c>
      <c r="Q168" s="39">
        <f t="shared" si="67"/>
        <v>0</v>
      </c>
      <c r="R168" s="27">
        <f>'Расчет субсидий'!V168-1</f>
        <v>0</v>
      </c>
      <c r="S168" s="32">
        <f>R168*'Расчет субсидий'!W168</f>
        <v>0</v>
      </c>
      <c r="T168" s="39">
        <f t="shared" si="68"/>
        <v>0</v>
      </c>
      <c r="U168" s="27">
        <f>'Расчет субсидий'!Z168-1</f>
        <v>-0.26923076923076916</v>
      </c>
      <c r="V168" s="32">
        <f>U168*'Расчет субсидий'!AA168</f>
        <v>-4.0384615384615374</v>
      </c>
      <c r="W168" s="39">
        <f t="shared" si="69"/>
        <v>-35.951483373771204</v>
      </c>
      <c r="X168" s="115" t="e">
        <f>'Расчет субсидий'!AL168-1</f>
        <v>#VALUE!</v>
      </c>
      <c r="Y168" s="32" t="e">
        <f>X168*'Расчет субсидий'!AM168</f>
        <v>#VALUE!</v>
      </c>
      <c r="Z168" s="39" t="e">
        <f t="shared" si="42"/>
        <v>#VALUE!</v>
      </c>
      <c r="AA168" s="115">
        <f>'Расчет субсидий'!AP168-1</f>
        <v>-0.15254237288135597</v>
      </c>
      <c r="AB168" s="32">
        <f>AA168*'Расчет субсидий'!AQ168</f>
        <v>-3.0508474576271194</v>
      </c>
      <c r="AC168" s="119">
        <f t="shared" si="43"/>
        <v>-27.159474122558407</v>
      </c>
      <c r="AD168" s="32">
        <f t="shared" si="44"/>
        <v>-8.8496304686403455</v>
      </c>
      <c r="AE168" s="33" t="str">
        <f>IF('Расчет субсидий'!BG168="+",'Расчет субсидий'!BG168,"-")</f>
        <v>-</v>
      </c>
    </row>
    <row r="169" spans="1:31" ht="15.75" x14ac:dyDescent="0.2">
      <c r="A169" s="16" t="s">
        <v>102</v>
      </c>
      <c r="B169" s="28">
        <f>'Расчет субсидий'!AW169</f>
        <v>196.9727272727273</v>
      </c>
      <c r="C169" s="26">
        <f>'Расчет субсидий'!D169-1</f>
        <v>5.8441644299295215E-2</v>
      </c>
      <c r="D169" s="32">
        <f>C169*'Расчет субсидий'!E169</f>
        <v>0.58441644299295215</v>
      </c>
      <c r="E169" s="39">
        <f t="shared" si="65"/>
        <v>11.369557882762765</v>
      </c>
      <c r="F169" s="26" t="s">
        <v>378</v>
      </c>
      <c r="G169" s="32" t="s">
        <v>378</v>
      </c>
      <c r="H169" s="31" t="s">
        <v>378</v>
      </c>
      <c r="I169" s="26" t="s">
        <v>378</v>
      </c>
      <c r="J169" s="32" t="s">
        <v>378</v>
      </c>
      <c r="K169" s="31" t="s">
        <v>378</v>
      </c>
      <c r="L169" s="26">
        <f>'Расчет субсидий'!P169-1</f>
        <v>3.0863576957876893E-2</v>
      </c>
      <c r="M169" s="32">
        <f>L169*'Расчет субсидий'!Q169</f>
        <v>0.61727153915753785</v>
      </c>
      <c r="N169" s="39">
        <f t="shared" si="66"/>
        <v>12.008738936043805</v>
      </c>
      <c r="O169" s="27">
        <f>'Расчет субсидий'!R169-1</f>
        <v>0</v>
      </c>
      <c r="P169" s="32">
        <f>O169*'Расчет субсидий'!S169</f>
        <v>0</v>
      </c>
      <c r="Q169" s="39">
        <f t="shared" si="67"/>
        <v>0</v>
      </c>
      <c r="R169" s="27">
        <f>'Расчет субсидий'!V169-1</f>
        <v>0</v>
      </c>
      <c r="S169" s="32">
        <f>R169*'Расчет субсидий'!W169</f>
        <v>0</v>
      </c>
      <c r="T169" s="39">
        <f t="shared" si="68"/>
        <v>0</v>
      </c>
      <c r="U169" s="27">
        <f>'Расчет субсидий'!Z169-1</f>
        <v>0</v>
      </c>
      <c r="V169" s="32">
        <f>U169*'Расчет субсидий'!AA169</f>
        <v>0</v>
      </c>
      <c r="W169" s="39">
        <f t="shared" si="69"/>
        <v>0</v>
      </c>
      <c r="X169" s="115" t="e">
        <f>'Расчет субсидий'!AL169-1</f>
        <v>#VALUE!</v>
      </c>
      <c r="Y169" s="32" t="e">
        <f>X169*'Расчет субсидий'!AM169</f>
        <v>#VALUE!</v>
      </c>
      <c r="Z169" s="39" t="e">
        <f t="shared" si="42"/>
        <v>#VALUE!</v>
      </c>
      <c r="AA169" s="115">
        <f>'Расчет субсидий'!AP169-1</f>
        <v>0.44615384615384612</v>
      </c>
      <c r="AB169" s="32">
        <f>AA169*'Расчет субсидий'!AQ169</f>
        <v>8.9230769230769234</v>
      </c>
      <c r="AC169" s="119">
        <f t="shared" si="43"/>
        <v>173.59443045392072</v>
      </c>
      <c r="AD169" s="32">
        <f t="shared" si="44"/>
        <v>10.124764905227414</v>
      </c>
      <c r="AE169" s="33" t="str">
        <f>IF('Расчет субсидий'!BG169="+",'Расчет субсидий'!BG169,"-")</f>
        <v>-</v>
      </c>
    </row>
    <row r="170" spans="1:31" ht="15.75" x14ac:dyDescent="0.2">
      <c r="A170" s="16" t="s">
        <v>169</v>
      </c>
      <c r="B170" s="28">
        <f>'Расчет субсидий'!AW170</f>
        <v>669.73636363636342</v>
      </c>
      <c r="C170" s="26">
        <f>'Расчет субсидий'!D170-1</f>
        <v>-1</v>
      </c>
      <c r="D170" s="32">
        <f>C170*'Расчет субсидий'!E170</f>
        <v>0</v>
      </c>
      <c r="E170" s="39">
        <f t="shared" si="65"/>
        <v>0</v>
      </c>
      <c r="F170" s="26" t="s">
        <v>378</v>
      </c>
      <c r="G170" s="32" t="s">
        <v>378</v>
      </c>
      <c r="H170" s="31" t="s">
        <v>378</v>
      </c>
      <c r="I170" s="26" t="s">
        <v>378</v>
      </c>
      <c r="J170" s="32" t="s">
        <v>378</v>
      </c>
      <c r="K170" s="31" t="s">
        <v>378</v>
      </c>
      <c r="L170" s="26">
        <f>'Расчет субсидий'!P170-1</f>
        <v>0.43694014657980462</v>
      </c>
      <c r="M170" s="32">
        <f>L170*'Расчет субсидий'!Q170</f>
        <v>8.7388029315960924</v>
      </c>
      <c r="N170" s="39">
        <f t="shared" si="66"/>
        <v>65.585758723137801</v>
      </c>
      <c r="O170" s="27">
        <f>'Расчет субсидий'!R170-1</f>
        <v>0</v>
      </c>
      <c r="P170" s="32">
        <f>O170*'Расчет субсидий'!S170</f>
        <v>0</v>
      </c>
      <c r="Q170" s="39">
        <f t="shared" si="67"/>
        <v>0</v>
      </c>
      <c r="R170" s="27">
        <f>'Расчет субсидий'!V170-1</f>
        <v>0.20158987052551414</v>
      </c>
      <c r="S170" s="32">
        <f>R170*'Расчет субсидий'!W170</f>
        <v>1.0079493526275707</v>
      </c>
      <c r="T170" s="39">
        <f t="shared" si="68"/>
        <v>7.5647801608567349</v>
      </c>
      <c r="U170" s="27">
        <f>'Расчет субсидий'!Z170-1</f>
        <v>1.8074281845439595</v>
      </c>
      <c r="V170" s="32">
        <f>U170*'Расчет субсидий'!AA170</f>
        <v>81.334268304478172</v>
      </c>
      <c r="W170" s="39">
        <f t="shared" si="69"/>
        <v>610.42338850021042</v>
      </c>
      <c r="X170" s="115" t="e">
        <f>'Расчет субсидий'!AL170-1</f>
        <v>#VALUE!</v>
      </c>
      <c r="Y170" s="32" t="e">
        <f>X170*'Расчет субсидий'!AM170</f>
        <v>#VALUE!</v>
      </c>
      <c r="Z170" s="39" t="e">
        <f t="shared" si="42"/>
        <v>#VALUE!</v>
      </c>
      <c r="AA170" s="115">
        <f>'Расчет субсидий'!AP170-1</f>
        <v>-9.2187499999999978E-2</v>
      </c>
      <c r="AB170" s="32">
        <f>AA170*'Расчет субсидий'!AQ170</f>
        <v>-1.8437499999999996</v>
      </c>
      <c r="AC170" s="119">
        <f t="shared" si="43"/>
        <v>-13.837563747841521</v>
      </c>
      <c r="AD170" s="32">
        <f t="shared" si="44"/>
        <v>89.237270588701833</v>
      </c>
      <c r="AE170" s="33" t="str">
        <f>IF('Расчет субсидий'!BG170="+",'Расчет субсидий'!BG170,"-")</f>
        <v>-</v>
      </c>
    </row>
    <row r="171" spans="1:31" ht="15.75" x14ac:dyDescent="0.2">
      <c r="A171" s="16" t="s">
        <v>170</v>
      </c>
      <c r="B171" s="28">
        <f>'Расчет субсидий'!AW171</f>
        <v>199.59999999999991</v>
      </c>
      <c r="C171" s="26">
        <f>'Расчет субсидий'!D171-1</f>
        <v>0.28075354838709665</v>
      </c>
      <c r="D171" s="32">
        <f>C171*'Расчет субсидий'!E171</f>
        <v>2.8075354838709665</v>
      </c>
      <c r="E171" s="39">
        <f t="shared" si="65"/>
        <v>93.59008763360427</v>
      </c>
      <c r="F171" s="26" t="s">
        <v>378</v>
      </c>
      <c r="G171" s="32" t="s">
        <v>378</v>
      </c>
      <c r="H171" s="31" t="s">
        <v>378</v>
      </c>
      <c r="I171" s="26" t="s">
        <v>378</v>
      </c>
      <c r="J171" s="32" t="s">
        <v>378</v>
      </c>
      <c r="K171" s="31" t="s">
        <v>378</v>
      </c>
      <c r="L171" s="26">
        <f>'Расчет субсидий'!P171-1</f>
        <v>-0.11001785360047622</v>
      </c>
      <c r="M171" s="32">
        <f>L171*'Расчет субсидий'!Q171</f>
        <v>-2.2003570720095245</v>
      </c>
      <c r="N171" s="39">
        <f t="shared" si="66"/>
        <v>-73.349602303390469</v>
      </c>
      <c r="O171" s="27">
        <f>'Расчет субсидий'!R171-1</f>
        <v>0</v>
      </c>
      <c r="P171" s="32">
        <f>O171*'Расчет субсидий'!S171</f>
        <v>0</v>
      </c>
      <c r="Q171" s="39">
        <f t="shared" si="67"/>
        <v>0</v>
      </c>
      <c r="R171" s="27">
        <f>'Расчет субсидий'!V171-1</f>
        <v>4.144477888400111E-2</v>
      </c>
      <c r="S171" s="32">
        <f>R171*'Расчет субсидий'!W171</f>
        <v>1.8650150497800499</v>
      </c>
      <c r="T171" s="39">
        <f t="shared" si="68"/>
        <v>62.170869415422089</v>
      </c>
      <c r="U171" s="27">
        <f>'Расчет субсидий'!Z171-1</f>
        <v>-0.41379310344827591</v>
      </c>
      <c r="V171" s="32">
        <f>U171*'Расчет субсидий'!AA171</f>
        <v>-2.0689655172413794</v>
      </c>
      <c r="W171" s="39">
        <f t="shared" si="69"/>
        <v>-68.969623066899587</v>
      </c>
      <c r="X171" s="115" t="e">
        <f>'Расчет субсидий'!AL171-1</f>
        <v>#VALUE!</v>
      </c>
      <c r="Y171" s="32" t="e">
        <f>X171*'Расчет субсидий'!AM171</f>
        <v>#VALUE!</v>
      </c>
      <c r="Z171" s="39" t="e">
        <f t="shared" si="42"/>
        <v>#VALUE!</v>
      </c>
      <c r="AA171" s="115">
        <f>'Расчет субсидий'!AP171-1</f>
        <v>0.27922077922077926</v>
      </c>
      <c r="AB171" s="32">
        <f>AA171*'Расчет субсидий'!AQ171</f>
        <v>5.5844155844155852</v>
      </c>
      <c r="AC171" s="119">
        <f t="shared" si="43"/>
        <v>186.15826832126362</v>
      </c>
      <c r="AD171" s="32">
        <f t="shared" si="44"/>
        <v>5.9876435288156973</v>
      </c>
      <c r="AE171" s="33" t="str">
        <f>IF('Расчет субсидий'!BG171="+",'Расчет субсидий'!BG171,"-")</f>
        <v>-</v>
      </c>
    </row>
    <row r="172" spans="1:31" ht="15.75" x14ac:dyDescent="0.2">
      <c r="A172" s="16" t="s">
        <v>171</v>
      </c>
      <c r="B172" s="28">
        <f>'Расчет субсидий'!AW172</f>
        <v>-39.89090909090919</v>
      </c>
      <c r="C172" s="26">
        <f>'Расчет субсидий'!D172-1</f>
        <v>0.40415829339928888</v>
      </c>
      <c r="D172" s="32">
        <f>C172*'Расчет субсидий'!E172</f>
        <v>4.0415829339928884</v>
      </c>
      <c r="E172" s="39">
        <f t="shared" si="65"/>
        <v>43.480449579604091</v>
      </c>
      <c r="F172" s="26" t="s">
        <v>378</v>
      </c>
      <c r="G172" s="32" t="s">
        <v>378</v>
      </c>
      <c r="H172" s="31" t="s">
        <v>378</v>
      </c>
      <c r="I172" s="26" t="s">
        <v>378</v>
      </c>
      <c r="J172" s="32" t="s">
        <v>378</v>
      </c>
      <c r="K172" s="31" t="s">
        <v>378</v>
      </c>
      <c r="L172" s="26">
        <f>'Расчет субсидий'!P172-1</f>
        <v>-0.26115980432123931</v>
      </c>
      <c r="M172" s="32">
        <f>L172*'Расчет субсидий'!Q172</f>
        <v>-5.2231960864247862</v>
      </c>
      <c r="N172" s="39">
        <f t="shared" si="66"/>
        <v>-56.192565583655522</v>
      </c>
      <c r="O172" s="27">
        <f>'Расчет субсидий'!R172-1</f>
        <v>0</v>
      </c>
      <c r="P172" s="32">
        <f>O172*'Расчет субсидий'!S172</f>
        <v>0</v>
      </c>
      <c r="Q172" s="39">
        <f t="shared" si="67"/>
        <v>0</v>
      </c>
      <c r="R172" s="27">
        <f>'Расчет субсидий'!V172-1</f>
        <v>0</v>
      </c>
      <c r="S172" s="32">
        <f>R172*'Расчет субсидий'!W172</f>
        <v>0</v>
      </c>
      <c r="T172" s="39">
        <f t="shared" si="68"/>
        <v>0</v>
      </c>
      <c r="U172" s="27">
        <f>'Расчет субсидий'!Z172-1</f>
        <v>0</v>
      </c>
      <c r="V172" s="32">
        <f>U172*'Расчет субсидий'!AA172</f>
        <v>0</v>
      </c>
      <c r="W172" s="39">
        <f t="shared" si="69"/>
        <v>0</v>
      </c>
      <c r="X172" s="115" t="e">
        <f>'Расчет субсидий'!AL172-1</f>
        <v>#VALUE!</v>
      </c>
      <c r="Y172" s="32" t="e">
        <f>X172*'Расчет субсидий'!AM172</f>
        <v>#VALUE!</v>
      </c>
      <c r="Z172" s="39" t="e">
        <f t="shared" si="42"/>
        <v>#VALUE!</v>
      </c>
      <c r="AA172" s="115">
        <f>'Расчет субсидий'!AP172-1</f>
        <v>-0.12631578947368416</v>
      </c>
      <c r="AB172" s="32">
        <f>AA172*'Расчет субсидий'!AQ172</f>
        <v>-2.5263157894736832</v>
      </c>
      <c r="AC172" s="119">
        <f t="shared" si="43"/>
        <v>-27.178793086857752</v>
      </c>
      <c r="AD172" s="32">
        <f t="shared" si="44"/>
        <v>-3.707928941905581</v>
      </c>
      <c r="AE172" s="33" t="str">
        <f>IF('Расчет субсидий'!BG172="+",'Расчет субсидий'!BG172,"-")</f>
        <v>-</v>
      </c>
    </row>
    <row r="173" spans="1:31" ht="15.75" x14ac:dyDescent="0.2">
      <c r="A173" s="36" t="s">
        <v>172</v>
      </c>
      <c r="B173" s="44"/>
      <c r="C173" s="45"/>
      <c r="D173" s="46"/>
      <c r="E173" s="42"/>
      <c r="F173" s="45"/>
      <c r="G173" s="46"/>
      <c r="H173" s="42"/>
      <c r="I173" s="45"/>
      <c r="J173" s="46"/>
      <c r="K173" s="42"/>
      <c r="L173" s="45"/>
      <c r="M173" s="46"/>
      <c r="N173" s="42"/>
      <c r="O173" s="47"/>
      <c r="P173" s="46"/>
      <c r="Q173" s="42"/>
      <c r="R173" s="47"/>
      <c r="S173" s="46"/>
      <c r="T173" s="42"/>
      <c r="U173" s="47"/>
      <c r="V173" s="46"/>
      <c r="W173" s="42"/>
      <c r="X173" s="116"/>
      <c r="Y173" s="46"/>
      <c r="Z173" s="42"/>
      <c r="AA173" s="116"/>
      <c r="AB173" s="46"/>
      <c r="AC173" s="120"/>
      <c r="AD173" s="32"/>
      <c r="AE173" s="33"/>
    </row>
    <row r="174" spans="1:31" ht="15.75" x14ac:dyDescent="0.2">
      <c r="A174" s="16" t="s">
        <v>173</v>
      </c>
      <c r="B174" s="28">
        <f>'Расчет субсидий'!AW174</f>
        <v>-149.84545454545457</v>
      </c>
      <c r="C174" s="26">
        <f>'Расчет субсидий'!D174-1</f>
        <v>-1</v>
      </c>
      <c r="D174" s="32">
        <f>C174*'Расчет субсидий'!E174</f>
        <v>0</v>
      </c>
      <c r="E174" s="39">
        <f t="shared" ref="E174:E184" si="70">$B174*D174/$AD174</f>
        <v>0</v>
      </c>
      <c r="F174" s="26" t="s">
        <v>378</v>
      </c>
      <c r="G174" s="32" t="s">
        <v>378</v>
      </c>
      <c r="H174" s="31" t="s">
        <v>378</v>
      </c>
      <c r="I174" s="26" t="s">
        <v>378</v>
      </c>
      <c r="J174" s="32" t="s">
        <v>378</v>
      </c>
      <c r="K174" s="31" t="s">
        <v>378</v>
      </c>
      <c r="L174" s="26">
        <f>'Расчет субсидий'!P174-1</f>
        <v>-0.21934865900383138</v>
      </c>
      <c r="M174" s="32">
        <f>L174*'Расчет субсидий'!Q174</f>
        <v>-4.3869731800766276</v>
      </c>
      <c r="N174" s="39">
        <f t="shared" ref="N174:N184" si="71">$B174*M174/$AD174</f>
        <v>-40.131490935730575</v>
      </c>
      <c r="O174" s="27">
        <f>'Расчет субсидий'!R174-1</f>
        <v>0</v>
      </c>
      <c r="P174" s="32">
        <f>O174*'Расчет субсидий'!S174</f>
        <v>0</v>
      </c>
      <c r="Q174" s="39">
        <f t="shared" ref="Q174:Q184" si="72">$B174*P174/$AD174</f>
        <v>0</v>
      </c>
      <c r="R174" s="27">
        <f>'Расчет субсидий'!V174-1</f>
        <v>-0.21040065656942475</v>
      </c>
      <c r="S174" s="32">
        <f>R174*'Расчет субсидий'!W174</f>
        <v>-7.3640229799298664</v>
      </c>
      <c r="T174" s="39">
        <f t="shared" ref="T174:T184" si="73">$B174*S174/$AD174</f>
        <v>-67.365176247648066</v>
      </c>
      <c r="U174" s="27">
        <f>'Расчет субсидий'!Z174-1</f>
        <v>-0.2857142857142857</v>
      </c>
      <c r="V174" s="32">
        <f>U174*'Расчет субсидий'!AA174</f>
        <v>-4.2857142857142856</v>
      </c>
      <c r="W174" s="39">
        <f t="shared" ref="W174:W184" si="74">$B174*V174/$AD174</f>
        <v>-39.205187027669432</v>
      </c>
      <c r="X174" s="115" t="e">
        <f>'Расчет субсидий'!AL174-1</f>
        <v>#VALUE!</v>
      </c>
      <c r="Y174" s="32" t="e">
        <f>X174*'Расчет субсидий'!AM174</f>
        <v>#VALUE!</v>
      </c>
      <c r="Z174" s="39" t="e">
        <f t="shared" si="42"/>
        <v>#VALUE!</v>
      </c>
      <c r="AA174" s="115">
        <f>'Расчет субсидий'!AP174-1</f>
        <v>-1.718213058419249E-2</v>
      </c>
      <c r="AB174" s="32">
        <f>AA174*'Расчет субсидий'!AQ174</f>
        <v>-0.3436426116838498</v>
      </c>
      <c r="AC174" s="119">
        <f t="shared" si="43"/>
        <v>-3.1436003344064929</v>
      </c>
      <c r="AD174" s="32">
        <f t="shared" si="44"/>
        <v>-16.38035305740463</v>
      </c>
      <c r="AE174" s="33" t="str">
        <f>IF('Расчет субсидий'!BG174="+",'Расчет субсидий'!BG174,"-")</f>
        <v>-</v>
      </c>
    </row>
    <row r="175" spans="1:31" ht="15.75" x14ac:dyDescent="0.2">
      <c r="A175" s="16" t="s">
        <v>174</v>
      </c>
      <c r="B175" s="28">
        <f>'Расчет субсидий'!AW175</f>
        <v>-64.027272727272475</v>
      </c>
      <c r="C175" s="26">
        <f>'Расчет субсидий'!D175-1</f>
        <v>-5.0999506126384708E-2</v>
      </c>
      <c r="D175" s="32">
        <f>C175*'Расчет субсидий'!E175</f>
        <v>-0.50999506126384708</v>
      </c>
      <c r="E175" s="39">
        <f t="shared" si="70"/>
        <v>-9.0115914913495008</v>
      </c>
      <c r="F175" s="26" t="s">
        <v>378</v>
      </c>
      <c r="G175" s="32" t="s">
        <v>378</v>
      </c>
      <c r="H175" s="31" t="s">
        <v>378</v>
      </c>
      <c r="I175" s="26" t="s">
        <v>378</v>
      </c>
      <c r="J175" s="32" t="s">
        <v>378</v>
      </c>
      <c r="K175" s="31" t="s">
        <v>378</v>
      </c>
      <c r="L175" s="26">
        <f>'Расчет субсидий'!P175-1</f>
        <v>0.88255568545876928</v>
      </c>
      <c r="M175" s="32">
        <f>L175*'Расчет субсидий'!Q175</f>
        <v>17.651113709175384</v>
      </c>
      <c r="N175" s="39">
        <f t="shared" si="71"/>
        <v>311.89444407610648</v>
      </c>
      <c r="O175" s="27">
        <f>'Расчет субсидий'!R175-1</f>
        <v>0</v>
      </c>
      <c r="P175" s="32">
        <f>O175*'Расчет субсидий'!S175</f>
        <v>0</v>
      </c>
      <c r="Q175" s="39">
        <f t="shared" si="72"/>
        <v>0</v>
      </c>
      <c r="R175" s="27">
        <f>'Расчет субсидий'!V175-1</f>
        <v>-0.73743016759776536</v>
      </c>
      <c r="S175" s="32">
        <f>R175*'Расчет субсидий'!W175</f>
        <v>-18.435754189944134</v>
      </c>
      <c r="T175" s="39">
        <f t="shared" si="73"/>
        <v>-325.75900869118601</v>
      </c>
      <c r="U175" s="27">
        <f>'Расчет субсидий'!Z175-1</f>
        <v>-1.3651877133105894E-2</v>
      </c>
      <c r="V175" s="32">
        <f>U175*'Расчет субсидий'!AA175</f>
        <v>-0.34129692832764735</v>
      </c>
      <c r="W175" s="39">
        <f t="shared" si="74"/>
        <v>-6.0307025086071659</v>
      </c>
      <c r="X175" s="115" t="e">
        <f>'Расчет субсидий'!AL175-1</f>
        <v>#VALUE!</v>
      </c>
      <c r="Y175" s="32" t="e">
        <f>X175*'Расчет субсидий'!AM175</f>
        <v>#VALUE!</v>
      </c>
      <c r="Z175" s="39" t="e">
        <f t="shared" ref="Z175:Z238" si="75">$B175*Y175/$AD175</f>
        <v>#VALUE!</v>
      </c>
      <c r="AA175" s="115">
        <f>'Расчет субсидий'!AP175-1</f>
        <v>-9.9378881987577605E-2</v>
      </c>
      <c r="AB175" s="32">
        <f>AA175*'Расчет субсидий'!AQ175</f>
        <v>-1.9875776397515521</v>
      </c>
      <c r="AC175" s="119">
        <f t="shared" ref="AC175:AC238" si="76">$B175*AB175/$AD175</f>
        <v>-35.120414112236269</v>
      </c>
      <c r="AD175" s="32">
        <f t="shared" si="44"/>
        <v>-3.6235101101117975</v>
      </c>
      <c r="AE175" s="33" t="str">
        <f>IF('Расчет субсидий'!BG175="+",'Расчет субсидий'!BG175,"-")</f>
        <v>-</v>
      </c>
    </row>
    <row r="176" spans="1:31" ht="15.75" x14ac:dyDescent="0.2">
      <c r="A176" s="16" t="s">
        <v>175</v>
      </c>
      <c r="B176" s="28">
        <f>'Расчет субсидий'!AW176</f>
        <v>-92.136363636363626</v>
      </c>
      <c r="C176" s="26">
        <f>'Расчет субсидий'!D176-1</f>
        <v>-1</v>
      </c>
      <c r="D176" s="32">
        <f>C176*'Расчет субсидий'!E176</f>
        <v>0</v>
      </c>
      <c r="E176" s="39">
        <f t="shared" si="70"/>
        <v>0</v>
      </c>
      <c r="F176" s="26" t="s">
        <v>378</v>
      </c>
      <c r="G176" s="32" t="s">
        <v>378</v>
      </c>
      <c r="H176" s="31" t="s">
        <v>378</v>
      </c>
      <c r="I176" s="26" t="s">
        <v>378</v>
      </c>
      <c r="J176" s="32" t="s">
        <v>378</v>
      </c>
      <c r="K176" s="31" t="s">
        <v>378</v>
      </c>
      <c r="L176" s="26">
        <f>'Расчет субсидий'!P176-1</f>
        <v>0.4192027432490355</v>
      </c>
      <c r="M176" s="32">
        <f>L176*'Расчет субсидий'!Q176</f>
        <v>8.3840548649807101</v>
      </c>
      <c r="N176" s="39">
        <f t="shared" si="71"/>
        <v>22.408097817135424</v>
      </c>
      <c r="O176" s="27">
        <f>'Расчет субсидий'!R176-1</f>
        <v>0</v>
      </c>
      <c r="P176" s="32">
        <f>O176*'Расчет субсидий'!S176</f>
        <v>0</v>
      </c>
      <c r="Q176" s="39">
        <f t="shared" si="72"/>
        <v>0</v>
      </c>
      <c r="R176" s="27">
        <f>'Расчет субсидий'!V176-1</f>
        <v>-1</v>
      </c>
      <c r="S176" s="32">
        <f>R176*'Расчет субсидий'!W176</f>
        <v>-20</v>
      </c>
      <c r="T176" s="39">
        <f t="shared" si="73"/>
        <v>-53.454082011632877</v>
      </c>
      <c r="U176" s="27">
        <f>'Расчет субсидий'!Z176-1</f>
        <v>-0.66666666666666674</v>
      </c>
      <c r="V176" s="32">
        <f>U176*'Расчет субсидий'!AA176</f>
        <v>-20.000000000000004</v>
      </c>
      <c r="W176" s="39">
        <f t="shared" si="74"/>
        <v>-53.454082011632885</v>
      </c>
      <c r="X176" s="115" t="e">
        <f>'Расчет субсидий'!AL176-1</f>
        <v>#VALUE!</v>
      </c>
      <c r="Y176" s="32" t="e">
        <f>X176*'Расчет субсидий'!AM176</f>
        <v>#VALUE!</v>
      </c>
      <c r="Z176" s="39" t="e">
        <f t="shared" si="75"/>
        <v>#VALUE!</v>
      </c>
      <c r="AA176" s="115">
        <f>'Расчет субсидий'!AP176-1</f>
        <v>-0.1428571428571429</v>
      </c>
      <c r="AB176" s="32">
        <f>AA176*'Расчет субсидий'!AQ176</f>
        <v>-2.8571428571428581</v>
      </c>
      <c r="AC176" s="119">
        <f t="shared" si="76"/>
        <v>-7.6362974302332711</v>
      </c>
      <c r="AD176" s="32">
        <f t="shared" ref="AD176:AD239" si="77">D176+M176+P176+S176+V176+AB176</f>
        <v>-34.473087992162156</v>
      </c>
      <c r="AE176" s="33" t="str">
        <f>IF('Расчет субсидий'!BG176="+",'Расчет субсидий'!BG176,"-")</f>
        <v>-</v>
      </c>
    </row>
    <row r="177" spans="1:31" ht="15.75" x14ac:dyDescent="0.2">
      <c r="A177" s="16" t="s">
        <v>176</v>
      </c>
      <c r="B177" s="28">
        <f>'Расчет субсидий'!AW177</f>
        <v>34.409090909090935</v>
      </c>
      <c r="C177" s="26">
        <f>'Расчет субсидий'!D177-1</f>
        <v>-1</v>
      </c>
      <c r="D177" s="32">
        <f>C177*'Расчет субсидий'!E177</f>
        <v>0</v>
      </c>
      <c r="E177" s="39">
        <f t="shared" si="70"/>
        <v>0</v>
      </c>
      <c r="F177" s="26" t="s">
        <v>378</v>
      </c>
      <c r="G177" s="32" t="s">
        <v>378</v>
      </c>
      <c r="H177" s="31" t="s">
        <v>378</v>
      </c>
      <c r="I177" s="26" t="s">
        <v>378</v>
      </c>
      <c r="J177" s="32" t="s">
        <v>378</v>
      </c>
      <c r="K177" s="31" t="s">
        <v>378</v>
      </c>
      <c r="L177" s="26">
        <f>'Расчет субсидий'!P177-1</f>
        <v>-0.69881525360977426</v>
      </c>
      <c r="M177" s="32">
        <f>L177*'Расчет субсидий'!Q177</f>
        <v>-13.976305072195485</v>
      </c>
      <c r="N177" s="39">
        <f t="shared" si="71"/>
        <v>-42.440695195364377</v>
      </c>
      <c r="O177" s="27">
        <f>'Расчет субсидий'!R177-1</f>
        <v>0</v>
      </c>
      <c r="P177" s="32">
        <f>O177*'Расчет субсидий'!S177</f>
        <v>0</v>
      </c>
      <c r="Q177" s="39">
        <f t="shared" si="72"/>
        <v>0</v>
      </c>
      <c r="R177" s="27">
        <f>'Расчет субсидий'!V177-1</f>
        <v>0</v>
      </c>
      <c r="S177" s="32">
        <f>R177*'Расчет субсидий'!W177</f>
        <v>0</v>
      </c>
      <c r="T177" s="39">
        <f t="shared" si="73"/>
        <v>0</v>
      </c>
      <c r="U177" s="27">
        <f>'Расчет субсидий'!Z177-1</f>
        <v>1</v>
      </c>
      <c r="V177" s="32">
        <f>U177*'Расчет субсидий'!AA177</f>
        <v>25</v>
      </c>
      <c r="W177" s="39">
        <f t="shared" si="74"/>
        <v>75.915442200449789</v>
      </c>
      <c r="X177" s="115" t="e">
        <f>'Расчет субсидий'!AL177-1</f>
        <v>#VALUE!</v>
      </c>
      <c r="Y177" s="32" t="e">
        <f>X177*'Расчет субсидий'!AM177</f>
        <v>#VALUE!</v>
      </c>
      <c r="Z177" s="39" t="e">
        <f t="shared" si="75"/>
        <v>#VALUE!</v>
      </c>
      <c r="AA177" s="115">
        <f>'Расчет субсидий'!AP177-1</f>
        <v>1.538461538461533E-2</v>
      </c>
      <c r="AB177" s="32">
        <f>AA177*'Расчет субсидий'!AQ177</f>
        <v>0.3076923076923066</v>
      </c>
      <c r="AC177" s="119">
        <f t="shared" si="76"/>
        <v>0.93434390400553247</v>
      </c>
      <c r="AD177" s="32">
        <f t="shared" si="77"/>
        <v>11.331387235496821</v>
      </c>
      <c r="AE177" s="33" t="str">
        <f>IF('Расчет субсидий'!BG177="+",'Расчет субсидий'!BG177,"-")</f>
        <v>-</v>
      </c>
    </row>
    <row r="178" spans="1:31" ht="15.75" x14ac:dyDescent="0.2">
      <c r="A178" s="16" t="s">
        <v>177</v>
      </c>
      <c r="B178" s="28">
        <f>'Расчет субсидий'!AW178</f>
        <v>-126.34545454545457</v>
      </c>
      <c r="C178" s="26">
        <f>'Расчет субсидий'!D178-1</f>
        <v>-1</v>
      </c>
      <c r="D178" s="32">
        <f>C178*'Расчет субсидий'!E178</f>
        <v>0</v>
      </c>
      <c r="E178" s="39">
        <f t="shared" si="70"/>
        <v>0</v>
      </c>
      <c r="F178" s="26" t="s">
        <v>378</v>
      </c>
      <c r="G178" s="32" t="s">
        <v>378</v>
      </c>
      <c r="H178" s="31" t="s">
        <v>378</v>
      </c>
      <c r="I178" s="26" t="s">
        <v>378</v>
      </c>
      <c r="J178" s="32" t="s">
        <v>378</v>
      </c>
      <c r="K178" s="31" t="s">
        <v>378</v>
      </c>
      <c r="L178" s="26">
        <f>'Расчет субсидий'!P178-1</f>
        <v>-0.30496613995485333</v>
      </c>
      <c r="M178" s="32">
        <f>L178*'Расчет субсидий'!Q178</f>
        <v>-6.0993227990970666</v>
      </c>
      <c r="N178" s="39">
        <f t="shared" si="71"/>
        <v>-22.342601848927583</v>
      </c>
      <c r="O178" s="27">
        <f>'Расчет субсидий'!R178-1</f>
        <v>0</v>
      </c>
      <c r="P178" s="32">
        <f>O178*'Расчет субсидий'!S178</f>
        <v>0</v>
      </c>
      <c r="Q178" s="39">
        <f t="shared" si="72"/>
        <v>0</v>
      </c>
      <c r="R178" s="27">
        <f>'Расчет субсидий'!V178-1</f>
        <v>-1</v>
      </c>
      <c r="S178" s="32">
        <f>R178*'Расчет субсидий'!W178</f>
        <v>-20</v>
      </c>
      <c r="T178" s="39">
        <f t="shared" si="73"/>
        <v>-73.262565648222932</v>
      </c>
      <c r="U178" s="27">
        <f>'Расчет субсидий'!Z178-1</f>
        <v>-0.13157894736842102</v>
      </c>
      <c r="V178" s="32">
        <f>U178*'Расчет субсидий'!AA178</f>
        <v>-3.9473684210526305</v>
      </c>
      <c r="W178" s="39">
        <f t="shared" si="74"/>
        <v>-14.459716904254522</v>
      </c>
      <c r="X178" s="115" t="e">
        <f>'Расчет субсидий'!AL178-1</f>
        <v>#VALUE!</v>
      </c>
      <c r="Y178" s="32" t="e">
        <f>X178*'Расчет субсидий'!AM178</f>
        <v>#VALUE!</v>
      </c>
      <c r="Z178" s="39" t="e">
        <f t="shared" si="75"/>
        <v>#VALUE!</v>
      </c>
      <c r="AA178" s="115">
        <f>'Расчет субсидий'!AP178-1</f>
        <v>-0.22222222222222221</v>
      </c>
      <c r="AB178" s="32">
        <f>AA178*'Расчет субсидий'!AQ178</f>
        <v>-4.4444444444444446</v>
      </c>
      <c r="AC178" s="119">
        <f t="shared" si="76"/>
        <v>-16.280570144049541</v>
      </c>
      <c r="AD178" s="32">
        <f t="shared" si="77"/>
        <v>-34.49113566459414</v>
      </c>
      <c r="AE178" s="33" t="str">
        <f>IF('Расчет субсидий'!BG178="+",'Расчет субсидий'!BG178,"-")</f>
        <v>-</v>
      </c>
    </row>
    <row r="179" spans="1:31" ht="15.75" x14ac:dyDescent="0.2">
      <c r="A179" s="16" t="s">
        <v>178</v>
      </c>
      <c r="B179" s="28">
        <f>'Расчет субсидий'!AW179</f>
        <v>-76.590909090909065</v>
      </c>
      <c r="C179" s="26">
        <f>'Расчет субсидий'!D179-1</f>
        <v>-1</v>
      </c>
      <c r="D179" s="32">
        <f>C179*'Расчет субсидий'!E179</f>
        <v>0</v>
      </c>
      <c r="E179" s="39">
        <f t="shared" si="70"/>
        <v>0</v>
      </c>
      <c r="F179" s="26" t="s">
        <v>378</v>
      </c>
      <c r="G179" s="32" t="s">
        <v>378</v>
      </c>
      <c r="H179" s="31" t="s">
        <v>378</v>
      </c>
      <c r="I179" s="26" t="s">
        <v>378</v>
      </c>
      <c r="J179" s="32" t="s">
        <v>378</v>
      </c>
      <c r="K179" s="31" t="s">
        <v>378</v>
      </c>
      <c r="L179" s="26">
        <f>'Расчет субсидий'!P179-1</f>
        <v>-0.33067697648729688</v>
      </c>
      <c r="M179" s="32">
        <f>L179*'Расчет субсидий'!Q179</f>
        <v>-6.6135395297459372</v>
      </c>
      <c r="N179" s="39">
        <f t="shared" si="71"/>
        <v>-29.726262892306313</v>
      </c>
      <c r="O179" s="27">
        <f>'Расчет субсидий'!R179-1</f>
        <v>0</v>
      </c>
      <c r="P179" s="32">
        <f>O179*'Расчет субсидий'!S179</f>
        <v>0</v>
      </c>
      <c r="Q179" s="39">
        <f t="shared" si="72"/>
        <v>0</v>
      </c>
      <c r="R179" s="27">
        <f>'Расчет субсидий'!V179-1</f>
        <v>-2.323166774821539E-2</v>
      </c>
      <c r="S179" s="32">
        <f>R179*'Расчет субсидий'!W179</f>
        <v>-0.81310837118753865</v>
      </c>
      <c r="T179" s="39">
        <f t="shared" si="73"/>
        <v>-3.6547257475580985</v>
      </c>
      <c r="U179" s="27">
        <f>'Расчет субсидий'!Z179-1</f>
        <v>-0.47422680412371132</v>
      </c>
      <c r="V179" s="32">
        <f>U179*'Расчет субсидий'!AA179</f>
        <v>-7.1134020618556697</v>
      </c>
      <c r="W179" s="39">
        <f t="shared" si="74"/>
        <v>-31.973024247957969</v>
      </c>
      <c r="X179" s="115" t="e">
        <f>'Расчет субсидий'!AL179-1</f>
        <v>#VALUE!</v>
      </c>
      <c r="Y179" s="32" t="e">
        <f>X179*'Расчет субсидий'!AM179</f>
        <v>#VALUE!</v>
      </c>
      <c r="Z179" s="39" t="e">
        <f t="shared" si="75"/>
        <v>#VALUE!</v>
      </c>
      <c r="AA179" s="115">
        <f>'Расчет субсидий'!AP179-1</f>
        <v>-0.125</v>
      </c>
      <c r="AB179" s="32">
        <f>AA179*'Расчет субсидий'!AQ179</f>
        <v>-2.5</v>
      </c>
      <c r="AC179" s="119">
        <f t="shared" si="76"/>
        <v>-11.236896203086678</v>
      </c>
      <c r="AD179" s="32">
        <f t="shared" si="77"/>
        <v>-17.040049962789148</v>
      </c>
      <c r="AE179" s="33" t="str">
        <f>IF('Расчет субсидий'!BG179="+",'Расчет субсидий'!BG179,"-")</f>
        <v>-</v>
      </c>
    </row>
    <row r="180" spans="1:31" ht="15.75" x14ac:dyDescent="0.2">
      <c r="A180" s="16" t="s">
        <v>179</v>
      </c>
      <c r="B180" s="28">
        <f>'Расчет субсидий'!AW180</f>
        <v>36.318181818181813</v>
      </c>
      <c r="C180" s="26">
        <f>'Расчет субсидий'!D180-1</f>
        <v>-1</v>
      </c>
      <c r="D180" s="32">
        <f>C180*'Расчет субсидий'!E180</f>
        <v>0</v>
      </c>
      <c r="E180" s="39">
        <f t="shared" si="70"/>
        <v>0</v>
      </c>
      <c r="F180" s="26" t="s">
        <v>378</v>
      </c>
      <c r="G180" s="32" t="s">
        <v>378</v>
      </c>
      <c r="H180" s="31" t="s">
        <v>378</v>
      </c>
      <c r="I180" s="26" t="s">
        <v>378</v>
      </c>
      <c r="J180" s="32" t="s">
        <v>378</v>
      </c>
      <c r="K180" s="31" t="s">
        <v>378</v>
      </c>
      <c r="L180" s="26">
        <f>'Расчет субсидий'!P180-1</f>
        <v>-0.13777089783281737</v>
      </c>
      <c r="M180" s="32">
        <f>L180*'Расчет субсидий'!Q180</f>
        <v>-2.7554179566563475</v>
      </c>
      <c r="N180" s="39">
        <f t="shared" si="71"/>
        <v>-5.6540510455593571</v>
      </c>
      <c r="O180" s="27">
        <f>'Расчет субсидий'!R180-1</f>
        <v>0</v>
      </c>
      <c r="P180" s="32">
        <f>O180*'Расчет субсидий'!S180</f>
        <v>0</v>
      </c>
      <c r="Q180" s="39">
        <f t="shared" si="72"/>
        <v>0</v>
      </c>
      <c r="R180" s="27">
        <f>'Расчет субсидий'!V180-1</f>
        <v>0</v>
      </c>
      <c r="S180" s="32">
        <f>R180*'Расчет субсидий'!W180</f>
        <v>0</v>
      </c>
      <c r="T180" s="39">
        <f t="shared" si="73"/>
        <v>0</v>
      </c>
      <c r="U180" s="27">
        <f>'Расчет субсидий'!Z180-1</f>
        <v>0.81818181818181812</v>
      </c>
      <c r="V180" s="32">
        <f>U180*'Расчет субсидий'!AA180</f>
        <v>24.545454545454543</v>
      </c>
      <c r="W180" s="39">
        <f t="shared" si="74"/>
        <v>50.366679436489413</v>
      </c>
      <c r="X180" s="115" t="e">
        <f>'Расчет субсидий'!AL180-1</f>
        <v>#VALUE!</v>
      </c>
      <c r="Y180" s="32" t="e">
        <f>X180*'Расчет субсидий'!AM180</f>
        <v>#VALUE!</v>
      </c>
      <c r="Z180" s="39" t="e">
        <f t="shared" si="75"/>
        <v>#VALUE!</v>
      </c>
      <c r="AA180" s="115">
        <f>'Расчет субсидий'!AP180-1</f>
        <v>-0.20454545454545459</v>
      </c>
      <c r="AB180" s="32">
        <f>AA180*'Расчет субсидий'!AQ180</f>
        <v>-4.0909090909090917</v>
      </c>
      <c r="AC180" s="119">
        <f t="shared" si="76"/>
        <v>-8.3944465727482367</v>
      </c>
      <c r="AD180" s="32">
        <f t="shared" si="77"/>
        <v>17.699127497889101</v>
      </c>
      <c r="AE180" s="33" t="str">
        <f>IF('Расчет субсидий'!BG180="+",'Расчет субсидий'!BG180,"-")</f>
        <v>-</v>
      </c>
    </row>
    <row r="181" spans="1:31" ht="15.75" x14ac:dyDescent="0.2">
      <c r="A181" s="16" t="s">
        <v>180</v>
      </c>
      <c r="B181" s="28">
        <f>'Расчет субсидий'!AW181</f>
        <v>45.336363636363643</v>
      </c>
      <c r="C181" s="26">
        <f>'Расчет субсидий'!D181-1</f>
        <v>-1</v>
      </c>
      <c r="D181" s="32">
        <f>C181*'Расчет субсидий'!E181</f>
        <v>0</v>
      </c>
      <c r="E181" s="39">
        <f t="shared" si="70"/>
        <v>0</v>
      </c>
      <c r="F181" s="26" t="s">
        <v>378</v>
      </c>
      <c r="G181" s="32" t="s">
        <v>378</v>
      </c>
      <c r="H181" s="31" t="s">
        <v>378</v>
      </c>
      <c r="I181" s="26" t="s">
        <v>378</v>
      </c>
      <c r="J181" s="32" t="s">
        <v>378</v>
      </c>
      <c r="K181" s="31" t="s">
        <v>378</v>
      </c>
      <c r="L181" s="26">
        <f>'Расчет субсидий'!P181-1</f>
        <v>4.422142214221422</v>
      </c>
      <c r="M181" s="32">
        <f>L181*'Расчет субсидий'!Q181</f>
        <v>88.442844284428446</v>
      </c>
      <c r="N181" s="39">
        <f t="shared" si="71"/>
        <v>51.664762480461881</v>
      </c>
      <c r="O181" s="27">
        <f>'Расчет субсидий'!R181-1</f>
        <v>0</v>
      </c>
      <c r="P181" s="32">
        <f>O181*'Расчет субсидий'!S181</f>
        <v>0</v>
      </c>
      <c r="Q181" s="39">
        <f t="shared" si="72"/>
        <v>0</v>
      </c>
      <c r="R181" s="27">
        <f>'Расчет субсидий'!V181-1</f>
        <v>0</v>
      </c>
      <c r="S181" s="32">
        <f>R181*'Расчет субсидий'!W181</f>
        <v>0</v>
      </c>
      <c r="T181" s="39">
        <f t="shared" si="73"/>
        <v>0</v>
      </c>
      <c r="U181" s="27">
        <f>'Расчет субсидий'!Z181-1</f>
        <v>0</v>
      </c>
      <c r="V181" s="32">
        <f>U181*'Расчет субсидий'!AA181</f>
        <v>0</v>
      </c>
      <c r="W181" s="39">
        <f t="shared" si="74"/>
        <v>0</v>
      </c>
      <c r="X181" s="115" t="e">
        <f>'Расчет субсидий'!AL181-1</f>
        <v>#VALUE!</v>
      </c>
      <c r="Y181" s="32" t="e">
        <f>X181*'Расчет субсидий'!AM181</f>
        <v>#VALUE!</v>
      </c>
      <c r="Z181" s="39" t="e">
        <f t="shared" si="75"/>
        <v>#VALUE!</v>
      </c>
      <c r="AA181" s="115">
        <f>'Расчет субсидий'!AP181-1</f>
        <v>-0.54166666666666674</v>
      </c>
      <c r="AB181" s="32">
        <f>AA181*'Расчет субсидий'!AQ181</f>
        <v>-10.833333333333336</v>
      </c>
      <c r="AC181" s="119">
        <f t="shared" si="76"/>
        <v>-6.3283988440982348</v>
      </c>
      <c r="AD181" s="32">
        <f t="shared" si="77"/>
        <v>77.609510951095103</v>
      </c>
      <c r="AE181" s="33" t="str">
        <f>IF('Расчет субсидий'!BG181="+",'Расчет субсидий'!BG181,"-")</f>
        <v>-</v>
      </c>
    </row>
    <row r="182" spans="1:31" ht="15.75" x14ac:dyDescent="0.2">
      <c r="A182" s="16" t="s">
        <v>181</v>
      </c>
      <c r="B182" s="28">
        <f>'Расчет субсидий'!AW182</f>
        <v>2.0090909090909577</v>
      </c>
      <c r="C182" s="26">
        <f>'Расчет субсидий'!D182-1</f>
        <v>-1</v>
      </c>
      <c r="D182" s="32">
        <f>C182*'Расчет субсидий'!E182</f>
        <v>0</v>
      </c>
      <c r="E182" s="39">
        <f t="shared" si="70"/>
        <v>0</v>
      </c>
      <c r="F182" s="26" t="s">
        <v>378</v>
      </c>
      <c r="G182" s="32" t="s">
        <v>378</v>
      </c>
      <c r="H182" s="31" t="s">
        <v>378</v>
      </c>
      <c r="I182" s="26" t="s">
        <v>378</v>
      </c>
      <c r="J182" s="32" t="s">
        <v>378</v>
      </c>
      <c r="K182" s="31" t="s">
        <v>378</v>
      </c>
      <c r="L182" s="26">
        <f>'Расчет субсидий'!P182-1</f>
        <v>0.65544769132213077</v>
      </c>
      <c r="M182" s="32">
        <f>L182*'Расчет субсидий'!Q182</f>
        <v>13.108953826442615</v>
      </c>
      <c r="N182" s="39">
        <f t="shared" si="71"/>
        <v>54.420646188488604</v>
      </c>
      <c r="O182" s="27">
        <f>'Расчет субсидий'!R182-1</f>
        <v>0</v>
      </c>
      <c r="P182" s="32">
        <f>O182*'Расчет субсидий'!S182</f>
        <v>0</v>
      </c>
      <c r="Q182" s="39">
        <f t="shared" si="72"/>
        <v>0</v>
      </c>
      <c r="R182" s="27">
        <f>'Расчет субсидий'!V182-1</f>
        <v>-1</v>
      </c>
      <c r="S182" s="32">
        <f>R182*'Расчет субсидий'!W182</f>
        <v>-20</v>
      </c>
      <c r="T182" s="39">
        <f t="shared" si="73"/>
        <v>-83.028206383204221</v>
      </c>
      <c r="U182" s="27">
        <f>'Расчет субсидий'!Z182-1</f>
        <v>0.39583333333333348</v>
      </c>
      <c r="V182" s="32">
        <f>U182*'Расчет субсидий'!AA182</f>
        <v>11.875000000000004</v>
      </c>
      <c r="W182" s="39">
        <f t="shared" si="74"/>
        <v>49.297997540027517</v>
      </c>
      <c r="X182" s="115" t="e">
        <f>'Расчет субсидий'!AL182-1</f>
        <v>#VALUE!</v>
      </c>
      <c r="Y182" s="32" t="e">
        <f>X182*'Расчет субсидий'!AM182</f>
        <v>#VALUE!</v>
      </c>
      <c r="Z182" s="39" t="e">
        <f t="shared" si="75"/>
        <v>#VALUE!</v>
      </c>
      <c r="AA182" s="115">
        <f>'Расчет субсидий'!AP182-1</f>
        <v>-0.22499999999999998</v>
      </c>
      <c r="AB182" s="32">
        <f>AA182*'Расчет субсидий'!AQ182</f>
        <v>-4.5</v>
      </c>
      <c r="AC182" s="119">
        <f t="shared" si="76"/>
        <v>-18.681346436220949</v>
      </c>
      <c r="AD182" s="32">
        <f t="shared" si="77"/>
        <v>0.48395382644261886</v>
      </c>
      <c r="AE182" s="33" t="str">
        <f>IF('Расчет субсидий'!BG182="+",'Расчет субсидий'!BG182,"-")</f>
        <v>-</v>
      </c>
    </row>
    <row r="183" spans="1:31" ht="15.75" x14ac:dyDescent="0.2">
      <c r="A183" s="16" t="s">
        <v>182</v>
      </c>
      <c r="B183" s="28">
        <f>'Расчет субсидий'!AW183</f>
        <v>-68.972727272727298</v>
      </c>
      <c r="C183" s="26">
        <f>'Расчет субсидий'!D183-1</f>
        <v>-1</v>
      </c>
      <c r="D183" s="32">
        <f>C183*'Расчет субсидий'!E183</f>
        <v>0</v>
      </c>
      <c r="E183" s="39">
        <f t="shared" si="70"/>
        <v>0</v>
      </c>
      <c r="F183" s="26" t="s">
        <v>378</v>
      </c>
      <c r="G183" s="32" t="s">
        <v>378</v>
      </c>
      <c r="H183" s="31" t="s">
        <v>378</v>
      </c>
      <c r="I183" s="26" t="s">
        <v>378</v>
      </c>
      <c r="J183" s="32" t="s">
        <v>378</v>
      </c>
      <c r="K183" s="31" t="s">
        <v>378</v>
      </c>
      <c r="L183" s="26">
        <f>'Расчет субсидий'!P183-1</f>
        <v>6.5437601296596259E-2</v>
      </c>
      <c r="M183" s="32">
        <f>L183*'Расчет субсидий'!Q183</f>
        <v>1.3087520259319252</v>
      </c>
      <c r="N183" s="39">
        <f t="shared" si="71"/>
        <v>10.139423412741177</v>
      </c>
      <c r="O183" s="27">
        <f>'Расчет субсидий'!R183-1</f>
        <v>0</v>
      </c>
      <c r="P183" s="32">
        <f>O183*'Расчет субсидий'!S183</f>
        <v>0</v>
      </c>
      <c r="Q183" s="39">
        <f t="shared" si="72"/>
        <v>0</v>
      </c>
      <c r="R183" s="27">
        <f>'Расчет субсидий'!V183-1</f>
        <v>-1.8577364947445663E-2</v>
      </c>
      <c r="S183" s="32">
        <f>R183*'Расчет субсидий'!W183</f>
        <v>-0.46443412368614156</v>
      </c>
      <c r="T183" s="39">
        <f t="shared" si="73"/>
        <v>-3.5981562084123491</v>
      </c>
      <c r="U183" s="27">
        <f>'Расчет субсидий'!Z183-1</f>
        <v>-0.47580645161290325</v>
      </c>
      <c r="V183" s="32">
        <f>U183*'Расчет субсидий'!AA183</f>
        <v>-11.895161290322582</v>
      </c>
      <c r="W183" s="39">
        <f t="shared" si="74"/>
        <v>-92.156554103170407</v>
      </c>
      <c r="X183" s="115" t="e">
        <f>'Расчет субсидий'!AL183-1</f>
        <v>#VALUE!</v>
      </c>
      <c r="Y183" s="32" t="e">
        <f>X183*'Расчет субсидий'!AM183</f>
        <v>#VALUE!</v>
      </c>
      <c r="Z183" s="39" t="e">
        <f t="shared" si="75"/>
        <v>#VALUE!</v>
      </c>
      <c r="AA183" s="115">
        <f>'Расчет субсидий'!AP183-1</f>
        <v>0.1074074074074074</v>
      </c>
      <c r="AB183" s="32">
        <f>AA183*'Расчет субсидий'!AQ183</f>
        <v>2.1481481481481479</v>
      </c>
      <c r="AC183" s="119">
        <f t="shared" si="76"/>
        <v>16.642559626114288</v>
      </c>
      <c r="AD183" s="32">
        <f t="shared" si="77"/>
        <v>-8.9026952399286508</v>
      </c>
      <c r="AE183" s="33" t="str">
        <f>IF('Расчет субсидий'!BG183="+",'Расчет субсидий'!BG183,"-")</f>
        <v>-</v>
      </c>
    </row>
    <row r="184" spans="1:31" ht="15.75" x14ac:dyDescent="0.2">
      <c r="A184" s="16" t="s">
        <v>183</v>
      </c>
      <c r="B184" s="28">
        <f>'Расчет субсидий'!AW184</f>
        <v>-12.345454545454572</v>
      </c>
      <c r="C184" s="26">
        <f>'Расчет субсидий'!D184-1</f>
        <v>-1</v>
      </c>
      <c r="D184" s="32">
        <f>C184*'Расчет субсидий'!E184</f>
        <v>0</v>
      </c>
      <c r="E184" s="39">
        <f t="shared" si="70"/>
        <v>0</v>
      </c>
      <c r="F184" s="26" t="s">
        <v>378</v>
      </c>
      <c r="G184" s="32" t="s">
        <v>378</v>
      </c>
      <c r="H184" s="31" t="s">
        <v>378</v>
      </c>
      <c r="I184" s="26" t="s">
        <v>378</v>
      </c>
      <c r="J184" s="32" t="s">
        <v>378</v>
      </c>
      <c r="K184" s="31" t="s">
        <v>378</v>
      </c>
      <c r="L184" s="26">
        <f>'Расчет субсидий'!P184-1</f>
        <v>0.13872229465449792</v>
      </c>
      <c r="M184" s="32">
        <f>L184*'Расчет субсидий'!Q184</f>
        <v>2.7744458930899585</v>
      </c>
      <c r="N184" s="39">
        <f t="shared" si="71"/>
        <v>13.508747332899731</v>
      </c>
      <c r="O184" s="27">
        <f>'Расчет субсидий'!R184-1</f>
        <v>0</v>
      </c>
      <c r="P184" s="32">
        <f>O184*'Расчет субсидий'!S184</f>
        <v>0</v>
      </c>
      <c r="Q184" s="39">
        <f t="shared" si="72"/>
        <v>0</v>
      </c>
      <c r="R184" s="27">
        <f>'Расчет субсидий'!V184-1</f>
        <v>-1</v>
      </c>
      <c r="S184" s="32">
        <f>R184*'Расчет субсидий'!W184</f>
        <v>-20</v>
      </c>
      <c r="T184" s="39">
        <f t="shared" si="73"/>
        <v>-97.379785755019768</v>
      </c>
      <c r="U184" s="27">
        <f>'Расчет субсидий'!Z184-1</f>
        <v>0.58490566037735858</v>
      </c>
      <c r="V184" s="32">
        <f>U184*'Расчет субсидий'!AA184</f>
        <v>17.547169811320757</v>
      </c>
      <c r="W184" s="39">
        <f t="shared" si="74"/>
        <v>85.436981841668299</v>
      </c>
      <c r="X184" s="115" t="e">
        <f>'Расчет субсидий'!AL184-1</f>
        <v>#VALUE!</v>
      </c>
      <c r="Y184" s="32" t="e">
        <f>X184*'Расчет субсидий'!AM184</f>
        <v>#VALUE!</v>
      </c>
      <c r="Z184" s="39" t="e">
        <f t="shared" si="75"/>
        <v>#VALUE!</v>
      </c>
      <c r="AA184" s="115">
        <f>'Расчет субсидий'!AP184-1</f>
        <v>-0.1428571428571429</v>
      </c>
      <c r="AB184" s="32">
        <f>AA184*'Расчет субсидий'!AQ184</f>
        <v>-2.8571428571428581</v>
      </c>
      <c r="AC184" s="119">
        <f t="shared" si="76"/>
        <v>-13.911397965002827</v>
      </c>
      <c r="AD184" s="32">
        <f t="shared" si="77"/>
        <v>-2.5355271527321439</v>
      </c>
      <c r="AE184" s="33" t="str">
        <f>IF('Расчет субсидий'!BG184="+",'Расчет субсидий'!BG184,"-")</f>
        <v>-</v>
      </c>
    </row>
    <row r="185" spans="1:31" ht="15.75" x14ac:dyDescent="0.2">
      <c r="A185" s="36" t="s">
        <v>184</v>
      </c>
      <c r="B185" s="44"/>
      <c r="C185" s="45"/>
      <c r="D185" s="46"/>
      <c r="E185" s="42"/>
      <c r="F185" s="45"/>
      <c r="G185" s="46"/>
      <c r="H185" s="42"/>
      <c r="I185" s="45"/>
      <c r="J185" s="46"/>
      <c r="K185" s="42"/>
      <c r="L185" s="45"/>
      <c r="M185" s="46"/>
      <c r="N185" s="42"/>
      <c r="O185" s="47"/>
      <c r="P185" s="46"/>
      <c r="Q185" s="42"/>
      <c r="R185" s="47"/>
      <c r="S185" s="46"/>
      <c r="T185" s="42"/>
      <c r="U185" s="47"/>
      <c r="V185" s="46"/>
      <c r="W185" s="42"/>
      <c r="X185" s="116"/>
      <c r="Y185" s="46"/>
      <c r="Z185" s="42"/>
      <c r="AA185" s="116"/>
      <c r="AB185" s="46"/>
      <c r="AC185" s="120"/>
      <c r="AD185" s="32"/>
      <c r="AE185" s="33"/>
    </row>
    <row r="186" spans="1:31" ht="31.5" x14ac:dyDescent="0.2">
      <c r="A186" s="16" t="s">
        <v>185</v>
      </c>
      <c r="B186" s="28">
        <f>'Расчет субсидий'!AW186</f>
        <v>87.372727272727332</v>
      </c>
      <c r="C186" s="26">
        <f>'Расчет субсидий'!D186-1</f>
        <v>-1</v>
      </c>
      <c r="D186" s="32">
        <f>C186*'Расчет субсидий'!E186</f>
        <v>0</v>
      </c>
      <c r="E186" s="39">
        <f t="shared" ref="E186:E198" si="78">$B186*D186/$AD186</f>
        <v>0</v>
      </c>
      <c r="F186" s="26" t="s">
        <v>378</v>
      </c>
      <c r="G186" s="32" t="s">
        <v>378</v>
      </c>
      <c r="H186" s="31" t="s">
        <v>378</v>
      </c>
      <c r="I186" s="26" t="s">
        <v>378</v>
      </c>
      <c r="J186" s="32" t="s">
        <v>378</v>
      </c>
      <c r="K186" s="31" t="s">
        <v>378</v>
      </c>
      <c r="L186" s="26">
        <f>'Расчет субсидий'!P186-1</f>
        <v>-0.55349500713266764</v>
      </c>
      <c r="M186" s="32">
        <f>L186*'Расчет субсидий'!Q186</f>
        <v>-11.069900142653353</v>
      </c>
      <c r="N186" s="39">
        <f t="shared" ref="N186:N198" si="79">$B186*M186/$AD186</f>
        <v>-48.04512785633797</v>
      </c>
      <c r="O186" s="27">
        <f>'Расчет субсидий'!R186-1</f>
        <v>0</v>
      </c>
      <c r="P186" s="32">
        <f>O186*'Расчет субсидий'!S186</f>
        <v>0</v>
      </c>
      <c r="Q186" s="39">
        <f t="shared" ref="Q186:Q198" si="80">$B186*P186/$AD186</f>
        <v>0</v>
      </c>
      <c r="R186" s="27">
        <f>'Расчет субсидий'!V186-1</f>
        <v>0.87304507819687194</v>
      </c>
      <c r="S186" s="32">
        <f>R186*'Расчет субсидий'!W186</f>
        <v>21.826126954921797</v>
      </c>
      <c r="T186" s="39">
        <f t="shared" ref="T186:T198" si="81">$B186*S186/$AD186</f>
        <v>94.728863552922093</v>
      </c>
      <c r="U186" s="27">
        <f>'Расчет субсидий'!Z186-1</f>
        <v>0.37500000000000022</v>
      </c>
      <c r="V186" s="32">
        <f>U186*'Расчет субсидий'!AA186</f>
        <v>9.3750000000000053</v>
      </c>
      <c r="W186" s="39">
        <f t="shared" ref="W186:W198" si="82">$B186*V186/$AD186</f>
        <v>40.688991576143202</v>
      </c>
      <c r="X186" s="115" t="e">
        <f>'Расчет субсидий'!AL186-1</f>
        <v>#VALUE!</v>
      </c>
      <c r="Y186" s="32" t="e">
        <f>X186*'Расчет субсидий'!AM186</f>
        <v>#VALUE!</v>
      </c>
      <c r="Z186" s="39" t="e">
        <f t="shared" si="75"/>
        <v>#VALUE!</v>
      </c>
      <c r="AA186" s="115">
        <f>'Расчет субсидий'!AP186-1</f>
        <v>0</v>
      </c>
      <c r="AB186" s="32">
        <f>AA186*'Расчет субсидий'!AQ186</f>
        <v>0</v>
      </c>
      <c r="AC186" s="119">
        <f t="shared" si="76"/>
        <v>0</v>
      </c>
      <c r="AD186" s="32">
        <f t="shared" si="77"/>
        <v>20.131226812268451</v>
      </c>
      <c r="AE186" s="33" t="str">
        <f>IF('Расчет субсидий'!BG186="+",'Расчет субсидий'!BG186,"-")</f>
        <v>-</v>
      </c>
    </row>
    <row r="187" spans="1:31" ht="15.75" x14ac:dyDescent="0.2">
      <c r="A187" s="16" t="s">
        <v>186</v>
      </c>
      <c r="B187" s="28">
        <f>'Расчет субсидий'!AW187</f>
        <v>120.10909090909092</v>
      </c>
      <c r="C187" s="26">
        <f>'Расчет субсидий'!D187-1</f>
        <v>-1</v>
      </c>
      <c r="D187" s="32">
        <f>C187*'Расчет субсидий'!E187</f>
        <v>0</v>
      </c>
      <c r="E187" s="39">
        <f t="shared" si="78"/>
        <v>0</v>
      </c>
      <c r="F187" s="26" t="s">
        <v>378</v>
      </c>
      <c r="G187" s="32" t="s">
        <v>378</v>
      </c>
      <c r="H187" s="31" t="s">
        <v>378</v>
      </c>
      <c r="I187" s="26" t="s">
        <v>378</v>
      </c>
      <c r="J187" s="32" t="s">
        <v>378</v>
      </c>
      <c r="K187" s="31" t="s">
        <v>378</v>
      </c>
      <c r="L187" s="26">
        <f>'Расчет субсидий'!P187-1</f>
        <v>-0.43062837783334673</v>
      </c>
      <c r="M187" s="32">
        <f>L187*'Расчет субсидий'!Q187</f>
        <v>-8.6125675566669351</v>
      </c>
      <c r="N187" s="39">
        <f t="shared" si="79"/>
        <v>-47.393458558265294</v>
      </c>
      <c r="O187" s="27">
        <f>'Расчет субсидий'!R187-1</f>
        <v>0</v>
      </c>
      <c r="P187" s="32">
        <f>O187*'Расчет субсидий'!S187</f>
        <v>0</v>
      </c>
      <c r="Q187" s="39">
        <f t="shared" si="80"/>
        <v>0</v>
      </c>
      <c r="R187" s="27">
        <f>'Расчет субсидий'!V187-1</f>
        <v>0.26880394574599276</v>
      </c>
      <c r="S187" s="32">
        <f>R187*'Расчет субсидий'!W187</f>
        <v>5.3760789149198551</v>
      </c>
      <c r="T187" s="39">
        <f t="shared" si="81"/>
        <v>29.583625508166364</v>
      </c>
      <c r="U187" s="27">
        <f>'Расчет субсидий'!Z187-1</f>
        <v>0.83544303797468356</v>
      </c>
      <c r="V187" s="32">
        <f>U187*'Расчет субсидий'!AA187</f>
        <v>25.063291139240505</v>
      </c>
      <c r="W187" s="39">
        <f t="shared" si="82"/>
        <v>137.91892395918987</v>
      </c>
      <c r="X187" s="115" t="e">
        <f>'Расчет субсидий'!AL187-1</f>
        <v>#VALUE!</v>
      </c>
      <c r="Y187" s="32" t="e">
        <f>X187*'Расчет субсидий'!AM187</f>
        <v>#VALUE!</v>
      </c>
      <c r="Z187" s="39" t="e">
        <f t="shared" si="75"/>
        <v>#VALUE!</v>
      </c>
      <c r="AA187" s="115">
        <f>'Расчет субсидий'!AP187-1</f>
        <v>0</v>
      </c>
      <c r="AB187" s="32">
        <f>AA187*'Расчет субсидий'!AQ187</f>
        <v>0</v>
      </c>
      <c r="AC187" s="119">
        <f t="shared" si="76"/>
        <v>0</v>
      </c>
      <c r="AD187" s="32">
        <f t="shared" si="77"/>
        <v>21.826802497493425</v>
      </c>
      <c r="AE187" s="33" t="str">
        <f>IF('Расчет субсидий'!BG187="+",'Расчет субсидий'!BG187,"-")</f>
        <v>-</v>
      </c>
    </row>
    <row r="188" spans="1:31" ht="15.75" x14ac:dyDescent="0.2">
      <c r="A188" s="16" t="s">
        <v>187</v>
      </c>
      <c r="B188" s="28">
        <f>'Расчет субсидий'!AW188</f>
        <v>27.563636363636306</v>
      </c>
      <c r="C188" s="26">
        <f>'Расчет субсидий'!D188-1</f>
        <v>-1</v>
      </c>
      <c r="D188" s="32">
        <f>C188*'Расчет субсидий'!E188</f>
        <v>0</v>
      </c>
      <c r="E188" s="39">
        <f t="shared" si="78"/>
        <v>0</v>
      </c>
      <c r="F188" s="26" t="s">
        <v>378</v>
      </c>
      <c r="G188" s="32" t="s">
        <v>378</v>
      </c>
      <c r="H188" s="31" t="s">
        <v>378</v>
      </c>
      <c r="I188" s="26" t="s">
        <v>378</v>
      </c>
      <c r="J188" s="32" t="s">
        <v>378</v>
      </c>
      <c r="K188" s="31" t="s">
        <v>378</v>
      </c>
      <c r="L188" s="26">
        <f>'Расчет субсидий'!P188-1</f>
        <v>-0.53502651409433444</v>
      </c>
      <c r="M188" s="32">
        <f>L188*'Расчет субсидий'!Q188</f>
        <v>-10.700530281886689</v>
      </c>
      <c r="N188" s="39">
        <f t="shared" si="79"/>
        <v>-73.650305337429472</v>
      </c>
      <c r="O188" s="27">
        <f>'Расчет субсидий'!R188-1</f>
        <v>0</v>
      </c>
      <c r="P188" s="32">
        <f>O188*'Расчет субсидий'!S188</f>
        <v>0</v>
      </c>
      <c r="Q188" s="39">
        <f t="shared" si="80"/>
        <v>0</v>
      </c>
      <c r="R188" s="27">
        <f>'Расчет субсидий'!V188-1</f>
        <v>0.14117532593889881</v>
      </c>
      <c r="S188" s="32">
        <f>R188*'Расчет субсидий'!W188</f>
        <v>4.2352597781669648</v>
      </c>
      <c r="T188" s="39">
        <f t="shared" si="81"/>
        <v>29.150721284658847</v>
      </c>
      <c r="U188" s="27">
        <f>'Расчет субсидий'!Z188-1</f>
        <v>0.5901639344262295</v>
      </c>
      <c r="V188" s="32">
        <f>U188*'Расчет субсидий'!AA188</f>
        <v>11.803278688524589</v>
      </c>
      <c r="W188" s="39">
        <f t="shared" si="82"/>
        <v>81.240373747097593</v>
      </c>
      <c r="X188" s="115" t="e">
        <f>'Расчет субсидий'!AL188-1</f>
        <v>#VALUE!</v>
      </c>
      <c r="Y188" s="32" t="e">
        <f>X188*'Расчет субсидий'!AM188</f>
        <v>#VALUE!</v>
      </c>
      <c r="Z188" s="39" t="e">
        <f t="shared" si="75"/>
        <v>#VALUE!</v>
      </c>
      <c r="AA188" s="115">
        <f>'Расчет субсидий'!AP188-1</f>
        <v>-6.6666666666666652E-2</v>
      </c>
      <c r="AB188" s="32">
        <f>AA188*'Расчет субсидий'!AQ188</f>
        <v>-1.333333333333333</v>
      </c>
      <c r="AC188" s="119">
        <f t="shared" si="76"/>
        <v>-9.1771533306906523</v>
      </c>
      <c r="AD188" s="32">
        <f t="shared" si="77"/>
        <v>4.004674851471532</v>
      </c>
      <c r="AE188" s="33" t="str">
        <f>IF('Расчет субсидий'!BG188="+",'Расчет субсидий'!BG188,"-")</f>
        <v>-</v>
      </c>
    </row>
    <row r="189" spans="1:31" ht="15.75" x14ac:dyDescent="0.2">
      <c r="A189" s="16" t="s">
        <v>188</v>
      </c>
      <c r="B189" s="28">
        <f>'Расчет субсидий'!AW189</f>
        <v>522.80000000000018</v>
      </c>
      <c r="C189" s="26">
        <f>'Расчет субсидий'!D189-1</f>
        <v>9.6328608714063346E-2</v>
      </c>
      <c r="D189" s="32">
        <f>C189*'Расчет субсидий'!E189</f>
        <v>0.96328608714063346</v>
      </c>
      <c r="E189" s="39">
        <f t="shared" si="78"/>
        <v>6.6211742330877117</v>
      </c>
      <c r="F189" s="26" t="s">
        <v>378</v>
      </c>
      <c r="G189" s="32" t="s">
        <v>378</v>
      </c>
      <c r="H189" s="31" t="s">
        <v>378</v>
      </c>
      <c r="I189" s="26" t="s">
        <v>378</v>
      </c>
      <c r="J189" s="32" t="s">
        <v>378</v>
      </c>
      <c r="K189" s="31" t="s">
        <v>378</v>
      </c>
      <c r="L189" s="26">
        <f>'Расчет субсидий'!P189-1</f>
        <v>-5.2158532321424977E-2</v>
      </c>
      <c r="M189" s="32">
        <f>L189*'Расчет субсидий'!Q189</f>
        <v>-1.0431706464284995</v>
      </c>
      <c r="N189" s="39">
        <f t="shared" si="79"/>
        <v>-7.1702630164090122</v>
      </c>
      <c r="O189" s="27">
        <f>'Расчет субсидий'!R189-1</f>
        <v>0</v>
      </c>
      <c r="P189" s="32">
        <f>O189*'Расчет субсидий'!S189</f>
        <v>0</v>
      </c>
      <c r="Q189" s="39">
        <f t="shared" si="80"/>
        <v>0</v>
      </c>
      <c r="R189" s="27">
        <f>'Расчет субсидий'!V189-1</f>
        <v>0.20036764705882359</v>
      </c>
      <c r="S189" s="32">
        <f>R189*'Расчет субсидий'!W189</f>
        <v>2.0036764705882359</v>
      </c>
      <c r="T189" s="39">
        <f t="shared" si="81"/>
        <v>13.772327033065626</v>
      </c>
      <c r="U189" s="27">
        <f>'Расчет субсидий'!Z189-1</f>
        <v>1.8534031413612562</v>
      </c>
      <c r="V189" s="32">
        <f>U189*'Расчет субсидий'!AA189</f>
        <v>74.13612565445024</v>
      </c>
      <c r="W189" s="39">
        <f t="shared" si="82"/>
        <v>509.57676175025586</v>
      </c>
      <c r="X189" s="115" t="e">
        <f>'Расчет субсидий'!AL189-1</f>
        <v>#VALUE!</v>
      </c>
      <c r="Y189" s="32" t="e">
        <f>X189*'Расчет субсидий'!AM189</f>
        <v>#VALUE!</v>
      </c>
      <c r="Z189" s="39" t="e">
        <f t="shared" si="75"/>
        <v>#VALUE!</v>
      </c>
      <c r="AA189" s="115">
        <f>'Расчет субсидий'!AP189-1</f>
        <v>0</v>
      </c>
      <c r="AB189" s="32">
        <f>AA189*'Расчет субсидий'!AQ189</f>
        <v>0</v>
      </c>
      <c r="AC189" s="119">
        <f t="shared" si="76"/>
        <v>0</v>
      </c>
      <c r="AD189" s="32">
        <f t="shared" si="77"/>
        <v>76.059917565750609</v>
      </c>
      <c r="AE189" s="33" t="str">
        <f>IF('Расчет субсидий'!BG189="+",'Расчет субсидий'!BG189,"-")</f>
        <v>-</v>
      </c>
    </row>
    <row r="190" spans="1:31" ht="15.75" x14ac:dyDescent="0.2">
      <c r="A190" s="16" t="s">
        <v>189</v>
      </c>
      <c r="B190" s="28">
        <f>'Расчет субсидий'!AW190</f>
        <v>9.0090909090909577</v>
      </c>
      <c r="C190" s="26">
        <f>'Расчет субсидий'!D190-1</f>
        <v>-1</v>
      </c>
      <c r="D190" s="32">
        <f>C190*'Расчет субсидий'!E190</f>
        <v>0</v>
      </c>
      <c r="E190" s="39">
        <f t="shared" si="78"/>
        <v>0</v>
      </c>
      <c r="F190" s="26" t="s">
        <v>378</v>
      </c>
      <c r="G190" s="32" t="s">
        <v>378</v>
      </c>
      <c r="H190" s="31" t="s">
        <v>378</v>
      </c>
      <c r="I190" s="26" t="s">
        <v>378</v>
      </c>
      <c r="J190" s="32" t="s">
        <v>378</v>
      </c>
      <c r="K190" s="31" t="s">
        <v>378</v>
      </c>
      <c r="L190" s="26">
        <f>'Расчет субсидий'!P190-1</f>
        <v>-0.12587238285144564</v>
      </c>
      <c r="M190" s="32">
        <f>L190*'Расчет субсидий'!Q190</f>
        <v>-2.5174476570289128</v>
      </c>
      <c r="N190" s="39">
        <f t="shared" si="79"/>
        <v>-11.763566249225111</v>
      </c>
      <c r="O190" s="27">
        <f>'Расчет субсидий'!R190-1</f>
        <v>0</v>
      </c>
      <c r="P190" s="32">
        <f>O190*'Расчет субсидий'!S190</f>
        <v>0</v>
      </c>
      <c r="Q190" s="39">
        <f t="shared" si="80"/>
        <v>0</v>
      </c>
      <c r="R190" s="27">
        <f>'Расчет субсидий'!V190-1</f>
        <v>6.9495533368365781E-2</v>
      </c>
      <c r="S190" s="32">
        <f>R190*'Расчет субсидий'!W190</f>
        <v>2.4323436678928023</v>
      </c>
      <c r="T190" s="39">
        <f t="shared" si="81"/>
        <v>11.365891083475093</v>
      </c>
      <c r="U190" s="27">
        <f>'Расчет субсидий'!Z190-1</f>
        <v>0.16422764227642261</v>
      </c>
      <c r="V190" s="32">
        <f>U190*'Расчет субсидий'!AA190</f>
        <v>2.4634146341463392</v>
      </c>
      <c r="W190" s="39">
        <f t="shared" si="82"/>
        <v>11.511079949241735</v>
      </c>
      <c r="X190" s="115" t="e">
        <f>'Расчет субсидий'!AL190-1</f>
        <v>#VALUE!</v>
      </c>
      <c r="Y190" s="32" t="e">
        <f>X190*'Расчет субсидий'!AM190</f>
        <v>#VALUE!</v>
      </c>
      <c r="Z190" s="39" t="e">
        <f t="shared" si="75"/>
        <v>#VALUE!</v>
      </c>
      <c r="AA190" s="115">
        <f>'Расчет субсидий'!AP190-1</f>
        <v>-2.251655629139071E-2</v>
      </c>
      <c r="AB190" s="32">
        <f>AA190*'Расчет субсидий'!AQ190</f>
        <v>-0.4503311258278142</v>
      </c>
      <c r="AC190" s="119">
        <f t="shared" si="76"/>
        <v>-2.1043138744007579</v>
      </c>
      <c r="AD190" s="32">
        <f t="shared" si="77"/>
        <v>1.9279795191824145</v>
      </c>
      <c r="AE190" s="33" t="str">
        <f>IF('Расчет субсидий'!BG190="+",'Расчет субсидий'!BG190,"-")</f>
        <v>-</v>
      </c>
    </row>
    <row r="191" spans="1:31" ht="15.75" x14ac:dyDescent="0.2">
      <c r="A191" s="16" t="s">
        <v>190</v>
      </c>
      <c r="B191" s="28">
        <f>'Расчет субсидий'!AW191</f>
        <v>105.98181818181808</v>
      </c>
      <c r="C191" s="26">
        <f>'Расчет субсидий'!D191-1</f>
        <v>-1</v>
      </c>
      <c r="D191" s="32">
        <f>C191*'Расчет субсидий'!E191</f>
        <v>0</v>
      </c>
      <c r="E191" s="39">
        <f t="shared" si="78"/>
        <v>0</v>
      </c>
      <c r="F191" s="26" t="s">
        <v>378</v>
      </c>
      <c r="G191" s="32" t="s">
        <v>378</v>
      </c>
      <c r="H191" s="31" t="s">
        <v>378</v>
      </c>
      <c r="I191" s="26" t="s">
        <v>378</v>
      </c>
      <c r="J191" s="32" t="s">
        <v>378</v>
      </c>
      <c r="K191" s="31" t="s">
        <v>378</v>
      </c>
      <c r="L191" s="26">
        <f>'Расчет субсидий'!P191-1</f>
        <v>-0.23149092392412807</v>
      </c>
      <c r="M191" s="32">
        <f>L191*'Расчет субсидий'!Q191</f>
        <v>-4.6298184784825613</v>
      </c>
      <c r="N191" s="39">
        <f t="shared" si="79"/>
        <v>-28.621850613558085</v>
      </c>
      <c r="O191" s="27">
        <f>'Расчет субсидий'!R191-1</f>
        <v>0</v>
      </c>
      <c r="P191" s="32">
        <f>O191*'Расчет субсидий'!S191</f>
        <v>0</v>
      </c>
      <c r="Q191" s="39">
        <f t="shared" si="80"/>
        <v>0</v>
      </c>
      <c r="R191" s="27">
        <f>'Расчет субсидий'!V191-1</f>
        <v>0.5491043854231008</v>
      </c>
      <c r="S191" s="32">
        <f>R191*'Расчет субсидий'!W191</f>
        <v>13.727609635577521</v>
      </c>
      <c r="T191" s="39">
        <f t="shared" si="81"/>
        <v>84.865010171957707</v>
      </c>
      <c r="U191" s="27">
        <f>'Расчет субсидий'!Z191-1</f>
        <v>0.3472222222222221</v>
      </c>
      <c r="V191" s="32">
        <f>U191*'Расчет субсидий'!AA191</f>
        <v>8.6805555555555518</v>
      </c>
      <c r="W191" s="39">
        <f t="shared" si="82"/>
        <v>53.663780882233247</v>
      </c>
      <c r="X191" s="115" t="e">
        <f>'Расчет субсидий'!AL191-1</f>
        <v>#VALUE!</v>
      </c>
      <c r="Y191" s="32" t="e">
        <f>X191*'Расчет субсидий'!AM191</f>
        <v>#VALUE!</v>
      </c>
      <c r="Z191" s="39" t="e">
        <f t="shared" si="75"/>
        <v>#VALUE!</v>
      </c>
      <c r="AA191" s="115">
        <f>'Расчет субсидий'!AP191-1</f>
        <v>-3.1746031746031744E-2</v>
      </c>
      <c r="AB191" s="32">
        <f>AA191*'Расчет субсидий'!AQ191</f>
        <v>-0.63492063492063489</v>
      </c>
      <c r="AC191" s="119">
        <f t="shared" si="76"/>
        <v>-3.9251222588147767</v>
      </c>
      <c r="AD191" s="32">
        <f t="shared" si="77"/>
        <v>17.143426077729874</v>
      </c>
      <c r="AE191" s="33" t="str">
        <f>IF('Расчет субсидий'!BG191="+",'Расчет субсидий'!BG191,"-")</f>
        <v>-</v>
      </c>
    </row>
    <row r="192" spans="1:31" ht="15.75" x14ac:dyDescent="0.2">
      <c r="A192" s="16" t="s">
        <v>191</v>
      </c>
      <c r="B192" s="28">
        <f>'Расчет субсидий'!AW192</f>
        <v>251.15454545454554</v>
      </c>
      <c r="C192" s="26">
        <f>'Расчет субсидий'!D192-1</f>
        <v>-1</v>
      </c>
      <c r="D192" s="32">
        <f>C192*'Расчет субсидий'!E192</f>
        <v>0</v>
      </c>
      <c r="E192" s="39">
        <f t="shared" si="78"/>
        <v>0</v>
      </c>
      <c r="F192" s="26" t="s">
        <v>378</v>
      </c>
      <c r="G192" s="32" t="s">
        <v>378</v>
      </c>
      <c r="H192" s="31" t="s">
        <v>378</v>
      </c>
      <c r="I192" s="26" t="s">
        <v>378</v>
      </c>
      <c r="J192" s="32" t="s">
        <v>378</v>
      </c>
      <c r="K192" s="31" t="s">
        <v>378</v>
      </c>
      <c r="L192" s="26">
        <f>'Расчет субсидий'!P192-1</f>
        <v>6.2428188433550469E-2</v>
      </c>
      <c r="M192" s="32">
        <f>L192*'Расчет субсидий'!Q192</f>
        <v>1.2485637686710094</v>
      </c>
      <c r="N192" s="39">
        <f t="shared" si="79"/>
        <v>11.650156439983652</v>
      </c>
      <c r="O192" s="27">
        <f>'Расчет субсидий'!R192-1</f>
        <v>0</v>
      </c>
      <c r="P192" s="32">
        <f>O192*'Расчет субсидий'!S192</f>
        <v>0</v>
      </c>
      <c r="Q192" s="39">
        <f t="shared" si="80"/>
        <v>0</v>
      </c>
      <c r="R192" s="27">
        <f>'Расчет субсидий'!V192-1</f>
        <v>0.81937799043062198</v>
      </c>
      <c r="S192" s="32">
        <f>R192*'Расчет субсидий'!W192</f>
        <v>20.48444976076555</v>
      </c>
      <c r="T192" s="39">
        <f t="shared" si="81"/>
        <v>191.13724928437094</v>
      </c>
      <c r="U192" s="27">
        <f>'Расчет субсидий'!Z192-1</f>
        <v>0.20289855072463769</v>
      </c>
      <c r="V192" s="32">
        <f>U192*'Расчет субсидий'!AA192</f>
        <v>5.0724637681159424</v>
      </c>
      <c r="W192" s="39">
        <f t="shared" si="82"/>
        <v>47.330379046319209</v>
      </c>
      <c r="X192" s="115" t="e">
        <f>'Расчет субсидий'!AL192-1</f>
        <v>#VALUE!</v>
      </c>
      <c r="Y192" s="32" t="e">
        <f>X192*'Расчет субсидий'!AM192</f>
        <v>#VALUE!</v>
      </c>
      <c r="Z192" s="39" t="e">
        <f t="shared" si="75"/>
        <v>#VALUE!</v>
      </c>
      <c r="AA192" s="115">
        <f>'Расчет субсидий'!AP192-1</f>
        <v>5.5555555555555358E-3</v>
      </c>
      <c r="AB192" s="32">
        <f>AA192*'Расчет субсидий'!AQ192</f>
        <v>0.11111111111111072</v>
      </c>
      <c r="AC192" s="119">
        <f t="shared" si="76"/>
        <v>1.0367606838717505</v>
      </c>
      <c r="AD192" s="32">
        <f t="shared" si="77"/>
        <v>26.91658840866361</v>
      </c>
      <c r="AE192" s="33" t="str">
        <f>IF('Расчет субсидий'!BG192="+",'Расчет субсидий'!BG192,"-")</f>
        <v>-</v>
      </c>
    </row>
    <row r="193" spans="1:31" ht="15.75" x14ac:dyDescent="0.2">
      <c r="A193" s="16" t="s">
        <v>192</v>
      </c>
      <c r="B193" s="28">
        <f>'Расчет субсидий'!AW193</f>
        <v>69.309090909090855</v>
      </c>
      <c r="C193" s="26">
        <f>'Расчет субсидий'!D193-1</f>
        <v>0.13475354286239649</v>
      </c>
      <c r="D193" s="32">
        <f>C193*'Расчет субсидий'!E193</f>
        <v>1.3475354286239649</v>
      </c>
      <c r="E193" s="39">
        <f t="shared" si="78"/>
        <v>10.596675857109343</v>
      </c>
      <c r="F193" s="26" t="s">
        <v>378</v>
      </c>
      <c r="G193" s="32" t="s">
        <v>378</v>
      </c>
      <c r="H193" s="31" t="s">
        <v>378</v>
      </c>
      <c r="I193" s="26" t="s">
        <v>378</v>
      </c>
      <c r="J193" s="32" t="s">
        <v>378</v>
      </c>
      <c r="K193" s="31" t="s">
        <v>378</v>
      </c>
      <c r="L193" s="26">
        <f>'Расчет субсидий'!P193-1</f>
        <v>6.9179024613973406E-2</v>
      </c>
      <c r="M193" s="32">
        <f>L193*'Расчет субсидий'!Q193</f>
        <v>1.3835804922794681</v>
      </c>
      <c r="N193" s="39">
        <f t="shared" si="79"/>
        <v>10.880125069421538</v>
      </c>
      <c r="O193" s="27">
        <f>'Расчет субсидий'!R193-1</f>
        <v>0</v>
      </c>
      <c r="P193" s="32">
        <f>O193*'Расчет субсидий'!S193</f>
        <v>0</v>
      </c>
      <c r="Q193" s="39">
        <f t="shared" si="80"/>
        <v>0</v>
      </c>
      <c r="R193" s="27">
        <f>'Расчет субсидий'!V193-1</f>
        <v>9.0698545689860799E-2</v>
      </c>
      <c r="S193" s="32">
        <f>R193*'Расчет субсидий'!W193</f>
        <v>3.1744490991451277</v>
      </c>
      <c r="T193" s="39">
        <f t="shared" si="81"/>
        <v>24.963060275813099</v>
      </c>
      <c r="U193" s="27">
        <f>'Расчет субсидий'!Z193-1</f>
        <v>0.18854568854568843</v>
      </c>
      <c r="V193" s="32">
        <f>U193*'Расчет субсидий'!AA193</f>
        <v>2.8281853281853264</v>
      </c>
      <c r="W193" s="39">
        <f t="shared" si="82"/>
        <v>22.240130055219037</v>
      </c>
      <c r="X193" s="115" t="e">
        <f>'Расчет субсидий'!AL193-1</f>
        <v>#VALUE!</v>
      </c>
      <c r="Y193" s="32" t="e">
        <f>X193*'Расчет субсидий'!AM193</f>
        <v>#VALUE!</v>
      </c>
      <c r="Z193" s="39" t="e">
        <f t="shared" si="75"/>
        <v>#VALUE!</v>
      </c>
      <c r="AA193" s="115">
        <f>'Расчет субсидий'!AP193-1</f>
        <v>4.0000000000000036E-3</v>
      </c>
      <c r="AB193" s="32">
        <f>AA193*'Расчет субсидий'!AQ193</f>
        <v>8.0000000000000071E-2</v>
      </c>
      <c r="AC193" s="119">
        <f t="shared" si="76"/>
        <v>0.62909965152783509</v>
      </c>
      <c r="AD193" s="32">
        <f t="shared" si="77"/>
        <v>8.8137503482338868</v>
      </c>
      <c r="AE193" s="33" t="str">
        <f>IF('Расчет субсидий'!BG193="+",'Расчет субсидий'!BG193,"-")</f>
        <v>-</v>
      </c>
    </row>
    <row r="194" spans="1:31" ht="15.75" x14ac:dyDescent="0.2">
      <c r="A194" s="16" t="s">
        <v>193</v>
      </c>
      <c r="B194" s="28">
        <f>'Расчет субсидий'!AW194</f>
        <v>240.79090909090928</v>
      </c>
      <c r="C194" s="26">
        <f>'Расчет субсидий'!D194-1</f>
        <v>-1</v>
      </c>
      <c r="D194" s="32">
        <f>C194*'Расчет субсидий'!E194</f>
        <v>0</v>
      </c>
      <c r="E194" s="39">
        <f t="shared" si="78"/>
        <v>0</v>
      </c>
      <c r="F194" s="26" t="s">
        <v>378</v>
      </c>
      <c r="G194" s="32" t="s">
        <v>378</v>
      </c>
      <c r="H194" s="31" t="s">
        <v>378</v>
      </c>
      <c r="I194" s="26" t="s">
        <v>378</v>
      </c>
      <c r="J194" s="32" t="s">
        <v>378</v>
      </c>
      <c r="K194" s="31" t="s">
        <v>378</v>
      </c>
      <c r="L194" s="26">
        <f>'Расчет субсидий'!P194-1</f>
        <v>0.36279592189389986</v>
      </c>
      <c r="M194" s="32">
        <f>L194*'Расчет субсидий'!Q194</f>
        <v>7.2559184378779973</v>
      </c>
      <c r="N194" s="39">
        <f t="shared" si="79"/>
        <v>88.018435214865391</v>
      </c>
      <c r="O194" s="27">
        <f>'Расчет субсидий'!R194-1</f>
        <v>0</v>
      </c>
      <c r="P194" s="32">
        <f>O194*'Расчет субсидий'!S194</f>
        <v>0</v>
      </c>
      <c r="Q194" s="39">
        <f t="shared" si="80"/>
        <v>0</v>
      </c>
      <c r="R194" s="27">
        <f>'Расчет субсидий'!V194-1</f>
        <v>0.33585038194749317</v>
      </c>
      <c r="S194" s="32">
        <f>R194*'Расчет субсидий'!W194</f>
        <v>10.075511458424796</v>
      </c>
      <c r="T194" s="39">
        <f t="shared" si="81"/>
        <v>122.2217090989451</v>
      </c>
      <c r="U194" s="27">
        <f>'Расчет субсидий'!Z194-1</f>
        <v>5.2790346907994001E-2</v>
      </c>
      <c r="V194" s="32">
        <f>U194*'Расчет субсидий'!AA194</f>
        <v>1.05580693815988</v>
      </c>
      <c r="W194" s="39">
        <f t="shared" si="82"/>
        <v>12.807541234298718</v>
      </c>
      <c r="X194" s="115" t="e">
        <f>'Расчет субсидий'!AL194-1</f>
        <v>#VALUE!</v>
      </c>
      <c r="Y194" s="32" t="e">
        <f>X194*'Расчет субсидий'!AM194</f>
        <v>#VALUE!</v>
      </c>
      <c r="Z194" s="39" t="e">
        <f t="shared" si="75"/>
        <v>#VALUE!</v>
      </c>
      <c r="AA194" s="115">
        <f>'Расчет субсидий'!AP194-1</f>
        <v>7.3134328358208878E-2</v>
      </c>
      <c r="AB194" s="32">
        <f>AA194*'Расчет субсидий'!AQ194</f>
        <v>1.4626865671641776</v>
      </c>
      <c r="AC194" s="119">
        <f t="shared" si="76"/>
        <v>17.743223542800074</v>
      </c>
      <c r="AD194" s="32">
        <f t="shared" si="77"/>
        <v>19.84992340162685</v>
      </c>
      <c r="AE194" s="33" t="str">
        <f>IF('Расчет субсидий'!BG194="+",'Расчет субсидий'!BG194,"-")</f>
        <v>-</v>
      </c>
    </row>
    <row r="195" spans="1:31" ht="15.75" x14ac:dyDescent="0.2">
      <c r="A195" s="16" t="s">
        <v>194</v>
      </c>
      <c r="B195" s="28">
        <f>'Расчет субсидий'!AW195</f>
        <v>31.381818181818176</v>
      </c>
      <c r="C195" s="26">
        <f>'Расчет субсидий'!D195-1</f>
        <v>-1</v>
      </c>
      <c r="D195" s="32">
        <f>C195*'Расчет субсидий'!E195</f>
        <v>0</v>
      </c>
      <c r="E195" s="39">
        <f t="shared" si="78"/>
        <v>0</v>
      </c>
      <c r="F195" s="26" t="s">
        <v>378</v>
      </c>
      <c r="G195" s="32" t="s">
        <v>378</v>
      </c>
      <c r="H195" s="31" t="s">
        <v>378</v>
      </c>
      <c r="I195" s="26" t="s">
        <v>378</v>
      </c>
      <c r="J195" s="32" t="s">
        <v>378</v>
      </c>
      <c r="K195" s="31" t="s">
        <v>378</v>
      </c>
      <c r="L195" s="26">
        <f>'Расчет субсидий'!P195-1</f>
        <v>-8.2501313715186653E-2</v>
      </c>
      <c r="M195" s="32">
        <f>L195*'Расчет субсидий'!Q195</f>
        <v>-1.6500262743037331</v>
      </c>
      <c r="N195" s="39">
        <f t="shared" si="79"/>
        <v>-12.035586170832639</v>
      </c>
      <c r="O195" s="27">
        <f>'Расчет субсидий'!R195-1</f>
        <v>0</v>
      </c>
      <c r="P195" s="32">
        <f>O195*'Расчет субсидий'!S195</f>
        <v>0</v>
      </c>
      <c r="Q195" s="39">
        <f t="shared" si="80"/>
        <v>0</v>
      </c>
      <c r="R195" s="27">
        <f>'Расчет субсидий'!V195-1</f>
        <v>0.18087642851270247</v>
      </c>
      <c r="S195" s="32">
        <f>R195*'Расчет субсидий'!W195</f>
        <v>5.4262928553810745</v>
      </c>
      <c r="T195" s="39">
        <f t="shared" si="81"/>
        <v>39.580348668490686</v>
      </c>
      <c r="U195" s="27">
        <f>'Расчет субсидий'!Z195-1</f>
        <v>7.6807228915662495E-2</v>
      </c>
      <c r="V195" s="32">
        <f>U195*'Расчет субсидий'!AA195</f>
        <v>1.5361445783132499</v>
      </c>
      <c r="W195" s="39">
        <f t="shared" si="82"/>
        <v>11.20491275264577</v>
      </c>
      <c r="X195" s="115" t="e">
        <f>'Расчет субсидий'!AL195-1</f>
        <v>#VALUE!</v>
      </c>
      <c r="Y195" s="32" t="e">
        <f>X195*'Расчет субсидий'!AM195</f>
        <v>#VALUE!</v>
      </c>
      <c r="Z195" s="39" t="e">
        <f t="shared" si="75"/>
        <v>#VALUE!</v>
      </c>
      <c r="AA195" s="115">
        <f>'Расчет субсидий'!AP195-1</f>
        <v>-5.0505050505050497E-2</v>
      </c>
      <c r="AB195" s="32">
        <f>AA195*'Расчет субсидий'!AQ195</f>
        <v>-1.0101010101010099</v>
      </c>
      <c r="AC195" s="119">
        <f t="shared" si="76"/>
        <v>-7.3678570684856455</v>
      </c>
      <c r="AD195" s="32">
        <f t="shared" si="77"/>
        <v>4.3023101492895819</v>
      </c>
      <c r="AE195" s="33" t="str">
        <f>IF('Расчет субсидий'!BG195="+",'Расчет субсидий'!BG195,"-")</f>
        <v>-</v>
      </c>
    </row>
    <row r="196" spans="1:31" ht="15.75" x14ac:dyDescent="0.2">
      <c r="A196" s="16" t="s">
        <v>195</v>
      </c>
      <c r="B196" s="28">
        <f>'Расчет субсидий'!AW196</f>
        <v>89.054545454545405</v>
      </c>
      <c r="C196" s="26">
        <f>'Расчет субсидий'!D196-1</f>
        <v>-1</v>
      </c>
      <c r="D196" s="32">
        <f>C196*'Расчет субсидий'!E196</f>
        <v>0</v>
      </c>
      <c r="E196" s="39">
        <f t="shared" si="78"/>
        <v>0</v>
      </c>
      <c r="F196" s="26" t="s">
        <v>378</v>
      </c>
      <c r="G196" s="32" t="s">
        <v>378</v>
      </c>
      <c r="H196" s="31" t="s">
        <v>378</v>
      </c>
      <c r="I196" s="26" t="s">
        <v>378</v>
      </c>
      <c r="J196" s="32" t="s">
        <v>378</v>
      </c>
      <c r="K196" s="31" t="s">
        <v>378</v>
      </c>
      <c r="L196" s="26">
        <f>'Расчет субсидий'!P196-1</f>
        <v>-0.19871692060946267</v>
      </c>
      <c r="M196" s="32">
        <f>L196*'Расчет субсидий'!Q196</f>
        <v>-3.9743384121892533</v>
      </c>
      <c r="N196" s="39">
        <f t="shared" si="79"/>
        <v>-23.074214128150839</v>
      </c>
      <c r="O196" s="27">
        <f>'Расчет субсидий'!R196-1</f>
        <v>0</v>
      </c>
      <c r="P196" s="32">
        <f>O196*'Расчет субсидий'!S196</f>
        <v>0</v>
      </c>
      <c r="Q196" s="39">
        <f t="shared" si="80"/>
        <v>0</v>
      </c>
      <c r="R196" s="27">
        <f>'Расчет субсидий'!V196-1</f>
        <v>0.54955489614243347</v>
      </c>
      <c r="S196" s="32">
        <f>R196*'Расчет субсидий'!W196</f>
        <v>13.738872403560837</v>
      </c>
      <c r="T196" s="39">
        <f t="shared" si="81"/>
        <v>79.765146004383425</v>
      </c>
      <c r="U196" s="27">
        <f>'Расчет субсидий'!Z196-1</f>
        <v>5.2307692307692388E-2</v>
      </c>
      <c r="V196" s="32">
        <f>U196*'Расчет субсидий'!AA196</f>
        <v>1.3076923076923097</v>
      </c>
      <c r="W196" s="39">
        <f t="shared" si="82"/>
        <v>7.5922000574698973</v>
      </c>
      <c r="X196" s="115" t="e">
        <f>'Расчет субсидий'!AL196-1</f>
        <v>#VALUE!</v>
      </c>
      <c r="Y196" s="32" t="e">
        <f>X196*'Расчет субсидий'!AM196</f>
        <v>#VALUE!</v>
      </c>
      <c r="Z196" s="39" t="e">
        <f t="shared" si="75"/>
        <v>#VALUE!</v>
      </c>
      <c r="AA196" s="115">
        <f>'Расчет субсидий'!AP196-1</f>
        <v>0.21333333333333337</v>
      </c>
      <c r="AB196" s="32">
        <f>AA196*'Расчет субсидий'!AQ196</f>
        <v>4.2666666666666675</v>
      </c>
      <c r="AC196" s="119">
        <f t="shared" si="76"/>
        <v>24.771413520842923</v>
      </c>
      <c r="AD196" s="32">
        <f t="shared" si="77"/>
        <v>15.338892965730562</v>
      </c>
      <c r="AE196" s="33" t="str">
        <f>IF('Расчет субсидий'!BG196="+",'Расчет субсидий'!BG196,"-")</f>
        <v>-</v>
      </c>
    </row>
    <row r="197" spans="1:31" ht="15.75" x14ac:dyDescent="0.2">
      <c r="A197" s="16" t="s">
        <v>196</v>
      </c>
      <c r="B197" s="28">
        <f>'Расчет субсидий'!AW197</f>
        <v>97.072727272727207</v>
      </c>
      <c r="C197" s="26">
        <f>'Расчет субсидий'!D197-1</f>
        <v>-1</v>
      </c>
      <c r="D197" s="32">
        <f>C197*'Расчет субсидий'!E197</f>
        <v>0</v>
      </c>
      <c r="E197" s="39">
        <f t="shared" si="78"/>
        <v>0</v>
      </c>
      <c r="F197" s="26" t="s">
        <v>378</v>
      </c>
      <c r="G197" s="32" t="s">
        <v>378</v>
      </c>
      <c r="H197" s="31" t="s">
        <v>378</v>
      </c>
      <c r="I197" s="26" t="s">
        <v>378</v>
      </c>
      <c r="J197" s="32" t="s">
        <v>378</v>
      </c>
      <c r="K197" s="31" t="s">
        <v>378</v>
      </c>
      <c r="L197" s="26">
        <f>'Расчет субсидий'!P197-1</f>
        <v>0.3845595353339788</v>
      </c>
      <c r="M197" s="32">
        <f>L197*'Расчет субсидий'!Q197</f>
        <v>7.6911907066795759</v>
      </c>
      <c r="N197" s="39">
        <f t="shared" si="79"/>
        <v>65.006493367945879</v>
      </c>
      <c r="O197" s="27">
        <f>'Расчет субсидий'!R197-1</f>
        <v>0</v>
      </c>
      <c r="P197" s="32">
        <f>O197*'Расчет субсидий'!S197</f>
        <v>0</v>
      </c>
      <c r="Q197" s="39">
        <f t="shared" si="80"/>
        <v>0</v>
      </c>
      <c r="R197" s="27">
        <f>'Расчет субсидий'!V197-1</f>
        <v>5.8691756272401419E-2</v>
      </c>
      <c r="S197" s="32">
        <f>R197*'Расчет субсидий'!W197</f>
        <v>2.0542114695340494</v>
      </c>
      <c r="T197" s="39">
        <f t="shared" si="81"/>
        <v>17.362342108439787</v>
      </c>
      <c r="U197" s="27">
        <f>'Расчет субсидий'!Z197-1</f>
        <v>9.543568464730301E-2</v>
      </c>
      <c r="V197" s="32">
        <f>U197*'Расчет субсидий'!AA197</f>
        <v>1.4315352697095451</v>
      </c>
      <c r="W197" s="39">
        <f t="shared" si="82"/>
        <v>12.099438378967129</v>
      </c>
      <c r="X197" s="115" t="e">
        <f>'Расчет субсидий'!AL197-1</f>
        <v>#VALUE!</v>
      </c>
      <c r="Y197" s="32" t="e">
        <f>X197*'Расчет субсидий'!AM197</f>
        <v>#VALUE!</v>
      </c>
      <c r="Z197" s="39" t="e">
        <f t="shared" si="75"/>
        <v>#VALUE!</v>
      </c>
      <c r="AA197" s="115">
        <f>'Расчет субсидий'!AP197-1</f>
        <v>1.5407190022010298E-2</v>
      </c>
      <c r="AB197" s="32">
        <f>AA197*'Расчет субсидий'!AQ197</f>
        <v>0.30814380044020595</v>
      </c>
      <c r="AC197" s="119">
        <f t="shared" si="76"/>
        <v>2.6044534173744052</v>
      </c>
      <c r="AD197" s="32">
        <f t="shared" si="77"/>
        <v>11.485081246363377</v>
      </c>
      <c r="AE197" s="33" t="str">
        <f>IF('Расчет субсидий'!BG197="+",'Расчет субсидий'!BG197,"-")</f>
        <v>-</v>
      </c>
    </row>
    <row r="198" spans="1:31" ht="15.75" x14ac:dyDescent="0.2">
      <c r="A198" s="16" t="s">
        <v>197</v>
      </c>
      <c r="B198" s="28">
        <f>'Расчет субсидий'!AW198</f>
        <v>85.145454545454641</v>
      </c>
      <c r="C198" s="26">
        <f>'Расчет субсидий'!D198-1</f>
        <v>-1</v>
      </c>
      <c r="D198" s="32">
        <f>C198*'Расчет субсидий'!E198</f>
        <v>0</v>
      </c>
      <c r="E198" s="39">
        <f t="shared" si="78"/>
        <v>0</v>
      </c>
      <c r="F198" s="26" t="s">
        <v>378</v>
      </c>
      <c r="G198" s="32" t="s">
        <v>378</v>
      </c>
      <c r="H198" s="31" t="s">
        <v>378</v>
      </c>
      <c r="I198" s="26" t="s">
        <v>378</v>
      </c>
      <c r="J198" s="32" t="s">
        <v>378</v>
      </c>
      <c r="K198" s="31" t="s">
        <v>378</v>
      </c>
      <c r="L198" s="26">
        <f>'Расчет субсидий'!P198-1</f>
        <v>-0.35957758873569967</v>
      </c>
      <c r="M198" s="32">
        <f>L198*'Расчет субсидий'!Q198</f>
        <v>-7.191551774713993</v>
      </c>
      <c r="N198" s="39">
        <f t="shared" si="79"/>
        <v>-52.560907664260775</v>
      </c>
      <c r="O198" s="27">
        <f>'Расчет субсидий'!R198-1</f>
        <v>0</v>
      </c>
      <c r="P198" s="32">
        <f>O198*'Расчет субсидий'!S198</f>
        <v>0</v>
      </c>
      <c r="Q198" s="39">
        <f t="shared" si="80"/>
        <v>0</v>
      </c>
      <c r="R198" s="27">
        <f>'Расчет субсидий'!V198-1</f>
        <v>0.63128221649484551</v>
      </c>
      <c r="S198" s="32">
        <f>R198*'Расчет субсидий'!W198</f>
        <v>15.782055412371138</v>
      </c>
      <c r="T198" s="39">
        <f t="shared" si="81"/>
        <v>115.34633737860787</v>
      </c>
      <c r="U198" s="27">
        <f>'Расчет субсидий'!Z198-1</f>
        <v>8.6419753086419915E-2</v>
      </c>
      <c r="V198" s="32">
        <f>U198*'Расчет субсидий'!AA198</f>
        <v>2.1604938271604981</v>
      </c>
      <c r="W198" s="39">
        <f t="shared" si="82"/>
        <v>15.790405202652455</v>
      </c>
      <c r="X198" s="115" t="e">
        <f>'Расчет субсидий'!AL198-1</f>
        <v>#VALUE!</v>
      </c>
      <c r="Y198" s="32" t="e">
        <f>X198*'Расчет субсидий'!AM198</f>
        <v>#VALUE!</v>
      </c>
      <c r="Z198" s="39" t="e">
        <f t="shared" si="75"/>
        <v>#VALUE!</v>
      </c>
      <c r="AA198" s="115">
        <f>'Расчет субсидий'!AP198-1</f>
        <v>4.4943820224719211E-2</v>
      </c>
      <c r="AB198" s="32">
        <f>AA198*'Расчет субсидий'!AQ198</f>
        <v>0.89887640449438422</v>
      </c>
      <c r="AC198" s="119">
        <f t="shared" si="76"/>
        <v>6.5696196284550847</v>
      </c>
      <c r="AD198" s="32">
        <f t="shared" si="77"/>
        <v>11.649873869312028</v>
      </c>
      <c r="AE198" s="33" t="str">
        <f>IF('Расчет субсидий'!BG198="+",'Расчет субсидий'!BG198,"-")</f>
        <v>-</v>
      </c>
    </row>
    <row r="199" spans="1:31" ht="15.75" x14ac:dyDescent="0.2">
      <c r="A199" s="36" t="s">
        <v>198</v>
      </c>
      <c r="B199" s="44"/>
      <c r="C199" s="45"/>
      <c r="D199" s="46"/>
      <c r="E199" s="42"/>
      <c r="F199" s="45"/>
      <c r="G199" s="46"/>
      <c r="H199" s="42"/>
      <c r="I199" s="45"/>
      <c r="J199" s="46"/>
      <c r="K199" s="42"/>
      <c r="L199" s="45"/>
      <c r="M199" s="46"/>
      <c r="N199" s="42"/>
      <c r="O199" s="47"/>
      <c r="P199" s="46"/>
      <c r="Q199" s="42"/>
      <c r="R199" s="47"/>
      <c r="S199" s="46"/>
      <c r="T199" s="42"/>
      <c r="U199" s="47"/>
      <c r="V199" s="46"/>
      <c r="W199" s="42"/>
      <c r="X199" s="116"/>
      <c r="Y199" s="46"/>
      <c r="Z199" s="42"/>
      <c r="AA199" s="116"/>
      <c r="AB199" s="46"/>
      <c r="AC199" s="120"/>
      <c r="AD199" s="32"/>
      <c r="AE199" s="33"/>
    </row>
    <row r="200" spans="1:31" ht="15.75" x14ac:dyDescent="0.2">
      <c r="A200" s="16" t="s">
        <v>199</v>
      </c>
      <c r="B200" s="28">
        <f>'Расчет субсидий'!AW200</f>
        <v>26.881818181818176</v>
      </c>
      <c r="C200" s="26">
        <f>'Расчет субсидий'!D200-1</f>
        <v>-1</v>
      </c>
      <c r="D200" s="32">
        <f>C200*'Расчет субсидий'!E200</f>
        <v>0</v>
      </c>
      <c r="E200" s="39">
        <f t="shared" ref="E200:E211" si="83">$B200*D200/$AD200</f>
        <v>0</v>
      </c>
      <c r="F200" s="26" t="s">
        <v>378</v>
      </c>
      <c r="G200" s="32" t="s">
        <v>378</v>
      </c>
      <c r="H200" s="31" t="s">
        <v>378</v>
      </c>
      <c r="I200" s="26" t="s">
        <v>378</v>
      </c>
      <c r="J200" s="32" t="s">
        <v>378</v>
      </c>
      <c r="K200" s="31" t="s">
        <v>378</v>
      </c>
      <c r="L200" s="26">
        <f>'Расчет субсидий'!P200-1</f>
        <v>0.86534267018711986</v>
      </c>
      <c r="M200" s="32">
        <f>L200*'Расчет субсидий'!Q200</f>
        <v>17.306853403742398</v>
      </c>
      <c r="N200" s="39">
        <f t="shared" ref="N200:N211" si="84">$B200*M200/$AD200</f>
        <v>106.80611393741522</v>
      </c>
      <c r="O200" s="27">
        <f>'Расчет субсидий'!R200-1</f>
        <v>0</v>
      </c>
      <c r="P200" s="32">
        <f>O200*'Расчет субсидий'!S200</f>
        <v>0</v>
      </c>
      <c r="Q200" s="39">
        <f t="shared" ref="Q200:Q211" si="85">$B200*P200/$AD200</f>
        <v>0</v>
      </c>
      <c r="R200" s="27">
        <f>'Расчет субсидий'!V200-1</f>
        <v>-0.33999999999999997</v>
      </c>
      <c r="S200" s="32">
        <f>R200*'Расчет субсидий'!W200</f>
        <v>-11.899999999999999</v>
      </c>
      <c r="T200" s="39">
        <f t="shared" ref="T200:T211" si="86">$B200*S200/$AD200</f>
        <v>-73.438696579032907</v>
      </c>
      <c r="U200" s="27">
        <f>'Расчет субсидий'!Z200-1</f>
        <v>-7.4999999999999956E-2</v>
      </c>
      <c r="V200" s="32">
        <f>U200*'Расчет субсидий'!AA200</f>
        <v>-1.1249999999999993</v>
      </c>
      <c r="W200" s="39">
        <f t="shared" ref="W200:W211" si="87">$B200*V200/$AD200</f>
        <v>-6.9427339202867211</v>
      </c>
      <c r="X200" s="115" t="e">
        <f>'Расчет субсидий'!AL200-1</f>
        <v>#VALUE!</v>
      </c>
      <c r="Y200" s="32" t="e">
        <f>X200*'Расчет субсидий'!AM200</f>
        <v>#VALUE!</v>
      </c>
      <c r="Z200" s="39" t="e">
        <f t="shared" si="75"/>
        <v>#VALUE!</v>
      </c>
      <c r="AA200" s="115">
        <f>'Расчет субсидий'!AP200-1</f>
        <v>3.7037037037037646E-3</v>
      </c>
      <c r="AB200" s="32">
        <f>AA200*'Расчет субсидий'!AQ200</f>
        <v>7.4074074074075291E-2</v>
      </c>
      <c r="AC200" s="119">
        <f t="shared" si="76"/>
        <v>0.45713474372259022</v>
      </c>
      <c r="AD200" s="32">
        <f t="shared" si="77"/>
        <v>4.3559274778164756</v>
      </c>
      <c r="AE200" s="33" t="str">
        <f>IF('Расчет субсидий'!BG200="+",'Расчет субсидий'!BG200,"-")</f>
        <v>-</v>
      </c>
    </row>
    <row r="201" spans="1:31" ht="15.75" x14ac:dyDescent="0.2">
      <c r="A201" s="16" t="s">
        <v>200</v>
      </c>
      <c r="B201" s="28">
        <f>'Расчет субсидий'!AW201</f>
        <v>78.409090909090935</v>
      </c>
      <c r="C201" s="26">
        <f>'Расчет субсидий'!D201-1</f>
        <v>-1</v>
      </c>
      <c r="D201" s="32">
        <f>C201*'Расчет субсидий'!E201</f>
        <v>0</v>
      </c>
      <c r="E201" s="39">
        <f t="shared" si="83"/>
        <v>0</v>
      </c>
      <c r="F201" s="26" t="s">
        <v>378</v>
      </c>
      <c r="G201" s="32" t="s">
        <v>378</v>
      </c>
      <c r="H201" s="31" t="s">
        <v>378</v>
      </c>
      <c r="I201" s="26" t="s">
        <v>378</v>
      </c>
      <c r="J201" s="32" t="s">
        <v>378</v>
      </c>
      <c r="K201" s="31" t="s">
        <v>378</v>
      </c>
      <c r="L201" s="26">
        <f>'Расчет субсидий'!P201-1</f>
        <v>2.3686236766121267</v>
      </c>
      <c r="M201" s="32">
        <f>L201*'Расчет субсидий'!Q201</f>
        <v>47.372473532242537</v>
      </c>
      <c r="N201" s="39">
        <f t="shared" si="84"/>
        <v>173.63586640302617</v>
      </c>
      <c r="O201" s="27">
        <f>'Расчет субсидий'!R201-1</f>
        <v>0</v>
      </c>
      <c r="P201" s="32">
        <f>O201*'Расчет субсидий'!S201</f>
        <v>0</v>
      </c>
      <c r="Q201" s="39">
        <f t="shared" si="85"/>
        <v>0</v>
      </c>
      <c r="R201" s="27">
        <f>'Расчет субсидий'!V201-1</f>
        <v>0</v>
      </c>
      <c r="S201" s="32">
        <f>R201*'Расчет субсидий'!W201</f>
        <v>0</v>
      </c>
      <c r="T201" s="39">
        <f t="shared" si="86"/>
        <v>0</v>
      </c>
      <c r="U201" s="27">
        <f>'Расчет субсидий'!Z201-1</f>
        <v>-0.66666666666666674</v>
      </c>
      <c r="V201" s="32">
        <f>U201*'Расчет субсидий'!AA201</f>
        <v>-13.333333333333336</v>
      </c>
      <c r="W201" s="39">
        <f t="shared" si="87"/>
        <v>-48.871099876132796</v>
      </c>
      <c r="X201" s="115" t="e">
        <f>'Расчет субсидий'!AL201-1</f>
        <v>#VALUE!</v>
      </c>
      <c r="Y201" s="32" t="e">
        <f>X201*'Расчет субсидий'!AM201</f>
        <v>#VALUE!</v>
      </c>
      <c r="Z201" s="39" t="e">
        <f t="shared" si="75"/>
        <v>#VALUE!</v>
      </c>
      <c r="AA201" s="115">
        <f>'Расчет субсидий'!AP201-1</f>
        <v>-0.63235294117647056</v>
      </c>
      <c r="AB201" s="32">
        <f>AA201*'Расчет субсидий'!AQ201</f>
        <v>-12.647058823529411</v>
      </c>
      <c r="AC201" s="119">
        <f t="shared" si="76"/>
        <v>-46.355675617802426</v>
      </c>
      <c r="AD201" s="32">
        <f t="shared" si="77"/>
        <v>21.392081375379789</v>
      </c>
      <c r="AE201" s="33" t="str">
        <f>IF('Расчет субсидий'!BG201="+",'Расчет субсидий'!BG201,"-")</f>
        <v>-</v>
      </c>
    </row>
    <row r="202" spans="1:31" ht="15.75" x14ac:dyDescent="0.2">
      <c r="A202" s="16" t="s">
        <v>201</v>
      </c>
      <c r="B202" s="28">
        <f>'Расчет субсидий'!AW202</f>
        <v>170.25454545454534</v>
      </c>
      <c r="C202" s="26">
        <f>'Расчет субсидий'!D202-1</f>
        <v>-1</v>
      </c>
      <c r="D202" s="32">
        <f>C202*'Расчет субсидий'!E202</f>
        <v>0</v>
      </c>
      <c r="E202" s="39">
        <f t="shared" si="83"/>
        <v>0</v>
      </c>
      <c r="F202" s="26" t="s">
        <v>378</v>
      </c>
      <c r="G202" s="32" t="s">
        <v>378</v>
      </c>
      <c r="H202" s="31" t="s">
        <v>378</v>
      </c>
      <c r="I202" s="26" t="s">
        <v>378</v>
      </c>
      <c r="J202" s="32" t="s">
        <v>378</v>
      </c>
      <c r="K202" s="31" t="s">
        <v>378</v>
      </c>
      <c r="L202" s="26">
        <f>'Расчет субсидий'!P202-1</f>
        <v>2.2554063604240282</v>
      </c>
      <c r="M202" s="32">
        <f>L202*'Расчет субсидий'!Q202</f>
        <v>45.108127208480568</v>
      </c>
      <c r="N202" s="39">
        <f t="shared" si="84"/>
        <v>180.12779522198267</v>
      </c>
      <c r="O202" s="27">
        <f>'Расчет субсидий'!R202-1</f>
        <v>0</v>
      </c>
      <c r="P202" s="32">
        <f>O202*'Расчет субсидий'!S202</f>
        <v>0</v>
      </c>
      <c r="Q202" s="39">
        <f t="shared" si="85"/>
        <v>0</v>
      </c>
      <c r="R202" s="27">
        <f>'Расчет субсидий'!V202-1</f>
        <v>1.2103281334050475E-2</v>
      </c>
      <c r="S202" s="32">
        <f>R202*'Расчет субсидий'!W202</f>
        <v>0.36309844002151426</v>
      </c>
      <c r="T202" s="39">
        <f t="shared" si="86"/>
        <v>1.4499409640159113</v>
      </c>
      <c r="U202" s="27">
        <f>'Расчет субсидий'!Z202-1</f>
        <v>1.9565217391304346E-2</v>
      </c>
      <c r="V202" s="32">
        <f>U202*'Расчет субсидий'!AA202</f>
        <v>0.39130434782608692</v>
      </c>
      <c r="W202" s="39">
        <f t="shared" si="87"/>
        <v>1.5625740591916515</v>
      </c>
      <c r="X202" s="115" t="e">
        <f>'Расчет субсидий'!AL202-1</f>
        <v>#VALUE!</v>
      </c>
      <c r="Y202" s="32" t="e">
        <f>X202*'Расчет субсидий'!AM202</f>
        <v>#VALUE!</v>
      </c>
      <c r="Z202" s="39" t="e">
        <f t="shared" si="75"/>
        <v>#VALUE!</v>
      </c>
      <c r="AA202" s="115">
        <f>'Расчет субсидий'!AP202-1</f>
        <v>-0.16134453781512603</v>
      </c>
      <c r="AB202" s="32">
        <f>AA202*'Расчет субсидий'!AQ202</f>
        <v>-3.2268907563025206</v>
      </c>
      <c r="AC202" s="119">
        <f t="shared" si="76"/>
        <v>-12.885764790644879</v>
      </c>
      <c r="AD202" s="32">
        <f t="shared" si="77"/>
        <v>42.635639240025647</v>
      </c>
      <c r="AE202" s="33" t="str">
        <f>IF('Расчет субсидий'!BG202="+",'Расчет субсидий'!BG202,"-")</f>
        <v>-</v>
      </c>
    </row>
    <row r="203" spans="1:31" ht="15.75" x14ac:dyDescent="0.2">
      <c r="A203" s="16" t="s">
        <v>202</v>
      </c>
      <c r="B203" s="28">
        <f>'Расчет субсидий'!AW203</f>
        <v>17.227272727272748</v>
      </c>
      <c r="C203" s="26">
        <f>'Расчет субсидий'!D203-1</f>
        <v>-1</v>
      </c>
      <c r="D203" s="32">
        <f>C203*'Расчет субсидий'!E203</f>
        <v>0</v>
      </c>
      <c r="E203" s="39">
        <f t="shared" si="83"/>
        <v>0</v>
      </c>
      <c r="F203" s="26" t="s">
        <v>378</v>
      </c>
      <c r="G203" s="32" t="s">
        <v>378</v>
      </c>
      <c r="H203" s="31" t="s">
        <v>378</v>
      </c>
      <c r="I203" s="26" t="s">
        <v>378</v>
      </c>
      <c r="J203" s="32" t="s">
        <v>378</v>
      </c>
      <c r="K203" s="31" t="s">
        <v>378</v>
      </c>
      <c r="L203" s="26">
        <f>'Расчет субсидий'!P203-1</f>
        <v>0.48112404200965075</v>
      </c>
      <c r="M203" s="32">
        <f>L203*'Расчет субсидий'!Q203</f>
        <v>9.6224808401930151</v>
      </c>
      <c r="N203" s="39">
        <f t="shared" si="84"/>
        <v>25.031269360702339</v>
      </c>
      <c r="O203" s="27">
        <f>'Расчет субсидий'!R203-1</f>
        <v>0</v>
      </c>
      <c r="P203" s="32">
        <f>O203*'Расчет субсидий'!S203</f>
        <v>0</v>
      </c>
      <c r="Q203" s="39">
        <f t="shared" si="85"/>
        <v>0</v>
      </c>
      <c r="R203" s="27">
        <f>'Расчет субсидий'!V203-1</f>
        <v>0</v>
      </c>
      <c r="S203" s="32">
        <f>R203*'Расчет субсидий'!W203</f>
        <v>0</v>
      </c>
      <c r="T203" s="39">
        <f t="shared" si="86"/>
        <v>0</v>
      </c>
      <c r="U203" s="27">
        <f>'Расчет субсидий'!Z203-1</f>
        <v>0.25</v>
      </c>
      <c r="V203" s="32">
        <f>U203*'Расчет субсидий'!AA203</f>
        <v>5</v>
      </c>
      <c r="W203" s="39">
        <f t="shared" si="87"/>
        <v>13.006661055715981</v>
      </c>
      <c r="X203" s="115" t="e">
        <f>'Расчет субсидий'!AL203-1</f>
        <v>#VALUE!</v>
      </c>
      <c r="Y203" s="32" t="e">
        <f>X203*'Расчет субсидий'!AM203</f>
        <v>#VALUE!</v>
      </c>
      <c r="Z203" s="39" t="e">
        <f t="shared" si="75"/>
        <v>#VALUE!</v>
      </c>
      <c r="AA203" s="115">
        <f>'Расчет субсидий'!AP203-1</f>
        <v>-0.4</v>
      </c>
      <c r="AB203" s="32">
        <f>AA203*'Расчет субсидий'!AQ203</f>
        <v>-8</v>
      </c>
      <c r="AC203" s="119">
        <f t="shared" si="76"/>
        <v>-20.810657689145572</v>
      </c>
      <c r="AD203" s="32">
        <f t="shared" si="77"/>
        <v>6.6224808401930151</v>
      </c>
      <c r="AE203" s="33" t="str">
        <f>IF('Расчет субсидий'!BG203="+",'Расчет субсидий'!BG203,"-")</f>
        <v>-</v>
      </c>
    </row>
    <row r="204" spans="1:31" ht="15.75" x14ac:dyDescent="0.2">
      <c r="A204" s="16" t="s">
        <v>203</v>
      </c>
      <c r="B204" s="28">
        <f>'Расчет субсидий'!AW204</f>
        <v>120.74545454545466</v>
      </c>
      <c r="C204" s="26">
        <f>'Расчет субсидий'!D204-1</f>
        <v>-1</v>
      </c>
      <c r="D204" s="32">
        <f>C204*'Расчет субсидий'!E204</f>
        <v>0</v>
      </c>
      <c r="E204" s="39">
        <f t="shared" si="83"/>
        <v>0</v>
      </c>
      <c r="F204" s="26" t="s">
        <v>378</v>
      </c>
      <c r="G204" s="32" t="s">
        <v>378</v>
      </c>
      <c r="H204" s="31" t="s">
        <v>378</v>
      </c>
      <c r="I204" s="26" t="s">
        <v>378</v>
      </c>
      <c r="J204" s="32" t="s">
        <v>378</v>
      </c>
      <c r="K204" s="31" t="s">
        <v>378</v>
      </c>
      <c r="L204" s="26">
        <f>'Расчет субсидий'!P204-1</f>
        <v>0.578293043907252</v>
      </c>
      <c r="M204" s="32">
        <f>L204*'Расчет субсидий'!Q204</f>
        <v>11.56586087814504</v>
      </c>
      <c r="N204" s="39">
        <f t="shared" si="84"/>
        <v>97.447188320517697</v>
      </c>
      <c r="O204" s="27">
        <f>'Расчет субсидий'!R204-1</f>
        <v>0</v>
      </c>
      <c r="P204" s="32">
        <f>O204*'Расчет субсидий'!S204</f>
        <v>0</v>
      </c>
      <c r="Q204" s="39">
        <f t="shared" si="85"/>
        <v>0</v>
      </c>
      <c r="R204" s="27">
        <f>'Расчет субсидий'!V204-1</f>
        <v>-7.1345707656612634E-2</v>
      </c>
      <c r="S204" s="32">
        <f>R204*'Расчет субсидий'!W204</f>
        <v>-0.35672853828306317</v>
      </c>
      <c r="T204" s="39">
        <f t="shared" si="86"/>
        <v>-3.005586304004368</v>
      </c>
      <c r="U204" s="27">
        <f>'Расчет субсидий'!Z204-1</f>
        <v>6.5075921908893664E-2</v>
      </c>
      <c r="V204" s="32">
        <f>U204*'Расчет субсидий'!AA204</f>
        <v>2.9284164859002146</v>
      </c>
      <c r="W204" s="39">
        <f t="shared" si="87"/>
        <v>24.673126867854439</v>
      </c>
      <c r="X204" s="115" t="e">
        <f>'Расчет субсидий'!AL204-1</f>
        <v>#VALUE!</v>
      </c>
      <c r="Y204" s="32" t="e">
        <f>X204*'Расчет субсидий'!AM204</f>
        <v>#VALUE!</v>
      </c>
      <c r="Z204" s="39" t="e">
        <f t="shared" si="75"/>
        <v>#VALUE!</v>
      </c>
      <c r="AA204" s="115">
        <f>'Расчет субсидий'!AP204-1</f>
        <v>9.6774193548387899E-3</v>
      </c>
      <c r="AB204" s="32">
        <f>AA204*'Расчет субсидий'!AQ204</f>
        <v>0.1935483870967758</v>
      </c>
      <c r="AC204" s="119">
        <f t="shared" si="76"/>
        <v>1.6307256610868817</v>
      </c>
      <c r="AD204" s="32">
        <f t="shared" si="77"/>
        <v>14.331097212858968</v>
      </c>
      <c r="AE204" s="33" t="str">
        <f>IF('Расчет субсидий'!BG204="+",'Расчет субсидий'!BG204,"-")</f>
        <v>-</v>
      </c>
    </row>
    <row r="205" spans="1:31" ht="15.75" x14ac:dyDescent="0.2">
      <c r="A205" s="16" t="s">
        <v>204</v>
      </c>
      <c r="B205" s="28">
        <f>'Расчет субсидий'!AW205</f>
        <v>288.53636363636383</v>
      </c>
      <c r="C205" s="26">
        <f>'Расчет субсидий'!D205-1</f>
        <v>0.11435733819507754</v>
      </c>
      <c r="D205" s="32">
        <f>C205*'Расчет субсидий'!E205</f>
        <v>1.1435733819507754</v>
      </c>
      <c r="E205" s="39">
        <f t="shared" si="83"/>
        <v>19.049594672645746</v>
      </c>
      <c r="F205" s="26" t="s">
        <v>378</v>
      </c>
      <c r="G205" s="32" t="s">
        <v>378</v>
      </c>
      <c r="H205" s="31" t="s">
        <v>378</v>
      </c>
      <c r="I205" s="26" t="s">
        <v>378</v>
      </c>
      <c r="J205" s="32" t="s">
        <v>378</v>
      </c>
      <c r="K205" s="31" t="s">
        <v>378</v>
      </c>
      <c r="L205" s="26">
        <f>'Расчет субсидий'!P205-1</f>
        <v>0.94960173787110791</v>
      </c>
      <c r="M205" s="32">
        <f>L205*'Расчет субсидий'!Q205</f>
        <v>18.992034757422157</v>
      </c>
      <c r="N205" s="39">
        <f t="shared" si="84"/>
        <v>316.36847258592894</v>
      </c>
      <c r="O205" s="27">
        <f>'Расчет субсидий'!R205-1</f>
        <v>0</v>
      </c>
      <c r="P205" s="32">
        <f>O205*'Расчет субсидий'!S205</f>
        <v>0</v>
      </c>
      <c r="Q205" s="39">
        <f t="shared" si="85"/>
        <v>0</v>
      </c>
      <c r="R205" s="27">
        <f>'Расчет субсидий'!V205-1</f>
        <v>3.4602076124568004E-3</v>
      </c>
      <c r="S205" s="32">
        <f>R205*'Расчет субсидий'!W205</f>
        <v>0.12110726643598801</v>
      </c>
      <c r="T205" s="39">
        <f t="shared" si="86"/>
        <v>2.0173994725045041</v>
      </c>
      <c r="U205" s="27">
        <f>'Расчет субсидий'!Z205-1</f>
        <v>9.9750623441396957E-3</v>
      </c>
      <c r="V205" s="32">
        <f>U205*'Расчет субсидий'!AA205</f>
        <v>0.14962593516209544</v>
      </c>
      <c r="W205" s="39">
        <f t="shared" si="87"/>
        <v>2.4924621911811706</v>
      </c>
      <c r="X205" s="115" t="e">
        <f>'Расчет субсидий'!AL205-1</f>
        <v>#VALUE!</v>
      </c>
      <c r="Y205" s="32" t="e">
        <f>X205*'Расчет субсидий'!AM205</f>
        <v>#VALUE!</v>
      </c>
      <c r="Z205" s="39" t="e">
        <f t="shared" si="75"/>
        <v>#VALUE!</v>
      </c>
      <c r="AA205" s="115">
        <f>'Расчет субсидий'!AP205-1</f>
        <v>-0.1542553191489362</v>
      </c>
      <c r="AB205" s="32">
        <f>AA205*'Расчет субсидий'!AQ205</f>
        <v>-3.085106382978724</v>
      </c>
      <c r="AC205" s="119">
        <f t="shared" si="76"/>
        <v>-51.39156528589664</v>
      </c>
      <c r="AD205" s="32">
        <f t="shared" si="77"/>
        <v>17.321234957992296</v>
      </c>
      <c r="AE205" s="33" t="str">
        <f>IF('Расчет субсидий'!BG205="+",'Расчет субсидий'!BG205,"-")</f>
        <v>-</v>
      </c>
    </row>
    <row r="206" spans="1:31" ht="15.75" x14ac:dyDescent="0.2">
      <c r="A206" s="16" t="s">
        <v>205</v>
      </c>
      <c r="B206" s="28">
        <f>'Расчет субсидий'!AW206</f>
        <v>163.58181818181833</v>
      </c>
      <c r="C206" s="26">
        <f>'Расчет субсидий'!D206-1</f>
        <v>8.0702036034056901E-2</v>
      </c>
      <c r="D206" s="32">
        <f>C206*'Расчет субсидий'!E206</f>
        <v>0.80702036034056901</v>
      </c>
      <c r="E206" s="39">
        <f t="shared" si="83"/>
        <v>11.81624988465183</v>
      </c>
      <c r="F206" s="26" t="s">
        <v>378</v>
      </c>
      <c r="G206" s="32" t="s">
        <v>378</v>
      </c>
      <c r="H206" s="31" t="s">
        <v>378</v>
      </c>
      <c r="I206" s="26" t="s">
        <v>378</v>
      </c>
      <c r="J206" s="32" t="s">
        <v>378</v>
      </c>
      <c r="K206" s="31" t="s">
        <v>378</v>
      </c>
      <c r="L206" s="26">
        <f>'Расчет субсидий'!P206-1</f>
        <v>0.45367224255096716</v>
      </c>
      <c r="M206" s="32">
        <f>L206*'Расчет субсидий'!Q206</f>
        <v>9.0734448510193424</v>
      </c>
      <c r="N206" s="39">
        <f t="shared" si="84"/>
        <v>132.8517803801218</v>
      </c>
      <c r="O206" s="27">
        <f>'Расчет субсидий'!R206-1</f>
        <v>0</v>
      </c>
      <c r="P206" s="32">
        <f>O206*'Расчет субсидий'!S206</f>
        <v>0</v>
      </c>
      <c r="Q206" s="39">
        <f t="shared" si="85"/>
        <v>0</v>
      </c>
      <c r="R206" s="27">
        <f>'Расчет субсидий'!V206-1</f>
        <v>0.39540889526542333</v>
      </c>
      <c r="S206" s="32">
        <f>R206*'Расчет субсидий'!W206</f>
        <v>11.8622668579627</v>
      </c>
      <c r="T206" s="39">
        <f t="shared" si="86"/>
        <v>173.68522069624012</v>
      </c>
      <c r="U206" s="27">
        <f>'Расчет субсидий'!Z206-1</f>
        <v>0.12478336221837094</v>
      </c>
      <c r="V206" s="32">
        <f>U206*'Расчет субсидий'!AA206</f>
        <v>2.4956672443674188</v>
      </c>
      <c r="W206" s="39">
        <f t="shared" si="87"/>
        <v>36.541119948871042</v>
      </c>
      <c r="X206" s="115" t="e">
        <f>'Расчет субсидий'!AL206-1</f>
        <v>#VALUE!</v>
      </c>
      <c r="Y206" s="32" t="e">
        <f>X206*'Расчет субсидий'!AM206</f>
        <v>#VALUE!</v>
      </c>
      <c r="Z206" s="39" t="e">
        <f t="shared" si="75"/>
        <v>#VALUE!</v>
      </c>
      <c r="AA206" s="115">
        <f>'Расчет субсидий'!AP206-1</f>
        <v>-0.65330848089468785</v>
      </c>
      <c r="AB206" s="32">
        <f>AA206*'Расчет субсидий'!AQ206</f>
        <v>-13.066169617893756</v>
      </c>
      <c r="AC206" s="119">
        <f t="shared" si="76"/>
        <v>-191.31255272806649</v>
      </c>
      <c r="AD206" s="32">
        <f t="shared" si="77"/>
        <v>11.172229695796275</v>
      </c>
      <c r="AE206" s="33" t="str">
        <f>IF('Расчет субсидий'!BG206="+",'Расчет субсидий'!BG206,"-")</f>
        <v>-</v>
      </c>
    </row>
    <row r="207" spans="1:31" ht="15.75" x14ac:dyDescent="0.2">
      <c r="A207" s="16" t="s">
        <v>206</v>
      </c>
      <c r="B207" s="28">
        <f>'Расчет субсидий'!AW207</f>
        <v>-39.75454545454545</v>
      </c>
      <c r="C207" s="26">
        <f>'Расчет субсидий'!D207-1</f>
        <v>-1</v>
      </c>
      <c r="D207" s="32">
        <f>C207*'Расчет субсидий'!E207</f>
        <v>0</v>
      </c>
      <c r="E207" s="39">
        <f t="shared" si="83"/>
        <v>0</v>
      </c>
      <c r="F207" s="26" t="s">
        <v>378</v>
      </c>
      <c r="G207" s="32" t="s">
        <v>378</v>
      </c>
      <c r="H207" s="31" t="s">
        <v>378</v>
      </c>
      <c r="I207" s="26" t="s">
        <v>378</v>
      </c>
      <c r="J207" s="32" t="s">
        <v>378</v>
      </c>
      <c r="K207" s="31" t="s">
        <v>378</v>
      </c>
      <c r="L207" s="26">
        <f>'Расчет субсидий'!P207-1</f>
        <v>-6.076571829996491E-2</v>
      </c>
      <c r="M207" s="32">
        <f>L207*'Расчет субсидий'!Q207</f>
        <v>-1.2153143659992982</v>
      </c>
      <c r="N207" s="39">
        <f t="shared" si="84"/>
        <v>-3.4633396184493912</v>
      </c>
      <c r="O207" s="27">
        <f>'Расчет субсидий'!R207-1</f>
        <v>0</v>
      </c>
      <c r="P207" s="32">
        <f>O207*'Расчет субсидий'!S207</f>
        <v>0</v>
      </c>
      <c r="Q207" s="39">
        <f t="shared" si="85"/>
        <v>0</v>
      </c>
      <c r="R207" s="27">
        <f>'Расчет субсидий'!V207-1</f>
        <v>-0.34822104466313397</v>
      </c>
      <c r="S207" s="32">
        <f>R207*'Расчет субсидий'!W207</f>
        <v>-10.446631339894019</v>
      </c>
      <c r="T207" s="39">
        <f t="shared" si="86"/>
        <v>-29.77026620518933</v>
      </c>
      <c r="U207" s="27">
        <f>'Расчет субсидий'!Z207-1</f>
        <v>-0.22916666666666674</v>
      </c>
      <c r="V207" s="32">
        <f>U207*'Расчет субсидий'!AA207</f>
        <v>-4.5833333333333348</v>
      </c>
      <c r="W207" s="39">
        <f t="shared" si="87"/>
        <v>-13.061344753248983</v>
      </c>
      <c r="X207" s="115" t="e">
        <f>'Расчет субсидий'!AL207-1</f>
        <v>#VALUE!</v>
      </c>
      <c r="Y207" s="32" t="e">
        <f>X207*'Расчет субсидий'!AM207</f>
        <v>#VALUE!</v>
      </c>
      <c r="Z207" s="39" t="e">
        <f t="shared" si="75"/>
        <v>#VALUE!</v>
      </c>
      <c r="AA207" s="115">
        <f>'Расчет субсидий'!AP207-1</f>
        <v>0.11475409836065564</v>
      </c>
      <c r="AB207" s="32">
        <f>AA207*'Расчет субсидий'!AQ207</f>
        <v>2.2950819672131129</v>
      </c>
      <c r="AC207" s="119">
        <f t="shared" si="76"/>
        <v>6.5404051223422552</v>
      </c>
      <c r="AD207" s="32">
        <f t="shared" si="77"/>
        <v>-13.950197072013539</v>
      </c>
      <c r="AE207" s="33" t="str">
        <f>IF('Расчет субсидий'!BG207="+",'Расчет субсидий'!BG207,"-")</f>
        <v>-</v>
      </c>
    </row>
    <row r="208" spans="1:31" ht="15.75" x14ac:dyDescent="0.2">
      <c r="A208" s="16" t="s">
        <v>207</v>
      </c>
      <c r="B208" s="28">
        <f>'Расчет субсидий'!AW208</f>
        <v>-49.481818181818142</v>
      </c>
      <c r="C208" s="26">
        <f>'Расчет субсидий'!D208-1</f>
        <v>-1</v>
      </c>
      <c r="D208" s="32">
        <f>C208*'Расчет субсидий'!E208</f>
        <v>0</v>
      </c>
      <c r="E208" s="39">
        <f t="shared" si="83"/>
        <v>0</v>
      </c>
      <c r="F208" s="26" t="s">
        <v>378</v>
      </c>
      <c r="G208" s="32" t="s">
        <v>378</v>
      </c>
      <c r="H208" s="31" t="s">
        <v>378</v>
      </c>
      <c r="I208" s="26" t="s">
        <v>378</v>
      </c>
      <c r="J208" s="32" t="s">
        <v>378</v>
      </c>
      <c r="K208" s="31" t="s">
        <v>378</v>
      </c>
      <c r="L208" s="26">
        <f>'Расчет субсидий'!P208-1</f>
        <v>-0.25494320572149765</v>
      </c>
      <c r="M208" s="32">
        <f>L208*'Расчет субсидий'!Q208</f>
        <v>-5.0988641144299525</v>
      </c>
      <c r="N208" s="39">
        <f t="shared" si="84"/>
        <v>-19.617211063041974</v>
      </c>
      <c r="O208" s="27">
        <f>'Расчет субсидий'!R208-1</f>
        <v>0</v>
      </c>
      <c r="P208" s="32">
        <f>O208*'Расчет субсидий'!S208</f>
        <v>0</v>
      </c>
      <c r="Q208" s="39">
        <f t="shared" si="85"/>
        <v>0</v>
      </c>
      <c r="R208" s="27">
        <f>'Расчет субсидий'!V208-1</f>
        <v>-0.48559670781893005</v>
      </c>
      <c r="S208" s="32">
        <f>R208*'Расчет субсидий'!W208</f>
        <v>-14.567901234567902</v>
      </c>
      <c r="T208" s="39">
        <f t="shared" si="86"/>
        <v>-56.048089702037167</v>
      </c>
      <c r="U208" s="27">
        <f>'Расчет субсидий'!Z208-1</f>
        <v>0.625</v>
      </c>
      <c r="V208" s="32">
        <f>U208*'Расчет субсидий'!AA208</f>
        <v>12.5</v>
      </c>
      <c r="W208" s="39">
        <f t="shared" si="87"/>
        <v>48.092110867214096</v>
      </c>
      <c r="X208" s="115" t="e">
        <f>'Расчет субсидий'!AL208-1</f>
        <v>#VALUE!</v>
      </c>
      <c r="Y208" s="32" t="e">
        <f>X208*'Расчет субсидий'!AM208</f>
        <v>#VALUE!</v>
      </c>
      <c r="Z208" s="39" t="e">
        <f t="shared" si="75"/>
        <v>#VALUE!</v>
      </c>
      <c r="AA208" s="115">
        <f>'Расчет субсидий'!AP208-1</f>
        <v>-0.28472222222222221</v>
      </c>
      <c r="AB208" s="32">
        <f>AA208*'Расчет субсидий'!AQ208</f>
        <v>-5.6944444444444446</v>
      </c>
      <c r="AC208" s="119">
        <f t="shared" si="76"/>
        <v>-21.908628283953089</v>
      </c>
      <c r="AD208" s="32">
        <f t="shared" si="77"/>
        <v>-12.861209793442301</v>
      </c>
      <c r="AE208" s="33" t="str">
        <f>IF('Расчет субсидий'!BG208="+",'Расчет субсидий'!BG208,"-")</f>
        <v>-</v>
      </c>
    </row>
    <row r="209" spans="1:31" ht="15.75" x14ac:dyDescent="0.2">
      <c r="A209" s="16" t="s">
        <v>208</v>
      </c>
      <c r="B209" s="28">
        <f>'Расчет субсидий'!AW209</f>
        <v>277.13636363636374</v>
      </c>
      <c r="C209" s="26">
        <f>'Расчет субсидий'!D209-1</f>
        <v>0.29963008631319354</v>
      </c>
      <c r="D209" s="32">
        <f>C209*'Расчет субсидий'!E209</f>
        <v>2.9963008631319354</v>
      </c>
      <c r="E209" s="39">
        <f t="shared" si="83"/>
        <v>43.810563362502648</v>
      </c>
      <c r="F209" s="26" t="s">
        <v>378</v>
      </c>
      <c r="G209" s="32" t="s">
        <v>378</v>
      </c>
      <c r="H209" s="31" t="s">
        <v>378</v>
      </c>
      <c r="I209" s="26" t="s">
        <v>378</v>
      </c>
      <c r="J209" s="32" t="s">
        <v>378</v>
      </c>
      <c r="K209" s="31" t="s">
        <v>378</v>
      </c>
      <c r="L209" s="26">
        <f>'Расчет субсидий'!P209-1</f>
        <v>0.26293917642614284</v>
      </c>
      <c r="M209" s="32">
        <f>L209*'Расчет субсидий'!Q209</f>
        <v>5.2587835285228568</v>
      </c>
      <c r="N209" s="39">
        <f t="shared" si="84"/>
        <v>76.891567138960951</v>
      </c>
      <c r="O209" s="27">
        <f>'Расчет субсидий'!R209-1</f>
        <v>0</v>
      </c>
      <c r="P209" s="32">
        <f>O209*'Расчет субсидий'!S209</f>
        <v>0</v>
      </c>
      <c r="Q209" s="39">
        <f t="shared" si="85"/>
        <v>0</v>
      </c>
      <c r="R209" s="27">
        <f>'Расчет субсидий'!V209-1</f>
        <v>0.58923946315045939</v>
      </c>
      <c r="S209" s="32">
        <f>R209*'Расчет субсидий'!W209</f>
        <v>20.623381210266079</v>
      </c>
      <c r="T209" s="39">
        <f t="shared" si="86"/>
        <v>301.54580281934261</v>
      </c>
      <c r="U209" s="27">
        <f>'Расчет субсидий'!Z209-1</f>
        <v>-0.53265306122448974</v>
      </c>
      <c r="V209" s="32">
        <f>U209*'Расчет субсидий'!AA209</f>
        <v>-7.9897959183673457</v>
      </c>
      <c r="W209" s="39">
        <f t="shared" si="87"/>
        <v>-116.82320178261904</v>
      </c>
      <c r="X209" s="115" t="e">
        <f>'Расчет субсидий'!AL209-1</f>
        <v>#VALUE!</v>
      </c>
      <c r="Y209" s="32" t="e">
        <f>X209*'Расчет субсидий'!AM209</f>
        <v>#VALUE!</v>
      </c>
      <c r="Z209" s="39" t="e">
        <f t="shared" si="75"/>
        <v>#VALUE!</v>
      </c>
      <c r="AA209" s="115">
        <f>'Расчет субсидий'!AP209-1</f>
        <v>-9.6735187424425662E-2</v>
      </c>
      <c r="AB209" s="32">
        <f>AA209*'Расчет субсидий'!AQ209</f>
        <v>-1.9347037484885132</v>
      </c>
      <c r="AC209" s="119">
        <f t="shared" si="76"/>
        <v>-28.288367901823467</v>
      </c>
      <c r="AD209" s="32">
        <f t="shared" si="77"/>
        <v>18.953965935065014</v>
      </c>
      <c r="AE209" s="33" t="str">
        <f>IF('Расчет субсидий'!BG209="+",'Расчет субсидий'!BG209,"-")</f>
        <v>-</v>
      </c>
    </row>
    <row r="210" spans="1:31" ht="15.75" x14ac:dyDescent="0.2">
      <c r="A210" s="16" t="s">
        <v>209</v>
      </c>
      <c r="B210" s="28">
        <f>'Расчет субсидий'!AW210</f>
        <v>66.81818181818187</v>
      </c>
      <c r="C210" s="26">
        <f>'Расчет субсидий'!D210-1</f>
        <v>-1</v>
      </c>
      <c r="D210" s="32">
        <f>C210*'Расчет субсидий'!E210</f>
        <v>0</v>
      </c>
      <c r="E210" s="39">
        <f t="shared" si="83"/>
        <v>0</v>
      </c>
      <c r="F210" s="26" t="s">
        <v>378</v>
      </c>
      <c r="G210" s="32" t="s">
        <v>378</v>
      </c>
      <c r="H210" s="31" t="s">
        <v>378</v>
      </c>
      <c r="I210" s="26" t="s">
        <v>378</v>
      </c>
      <c r="J210" s="32" t="s">
        <v>378</v>
      </c>
      <c r="K210" s="31" t="s">
        <v>378</v>
      </c>
      <c r="L210" s="26">
        <f>'Расчет субсидий'!P210-1</f>
        <v>-0.23054187192118225</v>
      </c>
      <c r="M210" s="32">
        <f>L210*'Расчет субсидий'!Q210</f>
        <v>-4.610837438423645</v>
      </c>
      <c r="N210" s="39">
        <f t="shared" si="84"/>
        <v>-10.951463729126548</v>
      </c>
      <c r="O210" s="27">
        <f>'Расчет субсидий'!R210-1</f>
        <v>0</v>
      </c>
      <c r="P210" s="32">
        <f>O210*'Расчет субсидий'!S210</f>
        <v>0</v>
      </c>
      <c r="Q210" s="39">
        <f t="shared" si="85"/>
        <v>0</v>
      </c>
      <c r="R210" s="27">
        <f>'Расчет субсидий'!V210-1</f>
        <v>0.89655172413793083</v>
      </c>
      <c r="S210" s="32">
        <f>R210*'Расчет субсидий'!W210</f>
        <v>31.37931034482758</v>
      </c>
      <c r="T210" s="39">
        <f t="shared" si="86"/>
        <v>74.530794823222323</v>
      </c>
      <c r="U210" s="27">
        <f>'Расчет субсидий'!Z210-1</f>
        <v>9.0909090909090828E-2</v>
      </c>
      <c r="V210" s="32">
        <f>U210*'Расчет субсидий'!AA210</f>
        <v>1.3636363636363624</v>
      </c>
      <c r="W210" s="39">
        <f t="shared" si="87"/>
        <v>3.2388507240860833</v>
      </c>
      <c r="X210" s="115" t="e">
        <f>'Расчет субсидий'!AL210-1</f>
        <v>#VALUE!</v>
      </c>
      <c r="Y210" s="32" t="e">
        <f>X210*'Расчет субсидий'!AM210</f>
        <v>#VALUE!</v>
      </c>
      <c r="Z210" s="39" t="e">
        <f t="shared" si="75"/>
        <v>#VALUE!</v>
      </c>
      <c r="AA210" s="115">
        <f>'Расчет субсидий'!AP210-1</f>
        <v>0</v>
      </c>
      <c r="AB210" s="32">
        <f>AA210*'Расчет субсидий'!AQ210</f>
        <v>0</v>
      </c>
      <c r="AC210" s="119">
        <f t="shared" si="76"/>
        <v>0</v>
      </c>
      <c r="AD210" s="32">
        <f t="shared" si="77"/>
        <v>28.132109270040299</v>
      </c>
      <c r="AE210" s="33" t="str">
        <f>IF('Расчет субсидий'!BG210="+",'Расчет субсидий'!BG210,"-")</f>
        <v>-</v>
      </c>
    </row>
    <row r="211" spans="1:31" ht="15.75" x14ac:dyDescent="0.2">
      <c r="A211" s="16" t="s">
        <v>210</v>
      </c>
      <c r="B211" s="28">
        <f>'Расчет субсидий'!AW211</f>
        <v>15.836363636363643</v>
      </c>
      <c r="C211" s="26">
        <f>'Расчет субсидий'!D211-1</f>
        <v>-1</v>
      </c>
      <c r="D211" s="32">
        <f>C211*'Расчет субсидий'!E211</f>
        <v>0</v>
      </c>
      <c r="E211" s="39">
        <f t="shared" si="83"/>
        <v>0</v>
      </c>
      <c r="F211" s="26" t="s">
        <v>378</v>
      </c>
      <c r="G211" s="32" t="s">
        <v>378</v>
      </c>
      <c r="H211" s="31" t="s">
        <v>378</v>
      </c>
      <c r="I211" s="26" t="s">
        <v>378</v>
      </c>
      <c r="J211" s="32" t="s">
        <v>378</v>
      </c>
      <c r="K211" s="31" t="s">
        <v>378</v>
      </c>
      <c r="L211" s="26">
        <f>'Расчет субсидий'!P211-1</f>
        <v>-0.17285375782246792</v>
      </c>
      <c r="M211" s="32">
        <f>L211*'Расчет субсидий'!Q211</f>
        <v>-3.4570751564493585</v>
      </c>
      <c r="N211" s="39">
        <f t="shared" si="84"/>
        <v>-1.1454049934506072</v>
      </c>
      <c r="O211" s="27">
        <f>'Расчет субсидий'!R211-1</f>
        <v>0</v>
      </c>
      <c r="P211" s="32">
        <f>O211*'Расчет субсидий'!S211</f>
        <v>0</v>
      </c>
      <c r="Q211" s="39">
        <f t="shared" si="85"/>
        <v>0</v>
      </c>
      <c r="R211" s="27">
        <f>'Расчет субсидий'!V211-1</f>
        <v>1.0256410256410255</v>
      </c>
      <c r="S211" s="32">
        <f>R211*'Расчет субсидий'!W211</f>
        <v>35.897435897435898</v>
      </c>
      <c r="T211" s="39">
        <f t="shared" si="86"/>
        <v>11.893609617450753</v>
      </c>
      <c r="U211" s="27">
        <f>'Расчет субсидий'!Z211-1</f>
        <v>1.5</v>
      </c>
      <c r="V211" s="32">
        <f>U211*'Расчет субсидий'!AA211</f>
        <v>22.5</v>
      </c>
      <c r="W211" s="39">
        <f t="shared" si="87"/>
        <v>7.4547445995093113</v>
      </c>
      <c r="X211" s="115" t="e">
        <f>'Расчет субсидий'!AL211-1</f>
        <v>#VALUE!</v>
      </c>
      <c r="Y211" s="32" t="e">
        <f>X211*'Расчет субсидий'!AM211</f>
        <v>#VALUE!</v>
      </c>
      <c r="Z211" s="39" t="e">
        <f t="shared" si="75"/>
        <v>#VALUE!</v>
      </c>
      <c r="AA211" s="115">
        <f>'Расчет субсидий'!AP211-1</f>
        <v>-0.3571428571428571</v>
      </c>
      <c r="AB211" s="32">
        <f>AA211*'Расчет субсидий'!AQ211</f>
        <v>-7.1428571428571423</v>
      </c>
      <c r="AC211" s="119">
        <f t="shared" si="76"/>
        <v>-2.366585587145813</v>
      </c>
      <c r="AD211" s="32">
        <f t="shared" si="77"/>
        <v>47.797503598129396</v>
      </c>
      <c r="AE211" s="33" t="str">
        <f>IF('Расчет субсидий'!BG211="+",'Расчет субсидий'!BG211,"-")</f>
        <v>-</v>
      </c>
    </row>
    <row r="212" spans="1:31" ht="15.75" x14ac:dyDescent="0.2">
      <c r="A212" s="36" t="s">
        <v>211</v>
      </c>
      <c r="B212" s="28">
        <f>'Расчет субсидий'!AW212</f>
        <v>0</v>
      </c>
      <c r="C212" s="45"/>
      <c r="D212" s="46"/>
      <c r="E212" s="42"/>
      <c r="F212" s="45"/>
      <c r="G212" s="46"/>
      <c r="H212" s="42"/>
      <c r="I212" s="45"/>
      <c r="J212" s="46"/>
      <c r="K212" s="42"/>
      <c r="L212" s="45"/>
      <c r="M212" s="46"/>
      <c r="N212" s="42"/>
      <c r="O212" s="47"/>
      <c r="P212" s="46"/>
      <c r="Q212" s="42"/>
      <c r="R212" s="47"/>
      <c r="S212" s="46"/>
      <c r="T212" s="42"/>
      <c r="U212" s="47"/>
      <c r="V212" s="46"/>
      <c r="W212" s="42"/>
      <c r="X212" s="116"/>
      <c r="Y212" s="46"/>
      <c r="Z212" s="42"/>
      <c r="AA212" s="116"/>
      <c r="AB212" s="46"/>
      <c r="AC212" s="120"/>
      <c r="AD212" s="32"/>
      <c r="AE212" s="33"/>
    </row>
    <row r="213" spans="1:31" ht="15.75" x14ac:dyDescent="0.2">
      <c r="A213" s="16" t="s">
        <v>212</v>
      </c>
      <c r="B213" s="28">
        <f>'Расчет субсидий'!AW213</f>
        <v>-6.6727272727272648</v>
      </c>
      <c r="C213" s="26">
        <f>'Расчет субсидий'!D213-1</f>
        <v>-1</v>
      </c>
      <c r="D213" s="32">
        <f>C213*'Расчет субсидий'!E213</f>
        <v>0</v>
      </c>
      <c r="E213" s="39">
        <f t="shared" ref="E213:E225" si="88">$B213*D213/$AD213</f>
        <v>0</v>
      </c>
      <c r="F213" s="26" t="s">
        <v>378</v>
      </c>
      <c r="G213" s="32" t="s">
        <v>378</v>
      </c>
      <c r="H213" s="31" t="s">
        <v>378</v>
      </c>
      <c r="I213" s="26" t="s">
        <v>378</v>
      </c>
      <c r="J213" s="32" t="s">
        <v>378</v>
      </c>
      <c r="K213" s="31" t="s">
        <v>378</v>
      </c>
      <c r="L213" s="26">
        <f>'Расчет субсидий'!P213-1</f>
        <v>-0.81335889159819019</v>
      </c>
      <c r="M213" s="32">
        <f>L213*'Расчет субсидий'!Q213</f>
        <v>-16.267177831963803</v>
      </c>
      <c r="N213" s="39">
        <f t="shared" ref="N213:N225" si="89">$B213*M213/$AD213</f>
        <v>-7.4588871541733228</v>
      </c>
      <c r="O213" s="27">
        <f>'Расчет субсидий'!R213-1</f>
        <v>0</v>
      </c>
      <c r="P213" s="32">
        <f>O213*'Расчет субсидий'!S213</f>
        <v>0</v>
      </c>
      <c r="Q213" s="39">
        <f t="shared" ref="Q213:Q225" si="90">$B213*P213/$AD213</f>
        <v>0</v>
      </c>
      <c r="R213" s="27">
        <f>'Расчет субсидий'!V213-1</f>
        <v>3.2828853249002421E-2</v>
      </c>
      <c r="S213" s="32">
        <f>R213*'Расчет субсидий'!W213</f>
        <v>0.49243279873503631</v>
      </c>
      <c r="T213" s="39">
        <f t="shared" ref="T213:T225" si="91">$B213*S213/$AD213</f>
        <v>0.2257921266196036</v>
      </c>
      <c r="U213" s="27">
        <f>'Расчет субсидий'!Z213-1</f>
        <v>6.7060367454068182E-2</v>
      </c>
      <c r="V213" s="32">
        <f>U213*'Расчет субсидий'!AA213</f>
        <v>2.3471128608923864</v>
      </c>
      <c r="W213" s="39">
        <f t="shared" ref="W213:W225" si="92">$B213*V213/$AD213</f>
        <v>1.0762069578599891</v>
      </c>
      <c r="X213" s="115" t="e">
        <f>'Расчет субсидий'!AL213-1</f>
        <v>#VALUE!</v>
      </c>
      <c r="Y213" s="32" t="e">
        <f>X213*'Расчет субсидий'!AM213</f>
        <v>#VALUE!</v>
      </c>
      <c r="Z213" s="39" t="e">
        <f t="shared" si="75"/>
        <v>#VALUE!</v>
      </c>
      <c r="AA213" s="115">
        <f>'Расчет субсидий'!AP213-1</f>
        <v>-5.6250000000000022E-2</v>
      </c>
      <c r="AB213" s="32">
        <f>AA213*'Расчет субсидий'!AQ213</f>
        <v>-1.1250000000000004</v>
      </c>
      <c r="AC213" s="119">
        <f t="shared" si="76"/>
        <v>-0.5158392030335347</v>
      </c>
      <c r="AD213" s="32">
        <f t="shared" si="77"/>
        <v>-14.552632172336381</v>
      </c>
      <c r="AE213" s="33" t="str">
        <f>IF('Расчет субсидий'!BG213="+",'Расчет субсидий'!BG213,"-")</f>
        <v>-</v>
      </c>
    </row>
    <row r="214" spans="1:31" ht="15.75" x14ac:dyDescent="0.2">
      <c r="A214" s="16" t="s">
        <v>213</v>
      </c>
      <c r="B214" s="28">
        <f>'Расчет субсидий'!AW214</f>
        <v>-517.9545454545455</v>
      </c>
      <c r="C214" s="26">
        <f>'Расчет субсидий'!D214-1</f>
        <v>-1</v>
      </c>
      <c r="D214" s="32">
        <f>C214*'Расчет субсидий'!E214</f>
        <v>0</v>
      </c>
      <c r="E214" s="39">
        <f t="shared" si="88"/>
        <v>0</v>
      </c>
      <c r="F214" s="26" t="s">
        <v>378</v>
      </c>
      <c r="G214" s="32" t="s">
        <v>378</v>
      </c>
      <c r="H214" s="31" t="s">
        <v>378</v>
      </c>
      <c r="I214" s="26" t="s">
        <v>378</v>
      </c>
      <c r="J214" s="32" t="s">
        <v>378</v>
      </c>
      <c r="K214" s="31" t="s">
        <v>378</v>
      </c>
      <c r="L214" s="26">
        <f>'Расчет субсидий'!P214-1</f>
        <v>-0.17802119511977921</v>
      </c>
      <c r="M214" s="32">
        <f>L214*'Расчет субсидий'!Q214</f>
        <v>-3.5604239023955842</v>
      </c>
      <c r="N214" s="39">
        <f t="shared" si="89"/>
        <v>-38.532409823314048</v>
      </c>
      <c r="O214" s="27">
        <f>'Расчет субсидий'!R214-1</f>
        <v>0</v>
      </c>
      <c r="P214" s="32">
        <f>O214*'Расчет субсидий'!S214</f>
        <v>0</v>
      </c>
      <c r="Q214" s="39">
        <f t="shared" si="90"/>
        <v>0</v>
      </c>
      <c r="R214" s="27">
        <f>'Расчет субсидий'!V214-1</f>
        <v>-1</v>
      </c>
      <c r="S214" s="32">
        <f>R214*'Расчет субсидий'!W214</f>
        <v>-20</v>
      </c>
      <c r="T214" s="39">
        <f t="shared" si="91"/>
        <v>-216.44843917258297</v>
      </c>
      <c r="U214" s="27">
        <f>'Расчет субсидий'!Z214-1</f>
        <v>-0.7</v>
      </c>
      <c r="V214" s="32">
        <f>U214*'Расчет субсидий'!AA214</f>
        <v>-21</v>
      </c>
      <c r="W214" s="39">
        <f t="shared" si="92"/>
        <v>-227.27086113121211</v>
      </c>
      <c r="X214" s="115" t="e">
        <f>'Расчет субсидий'!AL214-1</f>
        <v>#VALUE!</v>
      </c>
      <c r="Y214" s="32" t="e">
        <f>X214*'Расчет субсидий'!AM214</f>
        <v>#VALUE!</v>
      </c>
      <c r="Z214" s="39" t="e">
        <f t="shared" si="75"/>
        <v>#VALUE!</v>
      </c>
      <c r="AA214" s="115">
        <f>'Расчет субсидий'!AP214-1</f>
        <v>-0.16494845360824739</v>
      </c>
      <c r="AB214" s="32">
        <f>AA214*'Расчет субсидий'!AQ214</f>
        <v>-3.2989690721649478</v>
      </c>
      <c r="AC214" s="119">
        <f t="shared" si="76"/>
        <v>-35.702835327436354</v>
      </c>
      <c r="AD214" s="32">
        <f t="shared" si="77"/>
        <v>-47.859392974560535</v>
      </c>
      <c r="AE214" s="33" t="str">
        <f>IF('Расчет субсидий'!BG214="+",'Расчет субсидий'!BG214,"-")</f>
        <v>-</v>
      </c>
    </row>
    <row r="215" spans="1:31" ht="15.75" x14ac:dyDescent="0.2">
      <c r="A215" s="16" t="s">
        <v>214</v>
      </c>
      <c r="B215" s="28">
        <f>'Расчет субсидий'!AW215</f>
        <v>13.472727272727298</v>
      </c>
      <c r="C215" s="26">
        <f>'Расчет субсидий'!D215-1</f>
        <v>-0.12686891776761822</v>
      </c>
      <c r="D215" s="32">
        <f>C215*'Расчет субсидий'!E215</f>
        <v>-1.2686891776761822</v>
      </c>
      <c r="E215" s="39">
        <f t="shared" si="88"/>
        <v>-10.574572152469008</v>
      </c>
      <c r="F215" s="26" t="s">
        <v>378</v>
      </c>
      <c r="G215" s="32" t="s">
        <v>378</v>
      </c>
      <c r="H215" s="31" t="s">
        <v>378</v>
      </c>
      <c r="I215" s="26" t="s">
        <v>378</v>
      </c>
      <c r="J215" s="32" t="s">
        <v>378</v>
      </c>
      <c r="K215" s="31" t="s">
        <v>378</v>
      </c>
      <c r="L215" s="26">
        <f>'Расчет субсидий'!P215-1</f>
        <v>5.9671413765306713E-2</v>
      </c>
      <c r="M215" s="32">
        <f>L215*'Расчет субсидий'!Q215</f>
        <v>1.1934282753061343</v>
      </c>
      <c r="N215" s="39">
        <f t="shared" si="89"/>
        <v>9.9472696922795603</v>
      </c>
      <c r="O215" s="27">
        <f>'Расчет субсидий'!R215-1</f>
        <v>0</v>
      </c>
      <c r="P215" s="32">
        <f>O215*'Расчет субсидий'!S215</f>
        <v>0</v>
      </c>
      <c r="Q215" s="39">
        <f t="shared" si="90"/>
        <v>0</v>
      </c>
      <c r="R215" s="27">
        <f>'Расчет субсидий'!V215-1</f>
        <v>-0.2857142857142857</v>
      </c>
      <c r="S215" s="32">
        <f>R215*'Расчет субсидий'!W215</f>
        <v>-1.4285714285714284</v>
      </c>
      <c r="T215" s="39">
        <f t="shared" si="91"/>
        <v>-11.907196744638785</v>
      </c>
      <c r="U215" s="27">
        <f>'Расчет субсидий'!Z215-1</f>
        <v>0.15267175572519087</v>
      </c>
      <c r="V215" s="32">
        <f>U215*'Расчет субсидий'!AA215</f>
        <v>6.870229007633589</v>
      </c>
      <c r="W215" s="39">
        <f t="shared" si="92"/>
        <v>57.263617932232343</v>
      </c>
      <c r="X215" s="115" t="e">
        <f>'Расчет субсидий'!AL215-1</f>
        <v>#VALUE!</v>
      </c>
      <c r="Y215" s="32" t="e">
        <f>X215*'Расчет субсидий'!AM215</f>
        <v>#VALUE!</v>
      </c>
      <c r="Z215" s="39" t="e">
        <f t="shared" si="75"/>
        <v>#VALUE!</v>
      </c>
      <c r="AA215" s="115">
        <f>'Расчет субсидий'!AP215-1</f>
        <v>-0.1875</v>
      </c>
      <c r="AB215" s="32">
        <f>AA215*'Расчет субсидий'!AQ215</f>
        <v>-3.75</v>
      </c>
      <c r="AC215" s="119">
        <f t="shared" si="76"/>
        <v>-31.256391454676816</v>
      </c>
      <c r="AD215" s="32">
        <f t="shared" si="77"/>
        <v>1.616396676692113</v>
      </c>
      <c r="AE215" s="33" t="str">
        <f>IF('Расчет субсидий'!BG215="+",'Расчет субсидий'!BG215,"-")</f>
        <v>-</v>
      </c>
    </row>
    <row r="216" spans="1:31" ht="15.75" x14ac:dyDescent="0.2">
      <c r="A216" s="16" t="s">
        <v>215</v>
      </c>
      <c r="B216" s="28">
        <f>'Расчет субсидий'!AW216</f>
        <v>-70.745454545454663</v>
      </c>
      <c r="C216" s="26">
        <f>'Расчет субсидий'!D216-1</f>
        <v>-1</v>
      </c>
      <c r="D216" s="32">
        <f>C216*'Расчет субсидий'!E216</f>
        <v>0</v>
      </c>
      <c r="E216" s="39">
        <f t="shared" si="88"/>
        <v>0</v>
      </c>
      <c r="F216" s="26" t="s">
        <v>378</v>
      </c>
      <c r="G216" s="32" t="s">
        <v>378</v>
      </c>
      <c r="H216" s="31" t="s">
        <v>378</v>
      </c>
      <c r="I216" s="26" t="s">
        <v>378</v>
      </c>
      <c r="J216" s="32" t="s">
        <v>378</v>
      </c>
      <c r="K216" s="31" t="s">
        <v>378</v>
      </c>
      <c r="L216" s="26">
        <f>'Расчет субсидий'!P216-1</f>
        <v>-0.67430025445292618</v>
      </c>
      <c r="M216" s="32">
        <f>L216*'Расчет субсидий'!Q216</f>
        <v>-13.486005089058523</v>
      </c>
      <c r="N216" s="39">
        <f t="shared" si="89"/>
        <v>-89.794482075534304</v>
      </c>
      <c r="O216" s="27">
        <f>'Расчет субсидий'!R216-1</f>
        <v>0</v>
      </c>
      <c r="P216" s="32">
        <f>O216*'Расчет субсидий'!S216</f>
        <v>0</v>
      </c>
      <c r="Q216" s="39">
        <f t="shared" si="90"/>
        <v>0</v>
      </c>
      <c r="R216" s="27">
        <f>'Расчет субсидий'!V216-1</f>
        <v>-0.2654545454545455</v>
      </c>
      <c r="S216" s="32">
        <f>R216*'Расчет субсидий'!W216</f>
        <v>-7.9636363636363647</v>
      </c>
      <c r="T216" s="39">
        <f t="shared" si="91"/>
        <v>-53.024642804768526</v>
      </c>
      <c r="U216" s="27">
        <f>'Расчет субсидий'!Z216-1</f>
        <v>0.55000000000000004</v>
      </c>
      <c r="V216" s="32">
        <f>U216*'Расчет субсидий'!AA216</f>
        <v>11</v>
      </c>
      <c r="W216" s="39">
        <f t="shared" si="92"/>
        <v>73.241801134440536</v>
      </c>
      <c r="X216" s="115" t="e">
        <f>'Расчет субсидий'!AL216-1</f>
        <v>#VALUE!</v>
      </c>
      <c r="Y216" s="32" t="e">
        <f>X216*'Расчет субсидий'!AM216</f>
        <v>#VALUE!</v>
      </c>
      <c r="Z216" s="39" t="e">
        <f t="shared" si="75"/>
        <v>#VALUE!</v>
      </c>
      <c r="AA216" s="115">
        <f>'Расчет субсидий'!AP216-1</f>
        <v>-8.7719298245614308E-3</v>
      </c>
      <c r="AB216" s="32">
        <f>AA216*'Расчет субсидий'!AQ216</f>
        <v>-0.17543859649122862</v>
      </c>
      <c r="AC216" s="119">
        <f t="shared" si="76"/>
        <v>-1.1681307995923569</v>
      </c>
      <c r="AD216" s="32">
        <f t="shared" si="77"/>
        <v>-10.625080049186117</v>
      </c>
      <c r="AE216" s="33" t="str">
        <f>IF('Расчет субсидий'!BG216="+",'Расчет субсидий'!BG216,"-")</f>
        <v>-</v>
      </c>
    </row>
    <row r="217" spans="1:31" ht="15.75" x14ac:dyDescent="0.2">
      <c r="A217" s="16" t="s">
        <v>216</v>
      </c>
      <c r="B217" s="28">
        <f>'Расчет субсидий'!AW217</f>
        <v>14.718181818181819</v>
      </c>
      <c r="C217" s="26">
        <f>'Расчет субсидий'!D217-1</f>
        <v>0.15474302300114728</v>
      </c>
      <c r="D217" s="32">
        <f>C217*'Расчет субсидий'!E217</f>
        <v>1.5474302300114728</v>
      </c>
      <c r="E217" s="39">
        <f t="shared" si="88"/>
        <v>0.74012388305800303</v>
      </c>
      <c r="F217" s="26" t="s">
        <v>378</v>
      </c>
      <c r="G217" s="32" t="s">
        <v>378</v>
      </c>
      <c r="H217" s="31" t="s">
        <v>378</v>
      </c>
      <c r="I217" s="26" t="s">
        <v>378</v>
      </c>
      <c r="J217" s="32" t="s">
        <v>378</v>
      </c>
      <c r="K217" s="31" t="s">
        <v>378</v>
      </c>
      <c r="L217" s="26">
        <f>'Расчет субсидий'!P217-1</f>
        <v>0.79039406248989086</v>
      </c>
      <c r="M217" s="32">
        <f>L217*'Расчет субсидий'!Q217</f>
        <v>15.807881249797816</v>
      </c>
      <c r="N217" s="39">
        <f t="shared" si="89"/>
        <v>7.5607870562496471</v>
      </c>
      <c r="O217" s="27">
        <f>'Расчет субсидий'!R217-1</f>
        <v>0</v>
      </c>
      <c r="P217" s="32">
        <f>O217*'Расчет субсидий'!S217</f>
        <v>0</v>
      </c>
      <c r="Q217" s="39">
        <f t="shared" si="90"/>
        <v>0</v>
      </c>
      <c r="R217" s="27">
        <f>'Расчет субсидий'!V217-1</f>
        <v>0.30383997663892548</v>
      </c>
      <c r="S217" s="32">
        <f>R217*'Расчет субсидий'!W217</f>
        <v>12.153599065557019</v>
      </c>
      <c r="T217" s="39">
        <f t="shared" si="91"/>
        <v>5.8129722161777124</v>
      </c>
      <c r="U217" s="27">
        <f>'Расчет субсидий'!Z217-1</f>
        <v>-9.0395480225988756E-3</v>
      </c>
      <c r="V217" s="32">
        <f>U217*'Расчет субсидий'!AA217</f>
        <v>-9.0395480225988756E-2</v>
      </c>
      <c r="W217" s="39">
        <f t="shared" si="92"/>
        <v>-4.3235457430126398E-2</v>
      </c>
      <c r="X217" s="115" t="e">
        <f>'Расчет субсидий'!AL217-1</f>
        <v>#VALUE!</v>
      </c>
      <c r="Y217" s="32" t="e">
        <f>X217*'Расчет субсидий'!AM217</f>
        <v>#VALUE!</v>
      </c>
      <c r="Z217" s="39" t="e">
        <f t="shared" si="75"/>
        <v>#VALUE!</v>
      </c>
      <c r="AA217" s="115">
        <f>'Расчет субсидий'!AP217-1</f>
        <v>6.7692307692307718E-2</v>
      </c>
      <c r="AB217" s="32">
        <f>AA217*'Расчет субсидий'!AQ217</f>
        <v>1.3538461538461544</v>
      </c>
      <c r="AC217" s="119">
        <f t="shared" si="76"/>
        <v>0.64753412012658518</v>
      </c>
      <c r="AD217" s="32">
        <f t="shared" si="77"/>
        <v>30.772361218986468</v>
      </c>
      <c r="AE217" s="33" t="str">
        <f>IF('Расчет субсидий'!BG217="+",'Расчет субсидий'!BG217,"-")</f>
        <v>+</v>
      </c>
    </row>
    <row r="218" spans="1:31" ht="15.75" x14ac:dyDescent="0.2">
      <c r="A218" s="16" t="s">
        <v>217</v>
      </c>
      <c r="B218" s="28">
        <f>'Расчет субсидий'!AW218</f>
        <v>401.73636363636365</v>
      </c>
      <c r="C218" s="26">
        <f>'Расчет субсидий'!D218-1</f>
        <v>-1.4788087525797189E-2</v>
      </c>
      <c r="D218" s="32">
        <f>C218*'Расчет субсидий'!E218</f>
        <v>-0.14788087525797189</v>
      </c>
      <c r="E218" s="39">
        <f t="shared" si="88"/>
        <v>-1.4412327903122666</v>
      </c>
      <c r="F218" s="26" t="s">
        <v>378</v>
      </c>
      <c r="G218" s="32" t="s">
        <v>378</v>
      </c>
      <c r="H218" s="31" t="s">
        <v>378</v>
      </c>
      <c r="I218" s="26" t="s">
        <v>378</v>
      </c>
      <c r="J218" s="32" t="s">
        <v>378</v>
      </c>
      <c r="K218" s="31" t="s">
        <v>378</v>
      </c>
      <c r="L218" s="26">
        <f>'Расчет субсидий'!P218-1</f>
        <v>1.6065458384656006E-2</v>
      </c>
      <c r="M218" s="32">
        <f>L218*'Расчет субсидий'!Q218</f>
        <v>0.32130916769312012</v>
      </c>
      <c r="N218" s="39">
        <f t="shared" si="89"/>
        <v>3.1314482518408271</v>
      </c>
      <c r="O218" s="27">
        <f>'Расчет субсидий'!R218-1</f>
        <v>0</v>
      </c>
      <c r="P218" s="32">
        <f>O218*'Расчет субсидий'!S218</f>
        <v>0</v>
      </c>
      <c r="Q218" s="39">
        <f t="shared" si="90"/>
        <v>0</v>
      </c>
      <c r="R218" s="27">
        <f>'Расчет субсидий'!V218-1</f>
        <v>0.71428571428571441</v>
      </c>
      <c r="S218" s="32">
        <f>R218*'Расчет субсидий'!W218</f>
        <v>10.714285714285715</v>
      </c>
      <c r="T218" s="39">
        <f t="shared" si="91"/>
        <v>104.42039830549643</v>
      </c>
      <c r="U218" s="27">
        <f>'Расчет субсидий'!Z218-1</f>
        <v>0.86666666666666647</v>
      </c>
      <c r="V218" s="32">
        <f>U218*'Расчет субсидий'!AA218</f>
        <v>30.333333333333325</v>
      </c>
      <c r="W218" s="39">
        <f t="shared" si="92"/>
        <v>295.62574986933868</v>
      </c>
      <c r="X218" s="115" t="e">
        <f>'Расчет субсидий'!AL218-1</f>
        <v>#VALUE!</v>
      </c>
      <c r="Y218" s="32" t="e">
        <f>X218*'Расчет субсидий'!AM218</f>
        <v>#VALUE!</v>
      </c>
      <c r="Z218" s="39" t="e">
        <f t="shared" si="75"/>
        <v>#VALUE!</v>
      </c>
      <c r="AA218" s="115">
        <f>'Расчет субсидий'!AP218-1</f>
        <v>0</v>
      </c>
      <c r="AB218" s="32">
        <f>AA218*'Расчет субсидий'!AQ218</f>
        <v>0</v>
      </c>
      <c r="AC218" s="119">
        <f t="shared" si="76"/>
        <v>0</v>
      </c>
      <c r="AD218" s="32">
        <f t="shared" si="77"/>
        <v>41.221047340054184</v>
      </c>
      <c r="AE218" s="33" t="str">
        <f>IF('Расчет субсидий'!BG218="+",'Расчет субсидий'!BG218,"-")</f>
        <v>-</v>
      </c>
    </row>
    <row r="219" spans="1:31" ht="15.75" x14ac:dyDescent="0.2">
      <c r="A219" s="16" t="s">
        <v>218</v>
      </c>
      <c r="B219" s="28">
        <f>'Расчет субсидий'!AW219</f>
        <v>109.67272727272723</v>
      </c>
      <c r="C219" s="26">
        <f>'Расчет субсидий'!D219-1</f>
        <v>0.16775635863623695</v>
      </c>
      <c r="D219" s="32">
        <f>C219*'Расчет субсидий'!E219</f>
        <v>1.6775635863623695</v>
      </c>
      <c r="E219" s="39">
        <f t="shared" si="88"/>
        <v>11.636408948203183</v>
      </c>
      <c r="F219" s="26" t="s">
        <v>378</v>
      </c>
      <c r="G219" s="32" t="s">
        <v>378</v>
      </c>
      <c r="H219" s="31" t="s">
        <v>378</v>
      </c>
      <c r="I219" s="26" t="s">
        <v>378</v>
      </c>
      <c r="J219" s="32" t="s">
        <v>378</v>
      </c>
      <c r="K219" s="31" t="s">
        <v>378</v>
      </c>
      <c r="L219" s="26">
        <f>'Расчет субсидий'!P219-1</f>
        <v>-9.3729353641067603E-2</v>
      </c>
      <c r="M219" s="32">
        <f>L219*'Расчет субсидий'!Q219</f>
        <v>-1.8745870728213521</v>
      </c>
      <c r="N219" s="39">
        <f t="shared" si="89"/>
        <v>-13.003061085550101</v>
      </c>
      <c r="O219" s="27">
        <f>'Расчет субсидий'!R219-1</f>
        <v>0</v>
      </c>
      <c r="P219" s="32">
        <f>O219*'Расчет субсидий'!S219</f>
        <v>0</v>
      </c>
      <c r="Q219" s="39">
        <f t="shared" si="90"/>
        <v>0</v>
      </c>
      <c r="R219" s="27">
        <f>'Расчет субсидий'!V219-1</f>
        <v>0.2872340425531914</v>
      </c>
      <c r="S219" s="32">
        <f>R219*'Расчет субсидий'!W219</f>
        <v>8.617021276595743</v>
      </c>
      <c r="T219" s="39">
        <f t="shared" si="91"/>
        <v>59.771912257146717</v>
      </c>
      <c r="U219" s="27">
        <f>'Расчет субсидий'!Z219-1</f>
        <v>5.5263157894736903E-2</v>
      </c>
      <c r="V219" s="32">
        <f>U219*'Расчет субсидий'!AA219</f>
        <v>1.1052631578947381</v>
      </c>
      <c r="W219" s="39">
        <f t="shared" si="92"/>
        <v>7.6666507339576198</v>
      </c>
      <c r="X219" s="115" t="e">
        <f>'Расчет субсидий'!AL219-1</f>
        <v>#VALUE!</v>
      </c>
      <c r="Y219" s="32" t="e">
        <f>X219*'Расчет субсидий'!AM219</f>
        <v>#VALUE!</v>
      </c>
      <c r="Z219" s="39" t="e">
        <f t="shared" si="75"/>
        <v>#VALUE!</v>
      </c>
      <c r="AA219" s="115">
        <f>'Расчет субсидий'!AP219-1</f>
        <v>0.31428571428571428</v>
      </c>
      <c r="AB219" s="32">
        <f>AA219*'Расчет субсидий'!AQ219</f>
        <v>6.2857142857142856</v>
      </c>
      <c r="AC219" s="119">
        <f t="shared" si="76"/>
        <v>43.600816418969821</v>
      </c>
      <c r="AD219" s="32">
        <f t="shared" si="77"/>
        <v>15.810975233745783</v>
      </c>
      <c r="AE219" s="33" t="str">
        <f>IF('Расчет субсидий'!BG219="+",'Расчет субсидий'!BG219,"-")</f>
        <v>-</v>
      </c>
    </row>
    <row r="220" spans="1:31" ht="15.75" x14ac:dyDescent="0.2">
      <c r="A220" s="16" t="s">
        <v>219</v>
      </c>
      <c r="B220" s="28">
        <f>'Расчет субсидий'!AW220</f>
        <v>-323.49090909090933</v>
      </c>
      <c r="C220" s="26">
        <f>'Расчет субсидий'!D220-1</f>
        <v>0.28907975460122692</v>
      </c>
      <c r="D220" s="32">
        <f>C220*'Расчет субсидий'!E220</f>
        <v>2.8907975460122692</v>
      </c>
      <c r="E220" s="39">
        <f t="shared" si="88"/>
        <v>36.756624517433558</v>
      </c>
      <c r="F220" s="26" t="s">
        <v>378</v>
      </c>
      <c r="G220" s="32" t="s">
        <v>378</v>
      </c>
      <c r="H220" s="31" t="s">
        <v>378</v>
      </c>
      <c r="I220" s="26" t="s">
        <v>378</v>
      </c>
      <c r="J220" s="32" t="s">
        <v>378</v>
      </c>
      <c r="K220" s="31" t="s">
        <v>378</v>
      </c>
      <c r="L220" s="26">
        <f>'Расчет субсидий'!P220-1</f>
        <v>-0.42596330686762662</v>
      </c>
      <c r="M220" s="32">
        <f>L220*'Расчет субсидий'!Q220</f>
        <v>-8.5192661373525329</v>
      </c>
      <c r="N220" s="39">
        <f t="shared" si="89"/>
        <v>-108.32286301291352</v>
      </c>
      <c r="O220" s="27">
        <f>'Расчет субсидий'!R220-1</f>
        <v>0</v>
      </c>
      <c r="P220" s="32">
        <f>O220*'Расчет субсидий'!S220</f>
        <v>0</v>
      </c>
      <c r="Q220" s="39">
        <f t="shared" si="90"/>
        <v>0</v>
      </c>
      <c r="R220" s="27">
        <f>'Расчет субсидий'!V220-1</f>
        <v>-0.77377049180327873</v>
      </c>
      <c r="S220" s="32">
        <f>R220*'Расчет субсидий'!W220</f>
        <v>-23.213114754098363</v>
      </c>
      <c r="T220" s="39">
        <f t="shared" si="91"/>
        <v>-295.15582786954155</v>
      </c>
      <c r="U220" s="27">
        <f>'Расчет субсидий'!Z220-1</f>
        <v>0.16999999999999993</v>
      </c>
      <c r="V220" s="32">
        <f>U220*'Расчет субсидий'!AA220</f>
        <v>3.3999999999999986</v>
      </c>
      <c r="W220" s="39">
        <f t="shared" si="92"/>
        <v>43.231157274112206</v>
      </c>
      <c r="X220" s="115" t="e">
        <f>'Расчет субсидий'!AL220-1</f>
        <v>#VALUE!</v>
      </c>
      <c r="Y220" s="32" t="e">
        <f>X220*'Расчет субсидий'!AM220</f>
        <v>#VALUE!</v>
      </c>
      <c r="Z220" s="39" t="e">
        <f t="shared" si="75"/>
        <v>#VALUE!</v>
      </c>
      <c r="AA220" s="115">
        <f>'Расчет субсидий'!AP220-1</f>
        <v>0</v>
      </c>
      <c r="AB220" s="32">
        <f>AA220*'Расчет субсидий'!AQ220</f>
        <v>0</v>
      </c>
      <c r="AC220" s="119">
        <f t="shared" si="76"/>
        <v>0</v>
      </c>
      <c r="AD220" s="32">
        <f t="shared" si="77"/>
        <v>-25.44158334543863</v>
      </c>
      <c r="AE220" s="33" t="str">
        <f>IF('Расчет субсидий'!BG220="+",'Расчет субсидий'!BG220,"-")</f>
        <v>-</v>
      </c>
    </row>
    <row r="221" spans="1:31" ht="15.75" x14ac:dyDescent="0.2">
      <c r="A221" s="16" t="s">
        <v>220</v>
      </c>
      <c r="B221" s="28">
        <f>'Расчет субсидий'!AW221</f>
        <v>-4.7181818181818187</v>
      </c>
      <c r="C221" s="26">
        <f>'Расчет субсидий'!D221-1</f>
        <v>2.0074504486209399E-2</v>
      </c>
      <c r="D221" s="32">
        <f>C221*'Расчет субсидий'!E221</f>
        <v>0.20074504486209399</v>
      </c>
      <c r="E221" s="39">
        <f t="shared" si="88"/>
        <v>0.23510271502306224</v>
      </c>
      <c r="F221" s="26" t="s">
        <v>378</v>
      </c>
      <c r="G221" s="32" t="s">
        <v>378</v>
      </c>
      <c r="H221" s="31" t="s">
        <v>378</v>
      </c>
      <c r="I221" s="26" t="s">
        <v>378</v>
      </c>
      <c r="J221" s="32" t="s">
        <v>378</v>
      </c>
      <c r="K221" s="31" t="s">
        <v>378</v>
      </c>
      <c r="L221" s="26">
        <f>'Расчет субсидий'!P221-1</f>
        <v>-0.56612958949715764</v>
      </c>
      <c r="M221" s="32">
        <f>L221*'Расчет субсидий'!Q221</f>
        <v>-11.322591789943154</v>
      </c>
      <c r="N221" s="39">
        <f t="shared" si="89"/>
        <v>-13.26046215856619</v>
      </c>
      <c r="O221" s="27">
        <f>'Расчет субсидий'!R221-1</f>
        <v>0</v>
      </c>
      <c r="P221" s="32">
        <f>O221*'Расчет субсидий'!S221</f>
        <v>0</v>
      </c>
      <c r="Q221" s="39">
        <f t="shared" si="90"/>
        <v>0</v>
      </c>
      <c r="R221" s="27">
        <f>'Расчет субсидий'!V221-1</f>
        <v>-0.157213316892725</v>
      </c>
      <c r="S221" s="32">
        <f>R221*'Расчет субсидий'!W221</f>
        <v>-1.57213316892725</v>
      </c>
      <c r="T221" s="39">
        <f t="shared" si="91"/>
        <v>-1.8412049804094555</v>
      </c>
      <c r="U221" s="27">
        <f>'Расчет субсидий'!Z221-1</f>
        <v>0.19212290502793294</v>
      </c>
      <c r="V221" s="32">
        <f>U221*'Расчет субсидий'!AA221</f>
        <v>7.6849162011173178</v>
      </c>
      <c r="W221" s="39">
        <f t="shared" si="92"/>
        <v>9.000195570698045</v>
      </c>
      <c r="X221" s="115" t="e">
        <f>'Расчет субсидий'!AL221-1</f>
        <v>#VALUE!</v>
      </c>
      <c r="Y221" s="32" t="e">
        <f>X221*'Расчет субсидий'!AM221</f>
        <v>#VALUE!</v>
      </c>
      <c r="Z221" s="39" t="e">
        <f t="shared" si="75"/>
        <v>#VALUE!</v>
      </c>
      <c r="AA221" s="115">
        <f>'Расчет субсидий'!AP221-1</f>
        <v>4.9019607843137303E-2</v>
      </c>
      <c r="AB221" s="32">
        <f>AA221*'Расчет субсидий'!AQ221</f>
        <v>0.98039215686274606</v>
      </c>
      <c r="AC221" s="119">
        <f t="shared" si="76"/>
        <v>1.1481870350727181</v>
      </c>
      <c r="AD221" s="32">
        <f t="shared" si="77"/>
        <v>-4.0286715560282458</v>
      </c>
      <c r="AE221" s="33" t="str">
        <f>IF('Расчет субсидий'!BG221="+",'Расчет субсидий'!BG221,"-")</f>
        <v>-</v>
      </c>
    </row>
    <row r="222" spans="1:31" ht="15.75" x14ac:dyDescent="0.2">
      <c r="A222" s="16" t="s">
        <v>221</v>
      </c>
      <c r="B222" s="28">
        <f>'Расчет субсидий'!AW222</f>
        <v>-106.23636363636365</v>
      </c>
      <c r="C222" s="26">
        <f>'Расчет субсидий'!D222-1</f>
        <v>-1</v>
      </c>
      <c r="D222" s="32">
        <f>C222*'Расчет субсидий'!E222</f>
        <v>0</v>
      </c>
      <c r="E222" s="39">
        <f t="shared" si="88"/>
        <v>0</v>
      </c>
      <c r="F222" s="26" t="s">
        <v>378</v>
      </c>
      <c r="G222" s="32" t="s">
        <v>378</v>
      </c>
      <c r="H222" s="31" t="s">
        <v>378</v>
      </c>
      <c r="I222" s="26" t="s">
        <v>378</v>
      </c>
      <c r="J222" s="32" t="s">
        <v>378</v>
      </c>
      <c r="K222" s="31" t="s">
        <v>378</v>
      </c>
      <c r="L222" s="26">
        <f>'Расчет субсидий'!P222-1</f>
        <v>-0.73011900789678563</v>
      </c>
      <c r="M222" s="32">
        <f>L222*'Расчет субсидий'!Q222</f>
        <v>-14.602380157935713</v>
      </c>
      <c r="N222" s="39">
        <f t="shared" si="89"/>
        <v>-24.013105471073246</v>
      </c>
      <c r="O222" s="27">
        <f>'Расчет субсидий'!R222-1</f>
        <v>0</v>
      </c>
      <c r="P222" s="32">
        <f>O222*'Расчет субсидий'!S222</f>
        <v>0</v>
      </c>
      <c r="Q222" s="39">
        <f t="shared" si="90"/>
        <v>0</v>
      </c>
      <c r="R222" s="27">
        <f>'Расчет субсидий'!V222-1</f>
        <v>-1</v>
      </c>
      <c r="S222" s="32">
        <f>R222*'Расчет субсидий'!W222</f>
        <v>-25</v>
      </c>
      <c r="T222" s="39">
        <f t="shared" si="91"/>
        <v>-41.111629082645202</v>
      </c>
      <c r="U222" s="27">
        <f>'Расчет субсидий'!Z222-1</f>
        <v>-1</v>
      </c>
      <c r="V222" s="32">
        <f>U222*'Расчет субсидий'!AA222</f>
        <v>-25</v>
      </c>
      <c r="W222" s="39">
        <f t="shared" si="92"/>
        <v>-41.111629082645202</v>
      </c>
      <c r="X222" s="115" t="e">
        <f>'Расчет субсидий'!AL222-1</f>
        <v>#VALUE!</v>
      </c>
      <c r="Y222" s="32" t="e">
        <f>X222*'Расчет субсидий'!AM222</f>
        <v>#VALUE!</v>
      </c>
      <c r="Z222" s="39" t="e">
        <f t="shared" si="75"/>
        <v>#VALUE!</v>
      </c>
      <c r="AA222" s="115">
        <f>'Расчет субсидий'!AP222-1</f>
        <v>0</v>
      </c>
      <c r="AB222" s="32">
        <f>AA222*'Расчет субсидий'!AQ222</f>
        <v>0</v>
      </c>
      <c r="AC222" s="119">
        <f t="shared" si="76"/>
        <v>0</v>
      </c>
      <c r="AD222" s="32">
        <f t="shared" si="77"/>
        <v>-64.602380157935713</v>
      </c>
      <c r="AE222" s="33" t="str">
        <f>IF('Расчет субсидий'!BG222="+",'Расчет субсидий'!BG222,"-")</f>
        <v>-</v>
      </c>
    </row>
    <row r="223" spans="1:31" ht="15.75" x14ac:dyDescent="0.2">
      <c r="A223" s="16" t="s">
        <v>222</v>
      </c>
      <c r="B223" s="28">
        <f>'Расчет субсидий'!AW223</f>
        <v>-103.0545454545454</v>
      </c>
      <c r="C223" s="26">
        <f>'Расчет субсидий'!D223-1</f>
        <v>-1</v>
      </c>
      <c r="D223" s="32">
        <f>C223*'Расчет субсидий'!E223</f>
        <v>0</v>
      </c>
      <c r="E223" s="39">
        <f t="shared" si="88"/>
        <v>0</v>
      </c>
      <c r="F223" s="26" t="s">
        <v>378</v>
      </c>
      <c r="G223" s="32" t="s">
        <v>378</v>
      </c>
      <c r="H223" s="31" t="s">
        <v>378</v>
      </c>
      <c r="I223" s="26" t="s">
        <v>378</v>
      </c>
      <c r="J223" s="32" t="s">
        <v>378</v>
      </c>
      <c r="K223" s="31" t="s">
        <v>378</v>
      </c>
      <c r="L223" s="26">
        <f>'Расчет субсидий'!P223-1</f>
        <v>-0.14030089913647292</v>
      </c>
      <c r="M223" s="32">
        <f>L223*'Расчет субсидий'!Q223</f>
        <v>-2.8060179827294585</v>
      </c>
      <c r="N223" s="39">
        <f t="shared" si="89"/>
        <v>-32.548801772284733</v>
      </c>
      <c r="O223" s="27">
        <f>'Расчет субсидий'!R223-1</f>
        <v>0</v>
      </c>
      <c r="P223" s="32">
        <f>O223*'Расчет субсидий'!S223</f>
        <v>0</v>
      </c>
      <c r="Q223" s="39">
        <f t="shared" si="90"/>
        <v>0</v>
      </c>
      <c r="R223" s="27">
        <f>'Расчет субсидий'!V223-1</f>
        <v>-0.16724137931034477</v>
      </c>
      <c r="S223" s="32">
        <f>R223*'Расчет субсидий'!W223</f>
        <v>-2.5086206896551717</v>
      </c>
      <c r="T223" s="39">
        <f t="shared" si="91"/>
        <v>-29.099099881752579</v>
      </c>
      <c r="U223" s="27">
        <f>'Расчет субсидий'!Z223-1</f>
        <v>-0.10946939369677566</v>
      </c>
      <c r="V223" s="32">
        <f>U223*'Расчет субсидий'!AA223</f>
        <v>-3.8314287793871484</v>
      </c>
      <c r="W223" s="39">
        <f t="shared" si="92"/>
        <v>-44.44319908584238</v>
      </c>
      <c r="X223" s="115" t="e">
        <f>'Расчет субсидий'!AL223-1</f>
        <v>#VALUE!</v>
      </c>
      <c r="Y223" s="32" t="e">
        <f>X223*'Расчет субсидий'!AM223</f>
        <v>#VALUE!</v>
      </c>
      <c r="Z223" s="39" t="e">
        <f t="shared" si="75"/>
        <v>#VALUE!</v>
      </c>
      <c r="AA223" s="115">
        <f>'Расчет субсидий'!AP223-1</f>
        <v>1.308900523560208E-2</v>
      </c>
      <c r="AB223" s="32">
        <f>AA223*'Расчет субсидий'!AQ223</f>
        <v>0.26178010471204161</v>
      </c>
      <c r="AC223" s="119">
        <f t="shared" si="76"/>
        <v>3.0365552853342841</v>
      </c>
      <c r="AD223" s="32">
        <f t="shared" si="77"/>
        <v>-8.8842873470597361</v>
      </c>
      <c r="AE223" s="33" t="str">
        <f>IF('Расчет субсидий'!BG223="+",'Расчет субсидий'!BG223,"-")</f>
        <v>-</v>
      </c>
    </row>
    <row r="224" spans="1:31" ht="15.75" x14ac:dyDescent="0.2">
      <c r="A224" s="16" t="s">
        <v>223</v>
      </c>
      <c r="B224" s="28">
        <f>'Расчет субсидий'!AW224</f>
        <v>-21.418181818181893</v>
      </c>
      <c r="C224" s="26">
        <f>'Расчет субсидий'!D224-1</f>
        <v>-1</v>
      </c>
      <c r="D224" s="32">
        <f>C224*'Расчет субсидий'!E224</f>
        <v>0</v>
      </c>
      <c r="E224" s="39">
        <f t="shared" si="88"/>
        <v>0</v>
      </c>
      <c r="F224" s="26" t="s">
        <v>378</v>
      </c>
      <c r="G224" s="32" t="s">
        <v>378</v>
      </c>
      <c r="H224" s="31" t="s">
        <v>378</v>
      </c>
      <c r="I224" s="26" t="s">
        <v>378</v>
      </c>
      <c r="J224" s="32" t="s">
        <v>378</v>
      </c>
      <c r="K224" s="31" t="s">
        <v>378</v>
      </c>
      <c r="L224" s="26">
        <f>'Расчет субсидий'!P224-1</f>
        <v>4.9171508500107652E-2</v>
      </c>
      <c r="M224" s="32">
        <f>L224*'Расчет субсидий'!Q224</f>
        <v>0.98343017000215305</v>
      </c>
      <c r="N224" s="39">
        <f t="shared" si="89"/>
        <v>7.0867834446741318</v>
      </c>
      <c r="O224" s="27">
        <f>'Расчет субсидий'!R224-1</f>
        <v>0</v>
      </c>
      <c r="P224" s="32">
        <f>O224*'Расчет субсидий'!S224</f>
        <v>0</v>
      </c>
      <c r="Q224" s="39">
        <f t="shared" si="90"/>
        <v>0</v>
      </c>
      <c r="R224" s="27">
        <f>'Расчет субсидий'!V224-1</f>
        <v>-0.1638029782359679</v>
      </c>
      <c r="S224" s="32">
        <f>R224*'Расчет субсидий'!W224</f>
        <v>-4.9140893470790372</v>
      </c>
      <c r="T224" s="39">
        <f t="shared" si="91"/>
        <v>-35.411855455332422</v>
      </c>
      <c r="U224" s="27">
        <f>'Расчет субсидий'!Z224-1</f>
        <v>4.7923322683705916E-2</v>
      </c>
      <c r="V224" s="32">
        <f>U224*'Расчет субсидий'!AA224</f>
        <v>0.95846645367411831</v>
      </c>
      <c r="W224" s="39">
        <f t="shared" si="92"/>
        <v>6.9068901924763972</v>
      </c>
      <c r="X224" s="115" t="e">
        <f>'Расчет субсидий'!AL224-1</f>
        <v>#VALUE!</v>
      </c>
      <c r="Y224" s="32" t="e">
        <f>X224*'Расчет субсидий'!AM224</f>
        <v>#VALUE!</v>
      </c>
      <c r="Z224" s="39" t="e">
        <f t="shared" si="75"/>
        <v>#VALUE!</v>
      </c>
      <c r="AA224" s="115">
        <f>'Расчет субсидий'!AP224-1</f>
        <v>0</v>
      </c>
      <c r="AB224" s="32">
        <f>AA224*'Расчет субсидий'!AQ224</f>
        <v>0</v>
      </c>
      <c r="AC224" s="119">
        <f t="shared" si="76"/>
        <v>0</v>
      </c>
      <c r="AD224" s="32">
        <f t="shared" si="77"/>
        <v>-2.9721927234027659</v>
      </c>
      <c r="AE224" s="33" t="str">
        <f>IF('Расчет субсидий'!BG224="+",'Расчет субсидий'!BG224,"-")</f>
        <v>-</v>
      </c>
    </row>
    <row r="225" spans="1:31" ht="15.75" x14ac:dyDescent="0.2">
      <c r="A225" s="16" t="s">
        <v>224</v>
      </c>
      <c r="B225" s="28">
        <f>'Расчет субсидий'!AW225</f>
        <v>55.290909090909167</v>
      </c>
      <c r="C225" s="26">
        <f>'Расчет субсидий'!D225-1</f>
        <v>-1</v>
      </c>
      <c r="D225" s="32">
        <f>C225*'Расчет субсидий'!E225</f>
        <v>0</v>
      </c>
      <c r="E225" s="39">
        <f t="shared" si="88"/>
        <v>0</v>
      </c>
      <c r="F225" s="26" t="s">
        <v>378</v>
      </c>
      <c r="G225" s="32" t="s">
        <v>378</v>
      </c>
      <c r="H225" s="31" t="s">
        <v>378</v>
      </c>
      <c r="I225" s="26" t="s">
        <v>378</v>
      </c>
      <c r="J225" s="32" t="s">
        <v>378</v>
      </c>
      <c r="K225" s="31" t="s">
        <v>378</v>
      </c>
      <c r="L225" s="26">
        <f>'Расчет субсидий'!P225-1</f>
        <v>-0.28056196267561329</v>
      </c>
      <c r="M225" s="32">
        <f>L225*'Расчет субсидий'!Q225</f>
        <v>-5.6112392535122657</v>
      </c>
      <c r="N225" s="39">
        <f t="shared" si="89"/>
        <v>-27.658118397835302</v>
      </c>
      <c r="O225" s="27">
        <f>'Расчет субсидий'!R225-1</f>
        <v>0</v>
      </c>
      <c r="P225" s="32">
        <f>O225*'Расчет субсидий'!S225</f>
        <v>0</v>
      </c>
      <c r="Q225" s="39">
        <f t="shared" si="90"/>
        <v>0</v>
      </c>
      <c r="R225" s="27">
        <f>'Расчет субсидий'!V225-1</f>
        <v>0.32704359673024519</v>
      </c>
      <c r="S225" s="32">
        <f>R225*'Расчет субсидий'!W225</f>
        <v>13.081743869209808</v>
      </c>
      <c r="T225" s="39">
        <f t="shared" si="91"/>
        <v>64.480661835669849</v>
      </c>
      <c r="U225" s="27">
        <f>'Расчет субсидий'!Z225-1</f>
        <v>0.37468354430379747</v>
      </c>
      <c r="V225" s="32">
        <f>U225*'Расчет субсидий'!AA225</f>
        <v>3.7468354430379747</v>
      </c>
      <c r="W225" s="39">
        <f t="shared" si="92"/>
        <v>18.468365653074621</v>
      </c>
      <c r="X225" s="115" t="e">
        <f>'Расчет субсидий'!AL225-1</f>
        <v>#VALUE!</v>
      </c>
      <c r="Y225" s="32" t="e">
        <f>X225*'Расчет субсидий'!AM225</f>
        <v>#VALUE!</v>
      </c>
      <c r="Z225" s="39" t="e">
        <f t="shared" si="75"/>
        <v>#VALUE!</v>
      </c>
      <c r="AA225" s="115">
        <f>'Расчет субсидий'!AP225-1</f>
        <v>0</v>
      </c>
      <c r="AB225" s="32">
        <f>AA225*'Расчет субсидий'!AQ225</f>
        <v>0</v>
      </c>
      <c r="AC225" s="119">
        <f t="shared" si="76"/>
        <v>0</v>
      </c>
      <c r="AD225" s="32">
        <f t="shared" si="77"/>
        <v>11.217340058735516</v>
      </c>
      <c r="AE225" s="33" t="str">
        <f>IF('Расчет субсидий'!BG225="+",'Расчет субсидий'!BG225,"-")</f>
        <v>-</v>
      </c>
    </row>
    <row r="226" spans="1:31" ht="15.75" x14ac:dyDescent="0.2">
      <c r="A226" s="36" t="s">
        <v>225</v>
      </c>
      <c r="B226" s="44"/>
      <c r="C226" s="45"/>
      <c r="D226" s="46"/>
      <c r="E226" s="42"/>
      <c r="F226" s="45"/>
      <c r="G226" s="46"/>
      <c r="H226" s="42"/>
      <c r="I226" s="45"/>
      <c r="J226" s="46"/>
      <c r="K226" s="42"/>
      <c r="L226" s="45"/>
      <c r="M226" s="46"/>
      <c r="N226" s="42"/>
      <c r="O226" s="47"/>
      <c r="P226" s="46"/>
      <c r="Q226" s="42"/>
      <c r="R226" s="47"/>
      <c r="S226" s="46"/>
      <c r="T226" s="42"/>
      <c r="U226" s="47"/>
      <c r="V226" s="46"/>
      <c r="W226" s="42"/>
      <c r="X226" s="116"/>
      <c r="Y226" s="46"/>
      <c r="Z226" s="42"/>
      <c r="AA226" s="116"/>
      <c r="AB226" s="46"/>
      <c r="AC226" s="120"/>
      <c r="AD226" s="32"/>
      <c r="AE226" s="33"/>
    </row>
    <row r="227" spans="1:31" ht="15.75" x14ac:dyDescent="0.2">
      <c r="A227" s="16" t="s">
        <v>226</v>
      </c>
      <c r="B227" s="28">
        <f>'Расчет субсидий'!AW227</f>
        <v>-304.82727272727277</v>
      </c>
      <c r="C227" s="26">
        <f>'Расчет субсидий'!D227-1</f>
        <v>-1</v>
      </c>
      <c r="D227" s="32">
        <f>C227*'Расчет субсидий'!E227</f>
        <v>0</v>
      </c>
      <c r="E227" s="39">
        <f t="shared" ref="E227:E235" si="93">$B227*D227/$AD227</f>
        <v>0</v>
      </c>
      <c r="F227" s="26" t="s">
        <v>378</v>
      </c>
      <c r="G227" s="32" t="s">
        <v>378</v>
      </c>
      <c r="H227" s="31" t="s">
        <v>378</v>
      </c>
      <c r="I227" s="26" t="s">
        <v>378</v>
      </c>
      <c r="J227" s="32" t="s">
        <v>378</v>
      </c>
      <c r="K227" s="31" t="s">
        <v>378</v>
      </c>
      <c r="L227" s="26">
        <f>'Расчет субсидий'!P227-1</f>
        <v>-0.648849340288432</v>
      </c>
      <c r="M227" s="32">
        <f>L227*'Расчет субсидий'!Q227</f>
        <v>-12.976986805768639</v>
      </c>
      <c r="N227" s="39">
        <f t="shared" ref="N227:N235" si="94">$B227*M227/$AD227</f>
        <v>-75.23541760451657</v>
      </c>
      <c r="O227" s="27">
        <f>'Расчет субсидий'!R227-1</f>
        <v>0</v>
      </c>
      <c r="P227" s="32">
        <f>O227*'Расчет субсидий'!S227</f>
        <v>0</v>
      </c>
      <c r="Q227" s="39">
        <f t="shared" ref="Q227:Q235" si="95">$B227*P227/$AD227</f>
        <v>0</v>
      </c>
      <c r="R227" s="27">
        <f>'Расчет субсидий'!V227-1</f>
        <v>-0.97599999999999998</v>
      </c>
      <c r="S227" s="32">
        <f>R227*'Расчет субсидий'!W227</f>
        <v>-19.52</v>
      </c>
      <c r="T227" s="39">
        <f t="shared" ref="T227:T235" si="96">$B227*S227/$AD227</f>
        <v>-113.16921051251519</v>
      </c>
      <c r="U227" s="27">
        <f>'Расчет субсидий'!Z227-1</f>
        <v>-0.6607142857142857</v>
      </c>
      <c r="V227" s="32">
        <f>U227*'Расчет субсидий'!AA227</f>
        <v>-19.821428571428569</v>
      </c>
      <c r="W227" s="39">
        <f t="shared" ref="W227:W235" si="97">$B227*V227/$AD227</f>
        <v>-114.91677370178192</v>
      </c>
      <c r="X227" s="115" t="e">
        <f>'Расчет субсидий'!AL227-1</f>
        <v>#VALUE!</v>
      </c>
      <c r="Y227" s="32" t="e">
        <f>X227*'Расчет субсидий'!AM227</f>
        <v>#VALUE!</v>
      </c>
      <c r="Z227" s="39" t="e">
        <f t="shared" si="75"/>
        <v>#VALUE!</v>
      </c>
      <c r="AA227" s="115">
        <f>'Расчет субсидий'!AP227-1</f>
        <v>-1.2987012987012991E-2</v>
      </c>
      <c r="AB227" s="32">
        <f>AA227*'Расчет субсидий'!AQ227</f>
        <v>-0.25974025974025983</v>
      </c>
      <c r="AC227" s="119">
        <f t="shared" si="76"/>
        <v>-1.5058709084590596</v>
      </c>
      <c r="AD227" s="32">
        <f t="shared" si="77"/>
        <v>-52.578155636937474</v>
      </c>
      <c r="AE227" s="33" t="str">
        <f>IF('Расчет субсидий'!BG227="+",'Расчет субсидий'!BG227,"-")</f>
        <v>-</v>
      </c>
    </row>
    <row r="228" spans="1:31" ht="15.75" x14ac:dyDescent="0.2">
      <c r="A228" s="16" t="s">
        <v>150</v>
      </c>
      <c r="B228" s="28">
        <f>'Расчет субсидий'!AW228</f>
        <v>214.08181818181822</v>
      </c>
      <c r="C228" s="26">
        <f>'Расчет субсидий'!D228-1</f>
        <v>-1</v>
      </c>
      <c r="D228" s="32">
        <f>C228*'Расчет субсидий'!E228</f>
        <v>0</v>
      </c>
      <c r="E228" s="39">
        <f t="shared" si="93"/>
        <v>0</v>
      </c>
      <c r="F228" s="26" t="s">
        <v>378</v>
      </c>
      <c r="G228" s="32" t="s">
        <v>378</v>
      </c>
      <c r="H228" s="31" t="s">
        <v>378</v>
      </c>
      <c r="I228" s="26" t="s">
        <v>378</v>
      </c>
      <c r="J228" s="32" t="s">
        <v>378</v>
      </c>
      <c r="K228" s="31" t="s">
        <v>378</v>
      </c>
      <c r="L228" s="26">
        <f>'Расчет субсидий'!P228-1</f>
        <v>1.2409638554216866</v>
      </c>
      <c r="M228" s="32">
        <f>L228*'Расчет субсидий'!Q228</f>
        <v>24.819277108433731</v>
      </c>
      <c r="N228" s="39">
        <f t="shared" si="94"/>
        <v>109.24596980947062</v>
      </c>
      <c r="O228" s="27">
        <f>'Расчет субсидий'!R228-1</f>
        <v>0</v>
      </c>
      <c r="P228" s="32">
        <f>O228*'Расчет субсидий'!S228</f>
        <v>0</v>
      </c>
      <c r="Q228" s="39">
        <f t="shared" si="95"/>
        <v>0</v>
      </c>
      <c r="R228" s="27">
        <f>'Расчет субсидий'!V228-1</f>
        <v>0.61511789181692111</v>
      </c>
      <c r="S228" s="32">
        <f>R228*'Расчет субсидий'!W228</f>
        <v>18.453536754507635</v>
      </c>
      <c r="T228" s="39">
        <f t="shared" si="96"/>
        <v>81.226157810851703</v>
      </c>
      <c r="U228" s="27">
        <f>'Расчет субсидий'!Z228-1</f>
        <v>0.10363391655450882</v>
      </c>
      <c r="V228" s="32">
        <f>U228*'Расчет субсидий'!AA228</f>
        <v>2.0726783310901764</v>
      </c>
      <c r="W228" s="39">
        <f t="shared" si="97"/>
        <v>9.1232211717430953</v>
      </c>
      <c r="X228" s="115" t="e">
        <f>'Расчет субсидий'!AL228-1</f>
        <v>#VALUE!</v>
      </c>
      <c r="Y228" s="32" t="e">
        <f>X228*'Расчет субсидий'!AM228</f>
        <v>#VALUE!</v>
      </c>
      <c r="Z228" s="39" t="e">
        <f t="shared" si="75"/>
        <v>#VALUE!</v>
      </c>
      <c r="AA228" s="115">
        <f>'Расчет субсидий'!AP228-1</f>
        <v>0.16455696202531644</v>
      </c>
      <c r="AB228" s="32">
        <f>AA228*'Расчет субсидий'!AQ228</f>
        <v>3.2911392405063289</v>
      </c>
      <c r="AC228" s="119">
        <f t="shared" si="76"/>
        <v>14.486469389752834</v>
      </c>
      <c r="AD228" s="32">
        <f t="shared" si="77"/>
        <v>48.636631434537861</v>
      </c>
      <c r="AE228" s="33" t="str">
        <f>IF('Расчет субсидий'!BG228="+",'Расчет субсидий'!BG228,"-")</f>
        <v>-</v>
      </c>
    </row>
    <row r="229" spans="1:31" ht="15.75" x14ac:dyDescent="0.2">
      <c r="A229" s="16" t="s">
        <v>227</v>
      </c>
      <c r="B229" s="28">
        <f>'Расчет субсидий'!AW229</f>
        <v>68.781818181818153</v>
      </c>
      <c r="C229" s="26">
        <f>'Расчет субсидий'!D229-1</f>
        <v>-1</v>
      </c>
      <c r="D229" s="32">
        <f>C229*'Расчет субсидий'!E229</f>
        <v>0</v>
      </c>
      <c r="E229" s="39">
        <f t="shared" si="93"/>
        <v>0</v>
      </c>
      <c r="F229" s="26" t="s">
        <v>378</v>
      </c>
      <c r="G229" s="32" t="s">
        <v>378</v>
      </c>
      <c r="H229" s="31" t="s">
        <v>378</v>
      </c>
      <c r="I229" s="26" t="s">
        <v>378</v>
      </c>
      <c r="J229" s="32" t="s">
        <v>378</v>
      </c>
      <c r="K229" s="31" t="s">
        <v>378</v>
      </c>
      <c r="L229" s="26">
        <f>'Расчет субсидий'!P229-1</f>
        <v>0.85342244756856434</v>
      </c>
      <c r="M229" s="32">
        <f>L229*'Расчет субсидий'!Q229</f>
        <v>17.068448951371288</v>
      </c>
      <c r="N229" s="39">
        <f t="shared" si="94"/>
        <v>150.77044806725897</v>
      </c>
      <c r="O229" s="27">
        <f>'Расчет субсидий'!R229-1</f>
        <v>0</v>
      </c>
      <c r="P229" s="32">
        <f>O229*'Расчет субсидий'!S229</f>
        <v>0</v>
      </c>
      <c r="Q229" s="39">
        <f t="shared" si="95"/>
        <v>0</v>
      </c>
      <c r="R229" s="27">
        <f>'Расчет субсидий'!V229-1</f>
        <v>0.11614173228346458</v>
      </c>
      <c r="S229" s="32">
        <f>R229*'Расчет субсидий'!W229</f>
        <v>1.7421259842519687</v>
      </c>
      <c r="T229" s="39">
        <f t="shared" si="96"/>
        <v>15.388692668186559</v>
      </c>
      <c r="U229" s="27">
        <f>'Расчет субсидий'!Z229-1</f>
        <v>-0.36839510737283176</v>
      </c>
      <c r="V229" s="32">
        <f>U229*'Расчет субсидий'!AA229</f>
        <v>-12.893828758049112</v>
      </c>
      <c r="W229" s="39">
        <f t="shared" si="97"/>
        <v>-113.8948444988841</v>
      </c>
      <c r="X229" s="115" t="e">
        <f>'Расчет субсидий'!AL229-1</f>
        <v>#VALUE!</v>
      </c>
      <c r="Y229" s="32" t="e">
        <f>X229*'Расчет субсидий'!AM229</f>
        <v>#VALUE!</v>
      </c>
      <c r="Z229" s="39" t="e">
        <f t="shared" si="75"/>
        <v>#VALUE!</v>
      </c>
      <c r="AA229" s="115">
        <f>'Расчет субсидий'!AP229-1</f>
        <v>9.3495934959349603E-2</v>
      </c>
      <c r="AB229" s="32">
        <f>AA229*'Расчет субсидий'!AQ229</f>
        <v>1.8699186991869921</v>
      </c>
      <c r="AC229" s="119">
        <f t="shared" si="76"/>
        <v>16.517521945256693</v>
      </c>
      <c r="AD229" s="32">
        <f t="shared" si="77"/>
        <v>7.7866648767611375</v>
      </c>
      <c r="AE229" s="33" t="str">
        <f>IF('Расчет субсидий'!BG229="+",'Расчет субсидий'!BG229,"-")</f>
        <v>-</v>
      </c>
    </row>
    <row r="230" spans="1:31" ht="15.75" x14ac:dyDescent="0.2">
      <c r="A230" s="16" t="s">
        <v>228</v>
      </c>
      <c r="B230" s="28">
        <f>'Расчет субсидий'!AW230</f>
        <v>182.61818181818182</v>
      </c>
      <c r="C230" s="26">
        <f>'Расчет субсидий'!D230-1</f>
        <v>-1</v>
      </c>
      <c r="D230" s="32">
        <f>C230*'Расчет субсидий'!E230</f>
        <v>0</v>
      </c>
      <c r="E230" s="39">
        <f t="shared" si="93"/>
        <v>0</v>
      </c>
      <c r="F230" s="26" t="s">
        <v>378</v>
      </c>
      <c r="G230" s="32" t="s">
        <v>378</v>
      </c>
      <c r="H230" s="31" t="s">
        <v>378</v>
      </c>
      <c r="I230" s="26" t="s">
        <v>378</v>
      </c>
      <c r="J230" s="32" t="s">
        <v>378</v>
      </c>
      <c r="K230" s="31" t="s">
        <v>378</v>
      </c>
      <c r="L230" s="26">
        <f>'Расчет субсидий'!P230-1</f>
        <v>-0.26758001939864207</v>
      </c>
      <c r="M230" s="32">
        <f>L230*'Расчет субсидий'!Q230</f>
        <v>-5.3516003879728409</v>
      </c>
      <c r="N230" s="39">
        <f t="shared" si="94"/>
        <v>-16.582362529162971</v>
      </c>
      <c r="O230" s="27">
        <f>'Расчет субсидий'!R230-1</f>
        <v>0</v>
      </c>
      <c r="P230" s="32">
        <f>O230*'Расчет субсидий'!S230</f>
        <v>0</v>
      </c>
      <c r="Q230" s="39">
        <f t="shared" si="95"/>
        <v>0</v>
      </c>
      <c r="R230" s="27">
        <f>'Расчет субсидий'!V230-1</f>
        <v>2.1228070175438591</v>
      </c>
      <c r="S230" s="32">
        <f>R230*'Расчет субсидий'!W230</f>
        <v>53.070175438596479</v>
      </c>
      <c r="T230" s="39">
        <f t="shared" si="96"/>
        <v>164.44219015060611</v>
      </c>
      <c r="U230" s="27">
        <f>'Расчет субсидий'!Z230-1</f>
        <v>0.58823529411764719</v>
      </c>
      <c r="V230" s="32">
        <f>U230*'Расчет субсидий'!AA230</f>
        <v>14.705882352941179</v>
      </c>
      <c r="W230" s="39">
        <f t="shared" si="97"/>
        <v>45.5673545871879</v>
      </c>
      <c r="X230" s="115" t="e">
        <f>'Расчет субсидий'!AL230-1</f>
        <v>#VALUE!</v>
      </c>
      <c r="Y230" s="32" t="e">
        <f>X230*'Расчет субсидий'!AM230</f>
        <v>#VALUE!</v>
      </c>
      <c r="Z230" s="39" t="e">
        <f t="shared" si="75"/>
        <v>#VALUE!</v>
      </c>
      <c r="AA230" s="115">
        <f>'Расчет субсидий'!AP230-1</f>
        <v>-0.17441860465116277</v>
      </c>
      <c r="AB230" s="32">
        <f>AA230*'Расчет субсидий'!AQ230</f>
        <v>-3.4883720930232553</v>
      </c>
      <c r="AC230" s="119">
        <f t="shared" si="76"/>
        <v>-10.809000390449221</v>
      </c>
      <c r="AD230" s="32">
        <f t="shared" si="77"/>
        <v>58.936085310541564</v>
      </c>
      <c r="AE230" s="33" t="str">
        <f>IF('Расчет субсидий'!BG230="+",'Расчет субсидий'!BG230,"-")</f>
        <v>-</v>
      </c>
    </row>
    <row r="231" spans="1:31" ht="15.75" x14ac:dyDescent="0.2">
      <c r="A231" s="16" t="s">
        <v>229</v>
      </c>
      <c r="B231" s="28">
        <f>'Расчет субсидий'!AW231</f>
        <v>3.4272727272727295</v>
      </c>
      <c r="C231" s="26">
        <f>'Расчет субсидий'!D231-1</f>
        <v>0.28306954436450837</v>
      </c>
      <c r="D231" s="32">
        <f>C231*'Расчет субсидий'!E231</f>
        <v>2.8306954436450837</v>
      </c>
      <c r="E231" s="39">
        <f t="shared" si="93"/>
        <v>0.75581655640358725</v>
      </c>
      <c r="F231" s="26" t="s">
        <v>378</v>
      </c>
      <c r="G231" s="32" t="s">
        <v>378</v>
      </c>
      <c r="H231" s="31" t="s">
        <v>378</v>
      </c>
      <c r="I231" s="26" t="s">
        <v>378</v>
      </c>
      <c r="J231" s="32" t="s">
        <v>378</v>
      </c>
      <c r="K231" s="31" t="s">
        <v>378</v>
      </c>
      <c r="L231" s="26">
        <f>'Расчет субсидий'!P231-1</f>
        <v>-0.59996634979389252</v>
      </c>
      <c r="M231" s="32">
        <f>L231*'Расчет субсидий'!Q231</f>
        <v>-11.999326995877851</v>
      </c>
      <c r="N231" s="39">
        <f t="shared" si="94"/>
        <v>-3.2039087884023592</v>
      </c>
      <c r="O231" s="27">
        <f>'Расчет субсидий'!R231-1</f>
        <v>0</v>
      </c>
      <c r="P231" s="32">
        <f>O231*'Расчет субсидий'!S231</f>
        <v>0</v>
      </c>
      <c r="Q231" s="39">
        <f t="shared" si="95"/>
        <v>0</v>
      </c>
      <c r="R231" s="27">
        <f>'Расчет субсидий'!V231-1</f>
        <v>-0.81081081081081074</v>
      </c>
      <c r="S231" s="32">
        <f>R231*'Расчет субсидий'!W231</f>
        <v>-12.162162162162161</v>
      </c>
      <c r="T231" s="39">
        <f t="shared" si="96"/>
        <v>-3.2473869785123948</v>
      </c>
      <c r="U231" s="27">
        <f>'Расчет субсидий'!Z231-1</f>
        <v>0.97619047619047628</v>
      </c>
      <c r="V231" s="32">
        <f>U231*'Расчет субсидий'!AA231</f>
        <v>34.166666666666671</v>
      </c>
      <c r="W231" s="39">
        <f t="shared" si="97"/>
        <v>9.1227519377838959</v>
      </c>
      <c r="X231" s="115" t="e">
        <f>'Расчет субсидий'!AL231-1</f>
        <v>#VALUE!</v>
      </c>
      <c r="Y231" s="32" t="e">
        <f>X231*'Расчет субсидий'!AM231</f>
        <v>#VALUE!</v>
      </c>
      <c r="Z231" s="39" t="e">
        <f t="shared" si="75"/>
        <v>#VALUE!</v>
      </c>
      <c r="AA231" s="115">
        <f>'Расчет субсидий'!AP231-1</f>
        <v>0</v>
      </c>
      <c r="AB231" s="32">
        <f>AA231*'Расчет субсидий'!AQ231</f>
        <v>0</v>
      </c>
      <c r="AC231" s="119">
        <f t="shared" si="76"/>
        <v>0</v>
      </c>
      <c r="AD231" s="32">
        <f t="shared" si="77"/>
        <v>12.835872952271743</v>
      </c>
      <c r="AE231" s="33" t="str">
        <f>IF('Расчет субсидий'!BG231="+",'Расчет субсидий'!BG231,"-")</f>
        <v>-</v>
      </c>
    </row>
    <row r="232" spans="1:31" ht="15.75" x14ac:dyDescent="0.2">
      <c r="A232" s="16" t="s">
        <v>230</v>
      </c>
      <c r="B232" s="28">
        <f>'Расчет субсидий'!AW232</f>
        <v>77.809090909090855</v>
      </c>
      <c r="C232" s="26">
        <f>'Расчет субсидий'!D232-1</f>
        <v>-8.5119559340239959E-2</v>
      </c>
      <c r="D232" s="32">
        <f>C232*'Расчет субсидий'!E232</f>
        <v>-0.85119559340239959</v>
      </c>
      <c r="E232" s="39">
        <f t="shared" si="93"/>
        <v>-9.0261909021152409</v>
      </c>
      <c r="F232" s="26" t="s">
        <v>378</v>
      </c>
      <c r="G232" s="32" t="s">
        <v>378</v>
      </c>
      <c r="H232" s="31" t="s">
        <v>378</v>
      </c>
      <c r="I232" s="26" t="s">
        <v>378</v>
      </c>
      <c r="J232" s="32" t="s">
        <v>378</v>
      </c>
      <c r="K232" s="31" t="s">
        <v>378</v>
      </c>
      <c r="L232" s="26">
        <f>'Расчет субсидий'!P232-1</f>
        <v>0.40944075984606565</v>
      </c>
      <c r="M232" s="32">
        <f>L232*'Расчет субсидий'!Q232</f>
        <v>8.188815196921313</v>
      </c>
      <c r="N232" s="39">
        <f t="shared" si="94"/>
        <v>86.835281811206087</v>
      </c>
      <c r="O232" s="27">
        <f>'Расчет субсидий'!R232-1</f>
        <v>0</v>
      </c>
      <c r="P232" s="32">
        <f>O232*'Расчет субсидий'!S232</f>
        <v>0</v>
      </c>
      <c r="Q232" s="39">
        <f t="shared" si="95"/>
        <v>0</v>
      </c>
      <c r="R232" s="27">
        <f>'Расчет субсидий'!V232-1</f>
        <v>0</v>
      </c>
      <c r="S232" s="32">
        <f>R232*'Расчет субсидий'!W232</f>
        <v>0</v>
      </c>
      <c r="T232" s="39">
        <f t="shared" si="96"/>
        <v>0</v>
      </c>
      <c r="U232" s="27">
        <f>'Расчет субсидий'!Z232-1</f>
        <v>0</v>
      </c>
      <c r="V232" s="32">
        <f>U232*'Расчет субсидий'!AA232</f>
        <v>0</v>
      </c>
      <c r="W232" s="39">
        <f t="shared" si="97"/>
        <v>0</v>
      </c>
      <c r="X232" s="115" t="e">
        <f>'Расчет субсидий'!AL232-1</f>
        <v>#VALUE!</v>
      </c>
      <c r="Y232" s="32" t="e">
        <f>X232*'Расчет субсидий'!AM232</f>
        <v>#VALUE!</v>
      </c>
      <c r="Z232" s="39" t="e">
        <f t="shared" si="75"/>
        <v>#VALUE!</v>
      </c>
      <c r="AA232" s="115">
        <f>'Расчет субсидий'!AP232-1</f>
        <v>0</v>
      </c>
      <c r="AB232" s="32">
        <f>AA232*'Расчет субсидий'!AQ232</f>
        <v>0</v>
      </c>
      <c r="AC232" s="119">
        <f t="shared" si="76"/>
        <v>0</v>
      </c>
      <c r="AD232" s="32">
        <f t="shared" si="77"/>
        <v>7.3376196035189132</v>
      </c>
      <c r="AE232" s="33" t="str">
        <f>IF('Расчет субсидий'!BG232="+",'Расчет субсидий'!BG232,"-")</f>
        <v>-</v>
      </c>
    </row>
    <row r="233" spans="1:31" ht="15.75" x14ac:dyDescent="0.2">
      <c r="A233" s="16" t="s">
        <v>231</v>
      </c>
      <c r="B233" s="28">
        <f>'Расчет субсидий'!AW233</f>
        <v>-41.454545454545439</v>
      </c>
      <c r="C233" s="26">
        <f>'Расчет субсидий'!D233-1</f>
        <v>-1</v>
      </c>
      <c r="D233" s="32">
        <f>C233*'Расчет субсидий'!E233</f>
        <v>0</v>
      </c>
      <c r="E233" s="39">
        <f t="shared" si="93"/>
        <v>0</v>
      </c>
      <c r="F233" s="26" t="s">
        <v>378</v>
      </c>
      <c r="G233" s="32" t="s">
        <v>378</v>
      </c>
      <c r="H233" s="31" t="s">
        <v>378</v>
      </c>
      <c r="I233" s="26" t="s">
        <v>378</v>
      </c>
      <c r="J233" s="32" t="s">
        <v>378</v>
      </c>
      <c r="K233" s="31" t="s">
        <v>378</v>
      </c>
      <c r="L233" s="26">
        <f>'Расчет субсидий'!P233-1</f>
        <v>-0.23266118093860211</v>
      </c>
      <c r="M233" s="32">
        <f>L233*'Расчет субсидий'!Q233</f>
        <v>-4.6532236187720422</v>
      </c>
      <c r="N233" s="39">
        <f t="shared" si="94"/>
        <v>-13.675486090134008</v>
      </c>
      <c r="O233" s="27">
        <f>'Расчет субсидий'!R233-1</f>
        <v>0</v>
      </c>
      <c r="P233" s="32">
        <f>O233*'Расчет субсидий'!S233</f>
        <v>0</v>
      </c>
      <c r="Q233" s="39">
        <f t="shared" si="95"/>
        <v>0</v>
      </c>
      <c r="R233" s="27">
        <f>'Расчет субсидий'!V233-1</f>
        <v>-5.4688276822113968E-2</v>
      </c>
      <c r="S233" s="32">
        <f>R233*'Расчет субсидий'!W233</f>
        <v>-1.640648304663419</v>
      </c>
      <c r="T233" s="39">
        <f t="shared" si="96"/>
        <v>-4.8217461500694938</v>
      </c>
      <c r="U233" s="27">
        <f>'Расчет субсидий'!Z233-1</f>
        <v>-0.37218219357013438</v>
      </c>
      <c r="V233" s="32">
        <f>U233*'Расчет субсидий'!AA233</f>
        <v>-7.4436438714026876</v>
      </c>
      <c r="W233" s="39">
        <f t="shared" si="97"/>
        <v>-21.876328447361814</v>
      </c>
      <c r="X233" s="115" t="e">
        <f>'Расчет субсидий'!AL233-1</f>
        <v>#VALUE!</v>
      </c>
      <c r="Y233" s="32" t="e">
        <f>X233*'Расчет субсидий'!AM233</f>
        <v>#VALUE!</v>
      </c>
      <c r="Z233" s="39" t="e">
        <f t="shared" si="75"/>
        <v>#VALUE!</v>
      </c>
      <c r="AA233" s="115">
        <f>'Расчет субсидий'!AP233-1</f>
        <v>-1.8390804597701149E-2</v>
      </c>
      <c r="AB233" s="32">
        <f>AA233*'Расчет субсидий'!AQ233</f>
        <v>-0.36781609195402298</v>
      </c>
      <c r="AC233" s="119">
        <f t="shared" si="76"/>
        <v>-1.0809847669801214</v>
      </c>
      <c r="AD233" s="32">
        <f t="shared" si="77"/>
        <v>-14.105331886792172</v>
      </c>
      <c r="AE233" s="33" t="str">
        <f>IF('Расчет субсидий'!BG233="+",'Расчет субсидий'!BG233,"-")</f>
        <v>-</v>
      </c>
    </row>
    <row r="234" spans="1:31" ht="15.75" x14ac:dyDescent="0.2">
      <c r="A234" s="16" t="s">
        <v>232</v>
      </c>
      <c r="B234" s="28">
        <f>'Расчет субсидий'!AW234</f>
        <v>282.00909090909079</v>
      </c>
      <c r="C234" s="26">
        <f>'Расчет субсидий'!D234-1</f>
        <v>-1</v>
      </c>
      <c r="D234" s="32">
        <f>C234*'Расчет субсидий'!E234</f>
        <v>0</v>
      </c>
      <c r="E234" s="39">
        <f t="shared" si="93"/>
        <v>0</v>
      </c>
      <c r="F234" s="26" t="s">
        <v>378</v>
      </c>
      <c r="G234" s="32" t="s">
        <v>378</v>
      </c>
      <c r="H234" s="31" t="s">
        <v>378</v>
      </c>
      <c r="I234" s="26" t="s">
        <v>378</v>
      </c>
      <c r="J234" s="32" t="s">
        <v>378</v>
      </c>
      <c r="K234" s="31" t="s">
        <v>378</v>
      </c>
      <c r="L234" s="26">
        <f>'Расчет субсидий'!P234-1</f>
        <v>27.167106652587119</v>
      </c>
      <c r="M234" s="32">
        <f>L234*'Расчет субсидий'!Q234</f>
        <v>543.34213305174239</v>
      </c>
      <c r="N234" s="39">
        <f t="shared" si="94"/>
        <v>281.08843835255692</v>
      </c>
      <c r="O234" s="27">
        <f>'Расчет субсидий'!R234-1</f>
        <v>0</v>
      </c>
      <c r="P234" s="32">
        <f>O234*'Расчет субсидий'!S234</f>
        <v>0</v>
      </c>
      <c r="Q234" s="39">
        <f t="shared" si="95"/>
        <v>0</v>
      </c>
      <c r="R234" s="27">
        <f>'Расчет субсидий'!V234-1</f>
        <v>-1</v>
      </c>
      <c r="S234" s="32">
        <f>R234*'Расчет субсидий'!W234</f>
        <v>-25</v>
      </c>
      <c r="T234" s="39">
        <f t="shared" si="96"/>
        <v>-12.933307636837952</v>
      </c>
      <c r="U234" s="27">
        <f>'Расчет субсидий'!Z234-1</f>
        <v>1.1144278606965172</v>
      </c>
      <c r="V234" s="32">
        <f>U234*'Расчет субсидий'!AA234</f>
        <v>27.860696517412929</v>
      </c>
      <c r="W234" s="39">
        <f t="shared" si="97"/>
        <v>14.413238361451247</v>
      </c>
      <c r="X234" s="115" t="e">
        <f>'Расчет субсидий'!AL234-1</f>
        <v>#VALUE!</v>
      </c>
      <c r="Y234" s="32" t="e">
        <f>X234*'Расчет субсидий'!AM234</f>
        <v>#VALUE!</v>
      </c>
      <c r="Z234" s="39" t="e">
        <f t="shared" si="75"/>
        <v>#VALUE!</v>
      </c>
      <c r="AA234" s="115">
        <f>'Расчет субсидий'!AP234-1</f>
        <v>-5.4054054054054057E-2</v>
      </c>
      <c r="AB234" s="32">
        <f>AA234*'Расчет субсидий'!AQ234</f>
        <v>-1.0810810810810811</v>
      </c>
      <c r="AC234" s="119">
        <f t="shared" si="76"/>
        <v>-0.55927816807947905</v>
      </c>
      <c r="AD234" s="32">
        <f t="shared" si="77"/>
        <v>545.12174848807433</v>
      </c>
      <c r="AE234" s="33" t="str">
        <f>IF('Расчет субсидий'!BG234="+",'Расчет субсидий'!BG234,"-")</f>
        <v>-</v>
      </c>
    </row>
    <row r="235" spans="1:31" ht="15.75" x14ac:dyDescent="0.2">
      <c r="A235" s="16" t="s">
        <v>233</v>
      </c>
      <c r="B235" s="28">
        <f>'Расчет субсидий'!AW235</f>
        <v>467.19999999999982</v>
      </c>
      <c r="C235" s="26">
        <f>'Расчет субсидий'!D235-1</f>
        <v>0.46818110236220489</v>
      </c>
      <c r="D235" s="32">
        <f>C235*'Расчет субсидий'!E235</f>
        <v>4.6818110236220489</v>
      </c>
      <c r="E235" s="39">
        <f t="shared" si="93"/>
        <v>63.04047793501298</v>
      </c>
      <c r="F235" s="26" t="s">
        <v>378</v>
      </c>
      <c r="G235" s="32" t="s">
        <v>378</v>
      </c>
      <c r="H235" s="31" t="s">
        <v>378</v>
      </c>
      <c r="I235" s="26" t="s">
        <v>378</v>
      </c>
      <c r="J235" s="32" t="s">
        <v>378</v>
      </c>
      <c r="K235" s="31" t="s">
        <v>378</v>
      </c>
      <c r="L235" s="26">
        <f>'Расчет субсидий'!P235-1</f>
        <v>0.11472541046888685</v>
      </c>
      <c r="M235" s="32">
        <f>L235*'Расчет субсидий'!Q235</f>
        <v>2.2945082093777369</v>
      </c>
      <c r="N235" s="39">
        <f t="shared" si="94"/>
        <v>30.895500355560777</v>
      </c>
      <c r="O235" s="27">
        <f>'Расчет субсидий'!R235-1</f>
        <v>0</v>
      </c>
      <c r="P235" s="32">
        <f>O235*'Расчет субсидий'!S235</f>
        <v>0</v>
      </c>
      <c r="Q235" s="39">
        <f t="shared" si="95"/>
        <v>0</v>
      </c>
      <c r="R235" s="27">
        <f>'Расчет субсидий'!V235-1</f>
        <v>-0.50588235294117645</v>
      </c>
      <c r="S235" s="32">
        <f>R235*'Расчет субсидий'!W235</f>
        <v>-10.117647058823529</v>
      </c>
      <c r="T235" s="39">
        <f t="shared" si="96"/>
        <v>-136.23388533793658</v>
      </c>
      <c r="U235" s="27">
        <f>'Расчет субсидий'!Z235-1</f>
        <v>1.1739130434782608</v>
      </c>
      <c r="V235" s="32">
        <f>U235*'Расчет субсидий'!AA235</f>
        <v>35.217391304347821</v>
      </c>
      <c r="W235" s="39">
        <f t="shared" si="97"/>
        <v>474.20136529408154</v>
      </c>
      <c r="X235" s="115" t="e">
        <f>'Расчет субсидий'!AL235-1</f>
        <v>#VALUE!</v>
      </c>
      <c r="Y235" s="32" t="e">
        <f>X235*'Расчет субсидий'!AM235</f>
        <v>#VALUE!</v>
      </c>
      <c r="Z235" s="39" t="e">
        <f t="shared" si="75"/>
        <v>#VALUE!</v>
      </c>
      <c r="AA235" s="115">
        <f>'Расчет субсидий'!AP235-1</f>
        <v>0.13106796116504849</v>
      </c>
      <c r="AB235" s="32">
        <f>AA235*'Расчет субсидий'!AQ235</f>
        <v>2.6213592233009697</v>
      </c>
      <c r="AC235" s="119">
        <f t="shared" si="76"/>
        <v>35.296541753281133</v>
      </c>
      <c r="AD235" s="32">
        <f t="shared" si="77"/>
        <v>34.697422701825047</v>
      </c>
      <c r="AE235" s="33" t="str">
        <f>IF('Расчет субсидий'!BG235="+",'Расчет субсидий'!BG235,"-")</f>
        <v>-</v>
      </c>
    </row>
    <row r="236" spans="1:31" ht="15.75" x14ac:dyDescent="0.2">
      <c r="A236" s="36" t="s">
        <v>234</v>
      </c>
      <c r="B236" s="44"/>
      <c r="C236" s="45"/>
      <c r="D236" s="46"/>
      <c r="E236" s="42"/>
      <c r="F236" s="45"/>
      <c r="G236" s="46"/>
      <c r="H236" s="42"/>
      <c r="I236" s="45"/>
      <c r="J236" s="46"/>
      <c r="K236" s="42"/>
      <c r="L236" s="45"/>
      <c r="M236" s="46"/>
      <c r="N236" s="42"/>
      <c r="O236" s="47"/>
      <c r="P236" s="46"/>
      <c r="Q236" s="42"/>
      <c r="R236" s="47"/>
      <c r="S236" s="46"/>
      <c r="T236" s="42"/>
      <c r="U236" s="47"/>
      <c r="V236" s="46"/>
      <c r="W236" s="42"/>
      <c r="X236" s="116"/>
      <c r="Y236" s="46"/>
      <c r="Z236" s="42"/>
      <c r="AA236" s="116"/>
      <c r="AB236" s="46"/>
      <c r="AC236" s="120"/>
      <c r="AD236" s="32"/>
      <c r="AE236" s="33"/>
    </row>
    <row r="237" spans="1:31" ht="15.75" x14ac:dyDescent="0.2">
      <c r="A237" s="16" t="s">
        <v>235</v>
      </c>
      <c r="B237" s="28">
        <f>'Расчет субсидий'!AW237</f>
        <v>25.68181818181813</v>
      </c>
      <c r="C237" s="26">
        <f>'Расчет субсидий'!D237-1</f>
        <v>-1</v>
      </c>
      <c r="D237" s="32">
        <f>C237*'Расчет субсидий'!E237</f>
        <v>0</v>
      </c>
      <c r="E237" s="39">
        <f t="shared" ref="E237:E244" si="98">$B237*D237/$AD237</f>
        <v>0</v>
      </c>
      <c r="F237" s="26" t="s">
        <v>378</v>
      </c>
      <c r="G237" s="32" t="s">
        <v>378</v>
      </c>
      <c r="H237" s="31" t="s">
        <v>378</v>
      </c>
      <c r="I237" s="26" t="s">
        <v>378</v>
      </c>
      <c r="J237" s="32" t="s">
        <v>378</v>
      </c>
      <c r="K237" s="31" t="s">
        <v>378</v>
      </c>
      <c r="L237" s="26">
        <f>'Расчет субсидий'!P237-1</f>
        <v>-0.42247927511085404</v>
      </c>
      <c r="M237" s="32">
        <f>L237*'Расчет субсидий'!Q237</f>
        <v>-8.4495855022170812</v>
      </c>
      <c r="N237" s="39">
        <f t="shared" ref="N237:N244" si="99">$B237*M237/$AD237</f>
        <v>-28.266986568904905</v>
      </c>
      <c r="O237" s="27">
        <f>'Расчет субсидий'!R237-1</f>
        <v>0</v>
      </c>
      <c r="P237" s="32">
        <f>O237*'Расчет субсидий'!S237</f>
        <v>0</v>
      </c>
      <c r="Q237" s="39">
        <f t="shared" ref="Q237:Q244" si="100">$B237*P237/$AD237</f>
        <v>0</v>
      </c>
      <c r="R237" s="27">
        <f>'Расчет субсидий'!V237-1</f>
        <v>-0.5936794582392777</v>
      </c>
      <c r="S237" s="32">
        <f>R237*'Расчет субсидий'!W237</f>
        <v>-11.873589164785553</v>
      </c>
      <c r="T237" s="39">
        <f t="shared" ref="T237:T244" si="101">$B237*S237/$AD237</f>
        <v>-39.721544371333025</v>
      </c>
      <c r="U237" s="27">
        <f>'Расчет субсидий'!Z237-1</f>
        <v>1</v>
      </c>
      <c r="V237" s="32">
        <f>U237*'Расчет субсидий'!AA237</f>
        <v>30</v>
      </c>
      <c r="W237" s="39">
        <f t="shared" ref="W237:W244" si="102">$B237*V237/$AD237</f>
        <v>100.36108834506005</v>
      </c>
      <c r="X237" s="115" t="e">
        <f>'Расчет субсидий'!AL237-1</f>
        <v>#VALUE!</v>
      </c>
      <c r="Y237" s="32" t="e">
        <f>X237*'Расчет субсидий'!AM237</f>
        <v>#VALUE!</v>
      </c>
      <c r="Z237" s="39" t="e">
        <f t="shared" si="75"/>
        <v>#VALUE!</v>
      </c>
      <c r="AA237" s="115">
        <f>'Расчет субсидий'!AP237-1</f>
        <v>-9.9999999999999978E-2</v>
      </c>
      <c r="AB237" s="32">
        <f>AA237*'Расчет субсидий'!AQ237</f>
        <v>-1.9999999999999996</v>
      </c>
      <c r="AC237" s="119">
        <f t="shared" si="76"/>
        <v>-6.6907392230040017</v>
      </c>
      <c r="AD237" s="32">
        <f t="shared" si="77"/>
        <v>7.6768253329973675</v>
      </c>
      <c r="AE237" s="33" t="str">
        <f>IF('Расчет субсидий'!BG237="+",'Расчет субсидий'!BG237,"-")</f>
        <v>-</v>
      </c>
    </row>
    <row r="238" spans="1:31" ht="15.75" x14ac:dyDescent="0.2">
      <c r="A238" s="16" t="s">
        <v>236</v>
      </c>
      <c r="B238" s="28">
        <f>'Расчет субсидий'!AW238</f>
        <v>-42.936363636363637</v>
      </c>
      <c r="C238" s="26">
        <f>'Расчет субсидий'!D238-1</f>
        <v>-1</v>
      </c>
      <c r="D238" s="32">
        <f>C238*'Расчет субсидий'!E238</f>
        <v>0</v>
      </c>
      <c r="E238" s="39">
        <f t="shared" si="98"/>
        <v>0</v>
      </c>
      <c r="F238" s="26" t="s">
        <v>378</v>
      </c>
      <c r="G238" s="32" t="s">
        <v>378</v>
      </c>
      <c r="H238" s="31" t="s">
        <v>378</v>
      </c>
      <c r="I238" s="26" t="s">
        <v>378</v>
      </c>
      <c r="J238" s="32" t="s">
        <v>378</v>
      </c>
      <c r="K238" s="31" t="s">
        <v>378</v>
      </c>
      <c r="L238" s="26">
        <f>'Расчет субсидий'!P238-1</f>
        <v>-0.44806067588325649</v>
      </c>
      <c r="M238" s="32">
        <f>L238*'Расчет субсидий'!Q238</f>
        <v>-8.9612135176651293</v>
      </c>
      <c r="N238" s="39">
        <f t="shared" si="99"/>
        <v>-28.52831901573817</v>
      </c>
      <c r="O238" s="27">
        <f>'Расчет субсидий'!R238-1</f>
        <v>0</v>
      </c>
      <c r="P238" s="32">
        <f>O238*'Расчет субсидий'!S238</f>
        <v>0</v>
      </c>
      <c r="Q238" s="39">
        <f t="shared" si="100"/>
        <v>0</v>
      </c>
      <c r="R238" s="27">
        <f>'Расчет субсидий'!V238-1</f>
        <v>0.40306366682623262</v>
      </c>
      <c r="S238" s="32">
        <f>R238*'Расчет субсидий'!W238</f>
        <v>10.076591670655816</v>
      </c>
      <c r="T238" s="39">
        <f t="shared" si="101"/>
        <v>32.079162181005572</v>
      </c>
      <c r="U238" s="27">
        <f>'Расчет субсидий'!Z238-1</f>
        <v>-0.57861635220125784</v>
      </c>
      <c r="V238" s="32">
        <f>U238*'Расчет субсидий'!AA238</f>
        <v>-14.465408805031446</v>
      </c>
      <c r="W238" s="39">
        <f t="shared" si="102"/>
        <v>-46.051106389721234</v>
      </c>
      <c r="X238" s="115" t="e">
        <f>'Расчет субсидий'!AL238-1</f>
        <v>#VALUE!</v>
      </c>
      <c r="Y238" s="32" t="e">
        <f>X238*'Расчет субсидий'!AM238</f>
        <v>#VALUE!</v>
      </c>
      <c r="Z238" s="39" t="e">
        <f t="shared" si="75"/>
        <v>#VALUE!</v>
      </c>
      <c r="AA238" s="115">
        <f>'Расчет субсидий'!AP238-1</f>
        <v>-6.8493150684931781E-3</v>
      </c>
      <c r="AB238" s="32">
        <f>AA238*'Расчет субсидий'!AQ238</f>
        <v>-0.13698630136986356</v>
      </c>
      <c r="AC238" s="119">
        <f t="shared" si="76"/>
        <v>-0.43610041190980975</v>
      </c>
      <c r="AD238" s="32">
        <f t="shared" si="77"/>
        <v>-13.487016953410624</v>
      </c>
      <c r="AE238" s="33" t="str">
        <f>IF('Расчет субсидий'!BG238="+",'Расчет субсидий'!BG238,"-")</f>
        <v>-</v>
      </c>
    </row>
    <row r="239" spans="1:31" ht="15.75" x14ac:dyDescent="0.2">
      <c r="A239" s="16" t="s">
        <v>237</v>
      </c>
      <c r="B239" s="28">
        <f>'Расчет субсидий'!AW239</f>
        <v>293.10909090909081</v>
      </c>
      <c r="C239" s="26">
        <f>'Расчет субсидий'!D239-1</f>
        <v>-1</v>
      </c>
      <c r="D239" s="32">
        <f>C239*'Расчет субсидий'!E239</f>
        <v>0</v>
      </c>
      <c r="E239" s="39">
        <f t="shared" si="98"/>
        <v>0</v>
      </c>
      <c r="F239" s="26" t="s">
        <v>378</v>
      </c>
      <c r="G239" s="32" t="s">
        <v>378</v>
      </c>
      <c r="H239" s="31" t="s">
        <v>378</v>
      </c>
      <c r="I239" s="26" t="s">
        <v>378</v>
      </c>
      <c r="J239" s="32" t="s">
        <v>378</v>
      </c>
      <c r="K239" s="31" t="s">
        <v>378</v>
      </c>
      <c r="L239" s="26">
        <f>'Расчет субсидий'!P239-1</f>
        <v>-0.29743408067209876</v>
      </c>
      <c r="M239" s="32">
        <f>L239*'Расчет субсидий'!Q239</f>
        <v>-5.9486816134419751</v>
      </c>
      <c r="N239" s="39">
        <f t="shared" si="99"/>
        <v>-31.031894362406248</v>
      </c>
      <c r="O239" s="27">
        <f>'Расчет субсидий'!R239-1</f>
        <v>0</v>
      </c>
      <c r="P239" s="32">
        <f>O239*'Расчет субсидий'!S239</f>
        <v>0</v>
      </c>
      <c r="Q239" s="39">
        <f t="shared" si="100"/>
        <v>0</v>
      </c>
      <c r="R239" s="27">
        <f>'Расчет субсидий'!V239-1</f>
        <v>0.58272800645681988</v>
      </c>
      <c r="S239" s="32">
        <f>R239*'Расчет субсидий'!W239</f>
        <v>8.7409200968522978</v>
      </c>
      <c r="T239" s="39">
        <f t="shared" si="101"/>
        <v>45.597886506957892</v>
      </c>
      <c r="U239" s="27">
        <f>'Расчет субсидий'!Z239-1</f>
        <v>1.5</v>
      </c>
      <c r="V239" s="32">
        <f>U239*'Расчет субсидий'!AA239</f>
        <v>52.5</v>
      </c>
      <c r="W239" s="39">
        <f t="shared" si="102"/>
        <v>273.8715163953226</v>
      </c>
      <c r="X239" s="115" t="e">
        <f>'Расчет субсидий'!AL239-1</f>
        <v>#VALUE!</v>
      </c>
      <c r="Y239" s="32" t="e">
        <f>X239*'Расчет субсидий'!AM239</f>
        <v>#VALUE!</v>
      </c>
      <c r="Z239" s="39" t="e">
        <f t="shared" ref="Z239:Z302" si="103">$B239*Y239/$AD239</f>
        <v>#VALUE!</v>
      </c>
      <c r="AA239" s="115">
        <f>'Расчет субсидий'!AP239-1</f>
        <v>4.4776119402984982E-2</v>
      </c>
      <c r="AB239" s="32">
        <f>AA239*'Расчет субсидий'!AQ239</f>
        <v>0.89552238805969964</v>
      </c>
      <c r="AC239" s="119">
        <f t="shared" ref="AC239:AC302" si="104">$B239*AB239/$AD239</f>
        <v>4.6715823692165808</v>
      </c>
      <c r="AD239" s="32">
        <f t="shared" si="77"/>
        <v>56.187760871470019</v>
      </c>
      <c r="AE239" s="33" t="str">
        <f>IF('Расчет субсидий'!BG239="+",'Расчет субсидий'!BG239,"-")</f>
        <v>-</v>
      </c>
    </row>
    <row r="240" spans="1:31" ht="15.75" x14ac:dyDescent="0.2">
      <c r="A240" s="16" t="s">
        <v>238</v>
      </c>
      <c r="B240" s="28">
        <f>'Расчет субсидий'!AW240</f>
        <v>193.90909090909088</v>
      </c>
      <c r="C240" s="26">
        <f>'Расчет субсидий'!D240-1</f>
        <v>1.6449117238643125</v>
      </c>
      <c r="D240" s="32">
        <f>C240*'Расчет субсидий'!E240</f>
        <v>16.449117238643126</v>
      </c>
      <c r="E240" s="39">
        <f t="shared" si="98"/>
        <v>71.395151054376441</v>
      </c>
      <c r="F240" s="26" t="s">
        <v>378</v>
      </c>
      <c r="G240" s="32" t="s">
        <v>378</v>
      </c>
      <c r="H240" s="31" t="s">
        <v>378</v>
      </c>
      <c r="I240" s="26" t="s">
        <v>378</v>
      </c>
      <c r="J240" s="32" t="s">
        <v>378</v>
      </c>
      <c r="K240" s="31" t="s">
        <v>378</v>
      </c>
      <c r="L240" s="26">
        <f>'Расчет субсидий'!P240-1</f>
        <v>-0.19148505840117314</v>
      </c>
      <c r="M240" s="32">
        <f>L240*'Расчет субсидий'!Q240</f>
        <v>-3.8297011680234627</v>
      </c>
      <c r="N240" s="39">
        <f t="shared" si="99"/>
        <v>-16.622295860462319</v>
      </c>
      <c r="O240" s="27">
        <f>'Расчет субсидий'!R240-1</f>
        <v>0</v>
      </c>
      <c r="P240" s="32">
        <f>O240*'Расчет субсидий'!S240</f>
        <v>0</v>
      </c>
      <c r="Q240" s="39">
        <f t="shared" si="100"/>
        <v>0</v>
      </c>
      <c r="R240" s="27">
        <f>'Расчет субсидий'!V240-1</f>
        <v>-3.1430404105195708E-2</v>
      </c>
      <c r="S240" s="32">
        <f>R240*'Расчет субсидий'!W240</f>
        <v>-0.47145606157793563</v>
      </c>
      <c r="T240" s="39">
        <f t="shared" si="101"/>
        <v>-2.0462907670682196</v>
      </c>
      <c r="U240" s="27">
        <f>'Расчет субсидий'!Z240-1</f>
        <v>1.069672131147541</v>
      </c>
      <c r="V240" s="32">
        <f>U240*'Расчет субсидий'!AA240</f>
        <v>37.438524590163937</v>
      </c>
      <c r="W240" s="39">
        <f t="shared" si="102"/>
        <v>162.49681241789415</v>
      </c>
      <c r="X240" s="115" t="e">
        <f>'Расчет субсидий'!AL240-1</f>
        <v>#VALUE!</v>
      </c>
      <c r="Y240" s="32" t="e">
        <f>X240*'Расчет субсидий'!AM240</f>
        <v>#VALUE!</v>
      </c>
      <c r="Z240" s="39" t="e">
        <f t="shared" si="103"/>
        <v>#VALUE!</v>
      </c>
      <c r="AA240" s="115">
        <f>'Расчет субсидий'!AP240-1</f>
        <v>-0.2455357142857143</v>
      </c>
      <c r="AB240" s="32">
        <f>AA240*'Расчет субсидий'!AQ240</f>
        <v>-4.9107142857142865</v>
      </c>
      <c r="AC240" s="119">
        <f t="shared" si="104"/>
        <v>-21.314285935649192</v>
      </c>
      <c r="AD240" s="32">
        <f t="shared" ref="AD240:AD303" si="105">D240+M240+P240+S240+V240+AB240</f>
        <v>44.675770313491377</v>
      </c>
      <c r="AE240" s="33" t="str">
        <f>IF('Расчет субсидий'!BG240="+",'Расчет субсидий'!BG240,"-")</f>
        <v>-</v>
      </c>
    </row>
    <row r="241" spans="1:31" ht="15.75" x14ac:dyDescent="0.2">
      <c r="A241" s="16" t="s">
        <v>239</v>
      </c>
      <c r="B241" s="28">
        <f>'Расчет субсидий'!AW241</f>
        <v>-135.58181818181811</v>
      </c>
      <c r="C241" s="26">
        <f>'Расчет субсидий'!D241-1</f>
        <v>-1</v>
      </c>
      <c r="D241" s="32">
        <f>C241*'Расчет субсидий'!E241</f>
        <v>0</v>
      </c>
      <c r="E241" s="39">
        <f t="shared" si="98"/>
        <v>0</v>
      </c>
      <c r="F241" s="26" t="s">
        <v>378</v>
      </c>
      <c r="G241" s="32" t="s">
        <v>378</v>
      </c>
      <c r="H241" s="31" t="s">
        <v>378</v>
      </c>
      <c r="I241" s="26" t="s">
        <v>378</v>
      </c>
      <c r="J241" s="32" t="s">
        <v>378</v>
      </c>
      <c r="K241" s="31" t="s">
        <v>378</v>
      </c>
      <c r="L241" s="26">
        <f>'Расчет субсидий'!P241-1</f>
        <v>-0.59330543933054392</v>
      </c>
      <c r="M241" s="32">
        <f>L241*'Расчет субсидий'!Q241</f>
        <v>-11.866108786610878</v>
      </c>
      <c r="N241" s="39">
        <f t="shared" si="99"/>
        <v>-50.753140353066257</v>
      </c>
      <c r="O241" s="27">
        <f>'Расчет субсидий'!R241-1</f>
        <v>0</v>
      </c>
      <c r="P241" s="32">
        <f>O241*'Расчет субсидий'!S241</f>
        <v>0</v>
      </c>
      <c r="Q241" s="39">
        <f t="shared" si="100"/>
        <v>0</v>
      </c>
      <c r="R241" s="27">
        <f>'Расчет субсидий'!V241-1</f>
        <v>-0.8178861788617886</v>
      </c>
      <c r="S241" s="32">
        <f>R241*'Расчет субсидий'!W241</f>
        <v>-16.357723577235774</v>
      </c>
      <c r="T241" s="39">
        <f t="shared" si="101"/>
        <v>-69.964455534814491</v>
      </c>
      <c r="U241" s="27">
        <f>'Расчет субсидий'!Z241-1</f>
        <v>-0.14482758620689651</v>
      </c>
      <c r="V241" s="32">
        <f>U241*'Расчет субсидий'!AA241</f>
        <v>-4.344827586206895</v>
      </c>
      <c r="W241" s="39">
        <f t="shared" si="102"/>
        <v>-18.583484127623134</v>
      </c>
      <c r="X241" s="115" t="e">
        <f>'Расчет субсидий'!AL241-1</f>
        <v>#VALUE!</v>
      </c>
      <c r="Y241" s="32" t="e">
        <f>X241*'Расчет субсидий'!AM241</f>
        <v>#VALUE!</v>
      </c>
      <c r="Z241" s="39" t="e">
        <f t="shared" si="103"/>
        <v>#VALUE!</v>
      </c>
      <c r="AA241" s="115">
        <f>'Расчет субсидий'!AP241-1</f>
        <v>4.3478260869565188E-2</v>
      </c>
      <c r="AB241" s="32">
        <f>AA241*'Расчет субсидий'!AQ241</f>
        <v>0.86956521739130377</v>
      </c>
      <c r="AC241" s="119">
        <f t="shared" si="104"/>
        <v>3.7192618336857879</v>
      </c>
      <c r="AD241" s="32">
        <f t="shared" si="105"/>
        <v>-31.699094732662246</v>
      </c>
      <c r="AE241" s="33" t="str">
        <f>IF('Расчет субсидий'!BG241="+",'Расчет субсидий'!BG241,"-")</f>
        <v>-</v>
      </c>
    </row>
    <row r="242" spans="1:31" ht="15.75" x14ac:dyDescent="0.2">
      <c r="A242" s="16" t="s">
        <v>240</v>
      </c>
      <c r="B242" s="28">
        <f>'Расчет субсидий'!AW242</f>
        <v>-265.65454545454543</v>
      </c>
      <c r="C242" s="26">
        <f>'Расчет субсидий'!D242-1</f>
        <v>-1</v>
      </c>
      <c r="D242" s="32">
        <f>C242*'Расчет субсидий'!E242</f>
        <v>0</v>
      </c>
      <c r="E242" s="39">
        <f t="shared" si="98"/>
        <v>0</v>
      </c>
      <c r="F242" s="26" t="s">
        <v>378</v>
      </c>
      <c r="G242" s="32" t="s">
        <v>378</v>
      </c>
      <c r="H242" s="31" t="s">
        <v>378</v>
      </c>
      <c r="I242" s="26" t="s">
        <v>378</v>
      </c>
      <c r="J242" s="32" t="s">
        <v>378</v>
      </c>
      <c r="K242" s="31" t="s">
        <v>378</v>
      </c>
      <c r="L242" s="26">
        <f>'Расчет субсидий'!P242-1</f>
        <v>-0.52746172215198772</v>
      </c>
      <c r="M242" s="32">
        <f>L242*'Расчет субсидий'!Q242</f>
        <v>-10.549234443039754</v>
      </c>
      <c r="N242" s="39">
        <f t="shared" si="99"/>
        <v>-94.272545405026776</v>
      </c>
      <c r="O242" s="27">
        <f>'Расчет субсидий'!R242-1</f>
        <v>0</v>
      </c>
      <c r="P242" s="32">
        <f>O242*'Расчет субсидий'!S242</f>
        <v>0</v>
      </c>
      <c r="Q242" s="39">
        <f t="shared" si="100"/>
        <v>0</v>
      </c>
      <c r="R242" s="27">
        <f>'Расчет субсидий'!V242-1</f>
        <v>-2.210433244915988E-3</v>
      </c>
      <c r="S242" s="32">
        <f>R242*'Расчет субсидий'!W242</f>
        <v>-4.4208664898319761E-2</v>
      </c>
      <c r="T242" s="39">
        <f t="shared" si="101"/>
        <v>-0.39506784984499344</v>
      </c>
      <c r="U242" s="27">
        <f>'Расчет субсидий'!Z242-1</f>
        <v>-0.46956521739130441</v>
      </c>
      <c r="V242" s="32">
        <f>U242*'Расчет субсидий'!AA242</f>
        <v>-14.086956521739133</v>
      </c>
      <c r="W242" s="39">
        <f t="shared" si="102"/>
        <v>-125.88716797269549</v>
      </c>
      <c r="X242" s="115" t="e">
        <f>'Расчет субсидий'!AL242-1</f>
        <v>#VALUE!</v>
      </c>
      <c r="Y242" s="32" t="e">
        <f>X242*'Расчет субсидий'!AM242</f>
        <v>#VALUE!</v>
      </c>
      <c r="Z242" s="39" t="e">
        <f t="shared" si="103"/>
        <v>#VALUE!</v>
      </c>
      <c r="AA242" s="115">
        <f>'Расчет субсидий'!AP242-1</f>
        <v>-0.25233644859813087</v>
      </c>
      <c r="AB242" s="32">
        <f>AA242*'Расчет субсидий'!AQ242</f>
        <v>-5.0467289719626169</v>
      </c>
      <c r="AC242" s="119">
        <f t="shared" si="104"/>
        <v>-45.099764226978131</v>
      </c>
      <c r="AD242" s="32">
        <f t="shared" si="105"/>
        <v>-29.727128601639826</v>
      </c>
      <c r="AE242" s="33" t="str">
        <f>IF('Расчет субсидий'!BG242="+",'Расчет субсидий'!BG242,"-")</f>
        <v>-</v>
      </c>
    </row>
    <row r="243" spans="1:31" ht="15.75" x14ac:dyDescent="0.2">
      <c r="A243" s="16" t="s">
        <v>241</v>
      </c>
      <c r="B243" s="28">
        <f>'Расчет субсидий'!AW243</f>
        <v>181.93636363636369</v>
      </c>
      <c r="C243" s="26">
        <f>'Расчет субсидий'!D243-1</f>
        <v>-0.20951635010769531</v>
      </c>
      <c r="D243" s="32">
        <f>C243*'Расчет субсидий'!E243</f>
        <v>-2.0951635010769531</v>
      </c>
      <c r="E243" s="39">
        <f t="shared" si="98"/>
        <v>-12.455990590498384</v>
      </c>
      <c r="F243" s="26" t="s">
        <v>378</v>
      </c>
      <c r="G243" s="32" t="s">
        <v>378</v>
      </c>
      <c r="H243" s="31" t="s">
        <v>378</v>
      </c>
      <c r="I243" s="26" t="s">
        <v>378</v>
      </c>
      <c r="J243" s="32" t="s">
        <v>378</v>
      </c>
      <c r="K243" s="31" t="s">
        <v>378</v>
      </c>
      <c r="L243" s="26">
        <f>'Расчет субсидий'!P243-1</f>
        <v>-0.36691268091632323</v>
      </c>
      <c r="M243" s="32">
        <f>L243*'Расчет субсидий'!Q243</f>
        <v>-7.3382536183264646</v>
      </c>
      <c r="N243" s="39">
        <f t="shared" si="99"/>
        <v>-43.626770881404333</v>
      </c>
      <c r="O243" s="27">
        <f>'Расчет субсидий'!R243-1</f>
        <v>0</v>
      </c>
      <c r="P243" s="32">
        <f>O243*'Расчет субсидий'!S243</f>
        <v>0</v>
      </c>
      <c r="Q243" s="39">
        <f t="shared" si="100"/>
        <v>0</v>
      </c>
      <c r="R243" s="27">
        <f>'Расчет субсидий'!V243-1</f>
        <v>-0.53357314148681056</v>
      </c>
      <c r="S243" s="32">
        <f>R243*'Расчет субсидий'!W243</f>
        <v>-8.0035971223021587</v>
      </c>
      <c r="T243" s="39">
        <f t="shared" si="101"/>
        <v>-47.582315363116869</v>
      </c>
      <c r="U243" s="27">
        <f>'Расчет субсидий'!Z243-1</f>
        <v>1.3110236220472444</v>
      </c>
      <c r="V243" s="32">
        <f>U243*'Расчет субсидий'!AA243</f>
        <v>45.885826771653555</v>
      </c>
      <c r="W243" s="39">
        <f t="shared" si="102"/>
        <v>272.79657468792601</v>
      </c>
      <c r="X243" s="115" t="e">
        <f>'Расчет субсидий'!AL243-1</f>
        <v>#VALUE!</v>
      </c>
      <c r="Y243" s="32" t="e">
        <f>X243*'Расчет субсидий'!AM243</f>
        <v>#VALUE!</v>
      </c>
      <c r="Z243" s="39" t="e">
        <f t="shared" si="103"/>
        <v>#VALUE!</v>
      </c>
      <c r="AA243" s="115">
        <f>'Расчет субсидий'!AP243-1</f>
        <v>0.10769230769230775</v>
      </c>
      <c r="AB243" s="32">
        <f>AA243*'Расчет субсидий'!AQ243</f>
        <v>2.1538461538461551</v>
      </c>
      <c r="AC243" s="119">
        <f t="shared" si="104"/>
        <v>12.804865783457284</v>
      </c>
      <c r="AD243" s="32">
        <f t="shared" si="105"/>
        <v>30.602658683794132</v>
      </c>
      <c r="AE243" s="33" t="str">
        <f>IF('Расчет субсидий'!BG243="+",'Расчет субсидий'!BG243,"-")</f>
        <v>-</v>
      </c>
    </row>
    <row r="244" spans="1:31" ht="15.75" x14ac:dyDescent="0.2">
      <c r="A244" s="16" t="s">
        <v>242</v>
      </c>
      <c r="B244" s="28">
        <f>'Расчет субсидий'!AW244</f>
        <v>-5.1636363636362148</v>
      </c>
      <c r="C244" s="26">
        <f>'Расчет субсидий'!D244-1</f>
        <v>0.17019034577910119</v>
      </c>
      <c r="D244" s="32">
        <f>C244*'Расчет субсидий'!E244</f>
        <v>1.7019034577910119</v>
      </c>
      <c r="E244" s="39">
        <f t="shared" si="98"/>
        <v>23.058942109606893</v>
      </c>
      <c r="F244" s="26" t="s">
        <v>378</v>
      </c>
      <c r="G244" s="32" t="s">
        <v>378</v>
      </c>
      <c r="H244" s="31" t="s">
        <v>378</v>
      </c>
      <c r="I244" s="26" t="s">
        <v>378</v>
      </c>
      <c r="J244" s="32" t="s">
        <v>378</v>
      </c>
      <c r="K244" s="31" t="s">
        <v>378</v>
      </c>
      <c r="L244" s="26">
        <f>'Расчет субсидий'!P244-1</f>
        <v>0.20929810224280399</v>
      </c>
      <c r="M244" s="32">
        <f>L244*'Расчет субсидий'!Q244</f>
        <v>4.1859620448560797</v>
      </c>
      <c r="N244" s="39">
        <f t="shared" si="99"/>
        <v>56.715236121930978</v>
      </c>
      <c r="O244" s="27">
        <f>'Расчет субсидий'!R244-1</f>
        <v>0</v>
      </c>
      <c r="P244" s="32">
        <f>O244*'Расчет субсидий'!S244</f>
        <v>0</v>
      </c>
      <c r="Q244" s="39">
        <f t="shared" si="100"/>
        <v>0</v>
      </c>
      <c r="R244" s="27">
        <f>'Расчет субсидий'!V244-1</f>
        <v>-0.97068965517241379</v>
      </c>
      <c r="S244" s="32">
        <f>R244*'Расчет субсидий'!W244</f>
        <v>-9.7068965517241388</v>
      </c>
      <c r="T244" s="39">
        <f t="shared" si="101"/>
        <v>-131.51789816601649</v>
      </c>
      <c r="U244" s="27">
        <f>'Расчет субсидий'!Z244-1</f>
        <v>0.18106995884773647</v>
      </c>
      <c r="V244" s="32">
        <f>U244*'Расчет субсидий'!AA244</f>
        <v>7.2427983539094587</v>
      </c>
      <c r="W244" s="39">
        <f t="shared" si="102"/>
        <v>98.132045733737925</v>
      </c>
      <c r="X244" s="115" t="e">
        <f>'Расчет субсидий'!AL244-1</f>
        <v>#VALUE!</v>
      </c>
      <c r="Y244" s="32" t="e">
        <f>X244*'Расчет субсидий'!AM244</f>
        <v>#VALUE!</v>
      </c>
      <c r="Z244" s="39" t="e">
        <f t="shared" si="103"/>
        <v>#VALUE!</v>
      </c>
      <c r="AA244" s="115">
        <f>'Расчет субсидий'!AP244-1</f>
        <v>-0.19024390243902434</v>
      </c>
      <c r="AB244" s="32">
        <f>AA244*'Расчет субсидий'!AQ244</f>
        <v>-3.8048780487804867</v>
      </c>
      <c r="AC244" s="119">
        <f t="shared" si="104"/>
        <v>-51.551962162895506</v>
      </c>
      <c r="AD244" s="32">
        <f t="shared" si="105"/>
        <v>-0.3811107439480752</v>
      </c>
      <c r="AE244" s="33" t="str">
        <f>IF('Расчет субсидий'!BG244="+",'Расчет субсидий'!BG244,"-")</f>
        <v>-</v>
      </c>
    </row>
    <row r="245" spans="1:31" ht="15.75" x14ac:dyDescent="0.2">
      <c r="A245" s="36" t="s">
        <v>243</v>
      </c>
      <c r="B245" s="44"/>
      <c r="C245" s="45"/>
      <c r="D245" s="46"/>
      <c r="E245" s="42"/>
      <c r="F245" s="45"/>
      <c r="G245" s="46"/>
      <c r="H245" s="42"/>
      <c r="I245" s="45"/>
      <c r="J245" s="46"/>
      <c r="K245" s="42"/>
      <c r="L245" s="45"/>
      <c r="M245" s="46"/>
      <c r="N245" s="42"/>
      <c r="O245" s="47"/>
      <c r="P245" s="46"/>
      <c r="Q245" s="42"/>
      <c r="R245" s="47"/>
      <c r="S245" s="46"/>
      <c r="T245" s="42"/>
      <c r="U245" s="47"/>
      <c r="V245" s="46"/>
      <c r="W245" s="42"/>
      <c r="X245" s="116"/>
      <c r="Y245" s="46"/>
      <c r="Z245" s="42"/>
      <c r="AA245" s="116"/>
      <c r="AB245" s="46"/>
      <c r="AC245" s="120"/>
      <c r="AD245" s="32"/>
      <c r="AE245" s="33"/>
    </row>
    <row r="246" spans="1:31" ht="15.75" x14ac:dyDescent="0.2">
      <c r="A246" s="16" t="s">
        <v>244</v>
      </c>
      <c r="B246" s="28">
        <f>'Расчет субсидий'!AW246</f>
        <v>156.36363636363626</v>
      </c>
      <c r="C246" s="26">
        <f>'Расчет субсидий'!D246-1</f>
        <v>3.6895475819032741E-2</v>
      </c>
      <c r="D246" s="32">
        <f>C246*'Расчет субсидий'!E246</f>
        <v>0.36895475819032741</v>
      </c>
      <c r="E246" s="39">
        <f t="shared" ref="E246:E260" si="106">$B246*D246/$AD246</f>
        <v>3.8744635353747148</v>
      </c>
      <c r="F246" s="26" t="s">
        <v>378</v>
      </c>
      <c r="G246" s="32" t="s">
        <v>378</v>
      </c>
      <c r="H246" s="31" t="s">
        <v>378</v>
      </c>
      <c r="I246" s="26" t="s">
        <v>378</v>
      </c>
      <c r="J246" s="32" t="s">
        <v>378</v>
      </c>
      <c r="K246" s="31" t="s">
        <v>378</v>
      </c>
      <c r="L246" s="26">
        <f>'Расчет субсидий'!P246-1</f>
        <v>-0.22112117780294438</v>
      </c>
      <c r="M246" s="32">
        <f>L246*'Расчет субсидий'!Q246</f>
        <v>-4.422423556058888</v>
      </c>
      <c r="N246" s="39">
        <f t="shared" ref="N246:N260" si="107">$B246*M246/$AD246</f>
        <v>-46.440704247791267</v>
      </c>
      <c r="O246" s="27">
        <f>'Расчет субсидий'!R246-1</f>
        <v>0</v>
      </c>
      <c r="P246" s="32">
        <f>O246*'Расчет субсидий'!S246</f>
        <v>0</v>
      </c>
      <c r="Q246" s="39">
        <f t="shared" ref="Q246:Q260" si="108">$B246*P246/$AD246</f>
        <v>0</v>
      </c>
      <c r="R246" s="27">
        <f>'Расчет субсидий'!V246-1</f>
        <v>8.0000000000000071E-3</v>
      </c>
      <c r="S246" s="32">
        <f>R246*'Расчет субсидий'!W246</f>
        <v>0.16000000000000014</v>
      </c>
      <c r="T246" s="39">
        <f t="shared" ref="T246:T260" si="109">$B246*S246/$AD246</f>
        <v>1.6801901910698998</v>
      </c>
      <c r="U246" s="27">
        <f>'Расчет субсидий'!Z246-1</f>
        <v>0.60168067226890742</v>
      </c>
      <c r="V246" s="32">
        <f>U246*'Расчет субсидий'!AA246</f>
        <v>18.050420168067223</v>
      </c>
      <c r="W246" s="39">
        <f t="shared" ref="W246:W260" si="110">$B246*V246/$AD246</f>
        <v>189.55086819423008</v>
      </c>
      <c r="X246" s="115" t="e">
        <f>'Расчет субсидий'!AL246-1</f>
        <v>#VALUE!</v>
      </c>
      <c r="Y246" s="32" t="e">
        <f>X246*'Расчет субсидий'!AM246</f>
        <v>#VALUE!</v>
      </c>
      <c r="Z246" s="39" t="e">
        <f t="shared" si="103"/>
        <v>#VALUE!</v>
      </c>
      <c r="AA246" s="115">
        <f>'Расчет субсидий'!AP246-1</f>
        <v>3.665689149560114E-2</v>
      </c>
      <c r="AB246" s="32">
        <f>AA246*'Расчет субсидий'!AQ246</f>
        <v>0.73313782991202281</v>
      </c>
      <c r="AC246" s="119">
        <f t="shared" si="104"/>
        <v>7.6988186907528258</v>
      </c>
      <c r="AD246" s="32">
        <f t="shared" si="105"/>
        <v>14.890089200110685</v>
      </c>
      <c r="AE246" s="33" t="str">
        <f>IF('Расчет субсидий'!BG246="+",'Расчет субсидий'!BG246,"-")</f>
        <v>-</v>
      </c>
    </row>
    <row r="247" spans="1:31" ht="15.75" x14ac:dyDescent="0.2">
      <c r="A247" s="16" t="s">
        <v>245</v>
      </c>
      <c r="B247" s="28">
        <f>'Расчет субсидий'!AW247</f>
        <v>-175.04545454545462</v>
      </c>
      <c r="C247" s="26">
        <f>'Расчет субсидий'!D247-1</f>
        <v>-1</v>
      </c>
      <c r="D247" s="32">
        <f>C247*'Расчет субсидий'!E247</f>
        <v>0</v>
      </c>
      <c r="E247" s="39">
        <f t="shared" si="106"/>
        <v>0</v>
      </c>
      <c r="F247" s="26" t="s">
        <v>378</v>
      </c>
      <c r="G247" s="32" t="s">
        <v>378</v>
      </c>
      <c r="H247" s="31" t="s">
        <v>378</v>
      </c>
      <c r="I247" s="26" t="s">
        <v>378</v>
      </c>
      <c r="J247" s="32" t="s">
        <v>378</v>
      </c>
      <c r="K247" s="31" t="s">
        <v>378</v>
      </c>
      <c r="L247" s="26">
        <f>'Расчет субсидий'!P247-1</f>
        <v>-9.7273797663255057E-2</v>
      </c>
      <c r="M247" s="32">
        <f>L247*'Расчет субсидий'!Q247</f>
        <v>-1.9454759532651011</v>
      </c>
      <c r="N247" s="39">
        <f t="shared" si="107"/>
        <v>-16.796196966424784</v>
      </c>
      <c r="O247" s="27">
        <f>'Расчет субсидий'!R247-1</f>
        <v>0</v>
      </c>
      <c r="P247" s="32">
        <f>O247*'Расчет субсидий'!S247</f>
        <v>0</v>
      </c>
      <c r="Q247" s="39">
        <f t="shared" si="108"/>
        <v>0</v>
      </c>
      <c r="R247" s="27">
        <f>'Расчет субсидий'!V247-1</f>
        <v>-0.38521400778210113</v>
      </c>
      <c r="S247" s="32">
        <f>R247*'Расчет субсидий'!W247</f>
        <v>-3.8521400778210113</v>
      </c>
      <c r="T247" s="39">
        <f t="shared" si="109"/>
        <v>-33.257313399711826</v>
      </c>
      <c r="U247" s="27">
        <f>'Расчет субсидий'!Z247-1</f>
        <v>-0.36194029850746268</v>
      </c>
      <c r="V247" s="32">
        <f>U247*'Расчет субсидий'!AA247</f>
        <v>-14.477611940298507</v>
      </c>
      <c r="W247" s="39">
        <f t="shared" si="110"/>
        <v>-124.991944179318</v>
      </c>
      <c r="X247" s="115" t="e">
        <f>'Расчет субсидий'!AL247-1</f>
        <v>#VALUE!</v>
      </c>
      <c r="Y247" s="32" t="e">
        <f>X247*'Расчет субсидий'!AM247</f>
        <v>#VALUE!</v>
      </c>
      <c r="Z247" s="39" t="e">
        <f t="shared" si="103"/>
        <v>#VALUE!</v>
      </c>
      <c r="AA247" s="115">
        <f>'Расчет субсидий'!AP247-1</f>
        <v>0</v>
      </c>
      <c r="AB247" s="32">
        <f>AA247*'Расчет субсидий'!AQ247</f>
        <v>0</v>
      </c>
      <c r="AC247" s="119">
        <f t="shared" si="104"/>
        <v>0</v>
      </c>
      <c r="AD247" s="32">
        <f t="shared" si="105"/>
        <v>-20.27522797138462</v>
      </c>
      <c r="AE247" s="33" t="str">
        <f>IF('Расчет субсидий'!BG247="+",'Расчет субсидий'!BG247,"-")</f>
        <v>-</v>
      </c>
    </row>
    <row r="248" spans="1:31" ht="15.75" x14ac:dyDescent="0.2">
      <c r="A248" s="16" t="s">
        <v>246</v>
      </c>
      <c r="B248" s="28">
        <f>'Расчет субсидий'!AW248</f>
        <v>-115.61818181818188</v>
      </c>
      <c r="C248" s="26">
        <f>'Расчет субсидий'!D248-1</f>
        <v>0.38520080321285155</v>
      </c>
      <c r="D248" s="32">
        <f>C248*'Расчет субсидий'!E248</f>
        <v>3.8520080321285155</v>
      </c>
      <c r="E248" s="39">
        <f t="shared" si="106"/>
        <v>19.917812835467736</v>
      </c>
      <c r="F248" s="26" t="s">
        <v>378</v>
      </c>
      <c r="G248" s="32" t="s">
        <v>378</v>
      </c>
      <c r="H248" s="31" t="s">
        <v>378</v>
      </c>
      <c r="I248" s="26" t="s">
        <v>378</v>
      </c>
      <c r="J248" s="32" t="s">
        <v>378</v>
      </c>
      <c r="K248" s="31" t="s">
        <v>378</v>
      </c>
      <c r="L248" s="26">
        <f>'Расчет субсидий'!P248-1</f>
        <v>-0.15987649026503137</v>
      </c>
      <c r="M248" s="32">
        <f>L248*'Расчет субсидий'!Q248</f>
        <v>-3.1975298053006274</v>
      </c>
      <c r="N248" s="39">
        <f t="shared" si="107"/>
        <v>-16.533662356517812</v>
      </c>
      <c r="O248" s="27">
        <f>'Расчет субсидий'!R248-1</f>
        <v>0</v>
      </c>
      <c r="P248" s="32">
        <f>O248*'Расчет субсидий'!S248</f>
        <v>0</v>
      </c>
      <c r="Q248" s="39">
        <f t="shared" si="108"/>
        <v>0</v>
      </c>
      <c r="R248" s="27">
        <f>'Расчет субсидий'!V248-1</f>
        <v>-0.1267680811315719</v>
      </c>
      <c r="S248" s="32">
        <f>R248*'Расчет субсидий'!W248</f>
        <v>-3.1692020282892974</v>
      </c>
      <c r="T248" s="39">
        <f t="shared" si="109"/>
        <v>-16.387186192436513</v>
      </c>
      <c r="U248" s="27">
        <f>'Расчет субсидий'!Z248-1</f>
        <v>-0.83141762452107282</v>
      </c>
      <c r="V248" s="32">
        <f>U248*'Расчет субсидий'!AA248</f>
        <v>-20.785440613026822</v>
      </c>
      <c r="W248" s="39">
        <f t="shared" si="110"/>
        <v>-107.47654531868473</v>
      </c>
      <c r="X248" s="115" t="e">
        <f>'Расчет субсидий'!AL248-1</f>
        <v>#VALUE!</v>
      </c>
      <c r="Y248" s="32" t="e">
        <f>X248*'Расчет субсидий'!AM248</f>
        <v>#VALUE!</v>
      </c>
      <c r="Z248" s="39" t="e">
        <f t="shared" si="103"/>
        <v>#VALUE!</v>
      </c>
      <c r="AA248" s="115">
        <f>'Расчет субсидий'!AP248-1</f>
        <v>4.7008547008547064E-2</v>
      </c>
      <c r="AB248" s="32">
        <f>AA248*'Расчет субсидий'!AQ248</f>
        <v>0.94017094017094127</v>
      </c>
      <c r="AC248" s="119">
        <f t="shared" si="104"/>
        <v>4.861399213989432</v>
      </c>
      <c r="AD248" s="32">
        <f t="shared" si="105"/>
        <v>-22.359993474317289</v>
      </c>
      <c r="AE248" s="33" t="str">
        <f>IF('Расчет субсидий'!BG248="+",'Расчет субсидий'!BG248,"-")</f>
        <v>-</v>
      </c>
    </row>
    <row r="249" spans="1:31" ht="15.75" x14ac:dyDescent="0.2">
      <c r="A249" s="16" t="s">
        <v>247</v>
      </c>
      <c r="B249" s="28">
        <f>'Расчет субсидий'!AW249</f>
        <v>-47.336363636363785</v>
      </c>
      <c r="C249" s="26">
        <f>'Расчет субсидий'!D249-1</f>
        <v>-1</v>
      </c>
      <c r="D249" s="32">
        <f>C249*'Расчет субсидий'!E249</f>
        <v>0</v>
      </c>
      <c r="E249" s="39">
        <f t="shared" si="106"/>
        <v>0</v>
      </c>
      <c r="F249" s="26" t="s">
        <v>378</v>
      </c>
      <c r="G249" s="32" t="s">
        <v>378</v>
      </c>
      <c r="H249" s="31" t="s">
        <v>378</v>
      </c>
      <c r="I249" s="26" t="s">
        <v>378</v>
      </c>
      <c r="J249" s="32" t="s">
        <v>378</v>
      </c>
      <c r="K249" s="31" t="s">
        <v>378</v>
      </c>
      <c r="L249" s="26">
        <f>'Расчет субсидий'!P249-1</f>
        <v>-1.933955422327549E-3</v>
      </c>
      <c r="M249" s="32">
        <f>L249*'Расчет субсидий'!Q249</f>
        <v>-3.867910844655098E-2</v>
      </c>
      <c r="N249" s="39">
        <f t="shared" si="107"/>
        <v>-0.2954813302361568</v>
      </c>
      <c r="O249" s="27">
        <f>'Расчет субсидий'!R249-1</f>
        <v>0</v>
      </c>
      <c r="P249" s="32">
        <f>O249*'Расчет субсидий'!S249</f>
        <v>0</v>
      </c>
      <c r="Q249" s="39">
        <f t="shared" si="108"/>
        <v>0</v>
      </c>
      <c r="R249" s="27">
        <f>'Расчет субсидий'!V249-1</f>
        <v>-0.24606741573033719</v>
      </c>
      <c r="S249" s="32">
        <f>R249*'Расчет субсидий'!W249</f>
        <v>-4.9213483146067443</v>
      </c>
      <c r="T249" s="39">
        <f t="shared" si="109"/>
        <v>-37.595658353007806</v>
      </c>
      <c r="U249" s="27">
        <f>'Расчет субсидий'!Z249-1</f>
        <v>-3.767660910518067E-2</v>
      </c>
      <c r="V249" s="32">
        <f>U249*'Расчет субсидий'!AA249</f>
        <v>-1.1302982731554201</v>
      </c>
      <c r="W249" s="39">
        <f t="shared" si="110"/>
        <v>-8.6346880972478992</v>
      </c>
      <c r="X249" s="115" t="e">
        <f>'Расчет субсидий'!AL249-1</f>
        <v>#VALUE!</v>
      </c>
      <c r="Y249" s="32" t="e">
        <f>X249*'Расчет субсидий'!AM249</f>
        <v>#VALUE!</v>
      </c>
      <c r="Z249" s="39" t="e">
        <f t="shared" si="103"/>
        <v>#VALUE!</v>
      </c>
      <c r="AA249" s="115">
        <f>'Расчет субсидий'!AP249-1</f>
        <v>-5.3050397877983935E-3</v>
      </c>
      <c r="AB249" s="32">
        <f>AA249*'Расчет субсидий'!AQ249</f>
        <v>-0.10610079575596787</v>
      </c>
      <c r="AC249" s="119">
        <f t="shared" si="104"/>
        <v>-0.810535855871924</v>
      </c>
      <c r="AD249" s="32">
        <f t="shared" si="105"/>
        <v>-6.196426491964683</v>
      </c>
      <c r="AE249" s="33" t="str">
        <f>IF('Расчет субсидий'!BG249="+",'Расчет субсидий'!BG249,"-")</f>
        <v>-</v>
      </c>
    </row>
    <row r="250" spans="1:31" ht="15.75" x14ac:dyDescent="0.2">
      <c r="A250" s="16" t="s">
        <v>248</v>
      </c>
      <c r="B250" s="28">
        <f>'Расчет субсидий'!AW250</f>
        <v>-289.4909090909091</v>
      </c>
      <c r="C250" s="26">
        <f>'Расчет субсидий'!D250-1</f>
        <v>-1</v>
      </c>
      <c r="D250" s="32">
        <f>C250*'Расчет субсидий'!E250</f>
        <v>0</v>
      </c>
      <c r="E250" s="39">
        <f t="shared" si="106"/>
        <v>0</v>
      </c>
      <c r="F250" s="26" t="s">
        <v>378</v>
      </c>
      <c r="G250" s="32" t="s">
        <v>378</v>
      </c>
      <c r="H250" s="31" t="s">
        <v>378</v>
      </c>
      <c r="I250" s="26" t="s">
        <v>378</v>
      </c>
      <c r="J250" s="32" t="s">
        <v>378</v>
      </c>
      <c r="K250" s="31" t="s">
        <v>378</v>
      </c>
      <c r="L250" s="26">
        <f>'Расчет субсидий'!P250-1</f>
        <v>0.28577101257445392</v>
      </c>
      <c r="M250" s="32">
        <f>L250*'Расчет субсидий'!Q250</f>
        <v>5.7154202514890784</v>
      </c>
      <c r="N250" s="39">
        <f t="shared" si="107"/>
        <v>49.21668398666101</v>
      </c>
      <c r="O250" s="27">
        <f>'Расчет субсидий'!R250-1</f>
        <v>0</v>
      </c>
      <c r="P250" s="32">
        <f>O250*'Расчет субсидий'!S250</f>
        <v>0</v>
      </c>
      <c r="Q250" s="39">
        <f t="shared" si="108"/>
        <v>0</v>
      </c>
      <c r="R250" s="27">
        <f>'Расчет субсидий'!V250-1</f>
        <v>-0.62333333333333329</v>
      </c>
      <c r="S250" s="32">
        <f>R250*'Расчет субсидий'!W250</f>
        <v>-15.583333333333332</v>
      </c>
      <c r="T250" s="39">
        <f t="shared" si="109"/>
        <v>-134.19135573200342</v>
      </c>
      <c r="U250" s="27">
        <f>'Расчет субсидий'!Z250-1</f>
        <v>-0.95</v>
      </c>
      <c r="V250" s="32">
        <f>U250*'Расчет субсидий'!AA250</f>
        <v>-23.75</v>
      </c>
      <c r="W250" s="39">
        <f t="shared" si="110"/>
        <v>-204.51623734556671</v>
      </c>
      <c r="X250" s="115" t="e">
        <f>'Расчет субсидий'!AL250-1</f>
        <v>#VALUE!</v>
      </c>
      <c r="Y250" s="32" t="e">
        <f>X250*'Расчет субсидий'!AM250</f>
        <v>#VALUE!</v>
      </c>
      <c r="Z250" s="39" t="e">
        <f t="shared" si="103"/>
        <v>#VALUE!</v>
      </c>
      <c r="AA250" s="115">
        <f>'Расчет субсидий'!AP250-1</f>
        <v>0</v>
      </c>
      <c r="AB250" s="32">
        <f>AA250*'Расчет субсидий'!AQ250</f>
        <v>0</v>
      </c>
      <c r="AC250" s="119">
        <f t="shared" si="104"/>
        <v>0</v>
      </c>
      <c r="AD250" s="32">
        <f t="shared" si="105"/>
        <v>-33.61791308184425</v>
      </c>
      <c r="AE250" s="33" t="str">
        <f>IF('Расчет субсидий'!BG250="+",'Расчет субсидий'!BG250,"-")</f>
        <v>-</v>
      </c>
    </row>
    <row r="251" spans="1:31" ht="15.75" x14ac:dyDescent="0.2">
      <c r="A251" s="16" t="s">
        <v>249</v>
      </c>
      <c r="B251" s="28">
        <f>'Расчет субсидий'!AW251</f>
        <v>28</v>
      </c>
      <c r="C251" s="26">
        <f>'Расчет субсидий'!D251-1</f>
        <v>-1</v>
      </c>
      <c r="D251" s="32">
        <f>C251*'Расчет субсидий'!E251</f>
        <v>0</v>
      </c>
      <c r="E251" s="39">
        <f t="shared" si="106"/>
        <v>0</v>
      </c>
      <c r="F251" s="26" t="s">
        <v>378</v>
      </c>
      <c r="G251" s="32" t="s">
        <v>378</v>
      </c>
      <c r="H251" s="31" t="s">
        <v>378</v>
      </c>
      <c r="I251" s="26" t="s">
        <v>378</v>
      </c>
      <c r="J251" s="32" t="s">
        <v>378</v>
      </c>
      <c r="K251" s="31" t="s">
        <v>378</v>
      </c>
      <c r="L251" s="26">
        <f>'Расчет субсидий'!P251-1</f>
        <v>0.31474978050921876</v>
      </c>
      <c r="M251" s="32">
        <f>L251*'Расчет субсидий'!Q251</f>
        <v>6.2949956101843751</v>
      </c>
      <c r="N251" s="39">
        <f t="shared" si="107"/>
        <v>47.405408153217117</v>
      </c>
      <c r="O251" s="27">
        <f>'Расчет субсидий'!R251-1</f>
        <v>0</v>
      </c>
      <c r="P251" s="32">
        <f>O251*'Расчет субсидий'!S251</f>
        <v>0</v>
      </c>
      <c r="Q251" s="39">
        <f t="shared" si="108"/>
        <v>0</v>
      </c>
      <c r="R251" s="27">
        <f>'Расчет субсидий'!V251-1</f>
        <v>8.5987261146496907E-2</v>
      </c>
      <c r="S251" s="32">
        <f>R251*'Расчет субсидий'!W251</f>
        <v>3.4394904458598763</v>
      </c>
      <c r="T251" s="39">
        <f t="shared" si="109"/>
        <v>25.901598431822027</v>
      </c>
      <c r="U251" s="27">
        <f>'Расчет субсидий'!Z251-1</f>
        <v>-0.43046357615894038</v>
      </c>
      <c r="V251" s="32">
        <f>U251*'Расчет субсидий'!AA251</f>
        <v>-4.3046357615894042</v>
      </c>
      <c r="W251" s="39">
        <f t="shared" si="110"/>
        <v>-32.416704929696287</v>
      </c>
      <c r="X251" s="115" t="e">
        <f>'Расчет субсидий'!AL251-1</f>
        <v>#VALUE!</v>
      </c>
      <c r="Y251" s="32" t="e">
        <f>X251*'Расчет субсидий'!AM251</f>
        <v>#VALUE!</v>
      </c>
      <c r="Z251" s="39" t="e">
        <f t="shared" si="103"/>
        <v>#VALUE!</v>
      </c>
      <c r="AA251" s="115">
        <f>'Расчет субсидий'!AP251-1</f>
        <v>-8.55855855855856E-2</v>
      </c>
      <c r="AB251" s="32">
        <f>AA251*'Расчет субсидий'!AQ251</f>
        <v>-1.711711711711712</v>
      </c>
      <c r="AC251" s="119">
        <f t="shared" si="104"/>
        <v>-12.890301655342849</v>
      </c>
      <c r="AD251" s="32">
        <f t="shared" si="105"/>
        <v>3.7181385827431344</v>
      </c>
      <c r="AE251" s="33" t="str">
        <f>IF('Расчет субсидий'!BG251="+",'Расчет субсидий'!BG251,"-")</f>
        <v>-</v>
      </c>
    </row>
    <row r="252" spans="1:31" ht="15.75" x14ac:dyDescent="0.2">
      <c r="A252" s="16" t="s">
        <v>250</v>
      </c>
      <c r="B252" s="28">
        <f>'Расчет субсидий'!AW252</f>
        <v>-35.445454545454595</v>
      </c>
      <c r="C252" s="26">
        <f>'Расчет субсидий'!D252-1</f>
        <v>-1</v>
      </c>
      <c r="D252" s="32">
        <f>C252*'Расчет субсидий'!E252</f>
        <v>0</v>
      </c>
      <c r="E252" s="39">
        <f t="shared" si="106"/>
        <v>0</v>
      </c>
      <c r="F252" s="26" t="s">
        <v>378</v>
      </c>
      <c r="G252" s="32" t="s">
        <v>378</v>
      </c>
      <c r="H252" s="31" t="s">
        <v>378</v>
      </c>
      <c r="I252" s="26" t="s">
        <v>378</v>
      </c>
      <c r="J252" s="32" t="s">
        <v>378</v>
      </c>
      <c r="K252" s="31" t="s">
        <v>378</v>
      </c>
      <c r="L252" s="26">
        <f>'Расчет субсидий'!P252-1</f>
        <v>-0.24097258147956546</v>
      </c>
      <c r="M252" s="32">
        <f>L252*'Расчет субсидий'!Q252</f>
        <v>-4.8194516295913097</v>
      </c>
      <c r="N252" s="39">
        <f t="shared" si="107"/>
        <v>-60.234261414367325</v>
      </c>
      <c r="O252" s="27">
        <f>'Расчет субсидий'!R252-1</f>
        <v>0</v>
      </c>
      <c r="P252" s="32">
        <f>O252*'Расчет субсидий'!S252</f>
        <v>0</v>
      </c>
      <c r="Q252" s="39">
        <f t="shared" si="108"/>
        <v>0</v>
      </c>
      <c r="R252" s="27">
        <f>'Расчет субсидий'!V252-1</f>
        <v>-0.26956521739130435</v>
      </c>
      <c r="S252" s="32">
        <f>R252*'Расчет субсидий'!W252</f>
        <v>-6.7391304347826084</v>
      </c>
      <c r="T252" s="39">
        <f t="shared" si="109"/>
        <v>-84.226707831620516</v>
      </c>
      <c r="U252" s="27">
        <f>'Расчет субсидий'!Z252-1</f>
        <v>0.39285714285714279</v>
      </c>
      <c r="V252" s="32">
        <f>U252*'Расчет субсидий'!AA252</f>
        <v>9.8214285714285694</v>
      </c>
      <c r="W252" s="39">
        <f t="shared" si="110"/>
        <v>122.74975277304138</v>
      </c>
      <c r="X252" s="115" t="e">
        <f>'Расчет субсидий'!AL252-1</f>
        <v>#VALUE!</v>
      </c>
      <c r="Y252" s="32" t="e">
        <f>X252*'Расчет субсидий'!AM252</f>
        <v>#VALUE!</v>
      </c>
      <c r="Z252" s="39" t="e">
        <f t="shared" si="103"/>
        <v>#VALUE!</v>
      </c>
      <c r="AA252" s="115">
        <f>'Расчет субсидий'!AP252-1</f>
        <v>-5.4945054945054972E-2</v>
      </c>
      <c r="AB252" s="32">
        <f>AA252*'Расчет субсидий'!AQ252</f>
        <v>-1.0989010989010994</v>
      </c>
      <c r="AC252" s="119">
        <f t="shared" si="104"/>
        <v>-13.734238072508136</v>
      </c>
      <c r="AD252" s="32">
        <f t="shared" si="105"/>
        <v>-2.836054591846449</v>
      </c>
      <c r="AE252" s="33" t="str">
        <f>IF('Расчет субсидий'!BG252="+",'Расчет субсидий'!BG252,"-")</f>
        <v>-</v>
      </c>
    </row>
    <row r="253" spans="1:31" ht="15.75" x14ac:dyDescent="0.2">
      <c r="A253" s="16" t="s">
        <v>251</v>
      </c>
      <c r="B253" s="28">
        <f>'Расчет субсидий'!AW253</f>
        <v>-6.6454545454546405</v>
      </c>
      <c r="C253" s="26">
        <f>'Расчет субсидий'!D253-1</f>
        <v>-1</v>
      </c>
      <c r="D253" s="32">
        <f>C253*'Расчет субсидий'!E253</f>
        <v>0</v>
      </c>
      <c r="E253" s="39">
        <f t="shared" si="106"/>
        <v>0</v>
      </c>
      <c r="F253" s="26" t="s">
        <v>378</v>
      </c>
      <c r="G253" s="32" t="s">
        <v>378</v>
      </c>
      <c r="H253" s="31" t="s">
        <v>378</v>
      </c>
      <c r="I253" s="26" t="s">
        <v>378</v>
      </c>
      <c r="J253" s="32" t="s">
        <v>378</v>
      </c>
      <c r="K253" s="31" t="s">
        <v>378</v>
      </c>
      <c r="L253" s="26">
        <f>'Расчет субсидий'!P253-1</f>
        <v>3.8215721157013993E-2</v>
      </c>
      <c r="M253" s="32">
        <f>L253*'Расчет субсидий'!Q253</f>
        <v>0.76431442314027986</v>
      </c>
      <c r="N253" s="39">
        <f t="shared" si="107"/>
        <v>6.9171006008284417</v>
      </c>
      <c r="O253" s="27">
        <f>'Расчет субсидий'!R253-1</f>
        <v>0</v>
      </c>
      <c r="P253" s="32">
        <f>O253*'Расчет субсидий'!S253</f>
        <v>0</v>
      </c>
      <c r="Q253" s="39">
        <f t="shared" si="108"/>
        <v>0</v>
      </c>
      <c r="R253" s="27">
        <f>'Расчет субсидий'!V253-1</f>
        <v>0.195027445915402</v>
      </c>
      <c r="S253" s="32">
        <f>R253*'Расчет субсидий'!W253</f>
        <v>3.90054891830804</v>
      </c>
      <c r="T253" s="39">
        <f t="shared" si="109"/>
        <v>35.300248758274918</v>
      </c>
      <c r="U253" s="27">
        <f>'Расчет субсидий'!Z253-1</f>
        <v>-0.22173913043478266</v>
      </c>
      <c r="V253" s="32">
        <f>U253*'Расчет субсидий'!AA253</f>
        <v>-6.6521739130434803</v>
      </c>
      <c r="W253" s="39">
        <f t="shared" si="110"/>
        <v>-60.202653224408834</v>
      </c>
      <c r="X253" s="115" t="e">
        <f>'Расчет субсидий'!AL253-1</f>
        <v>#VALUE!</v>
      </c>
      <c r="Y253" s="32" t="e">
        <f>X253*'Расчет субсидий'!AM253</f>
        <v>#VALUE!</v>
      </c>
      <c r="Z253" s="39" t="e">
        <f t="shared" si="103"/>
        <v>#VALUE!</v>
      </c>
      <c r="AA253" s="115">
        <f>'Расчет субсидий'!AP253-1</f>
        <v>6.2650602409638489E-2</v>
      </c>
      <c r="AB253" s="32">
        <f>AA253*'Расчет субсидий'!AQ253</f>
        <v>1.2530120481927698</v>
      </c>
      <c r="AC253" s="119">
        <f t="shared" si="104"/>
        <v>11.339849319850833</v>
      </c>
      <c r="AD253" s="32">
        <f t="shared" si="105"/>
        <v>-0.73429852340239066</v>
      </c>
      <c r="AE253" s="33" t="str">
        <f>IF('Расчет субсидий'!BG253="+",'Расчет субсидий'!BG253,"-")</f>
        <v>-</v>
      </c>
    </row>
    <row r="254" spans="1:31" ht="15.75" x14ac:dyDescent="0.2">
      <c r="A254" s="16" t="s">
        <v>252</v>
      </c>
      <c r="B254" s="28">
        <f>'Расчет субсидий'!AW254</f>
        <v>-205.77272727272748</v>
      </c>
      <c r="C254" s="26">
        <f>'Расчет субсидий'!D254-1</f>
        <v>0.22829947255735794</v>
      </c>
      <c r="D254" s="32">
        <f>C254*'Расчет субсидий'!E254</f>
        <v>2.2829947255735794</v>
      </c>
      <c r="E254" s="39">
        <f t="shared" si="106"/>
        <v>29.54718104663246</v>
      </c>
      <c r="F254" s="26" t="s">
        <v>378</v>
      </c>
      <c r="G254" s="32" t="s">
        <v>378</v>
      </c>
      <c r="H254" s="31" t="s">
        <v>378</v>
      </c>
      <c r="I254" s="26" t="s">
        <v>378</v>
      </c>
      <c r="J254" s="32" t="s">
        <v>378</v>
      </c>
      <c r="K254" s="31" t="s">
        <v>378</v>
      </c>
      <c r="L254" s="26">
        <f>'Расчет субсидий'!P254-1</f>
        <v>8.8244263169932058E-2</v>
      </c>
      <c r="M254" s="32">
        <f>L254*'Расчет субсидий'!Q254</f>
        <v>1.7648852633986412</v>
      </c>
      <c r="N254" s="39">
        <f t="shared" si="107"/>
        <v>22.841657854059104</v>
      </c>
      <c r="O254" s="27">
        <f>'Расчет субсидий'!R254-1</f>
        <v>0</v>
      </c>
      <c r="P254" s="32">
        <f>O254*'Расчет субсидий'!S254</f>
        <v>0</v>
      </c>
      <c r="Q254" s="39">
        <f t="shared" si="108"/>
        <v>0</v>
      </c>
      <c r="R254" s="27">
        <f>'Расчет субсидий'!V254-1</f>
        <v>-0.18321342925659467</v>
      </c>
      <c r="S254" s="32">
        <f>R254*'Расчет субсидий'!W254</f>
        <v>-4.5803357314148672</v>
      </c>
      <c r="T254" s="39">
        <f t="shared" si="109"/>
        <v>-59.28003582070167</v>
      </c>
      <c r="U254" s="27">
        <f>'Расчет субсидий'!Z254-1</f>
        <v>-0.5714285714285714</v>
      </c>
      <c r="V254" s="32">
        <f>U254*'Расчет субсидий'!AA254</f>
        <v>-14.285714285714285</v>
      </c>
      <c r="W254" s="39">
        <f t="shared" si="110"/>
        <v>-184.88986490076741</v>
      </c>
      <c r="X254" s="115" t="e">
        <f>'Расчет субсидий'!AL254-1</f>
        <v>#VALUE!</v>
      </c>
      <c r="Y254" s="32" t="e">
        <f>X254*'Расчет субсидий'!AM254</f>
        <v>#VALUE!</v>
      </c>
      <c r="Z254" s="39" t="e">
        <f t="shared" si="103"/>
        <v>#VALUE!</v>
      </c>
      <c r="AA254" s="115">
        <f>'Расчет субсидий'!AP254-1</f>
        <v>-5.4054054054054057E-2</v>
      </c>
      <c r="AB254" s="32">
        <f>AA254*'Расчет субсидий'!AQ254</f>
        <v>-1.0810810810810811</v>
      </c>
      <c r="AC254" s="119">
        <f t="shared" si="104"/>
        <v>-13.991665451949967</v>
      </c>
      <c r="AD254" s="32">
        <f t="shared" si="105"/>
        <v>-15.899251109238012</v>
      </c>
      <c r="AE254" s="33" t="str">
        <f>IF('Расчет субсидий'!BG254="+",'Расчет субсидий'!BG254,"-")</f>
        <v>-</v>
      </c>
    </row>
    <row r="255" spans="1:31" ht="15.75" x14ac:dyDescent="0.2">
      <c r="A255" s="16" t="s">
        <v>253</v>
      </c>
      <c r="B255" s="28">
        <f>'Расчет субсидий'!AW255</f>
        <v>-341.79090909090917</v>
      </c>
      <c r="C255" s="26">
        <f>'Расчет субсидий'!D255-1</f>
        <v>-1</v>
      </c>
      <c r="D255" s="32">
        <f>C255*'Расчет субсидий'!E255</f>
        <v>0</v>
      </c>
      <c r="E255" s="39">
        <f t="shared" si="106"/>
        <v>0</v>
      </c>
      <c r="F255" s="26" t="s">
        <v>378</v>
      </c>
      <c r="G255" s="32" t="s">
        <v>378</v>
      </c>
      <c r="H255" s="31" t="s">
        <v>378</v>
      </c>
      <c r="I255" s="26" t="s">
        <v>378</v>
      </c>
      <c r="J255" s="32" t="s">
        <v>378</v>
      </c>
      <c r="K255" s="31" t="s">
        <v>378</v>
      </c>
      <c r="L255" s="26">
        <f>'Расчет субсидий'!P255-1</f>
        <v>-0.18329287133083205</v>
      </c>
      <c r="M255" s="32">
        <f>L255*'Расчет субсидий'!Q255</f>
        <v>-3.665857426616641</v>
      </c>
      <c r="N255" s="39">
        <f t="shared" si="107"/>
        <v>-33.133299012319341</v>
      </c>
      <c r="O255" s="27">
        <f>'Расчет субсидий'!R255-1</f>
        <v>0</v>
      </c>
      <c r="P255" s="32">
        <f>O255*'Расчет субсидий'!S255</f>
        <v>0</v>
      </c>
      <c r="Q255" s="39">
        <f t="shared" si="108"/>
        <v>0</v>
      </c>
      <c r="R255" s="27">
        <f>'Расчет субсидий'!V255-1</f>
        <v>-0.56873315363881405</v>
      </c>
      <c r="S255" s="32">
        <f>R255*'Расчет субсидий'!W255</f>
        <v>-11.374663072776281</v>
      </c>
      <c r="T255" s="39">
        <f t="shared" si="109"/>
        <v>-102.80817524933603</v>
      </c>
      <c r="U255" s="27">
        <f>'Расчет субсидий'!Z255-1</f>
        <v>-0.81208053691275173</v>
      </c>
      <c r="V255" s="32">
        <f>U255*'Расчет субсидий'!AA255</f>
        <v>-24.36241610738255</v>
      </c>
      <c r="W255" s="39">
        <f t="shared" si="110"/>
        <v>-220.19602063287365</v>
      </c>
      <c r="X255" s="115" t="e">
        <f>'Расчет субсидий'!AL255-1</f>
        <v>#VALUE!</v>
      </c>
      <c r="Y255" s="32" t="e">
        <f>X255*'Расчет субсидий'!AM255</f>
        <v>#VALUE!</v>
      </c>
      <c r="Z255" s="39" t="e">
        <f t="shared" si="103"/>
        <v>#VALUE!</v>
      </c>
      <c r="AA255" s="115">
        <f>'Расчет субсидий'!AP255-1</f>
        <v>7.9365079365079305E-2</v>
      </c>
      <c r="AB255" s="32">
        <f>AA255*'Расчет субсидий'!AQ255</f>
        <v>1.5873015873015861</v>
      </c>
      <c r="AC255" s="119">
        <f t="shared" si="104"/>
        <v>14.346585803619812</v>
      </c>
      <c r="AD255" s="32">
        <f t="shared" si="105"/>
        <v>-37.815635019473881</v>
      </c>
      <c r="AE255" s="33" t="str">
        <f>IF('Расчет субсидий'!BG255="+",'Расчет субсидий'!BG255,"-")</f>
        <v>-</v>
      </c>
    </row>
    <row r="256" spans="1:31" ht="15.75" x14ac:dyDescent="0.2">
      <c r="A256" s="16" t="s">
        <v>254</v>
      </c>
      <c r="B256" s="28">
        <f>'Расчет субсидий'!AW256</f>
        <v>226.0545454545454</v>
      </c>
      <c r="C256" s="26">
        <f>'Расчет субсидий'!D256-1</f>
        <v>0.29143786861907661</v>
      </c>
      <c r="D256" s="32">
        <f>C256*'Расчет субсидий'!E256</f>
        <v>2.9143786861907661</v>
      </c>
      <c r="E256" s="39">
        <f t="shared" si="106"/>
        <v>31.873123789014677</v>
      </c>
      <c r="F256" s="26" t="s">
        <v>378</v>
      </c>
      <c r="G256" s="32" t="s">
        <v>378</v>
      </c>
      <c r="H256" s="31" t="s">
        <v>378</v>
      </c>
      <c r="I256" s="26" t="s">
        <v>378</v>
      </c>
      <c r="J256" s="32" t="s">
        <v>378</v>
      </c>
      <c r="K256" s="31" t="s">
        <v>378</v>
      </c>
      <c r="L256" s="26">
        <f>'Расчет субсидий'!P256-1</f>
        <v>0.72177322796934873</v>
      </c>
      <c r="M256" s="32">
        <f>L256*'Расчет субсидий'!Q256</f>
        <v>14.435464559386975</v>
      </c>
      <c r="N256" s="39">
        <f t="shared" si="107"/>
        <v>157.87356359466537</v>
      </c>
      <c r="O256" s="27">
        <f>'Расчет субсидий'!R256-1</f>
        <v>0</v>
      </c>
      <c r="P256" s="32">
        <f>O256*'Расчет субсидий'!S256</f>
        <v>0</v>
      </c>
      <c r="Q256" s="39">
        <f t="shared" si="108"/>
        <v>0</v>
      </c>
      <c r="R256" s="27">
        <f>'Расчет субсидий'!V256-1</f>
        <v>2.0103402669231718E-2</v>
      </c>
      <c r="S256" s="32">
        <f>R256*'Расчет субсидий'!W256</f>
        <v>0.20103402669231718</v>
      </c>
      <c r="T256" s="39">
        <f t="shared" si="109"/>
        <v>2.1986101013328936</v>
      </c>
      <c r="U256" s="27">
        <f>'Расчет субсидий'!Z256-1</f>
        <v>7.8982194417709373E-2</v>
      </c>
      <c r="V256" s="32">
        <f>U256*'Расчет субсидий'!AA256</f>
        <v>3.1592877767083749</v>
      </c>
      <c r="W256" s="39">
        <f t="shared" si="110"/>
        <v>34.551573846349399</v>
      </c>
      <c r="X256" s="115" t="e">
        <f>'Расчет субсидий'!AL256-1</f>
        <v>#VALUE!</v>
      </c>
      <c r="Y256" s="32" t="e">
        <f>X256*'Расчет субсидий'!AM256</f>
        <v>#VALUE!</v>
      </c>
      <c r="Z256" s="39" t="e">
        <f t="shared" si="103"/>
        <v>#VALUE!</v>
      </c>
      <c r="AA256" s="115">
        <f>'Расчет субсидий'!AP256-1</f>
        <v>-2.0222446916077219E-3</v>
      </c>
      <c r="AB256" s="32">
        <f>AA256*'Расчет субсидий'!AQ256</f>
        <v>-4.0444893832154438E-2</v>
      </c>
      <c r="AC256" s="119">
        <f t="shared" si="104"/>
        <v>-0.44232587681689961</v>
      </c>
      <c r="AD256" s="32">
        <f t="shared" si="105"/>
        <v>20.669720155146276</v>
      </c>
      <c r="AE256" s="33" t="str">
        <f>IF('Расчет субсидий'!BG256="+",'Расчет субсидий'!BG256,"-")</f>
        <v>-</v>
      </c>
    </row>
    <row r="257" spans="1:31" ht="15.75" x14ac:dyDescent="0.2">
      <c r="A257" s="16" t="s">
        <v>255</v>
      </c>
      <c r="B257" s="28">
        <f>'Расчет субсидий'!AW257</f>
        <v>-180.56363636363631</v>
      </c>
      <c r="C257" s="26">
        <f>'Расчет субсидий'!D257-1</f>
        <v>-1</v>
      </c>
      <c r="D257" s="32">
        <f>C257*'Расчет субсидий'!E257</f>
        <v>0</v>
      </c>
      <c r="E257" s="39">
        <f t="shared" si="106"/>
        <v>0</v>
      </c>
      <c r="F257" s="26" t="s">
        <v>378</v>
      </c>
      <c r="G257" s="32" t="s">
        <v>378</v>
      </c>
      <c r="H257" s="31" t="s">
        <v>378</v>
      </c>
      <c r="I257" s="26" t="s">
        <v>378</v>
      </c>
      <c r="J257" s="32" t="s">
        <v>378</v>
      </c>
      <c r="K257" s="31" t="s">
        <v>378</v>
      </c>
      <c r="L257" s="26">
        <f>'Расчет субсидий'!P257-1</f>
        <v>-0.18843204733442009</v>
      </c>
      <c r="M257" s="32">
        <f>L257*'Расчет субсидий'!Q257</f>
        <v>-3.7686409466884019</v>
      </c>
      <c r="N257" s="39">
        <f t="shared" si="107"/>
        <v>-50.012230763544167</v>
      </c>
      <c r="O257" s="27">
        <f>'Расчет субсидий'!R257-1</f>
        <v>0</v>
      </c>
      <c r="P257" s="32">
        <f>O257*'Расчет субсидий'!S257</f>
        <v>0</v>
      </c>
      <c r="Q257" s="39">
        <f t="shared" si="108"/>
        <v>0</v>
      </c>
      <c r="R257" s="27">
        <f>'Расчет субсидий'!V257-1</f>
        <v>-7.999999999999996E-2</v>
      </c>
      <c r="S257" s="32">
        <f>R257*'Расчет субсидий'!W257</f>
        <v>-2.3999999999999986</v>
      </c>
      <c r="T257" s="39">
        <f t="shared" si="109"/>
        <v>-31.849506368596536</v>
      </c>
      <c r="U257" s="27">
        <f>'Расчет субсидий'!Z257-1</f>
        <v>-0.34854771784232375</v>
      </c>
      <c r="V257" s="32">
        <f>U257*'Расчет субсидий'!AA257</f>
        <v>-6.9709543568464749</v>
      </c>
      <c r="W257" s="39">
        <f t="shared" si="110"/>
        <v>-92.508939659824051</v>
      </c>
      <c r="X257" s="115" t="e">
        <f>'Расчет субсидий'!AL257-1</f>
        <v>#VALUE!</v>
      </c>
      <c r="Y257" s="32" t="e">
        <f>X257*'Расчет субсидий'!AM257</f>
        <v>#VALUE!</v>
      </c>
      <c r="Z257" s="39" t="e">
        <f t="shared" si="103"/>
        <v>#VALUE!</v>
      </c>
      <c r="AA257" s="115">
        <f>'Расчет субсидий'!AP257-1</f>
        <v>-2.3333333333333317E-2</v>
      </c>
      <c r="AB257" s="32">
        <f>AA257*'Расчет субсидий'!AQ257</f>
        <v>-0.46666666666666634</v>
      </c>
      <c r="AC257" s="119">
        <f t="shared" si="104"/>
        <v>-6.1929595716715484</v>
      </c>
      <c r="AD257" s="32">
        <f t="shared" si="105"/>
        <v>-13.606261970201542</v>
      </c>
      <c r="AE257" s="33" t="str">
        <f>IF('Расчет субсидий'!BG257="+",'Расчет субсидий'!BG257,"-")</f>
        <v>-</v>
      </c>
    </row>
    <row r="258" spans="1:31" ht="15.75" x14ac:dyDescent="0.2">
      <c r="A258" s="16" t="s">
        <v>256</v>
      </c>
      <c r="B258" s="28">
        <f>'Расчет субсидий'!AW258</f>
        <v>-307.78181818181815</v>
      </c>
      <c r="C258" s="26">
        <f>'Расчет субсидий'!D258-1</f>
        <v>-1</v>
      </c>
      <c r="D258" s="32">
        <f>C258*'Расчет субсидий'!E258</f>
        <v>0</v>
      </c>
      <c r="E258" s="39">
        <f t="shared" si="106"/>
        <v>0</v>
      </c>
      <c r="F258" s="26" t="s">
        <v>378</v>
      </c>
      <c r="G258" s="32" t="s">
        <v>378</v>
      </c>
      <c r="H258" s="31" t="s">
        <v>378</v>
      </c>
      <c r="I258" s="26" t="s">
        <v>378</v>
      </c>
      <c r="J258" s="32" t="s">
        <v>378</v>
      </c>
      <c r="K258" s="31" t="s">
        <v>378</v>
      </c>
      <c r="L258" s="26">
        <f>'Расчет субсидий'!P258-1</f>
        <v>5.3799316039703005E-2</v>
      </c>
      <c r="M258" s="32">
        <f>L258*'Расчет субсидий'!Q258</f>
        <v>1.0759863207940601</v>
      </c>
      <c r="N258" s="39">
        <f t="shared" si="107"/>
        <v>8.8453095021137695</v>
      </c>
      <c r="O258" s="27">
        <f>'Расчет субсидий'!R258-1</f>
        <v>0</v>
      </c>
      <c r="P258" s="32">
        <f>O258*'Расчет субсидий'!S258</f>
        <v>0</v>
      </c>
      <c r="Q258" s="39">
        <f t="shared" si="108"/>
        <v>0</v>
      </c>
      <c r="R258" s="27">
        <f>'Расчет субсидий'!V258-1</f>
        <v>-0.53321033210332103</v>
      </c>
      <c r="S258" s="32">
        <f>R258*'Расчет субсидий'!W258</f>
        <v>-10.664206642066421</v>
      </c>
      <c r="T258" s="39">
        <f t="shared" si="109"/>
        <v>-87.666735645823294</v>
      </c>
      <c r="U258" s="27">
        <f>'Расчет субсидий'!Z258-1</f>
        <v>-0.95061728395061729</v>
      </c>
      <c r="V258" s="32">
        <f>U258*'Расчет субсидий'!AA258</f>
        <v>-28.518518518518519</v>
      </c>
      <c r="W258" s="39">
        <f t="shared" si="110"/>
        <v>-234.44082695391444</v>
      </c>
      <c r="X258" s="115" t="e">
        <f>'Расчет субсидий'!AL258-1</f>
        <v>#VALUE!</v>
      </c>
      <c r="Y258" s="32" t="e">
        <f>X258*'Расчет субсидий'!AM258</f>
        <v>#VALUE!</v>
      </c>
      <c r="Z258" s="39" t="e">
        <f t="shared" si="103"/>
        <v>#VALUE!</v>
      </c>
      <c r="AA258" s="115">
        <f>'Расчет субсидий'!AP258-1</f>
        <v>3.3333333333333437E-2</v>
      </c>
      <c r="AB258" s="32">
        <f>AA258*'Расчет субсидий'!AQ258</f>
        <v>0.66666666666666874</v>
      </c>
      <c r="AC258" s="119">
        <f t="shared" si="104"/>
        <v>5.4804349158058097</v>
      </c>
      <c r="AD258" s="32">
        <f t="shared" si="105"/>
        <v>-37.440072173124207</v>
      </c>
      <c r="AE258" s="33" t="str">
        <f>IF('Расчет субсидий'!BG258="+",'Расчет субсидий'!BG258,"-")</f>
        <v>-</v>
      </c>
    </row>
    <row r="259" spans="1:31" ht="15.75" x14ac:dyDescent="0.2">
      <c r="A259" s="16" t="s">
        <v>257</v>
      </c>
      <c r="B259" s="28">
        <f>'Расчет субсидий'!AW259</f>
        <v>222.41818181818167</v>
      </c>
      <c r="C259" s="26">
        <f>'Расчет субсидий'!D259-1</f>
        <v>-1</v>
      </c>
      <c r="D259" s="32">
        <f>C259*'Расчет субсидий'!E259</f>
        <v>0</v>
      </c>
      <c r="E259" s="39">
        <f t="shared" si="106"/>
        <v>0</v>
      </c>
      <c r="F259" s="26" t="s">
        <v>378</v>
      </c>
      <c r="G259" s="32" t="s">
        <v>378</v>
      </c>
      <c r="H259" s="31" t="s">
        <v>378</v>
      </c>
      <c r="I259" s="26" t="s">
        <v>378</v>
      </c>
      <c r="J259" s="32" t="s">
        <v>378</v>
      </c>
      <c r="K259" s="31" t="s">
        <v>378</v>
      </c>
      <c r="L259" s="26">
        <f>'Расчет субсидий'!P259-1</f>
        <v>0.52241747413368378</v>
      </c>
      <c r="M259" s="32">
        <f>L259*'Расчет субсидий'!Q259</f>
        <v>10.448349482673676</v>
      </c>
      <c r="N259" s="39">
        <f t="shared" si="107"/>
        <v>59.868456807217648</v>
      </c>
      <c r="O259" s="27">
        <f>'Расчет субсидий'!R259-1</f>
        <v>0</v>
      </c>
      <c r="P259" s="32">
        <f>O259*'Расчет субсидий'!S259</f>
        <v>0</v>
      </c>
      <c r="Q259" s="39">
        <f t="shared" si="108"/>
        <v>0</v>
      </c>
      <c r="R259" s="27">
        <f>'Расчет субсидий'!V259-1</f>
        <v>-0.36097560975609755</v>
      </c>
      <c r="S259" s="32">
        <f>R259*'Расчет субсидий'!W259</f>
        <v>-9.0243902439024382</v>
      </c>
      <c r="T259" s="39">
        <f t="shared" si="109"/>
        <v>-51.709250195399832</v>
      </c>
      <c r="U259" s="27">
        <f>'Расчет субсидий'!Z259-1</f>
        <v>1.4500000000000002</v>
      </c>
      <c r="V259" s="32">
        <f>U259*'Расчет субсидий'!AA259</f>
        <v>36.250000000000007</v>
      </c>
      <c r="W259" s="39">
        <f t="shared" si="110"/>
        <v>207.71046784571087</v>
      </c>
      <c r="X259" s="115" t="e">
        <f>'Расчет субсидий'!AL259-1</f>
        <v>#VALUE!</v>
      </c>
      <c r="Y259" s="32" t="e">
        <f>X259*'Расчет субсидий'!AM259</f>
        <v>#VALUE!</v>
      </c>
      <c r="Z259" s="39" t="e">
        <f t="shared" si="103"/>
        <v>#VALUE!</v>
      </c>
      <c r="AA259" s="115">
        <f>'Расчет субсидий'!AP259-1</f>
        <v>5.7142857142857162E-2</v>
      </c>
      <c r="AB259" s="32">
        <f>AA259*'Расчет субсидий'!AQ259</f>
        <v>1.1428571428571432</v>
      </c>
      <c r="AC259" s="119">
        <f t="shared" si="104"/>
        <v>6.5485073606529545</v>
      </c>
      <c r="AD259" s="32">
        <f t="shared" si="105"/>
        <v>38.816816381628392</v>
      </c>
      <c r="AE259" s="33" t="str">
        <f>IF('Расчет субсидий'!BG259="+",'Расчет субсидий'!BG259,"-")</f>
        <v>-</v>
      </c>
    </row>
    <row r="260" spans="1:31" ht="15.75" x14ac:dyDescent="0.2">
      <c r="A260" s="16" t="s">
        <v>258</v>
      </c>
      <c r="B260" s="28">
        <f>'Расчет субсидий'!AW260</f>
        <v>179.81818181818176</v>
      </c>
      <c r="C260" s="26">
        <f>'Расчет субсидий'!D260-1</f>
        <v>-0.13679345355356864</v>
      </c>
      <c r="D260" s="32">
        <f>C260*'Расчет субсидий'!E260</f>
        <v>-1.3679345355356864</v>
      </c>
      <c r="E260" s="39">
        <f t="shared" si="106"/>
        <v>-14.549383091671444</v>
      </c>
      <c r="F260" s="26" t="s">
        <v>378</v>
      </c>
      <c r="G260" s="32" t="s">
        <v>378</v>
      </c>
      <c r="H260" s="31" t="s">
        <v>378</v>
      </c>
      <c r="I260" s="26" t="s">
        <v>378</v>
      </c>
      <c r="J260" s="32" t="s">
        <v>378</v>
      </c>
      <c r="K260" s="31" t="s">
        <v>378</v>
      </c>
      <c r="L260" s="26">
        <f>'Расчет субсидий'!P260-1</f>
        <v>-5.0437803024820926E-2</v>
      </c>
      <c r="M260" s="32">
        <f>L260*'Расчет субсидий'!Q260</f>
        <v>-1.0087560604964185</v>
      </c>
      <c r="N260" s="39">
        <f t="shared" si="107"/>
        <v>-10.729152593885077</v>
      </c>
      <c r="O260" s="27">
        <f>'Расчет субсидий'!R260-1</f>
        <v>0</v>
      </c>
      <c r="P260" s="32">
        <f>O260*'Расчет субсидий'!S260</f>
        <v>0</v>
      </c>
      <c r="Q260" s="39">
        <f t="shared" si="108"/>
        <v>0</v>
      </c>
      <c r="R260" s="27">
        <f>'Расчет субсидий'!V260-1</f>
        <v>0.41657495047325543</v>
      </c>
      <c r="S260" s="32">
        <f>R260*'Расчет субсидий'!W260</f>
        <v>12.497248514197663</v>
      </c>
      <c r="T260" s="39">
        <f t="shared" si="109"/>
        <v>132.92102180436549</v>
      </c>
      <c r="U260" s="27">
        <f>'Расчет субсидий'!Z260-1</f>
        <v>0.26293469041560646</v>
      </c>
      <c r="V260" s="32">
        <f>U260*'Расчет субсидий'!AA260</f>
        <v>5.2586938083121293</v>
      </c>
      <c r="W260" s="39">
        <f t="shared" si="110"/>
        <v>55.931587946181949</v>
      </c>
      <c r="X260" s="115" t="e">
        <f>'Расчет субсидий'!AL260-1</f>
        <v>#VALUE!</v>
      </c>
      <c r="Y260" s="32" t="e">
        <f>X260*'Расчет субсидий'!AM260</f>
        <v>#VALUE!</v>
      </c>
      <c r="Z260" s="39" t="e">
        <f t="shared" si="103"/>
        <v>#VALUE!</v>
      </c>
      <c r="AA260" s="115">
        <f>'Расчет субсидий'!AP260-1</f>
        <v>7.6363636363636411E-2</v>
      </c>
      <c r="AB260" s="32">
        <f>AA260*'Расчет субсидий'!AQ260</f>
        <v>1.5272727272727282</v>
      </c>
      <c r="AC260" s="119">
        <f t="shared" si="104"/>
        <v>16.244107753190846</v>
      </c>
      <c r="AD260" s="32">
        <f t="shared" si="105"/>
        <v>16.906524453750414</v>
      </c>
      <c r="AE260" s="33" t="str">
        <f>IF('Расчет субсидий'!BG260="+",'Расчет субсидий'!BG260,"-")</f>
        <v>-</v>
      </c>
    </row>
    <row r="261" spans="1:31" ht="15.75" x14ac:dyDescent="0.2">
      <c r="A261" s="36" t="s">
        <v>259</v>
      </c>
      <c r="B261" s="44"/>
      <c r="C261" s="45"/>
      <c r="D261" s="46"/>
      <c r="E261" s="42"/>
      <c r="F261" s="45"/>
      <c r="G261" s="46"/>
      <c r="H261" s="42"/>
      <c r="I261" s="45"/>
      <c r="J261" s="46"/>
      <c r="K261" s="42"/>
      <c r="L261" s="45"/>
      <c r="M261" s="46"/>
      <c r="N261" s="42"/>
      <c r="O261" s="47"/>
      <c r="P261" s="46"/>
      <c r="Q261" s="42"/>
      <c r="R261" s="47"/>
      <c r="S261" s="46"/>
      <c r="T261" s="42"/>
      <c r="U261" s="47"/>
      <c r="V261" s="46"/>
      <c r="W261" s="42"/>
      <c r="X261" s="116"/>
      <c r="Y261" s="46"/>
      <c r="Z261" s="42"/>
      <c r="AA261" s="116"/>
      <c r="AB261" s="46"/>
      <c r="AC261" s="120"/>
      <c r="AD261" s="32"/>
      <c r="AE261" s="33"/>
    </row>
    <row r="262" spans="1:31" ht="15.75" x14ac:dyDescent="0.2">
      <c r="A262" s="16" t="s">
        <v>260</v>
      </c>
      <c r="B262" s="28">
        <f>'Расчет субсидий'!AW262</f>
        <v>-89.63636363636374</v>
      </c>
      <c r="C262" s="26">
        <f>'Расчет субсидий'!D262-1</f>
        <v>-1</v>
      </c>
      <c r="D262" s="32">
        <f>C262*'Расчет субсидий'!E262</f>
        <v>0</v>
      </c>
      <c r="E262" s="39">
        <f t="shared" ref="E262:E268" si="111">$B262*D262/$AD262</f>
        <v>0</v>
      </c>
      <c r="F262" s="26" t="s">
        <v>378</v>
      </c>
      <c r="G262" s="32" t="s">
        <v>378</v>
      </c>
      <c r="H262" s="31" t="s">
        <v>378</v>
      </c>
      <c r="I262" s="26" t="s">
        <v>378</v>
      </c>
      <c r="J262" s="32" t="s">
        <v>378</v>
      </c>
      <c r="K262" s="31" t="s">
        <v>378</v>
      </c>
      <c r="L262" s="26">
        <f>'Расчет субсидий'!P262-1</f>
        <v>6.4258423063563663E-2</v>
      </c>
      <c r="M262" s="32">
        <f>L262*'Расчет субсидий'!Q262</f>
        <v>1.2851684612712733</v>
      </c>
      <c r="N262" s="39">
        <f t="shared" ref="N262:N268" si="112">$B262*M262/$AD262</f>
        <v>13.355664084203594</v>
      </c>
      <c r="O262" s="27">
        <f>'Расчет субсидий'!R262-1</f>
        <v>0</v>
      </c>
      <c r="P262" s="32">
        <f>O262*'Расчет субсидий'!S262</f>
        <v>0</v>
      </c>
      <c r="Q262" s="39">
        <f t="shared" ref="Q262:Q268" si="113">$B262*P262/$AD262</f>
        <v>0</v>
      </c>
      <c r="R262" s="27">
        <f>'Расчет субсидий'!V262-1</f>
        <v>-0.5</v>
      </c>
      <c r="S262" s="32">
        <f>R262*'Расчет субсидий'!W262</f>
        <v>-12.5</v>
      </c>
      <c r="T262" s="39">
        <f t="shared" ref="T262:T268" si="114">$B262*S262/$AD262</f>
        <v>-129.90188141358851</v>
      </c>
      <c r="U262" s="27">
        <f>'Расчет субсидий'!Z262-1</f>
        <v>0.1015625</v>
      </c>
      <c r="V262" s="32">
        <f>U262*'Расчет субсидий'!AA262</f>
        <v>2.5390625</v>
      </c>
      <c r="W262" s="39">
        <f t="shared" ref="W262:W268" si="115">$B262*V262/$AD262</f>
        <v>26.386319662135165</v>
      </c>
      <c r="X262" s="115" t="e">
        <f>'Расчет субсидий'!AL262-1</f>
        <v>#VALUE!</v>
      </c>
      <c r="Y262" s="32" t="e">
        <f>X262*'Расчет субсидий'!AM262</f>
        <v>#VALUE!</v>
      </c>
      <c r="Z262" s="39" t="e">
        <f t="shared" si="103"/>
        <v>#VALUE!</v>
      </c>
      <c r="AA262" s="115">
        <f>'Расчет субсидий'!AP262-1</f>
        <v>2.5188916876575096E-3</v>
      </c>
      <c r="AB262" s="32">
        <f>AA262*'Расчет субсидий'!AQ262</f>
        <v>5.0377833753150192E-2</v>
      </c>
      <c r="AC262" s="119">
        <f t="shared" si="104"/>
        <v>0.52353403088601536</v>
      </c>
      <c r="AD262" s="32">
        <f t="shared" si="105"/>
        <v>-8.6253912049755783</v>
      </c>
      <c r="AE262" s="33" t="str">
        <f>IF('Расчет субсидий'!BG262="+",'Расчет субсидий'!BG262,"-")</f>
        <v>-</v>
      </c>
    </row>
    <row r="263" spans="1:31" ht="15.75" x14ac:dyDescent="0.2">
      <c r="A263" s="16" t="s">
        <v>261</v>
      </c>
      <c r="B263" s="28">
        <f>'Расчет субсидий'!AW263</f>
        <v>85.590909090909065</v>
      </c>
      <c r="C263" s="26">
        <f>'Расчет субсидий'!D263-1</f>
        <v>-1</v>
      </c>
      <c r="D263" s="32">
        <f>C263*'Расчет субсидий'!E263</f>
        <v>0</v>
      </c>
      <c r="E263" s="39">
        <f t="shared" si="111"/>
        <v>0</v>
      </c>
      <c r="F263" s="26" t="s">
        <v>378</v>
      </c>
      <c r="G263" s="32" t="s">
        <v>378</v>
      </c>
      <c r="H263" s="31" t="s">
        <v>378</v>
      </c>
      <c r="I263" s="26" t="s">
        <v>378</v>
      </c>
      <c r="J263" s="32" t="s">
        <v>378</v>
      </c>
      <c r="K263" s="31" t="s">
        <v>378</v>
      </c>
      <c r="L263" s="26">
        <f>'Расчет субсидий'!P263-1</f>
        <v>-0.16258861193688545</v>
      </c>
      <c r="M263" s="32">
        <f>L263*'Расчет субсидий'!Q263</f>
        <v>-3.251772238737709</v>
      </c>
      <c r="N263" s="39">
        <f t="shared" si="112"/>
        <v>-9.24112010024791</v>
      </c>
      <c r="O263" s="27">
        <f>'Расчет субсидий'!R263-1</f>
        <v>0</v>
      </c>
      <c r="P263" s="32">
        <f>O263*'Расчет субсидий'!S263</f>
        <v>0</v>
      </c>
      <c r="Q263" s="39">
        <f t="shared" si="113"/>
        <v>0</v>
      </c>
      <c r="R263" s="27">
        <f>'Расчет субсидий'!V263-1</f>
        <v>9.1304347826087096E-2</v>
      </c>
      <c r="S263" s="32">
        <f>R263*'Расчет субсидий'!W263</f>
        <v>1.3695652173913064</v>
      </c>
      <c r="T263" s="39">
        <f t="shared" si="114"/>
        <v>3.8921288853699663</v>
      </c>
      <c r="U263" s="27">
        <f>'Расчет субсидий'!Z263-1</f>
        <v>0.91428571428571437</v>
      </c>
      <c r="V263" s="32">
        <f>U263*'Расчет субсидий'!AA263</f>
        <v>32</v>
      </c>
      <c r="W263" s="39">
        <f t="shared" si="115"/>
        <v>90.939900305787006</v>
      </c>
      <c r="X263" s="115" t="e">
        <f>'Расчет субсидий'!AL263-1</f>
        <v>#VALUE!</v>
      </c>
      <c r="Y263" s="32" t="e">
        <f>X263*'Расчет субсидий'!AM263</f>
        <v>#VALUE!</v>
      </c>
      <c r="Z263" s="39" t="e">
        <f t="shared" si="103"/>
        <v>#VALUE!</v>
      </c>
      <c r="AA263" s="115">
        <f>'Расчет субсидий'!AP263-1</f>
        <v>0</v>
      </c>
      <c r="AB263" s="32">
        <f>AA263*'Расчет субсидий'!AQ263</f>
        <v>0</v>
      </c>
      <c r="AC263" s="119">
        <f t="shared" si="104"/>
        <v>0</v>
      </c>
      <c r="AD263" s="32">
        <f t="shared" si="105"/>
        <v>30.117792978653597</v>
      </c>
      <c r="AE263" s="33" t="str">
        <f>IF('Расчет субсидий'!BG263="+",'Расчет субсидий'!BG263,"-")</f>
        <v>-</v>
      </c>
    </row>
    <row r="264" spans="1:31" ht="15.75" x14ac:dyDescent="0.2">
      <c r="A264" s="16" t="s">
        <v>262</v>
      </c>
      <c r="B264" s="28">
        <f>'Расчет субсидий'!AW264</f>
        <v>181.13636363636374</v>
      </c>
      <c r="C264" s="26">
        <f>'Расчет субсидий'!D264-1</f>
        <v>-1</v>
      </c>
      <c r="D264" s="32">
        <f>C264*'Расчет субсидий'!E264</f>
        <v>0</v>
      </c>
      <c r="E264" s="39">
        <f t="shared" si="111"/>
        <v>0</v>
      </c>
      <c r="F264" s="26" t="s">
        <v>378</v>
      </c>
      <c r="G264" s="32" t="s">
        <v>378</v>
      </c>
      <c r="H264" s="31" t="s">
        <v>378</v>
      </c>
      <c r="I264" s="26" t="s">
        <v>378</v>
      </c>
      <c r="J264" s="32" t="s">
        <v>378</v>
      </c>
      <c r="K264" s="31" t="s">
        <v>378</v>
      </c>
      <c r="L264" s="26">
        <f>'Расчет субсидий'!P264-1</f>
        <v>-0.20205092552359427</v>
      </c>
      <c r="M264" s="32">
        <f>L264*'Расчет субсидий'!Q264</f>
        <v>-4.0410185104718854</v>
      </c>
      <c r="N264" s="39">
        <f t="shared" si="112"/>
        <v>-53.632211271883733</v>
      </c>
      <c r="O264" s="27">
        <f>'Расчет субсидий'!R264-1</f>
        <v>0</v>
      </c>
      <c r="P264" s="32">
        <f>O264*'Расчет субсидий'!S264</f>
        <v>0</v>
      </c>
      <c r="Q264" s="39">
        <f t="shared" si="113"/>
        <v>0</v>
      </c>
      <c r="R264" s="27">
        <f>'Расчет субсидий'!V264-1</f>
        <v>1.8796992481203034E-2</v>
      </c>
      <c r="S264" s="32">
        <f>R264*'Расчет субсидий'!W264</f>
        <v>0.46992481203007586</v>
      </c>
      <c r="T264" s="39">
        <f t="shared" si="114"/>
        <v>6.2368204291531963</v>
      </c>
      <c r="U264" s="27">
        <f>'Расчет субсидий'!Z264-1</f>
        <v>0.30651340996168575</v>
      </c>
      <c r="V264" s="32">
        <f>U264*'Расчет субсидий'!AA264</f>
        <v>7.6628352490421436</v>
      </c>
      <c r="W264" s="39">
        <f t="shared" si="115"/>
        <v>101.70079596350944</v>
      </c>
      <c r="X264" s="115" t="e">
        <f>'Расчет субсидий'!AL264-1</f>
        <v>#VALUE!</v>
      </c>
      <c r="Y264" s="32" t="e">
        <f>X264*'Расчет субсидий'!AM264</f>
        <v>#VALUE!</v>
      </c>
      <c r="Z264" s="39" t="e">
        <f t="shared" si="103"/>
        <v>#VALUE!</v>
      </c>
      <c r="AA264" s="115">
        <f>'Расчет субсидий'!AP264-1</f>
        <v>0.47781569965870307</v>
      </c>
      <c r="AB264" s="32">
        <f>AA264*'Расчет субсидий'!AQ264</f>
        <v>9.5563139931740615</v>
      </c>
      <c r="AC264" s="119">
        <f t="shared" si="104"/>
        <v>126.83095851558484</v>
      </c>
      <c r="AD264" s="32">
        <f t="shared" si="105"/>
        <v>13.648055543774396</v>
      </c>
      <c r="AE264" s="33" t="str">
        <f>IF('Расчет субсидий'!BG264="+",'Расчет субсидий'!BG264,"-")</f>
        <v>-</v>
      </c>
    </row>
    <row r="265" spans="1:31" ht="15.75" x14ac:dyDescent="0.2">
      <c r="A265" s="16" t="s">
        <v>263</v>
      </c>
      <c r="B265" s="28">
        <f>'Расчет субсидий'!AW265</f>
        <v>-33.018181818181347</v>
      </c>
      <c r="C265" s="26">
        <f>'Расчет субсидий'!D265-1</f>
        <v>0.16986404517883291</v>
      </c>
      <c r="D265" s="32">
        <f>C265*'Расчет субсидий'!E265</f>
        <v>1.6986404517883291</v>
      </c>
      <c r="E265" s="39">
        <f t="shared" si="111"/>
        <v>40.786598766693096</v>
      </c>
      <c r="F265" s="26" t="s">
        <v>378</v>
      </c>
      <c r="G265" s="32" t="s">
        <v>378</v>
      </c>
      <c r="H265" s="31" t="s">
        <v>378</v>
      </c>
      <c r="I265" s="26" t="s">
        <v>378</v>
      </c>
      <c r="J265" s="32" t="s">
        <v>378</v>
      </c>
      <c r="K265" s="31" t="s">
        <v>378</v>
      </c>
      <c r="L265" s="26">
        <f>'Расчет субсидий'!P265-1</f>
        <v>-0.31630191658260598</v>
      </c>
      <c r="M265" s="32">
        <f>L265*'Расчет субсидий'!Q265</f>
        <v>-6.3260383316521196</v>
      </c>
      <c r="N265" s="39">
        <f t="shared" si="112"/>
        <v>-151.89652815825423</v>
      </c>
      <c r="O265" s="27">
        <f>'Расчет субсидий'!R265-1</f>
        <v>0</v>
      </c>
      <c r="P265" s="32">
        <f>O265*'Расчет субсидий'!S265</f>
        <v>0</v>
      </c>
      <c r="Q265" s="39">
        <f t="shared" si="113"/>
        <v>0</v>
      </c>
      <c r="R265" s="27">
        <f>'Расчет субсидий'!V265-1</f>
        <v>-7.4454336588167802E-2</v>
      </c>
      <c r="S265" s="32">
        <f>R265*'Расчет субсидий'!W265</f>
        <v>-0.74454336588167802</v>
      </c>
      <c r="T265" s="39">
        <f t="shared" si="114"/>
        <v>-17.877468711314613</v>
      </c>
      <c r="U265" s="27">
        <f>'Расчет субсидий'!Z265-1</f>
        <v>5.3420805998125598E-2</v>
      </c>
      <c r="V265" s="32">
        <f>U265*'Расчет субсидий'!AA265</f>
        <v>2.1368322399250239</v>
      </c>
      <c r="W265" s="39">
        <f t="shared" si="115"/>
        <v>51.308161836014293</v>
      </c>
      <c r="X265" s="115" t="e">
        <f>'Расчет субсидий'!AL265-1</f>
        <v>#VALUE!</v>
      </c>
      <c r="Y265" s="32" t="e">
        <f>X265*'Расчет субсидий'!AM265</f>
        <v>#VALUE!</v>
      </c>
      <c r="Z265" s="39" t="e">
        <f t="shared" si="103"/>
        <v>#VALUE!</v>
      </c>
      <c r="AA265" s="115">
        <f>'Расчет субсидий'!AP265-1</f>
        <v>9.2999999999999972E-2</v>
      </c>
      <c r="AB265" s="32">
        <f>AA265*'Расчет субсидий'!AQ265</f>
        <v>1.8599999999999994</v>
      </c>
      <c r="AC265" s="119">
        <f t="shared" si="104"/>
        <v>44.661054448680105</v>
      </c>
      <c r="AD265" s="32">
        <f t="shared" si="105"/>
        <v>-1.3751090058204456</v>
      </c>
      <c r="AE265" s="33" t="str">
        <f>IF('Расчет субсидий'!BG265="+",'Расчет субсидий'!BG265,"-")</f>
        <v>-</v>
      </c>
    </row>
    <row r="266" spans="1:31" ht="15.75" x14ac:dyDescent="0.2">
      <c r="A266" s="16" t="s">
        <v>264</v>
      </c>
      <c r="B266" s="28">
        <f>'Расчет субсидий'!AW266</f>
        <v>510.67272727272757</v>
      </c>
      <c r="C266" s="26">
        <f>'Расчет субсидий'!D266-1</f>
        <v>0.12966452264197237</v>
      </c>
      <c r="D266" s="32">
        <f>C266*'Расчет субсидий'!E266</f>
        <v>1.2966452264197237</v>
      </c>
      <c r="E266" s="39">
        <f t="shared" si="111"/>
        <v>25.937044561959965</v>
      </c>
      <c r="F266" s="26" t="s">
        <v>378</v>
      </c>
      <c r="G266" s="32" t="s">
        <v>378</v>
      </c>
      <c r="H266" s="31" t="s">
        <v>378</v>
      </c>
      <c r="I266" s="26" t="s">
        <v>378</v>
      </c>
      <c r="J266" s="32" t="s">
        <v>378</v>
      </c>
      <c r="K266" s="31" t="s">
        <v>378</v>
      </c>
      <c r="L266" s="26">
        <f>'Расчет субсидий'!P266-1</f>
        <v>0.72135201978565533</v>
      </c>
      <c r="M266" s="32">
        <f>L266*'Расчет субсидий'!Q266</f>
        <v>14.427040395713107</v>
      </c>
      <c r="N266" s="39">
        <f t="shared" si="112"/>
        <v>288.58687173362614</v>
      </c>
      <c r="O266" s="27">
        <f>'Расчет субсидий'!R266-1</f>
        <v>0</v>
      </c>
      <c r="P266" s="32">
        <f>O266*'Расчет субсидий'!S266</f>
        <v>0</v>
      </c>
      <c r="Q266" s="39">
        <f t="shared" si="113"/>
        <v>0</v>
      </c>
      <c r="R266" s="27">
        <f>'Расчет субсидий'!V266-1</f>
        <v>0.10196078431372535</v>
      </c>
      <c r="S266" s="32">
        <f>R266*'Расчет субсидий'!W266</f>
        <v>1.0196078431372535</v>
      </c>
      <c r="T266" s="39">
        <f t="shared" si="114"/>
        <v>20.395412348986195</v>
      </c>
      <c r="U266" s="27">
        <f>'Расчет субсидий'!Z266-1</f>
        <v>3.3188034541172584E-2</v>
      </c>
      <c r="V266" s="32">
        <f>U266*'Расчет субсидий'!AA266</f>
        <v>1.3275213816469034</v>
      </c>
      <c r="W266" s="39">
        <f t="shared" si="115"/>
        <v>26.554666250384798</v>
      </c>
      <c r="X266" s="115" t="e">
        <f>'Расчет субсидий'!AL266-1</f>
        <v>#VALUE!</v>
      </c>
      <c r="Y266" s="32" t="e">
        <f>X266*'Расчет субсидий'!AM266</f>
        <v>#VALUE!</v>
      </c>
      <c r="Z266" s="39" t="e">
        <f t="shared" si="103"/>
        <v>#VALUE!</v>
      </c>
      <c r="AA266" s="115">
        <f>'Расчет субсидий'!AP266-1</f>
        <v>0.3729372937293729</v>
      </c>
      <c r="AB266" s="32">
        <f>AA266*'Расчет субсидий'!AQ266</f>
        <v>7.458745874587458</v>
      </c>
      <c r="AC266" s="119">
        <f t="shared" si="104"/>
        <v>149.19873237777048</v>
      </c>
      <c r="AD266" s="32">
        <f t="shared" si="105"/>
        <v>25.529560721504446</v>
      </c>
      <c r="AE266" s="33" t="str">
        <f>IF('Расчет субсидий'!BG266="+",'Расчет субсидий'!BG266,"-")</f>
        <v>-</v>
      </c>
    </row>
    <row r="267" spans="1:31" ht="15.75" x14ac:dyDescent="0.2">
      <c r="A267" s="16" t="s">
        <v>265</v>
      </c>
      <c r="B267" s="28">
        <f>'Расчет субсидий'!AW267</f>
        <v>-47.545454545454959</v>
      </c>
      <c r="C267" s="26">
        <f>'Расчет субсидий'!D267-1</f>
        <v>0.42839553255243801</v>
      </c>
      <c r="D267" s="32">
        <f>C267*'Расчет субсидий'!E267</f>
        <v>4.2839553255243796</v>
      </c>
      <c r="E267" s="39">
        <f t="shared" si="111"/>
        <v>100.0993918031178</v>
      </c>
      <c r="F267" s="26" t="s">
        <v>378</v>
      </c>
      <c r="G267" s="32" t="s">
        <v>378</v>
      </c>
      <c r="H267" s="31" t="s">
        <v>378</v>
      </c>
      <c r="I267" s="26" t="s">
        <v>378</v>
      </c>
      <c r="J267" s="32" t="s">
        <v>378</v>
      </c>
      <c r="K267" s="31" t="s">
        <v>378</v>
      </c>
      <c r="L267" s="26">
        <f>'Расчет субсидий'!P267-1</f>
        <v>-3.8349440098173204E-4</v>
      </c>
      <c r="M267" s="32">
        <f>L267*'Расчет субсидий'!Q267</f>
        <v>-7.6698880196346408E-3</v>
      </c>
      <c r="N267" s="39">
        <f t="shared" si="112"/>
        <v>-0.17921548373510882</v>
      </c>
      <c r="O267" s="27">
        <f>'Расчет субсидий'!R267-1</f>
        <v>0</v>
      </c>
      <c r="P267" s="32">
        <f>O267*'Расчет субсидий'!S267</f>
        <v>0</v>
      </c>
      <c r="Q267" s="39">
        <f t="shared" si="113"/>
        <v>0</v>
      </c>
      <c r="R267" s="27">
        <f>'Расчет субсидий'!V267-1</f>
        <v>-0.75755813953488371</v>
      </c>
      <c r="S267" s="32">
        <f>R267*'Расчет субсидий'!W267</f>
        <v>-18.938953488372093</v>
      </c>
      <c r="T267" s="39">
        <f t="shared" si="114"/>
        <v>-442.52976082133381</v>
      </c>
      <c r="U267" s="27">
        <f>'Расчет субсидий'!Z267-1</f>
        <v>0.5038684719535782</v>
      </c>
      <c r="V267" s="32">
        <f>U267*'Расчет субсидий'!AA267</f>
        <v>12.596711798839454</v>
      </c>
      <c r="W267" s="39">
        <f t="shared" si="115"/>
        <v>294.33621360854028</v>
      </c>
      <c r="X267" s="115" t="e">
        <f>'Расчет субсидий'!AL267-1</f>
        <v>#VALUE!</v>
      </c>
      <c r="Y267" s="32" t="e">
        <f>X267*'Расчет субсидий'!AM267</f>
        <v>#VALUE!</v>
      </c>
      <c r="Z267" s="39" t="e">
        <f t="shared" si="103"/>
        <v>#VALUE!</v>
      </c>
      <c r="AA267" s="115">
        <f>'Расчет субсидий'!AP267-1</f>
        <v>1.5576323987538387E-3</v>
      </c>
      <c r="AB267" s="32">
        <f>AA267*'Расчет субсидий'!AQ267</f>
        <v>3.1152647975076775E-2</v>
      </c>
      <c r="AC267" s="119">
        <f t="shared" si="104"/>
        <v>0.7279163479558719</v>
      </c>
      <c r="AD267" s="32">
        <f t="shared" si="105"/>
        <v>-2.0348036040528168</v>
      </c>
      <c r="AE267" s="33" t="str">
        <f>IF('Расчет субсидий'!BG267="+",'Расчет субсидий'!BG267,"-")</f>
        <v>-</v>
      </c>
    </row>
    <row r="268" spans="1:31" ht="15.75" x14ac:dyDescent="0.2">
      <c r="A268" s="16" t="s">
        <v>266</v>
      </c>
      <c r="B268" s="28">
        <f>'Расчет субсидий'!AW268</f>
        <v>35.381818181818119</v>
      </c>
      <c r="C268" s="26">
        <f>'Расчет субсидий'!D268-1</f>
        <v>3.8359648193281748E-2</v>
      </c>
      <c r="D268" s="32">
        <f>C268*'Расчет субсидий'!E268</f>
        <v>0.38359648193281748</v>
      </c>
      <c r="E268" s="39">
        <f t="shared" si="111"/>
        <v>1.2638255314728701</v>
      </c>
      <c r="F268" s="26" t="s">
        <v>378</v>
      </c>
      <c r="G268" s="32" t="s">
        <v>378</v>
      </c>
      <c r="H268" s="31" t="s">
        <v>378</v>
      </c>
      <c r="I268" s="26" t="s">
        <v>378</v>
      </c>
      <c r="J268" s="32" t="s">
        <v>378</v>
      </c>
      <c r="K268" s="31" t="s">
        <v>378</v>
      </c>
      <c r="L268" s="26">
        <f>'Расчет субсидий'!P268-1</f>
        <v>-0.15756212510711232</v>
      </c>
      <c r="M268" s="32">
        <f>L268*'Расчет субсидий'!Q268</f>
        <v>-3.1512425021422463</v>
      </c>
      <c r="N268" s="39">
        <f t="shared" si="112"/>
        <v>-10.382318184991414</v>
      </c>
      <c r="O268" s="27">
        <f>'Расчет субсидий'!R268-1</f>
        <v>0</v>
      </c>
      <c r="P268" s="32">
        <f>O268*'Расчет субсидий'!S268</f>
        <v>0</v>
      </c>
      <c r="Q268" s="39">
        <f t="shared" si="113"/>
        <v>0</v>
      </c>
      <c r="R268" s="27">
        <f>'Расчет субсидий'!V268-1</f>
        <v>0.13859649122807038</v>
      </c>
      <c r="S268" s="32">
        <f>R268*'Расчет субсидий'!W268</f>
        <v>2.0789473684210558</v>
      </c>
      <c r="T268" s="39">
        <f t="shared" si="114"/>
        <v>6.8494547957273211</v>
      </c>
      <c r="U268" s="27">
        <f>'Расчет субсидий'!Z268-1</f>
        <v>0.31778425655976705</v>
      </c>
      <c r="V268" s="32">
        <f>U268*'Расчет субсидий'!AA268</f>
        <v>11.122448979591846</v>
      </c>
      <c r="W268" s="39">
        <f t="shared" si="115"/>
        <v>36.644848571302695</v>
      </c>
      <c r="X268" s="115" t="e">
        <f>'Расчет субсидий'!AL268-1</f>
        <v>#VALUE!</v>
      </c>
      <c r="Y268" s="32" t="e">
        <f>X268*'Расчет субсидий'!AM268</f>
        <v>#VALUE!</v>
      </c>
      <c r="Z268" s="39" t="e">
        <f t="shared" si="103"/>
        <v>#VALUE!</v>
      </c>
      <c r="AA268" s="115">
        <f>'Расчет субсидий'!AP268-1</f>
        <v>1.5267175572519109E-2</v>
      </c>
      <c r="AB268" s="32">
        <f>AA268*'Расчет субсидий'!AQ268</f>
        <v>0.30534351145038219</v>
      </c>
      <c r="AC268" s="119">
        <f t="shared" si="104"/>
        <v>1.0060074683066509</v>
      </c>
      <c r="AD268" s="32">
        <f t="shared" si="105"/>
        <v>10.739093839253854</v>
      </c>
      <c r="AE268" s="33" t="str">
        <f>IF('Расчет субсидий'!BG268="+",'Расчет субсидий'!BG268,"-")</f>
        <v>-</v>
      </c>
    </row>
    <row r="269" spans="1:31" ht="15.75" x14ac:dyDescent="0.2">
      <c r="A269" s="36" t="s">
        <v>267</v>
      </c>
      <c r="B269" s="44"/>
      <c r="C269" s="45"/>
      <c r="D269" s="46"/>
      <c r="E269" s="42"/>
      <c r="F269" s="45"/>
      <c r="G269" s="46"/>
      <c r="H269" s="42"/>
      <c r="I269" s="45"/>
      <c r="J269" s="46"/>
      <c r="K269" s="42"/>
      <c r="L269" s="45"/>
      <c r="M269" s="46"/>
      <c r="N269" s="42"/>
      <c r="O269" s="47"/>
      <c r="P269" s="46"/>
      <c r="Q269" s="42"/>
      <c r="R269" s="47"/>
      <c r="S269" s="46"/>
      <c r="T269" s="42"/>
      <c r="U269" s="47"/>
      <c r="V269" s="46"/>
      <c r="W269" s="42"/>
      <c r="X269" s="116"/>
      <c r="Y269" s="46"/>
      <c r="Z269" s="42"/>
      <c r="AA269" s="116"/>
      <c r="AB269" s="46"/>
      <c r="AC269" s="120"/>
      <c r="AD269" s="32"/>
      <c r="AE269" s="33"/>
    </row>
    <row r="270" spans="1:31" ht="15.75" x14ac:dyDescent="0.2">
      <c r="A270" s="16" t="s">
        <v>268</v>
      </c>
      <c r="B270" s="28">
        <f>'Расчет субсидий'!AW270</f>
        <v>-50.800000000000011</v>
      </c>
      <c r="C270" s="26">
        <f>'Расчет субсидий'!D270-1</f>
        <v>-1</v>
      </c>
      <c r="D270" s="32">
        <f>C270*'Расчет субсидий'!E270</f>
        <v>0</v>
      </c>
      <c r="E270" s="39">
        <f t="shared" ref="E270:E286" si="116">$B270*D270/$AD270</f>
        <v>0</v>
      </c>
      <c r="F270" s="26" t="s">
        <v>378</v>
      </c>
      <c r="G270" s="32" t="s">
        <v>378</v>
      </c>
      <c r="H270" s="31" t="s">
        <v>378</v>
      </c>
      <c r="I270" s="26" t="s">
        <v>378</v>
      </c>
      <c r="J270" s="32" t="s">
        <v>378</v>
      </c>
      <c r="K270" s="31" t="s">
        <v>378</v>
      </c>
      <c r="L270" s="26">
        <f>'Расчет субсидий'!P270-1</f>
        <v>-1.5939015939015921E-2</v>
      </c>
      <c r="M270" s="32">
        <f>L270*'Расчет субсидий'!Q270</f>
        <v>-0.31878031878031843</v>
      </c>
      <c r="N270" s="39">
        <f t="shared" ref="N270:N286" si="117">$B270*M270/$AD270</f>
        <v>-0.92844725770547398</v>
      </c>
      <c r="O270" s="27">
        <f>'Расчет субсидий'!R270-1</f>
        <v>0</v>
      </c>
      <c r="P270" s="32">
        <f>O270*'Расчет субсидий'!S270</f>
        <v>0</v>
      </c>
      <c r="Q270" s="39">
        <f t="shared" ref="Q270:Q286" si="118">$B270*P270/$AD270</f>
        <v>0</v>
      </c>
      <c r="R270" s="27">
        <f>'Расчет субсидий'!V270-1</f>
        <v>-1</v>
      </c>
      <c r="S270" s="32">
        <f>R270*'Расчет субсидий'!W270</f>
        <v>-10</v>
      </c>
      <c r="T270" s="39">
        <f t="shared" ref="T270:T286" si="119">$B270*S270/$AD270</f>
        <v>-29.124986801500008</v>
      </c>
      <c r="U270" s="27">
        <f>'Расчет субсидий'!Z270-1</f>
        <v>-0.17808219178082196</v>
      </c>
      <c r="V270" s="32">
        <f>U270*'Расчет субсидий'!AA270</f>
        <v>-7.1232876712328785</v>
      </c>
      <c r="W270" s="39">
        <f t="shared" ref="W270:W286" si="120">$B270*V270/$AD270</f>
        <v>-20.746565940794532</v>
      </c>
      <c r="X270" s="115" t="e">
        <f>'Расчет субсидий'!AL270-1</f>
        <v>#VALUE!</v>
      </c>
      <c r="Y270" s="32" t="e">
        <f>X270*'Расчет субсидий'!AM270</f>
        <v>#VALUE!</v>
      </c>
      <c r="Z270" s="39" t="e">
        <f t="shared" si="103"/>
        <v>#VALUE!</v>
      </c>
      <c r="AA270" s="115">
        <f>'Расчет субсидий'!AP270-1</f>
        <v>0</v>
      </c>
      <c r="AB270" s="32">
        <f>AA270*'Расчет субсидий'!AQ270</f>
        <v>0</v>
      </c>
      <c r="AC270" s="119">
        <f t="shared" si="104"/>
        <v>0</v>
      </c>
      <c r="AD270" s="32">
        <f t="shared" si="105"/>
        <v>-17.442067990013197</v>
      </c>
      <c r="AE270" s="33" t="str">
        <f>IF('Расчет субсидий'!BG270="+",'Расчет субсидий'!BG270,"-")</f>
        <v>-</v>
      </c>
    </row>
    <row r="271" spans="1:31" ht="15.75" x14ac:dyDescent="0.2">
      <c r="A271" s="16" t="s">
        <v>269</v>
      </c>
      <c r="B271" s="28">
        <f>'Расчет субсидий'!AW271</f>
        <v>-48.23636363636362</v>
      </c>
      <c r="C271" s="26">
        <f>'Расчет субсидий'!D271-1</f>
        <v>-1</v>
      </c>
      <c r="D271" s="32">
        <f>C271*'Расчет субсидий'!E271</f>
        <v>0</v>
      </c>
      <c r="E271" s="39">
        <f t="shared" si="116"/>
        <v>0</v>
      </c>
      <c r="F271" s="26" t="s">
        <v>378</v>
      </c>
      <c r="G271" s="32" t="s">
        <v>378</v>
      </c>
      <c r="H271" s="31" t="s">
        <v>378</v>
      </c>
      <c r="I271" s="26" t="s">
        <v>378</v>
      </c>
      <c r="J271" s="32" t="s">
        <v>378</v>
      </c>
      <c r="K271" s="31" t="s">
        <v>378</v>
      </c>
      <c r="L271" s="26">
        <f>'Расчет субсидий'!P271-1</f>
        <v>0.17917771883289135</v>
      </c>
      <c r="M271" s="32">
        <f>L271*'Расчет субсидий'!Q271</f>
        <v>3.5835543766578271</v>
      </c>
      <c r="N271" s="39">
        <f t="shared" si="117"/>
        <v>8.965987354281225</v>
      </c>
      <c r="O271" s="27">
        <f>'Расчет субсидий'!R271-1</f>
        <v>0</v>
      </c>
      <c r="P271" s="32">
        <f>O271*'Расчет субсидий'!S271</f>
        <v>0</v>
      </c>
      <c r="Q271" s="39">
        <f t="shared" si="118"/>
        <v>0</v>
      </c>
      <c r="R271" s="27">
        <f>'Расчет субсидий'!V271-1</f>
        <v>-1</v>
      </c>
      <c r="S271" s="32">
        <f>R271*'Расчет субсидий'!W271</f>
        <v>-20</v>
      </c>
      <c r="T271" s="39">
        <f t="shared" si="119"/>
        <v>-50.039633346617613</v>
      </c>
      <c r="U271" s="27">
        <f>'Расчет субсидий'!Z271-1</f>
        <v>-0.140625</v>
      </c>
      <c r="V271" s="32">
        <f>U271*'Расчет субсидий'!AA271</f>
        <v>-4.21875</v>
      </c>
      <c r="W271" s="39">
        <f t="shared" si="120"/>
        <v>-10.555235159052154</v>
      </c>
      <c r="X271" s="115" t="e">
        <f>'Расчет субсидий'!AL271-1</f>
        <v>#VALUE!</v>
      </c>
      <c r="Y271" s="32" t="e">
        <f>X271*'Расчет субсидий'!AM271</f>
        <v>#VALUE!</v>
      </c>
      <c r="Z271" s="39" t="e">
        <f t="shared" si="103"/>
        <v>#VALUE!</v>
      </c>
      <c r="AA271" s="115">
        <f>'Расчет субсидий'!AP271-1</f>
        <v>6.7796610169491567E-2</v>
      </c>
      <c r="AB271" s="32">
        <f>AA271*'Расчет субсидий'!AQ271</f>
        <v>1.3559322033898313</v>
      </c>
      <c r="AC271" s="119">
        <f t="shared" si="104"/>
        <v>3.3925175150249247</v>
      </c>
      <c r="AD271" s="32">
        <f t="shared" si="105"/>
        <v>-19.279263419952343</v>
      </c>
      <c r="AE271" s="33" t="str">
        <f>IF('Расчет субсидий'!BG271="+",'Расчет субсидий'!BG271,"-")</f>
        <v>-</v>
      </c>
    </row>
    <row r="272" spans="1:31" ht="15.75" x14ac:dyDescent="0.2">
      <c r="A272" s="16" t="s">
        <v>270</v>
      </c>
      <c r="B272" s="28">
        <f>'Расчет субсидий'!AW272</f>
        <v>0.74545454545454959</v>
      </c>
      <c r="C272" s="26">
        <f>'Расчет субсидий'!D272-1</f>
        <v>-1</v>
      </c>
      <c r="D272" s="32">
        <f>C272*'Расчет субсидий'!E272</f>
        <v>0</v>
      </c>
      <c r="E272" s="39">
        <f t="shared" si="116"/>
        <v>0</v>
      </c>
      <c r="F272" s="26" t="s">
        <v>378</v>
      </c>
      <c r="G272" s="32" t="s">
        <v>378</v>
      </c>
      <c r="H272" s="31" t="s">
        <v>378</v>
      </c>
      <c r="I272" s="26" t="s">
        <v>378</v>
      </c>
      <c r="J272" s="32" t="s">
        <v>378</v>
      </c>
      <c r="K272" s="31" t="s">
        <v>378</v>
      </c>
      <c r="L272" s="26">
        <f>'Расчет субсидий'!P272-1</f>
        <v>4.0562466197944902E-2</v>
      </c>
      <c r="M272" s="32">
        <f>L272*'Расчет субсидий'!Q272</f>
        <v>0.81124932395889804</v>
      </c>
      <c r="N272" s="39">
        <f t="shared" si="117"/>
        <v>2.192234620910384</v>
      </c>
      <c r="O272" s="27">
        <f>'Расчет субсидий'!R272-1</f>
        <v>0</v>
      </c>
      <c r="P272" s="32">
        <f>O272*'Расчет субсидий'!S272</f>
        <v>0</v>
      </c>
      <c r="Q272" s="39">
        <f t="shared" si="118"/>
        <v>0</v>
      </c>
      <c r="R272" s="27">
        <f>'Расчет субсидий'!V272-1</f>
        <v>-1</v>
      </c>
      <c r="S272" s="32">
        <f>R272*'Расчет субсидий'!W272</f>
        <v>-10</v>
      </c>
      <c r="T272" s="39">
        <f t="shared" si="119"/>
        <v>-27.022945427088626</v>
      </c>
      <c r="U272" s="27">
        <f>'Расчет субсидий'!Z272-1</f>
        <v>0.19217081850533813</v>
      </c>
      <c r="V272" s="32">
        <f>U272*'Расчет субсидий'!AA272</f>
        <v>7.686832740213525</v>
      </c>
      <c r="W272" s="39">
        <f t="shared" si="120"/>
        <v>20.772086164594821</v>
      </c>
      <c r="X272" s="115" t="e">
        <f>'Расчет субсидий'!AL272-1</f>
        <v>#VALUE!</v>
      </c>
      <c r="Y272" s="32" t="e">
        <f>X272*'Расчет субсидий'!AM272</f>
        <v>#VALUE!</v>
      </c>
      <c r="Z272" s="39" t="e">
        <f t="shared" si="103"/>
        <v>#VALUE!</v>
      </c>
      <c r="AA272" s="115">
        <f>'Расчет субсидий'!AP272-1</f>
        <v>8.8888888888888795E-2</v>
      </c>
      <c r="AB272" s="32">
        <f>AA272*'Расчет субсидий'!AQ272</f>
        <v>1.7777777777777759</v>
      </c>
      <c r="AC272" s="119">
        <f t="shared" si="104"/>
        <v>4.8040791870379724</v>
      </c>
      <c r="AD272" s="32">
        <f t="shared" si="105"/>
        <v>0.27585984195019808</v>
      </c>
      <c r="AE272" s="33" t="str">
        <f>IF('Расчет субсидий'!BG272="+",'Расчет субсидий'!BG272,"-")</f>
        <v>-</v>
      </c>
    </row>
    <row r="273" spans="1:31" ht="15.75" x14ac:dyDescent="0.2">
      <c r="A273" s="16" t="s">
        <v>271</v>
      </c>
      <c r="B273" s="28">
        <f>'Расчет субсидий'!AW273</f>
        <v>-226.68181818181824</v>
      </c>
      <c r="C273" s="26">
        <f>'Расчет субсидий'!D273-1</f>
        <v>-1</v>
      </c>
      <c r="D273" s="32">
        <f>C273*'Расчет субсидий'!E273</f>
        <v>0</v>
      </c>
      <c r="E273" s="39">
        <f t="shared" si="116"/>
        <v>0</v>
      </c>
      <c r="F273" s="26" t="s">
        <v>378</v>
      </c>
      <c r="G273" s="32" t="s">
        <v>378</v>
      </c>
      <c r="H273" s="31" t="s">
        <v>378</v>
      </c>
      <c r="I273" s="26" t="s">
        <v>378</v>
      </c>
      <c r="J273" s="32" t="s">
        <v>378</v>
      </c>
      <c r="K273" s="31" t="s">
        <v>378</v>
      </c>
      <c r="L273" s="26">
        <f>'Расчет субсидий'!P273-1</f>
        <v>-5.3487877498936576E-2</v>
      </c>
      <c r="M273" s="32">
        <f>L273*'Расчет субсидий'!Q273</f>
        <v>-1.0697575499787315</v>
      </c>
      <c r="N273" s="39">
        <f t="shared" si="117"/>
        <v>-11.086955038227355</v>
      </c>
      <c r="O273" s="27">
        <f>'Расчет субсидий'!R273-1</f>
        <v>0</v>
      </c>
      <c r="P273" s="32">
        <f>O273*'Расчет субсидий'!S273</f>
        <v>0</v>
      </c>
      <c r="Q273" s="39">
        <f t="shared" si="118"/>
        <v>0</v>
      </c>
      <c r="R273" s="27">
        <f>'Расчет субсидий'!V273-1</f>
        <v>-0.68850574712643675</v>
      </c>
      <c r="S273" s="32">
        <f>R273*'Расчет субсидий'!W273</f>
        <v>-13.770114942528735</v>
      </c>
      <c r="T273" s="39">
        <f t="shared" si="119"/>
        <v>-142.71331409820297</v>
      </c>
      <c r="U273" s="27">
        <f>'Расчет субсидий'!Z273-1</f>
        <v>-0.33603238866396767</v>
      </c>
      <c r="V273" s="32">
        <f>U273*'Расчет субсидий'!AA273</f>
        <v>-10.08097165991903</v>
      </c>
      <c r="W273" s="39">
        <f t="shared" si="120"/>
        <v>-104.47907522352946</v>
      </c>
      <c r="X273" s="115" t="e">
        <f>'Расчет субсидий'!AL273-1</f>
        <v>#VALUE!</v>
      </c>
      <c r="Y273" s="32" t="e">
        <f>X273*'Расчет субсидий'!AM273</f>
        <v>#VALUE!</v>
      </c>
      <c r="Z273" s="39" t="e">
        <f t="shared" si="103"/>
        <v>#VALUE!</v>
      </c>
      <c r="AA273" s="115">
        <f>'Расчет субсидий'!AP273-1</f>
        <v>0.15243902439024382</v>
      </c>
      <c r="AB273" s="32">
        <f>AA273*'Расчет субсидий'!AQ273</f>
        <v>3.0487804878048763</v>
      </c>
      <c r="AC273" s="119">
        <f t="shared" si="104"/>
        <v>31.597526178141543</v>
      </c>
      <c r="AD273" s="32">
        <f t="shared" si="105"/>
        <v>-21.872063664621621</v>
      </c>
      <c r="AE273" s="33" t="str">
        <f>IF('Расчет субсидий'!BG273="+",'Расчет субсидий'!BG273,"-")</f>
        <v>-</v>
      </c>
    </row>
    <row r="274" spans="1:31" ht="15.75" x14ac:dyDescent="0.2">
      <c r="A274" s="16" t="s">
        <v>272</v>
      </c>
      <c r="B274" s="28">
        <f>'Расчет субсидий'!AW274</f>
        <v>-26.654545454545456</v>
      </c>
      <c r="C274" s="26">
        <f>'Расчет субсидий'!D274-1</f>
        <v>0.11465451784358383</v>
      </c>
      <c r="D274" s="32">
        <f>C274*'Расчет субсидий'!E274</f>
        <v>1.1465451784358383</v>
      </c>
      <c r="E274" s="39">
        <f t="shared" si="116"/>
        <v>2.4443639343638015</v>
      </c>
      <c r="F274" s="26" t="s">
        <v>378</v>
      </c>
      <c r="G274" s="32" t="s">
        <v>378</v>
      </c>
      <c r="H274" s="31" t="s">
        <v>378</v>
      </c>
      <c r="I274" s="26" t="s">
        <v>378</v>
      </c>
      <c r="J274" s="32" t="s">
        <v>378</v>
      </c>
      <c r="K274" s="31" t="s">
        <v>378</v>
      </c>
      <c r="L274" s="26">
        <f>'Расчет субсидий'!P274-1</f>
        <v>-0.11237178007190218</v>
      </c>
      <c r="M274" s="32">
        <f>L274*'Расчет субсидий'!Q274</f>
        <v>-2.2474356014380437</v>
      </c>
      <c r="N274" s="39">
        <f t="shared" si="117"/>
        <v>-4.7913947328747124</v>
      </c>
      <c r="O274" s="27">
        <f>'Расчет субсидий'!R274-1</f>
        <v>0</v>
      </c>
      <c r="P274" s="32">
        <f>O274*'Расчет субсидий'!S274</f>
        <v>0</v>
      </c>
      <c r="Q274" s="39">
        <f t="shared" si="118"/>
        <v>0</v>
      </c>
      <c r="R274" s="27">
        <f>'Расчет субсидий'!V274-1</f>
        <v>-1</v>
      </c>
      <c r="S274" s="32">
        <f>R274*'Расчет субсидий'!W274</f>
        <v>-20</v>
      </c>
      <c r="T274" s="39">
        <f t="shared" si="119"/>
        <v>-42.638772206054689</v>
      </c>
      <c r="U274" s="27">
        <f>'Расчет субсидий'!Z274-1</f>
        <v>0.27795527156549515</v>
      </c>
      <c r="V274" s="32">
        <f>U274*'Расчет субсидий'!AA274</f>
        <v>8.3386581469648551</v>
      </c>
      <c r="W274" s="39">
        <f t="shared" si="120"/>
        <v>17.777507261629829</v>
      </c>
      <c r="X274" s="115" t="e">
        <f>'Расчет субсидий'!AL274-1</f>
        <v>#VALUE!</v>
      </c>
      <c r="Y274" s="32" t="e">
        <f>X274*'Расчет субсидий'!AM274</f>
        <v>#VALUE!</v>
      </c>
      <c r="Z274" s="39" t="e">
        <f t="shared" si="103"/>
        <v>#VALUE!</v>
      </c>
      <c r="AA274" s="115">
        <f>'Расчет субсидий'!AP274-1</f>
        <v>1.298701298701288E-2</v>
      </c>
      <c r="AB274" s="32">
        <f>AA274*'Расчет субсидий'!AQ274</f>
        <v>0.25974025974025761</v>
      </c>
      <c r="AC274" s="119">
        <f t="shared" si="104"/>
        <v>0.55375028839031604</v>
      </c>
      <c r="AD274" s="32">
        <f t="shared" si="105"/>
        <v>-12.502492016297094</v>
      </c>
      <c r="AE274" s="33" t="str">
        <f>IF('Расчет субсидий'!BG274="+",'Расчет субсидий'!BG274,"-")</f>
        <v>-</v>
      </c>
    </row>
    <row r="275" spans="1:31" ht="15.75" x14ac:dyDescent="0.2">
      <c r="A275" s="16" t="s">
        <v>273</v>
      </c>
      <c r="B275" s="28">
        <f>'Расчет субсидий'!AW275</f>
        <v>-35.063636363636306</v>
      </c>
      <c r="C275" s="26">
        <f>'Расчет субсидий'!D275-1</f>
        <v>-1</v>
      </c>
      <c r="D275" s="32">
        <f>C275*'Расчет субсидий'!E275</f>
        <v>0</v>
      </c>
      <c r="E275" s="39">
        <f t="shared" si="116"/>
        <v>0</v>
      </c>
      <c r="F275" s="26" t="s">
        <v>378</v>
      </c>
      <c r="G275" s="32" t="s">
        <v>378</v>
      </c>
      <c r="H275" s="31" t="s">
        <v>378</v>
      </c>
      <c r="I275" s="26" t="s">
        <v>378</v>
      </c>
      <c r="J275" s="32" t="s">
        <v>378</v>
      </c>
      <c r="K275" s="31" t="s">
        <v>378</v>
      </c>
      <c r="L275" s="26">
        <f>'Расчет субсидий'!P275-1</f>
        <v>2.4661278821012544E-2</v>
      </c>
      <c r="M275" s="32">
        <f>L275*'Расчет субсидий'!Q275</f>
        <v>0.49322557642025089</v>
      </c>
      <c r="N275" s="39">
        <f t="shared" si="117"/>
        <v>3.0752044552041728</v>
      </c>
      <c r="O275" s="27">
        <f>'Расчет субсидий'!R275-1</f>
        <v>0</v>
      </c>
      <c r="P275" s="32">
        <f>O275*'Расчет субсидий'!S275</f>
        <v>0</v>
      </c>
      <c r="Q275" s="39">
        <f t="shared" si="118"/>
        <v>0</v>
      </c>
      <c r="R275" s="27">
        <f>'Расчет субсидий'!V275-1</f>
        <v>-0.89309576837416482</v>
      </c>
      <c r="S275" s="32">
        <f>R275*'Расчет субсидий'!W275</f>
        <v>-13.396436525612472</v>
      </c>
      <c r="T275" s="39">
        <f t="shared" si="119"/>
        <v>-83.52523319334486</v>
      </c>
      <c r="U275" s="27">
        <f>'Расчет субсидий'!Z275-1</f>
        <v>0.14967462039045532</v>
      </c>
      <c r="V275" s="32">
        <f>U275*'Расчет субсидий'!AA275</f>
        <v>5.2386117136659358</v>
      </c>
      <c r="W275" s="39">
        <f t="shared" si="120"/>
        <v>32.662138484124277</v>
      </c>
      <c r="X275" s="115" t="e">
        <f>'Расчет субсидий'!AL275-1</f>
        <v>#VALUE!</v>
      </c>
      <c r="Y275" s="32" t="e">
        <f>X275*'Расчет субсидий'!AM275</f>
        <v>#VALUE!</v>
      </c>
      <c r="Z275" s="39" t="e">
        <f t="shared" si="103"/>
        <v>#VALUE!</v>
      </c>
      <c r="AA275" s="115">
        <f>'Расчет субсидий'!AP275-1</f>
        <v>0.1020408163265305</v>
      </c>
      <c r="AB275" s="32">
        <f>AA275*'Расчет субсидий'!AQ275</f>
        <v>2.0408163265306101</v>
      </c>
      <c r="AC275" s="119">
        <f t="shared" si="104"/>
        <v>12.724253890380103</v>
      </c>
      <c r="AD275" s="32">
        <f t="shared" si="105"/>
        <v>-5.6237829089956755</v>
      </c>
      <c r="AE275" s="33" t="str">
        <f>IF('Расчет субсидий'!BG275="+",'Расчет субсидий'!BG275,"-")</f>
        <v>-</v>
      </c>
    </row>
    <row r="276" spans="1:31" ht="15.75" x14ac:dyDescent="0.2">
      <c r="A276" s="16" t="s">
        <v>274</v>
      </c>
      <c r="B276" s="28">
        <f>'Расчет субсидий'!AW276</f>
        <v>-153.16363636363621</v>
      </c>
      <c r="C276" s="26">
        <f>'Расчет субсидий'!D276-1</f>
        <v>-1</v>
      </c>
      <c r="D276" s="32">
        <f>C276*'Расчет субсидий'!E276</f>
        <v>0</v>
      </c>
      <c r="E276" s="39">
        <f t="shared" si="116"/>
        <v>0</v>
      </c>
      <c r="F276" s="26" t="s">
        <v>378</v>
      </c>
      <c r="G276" s="32" t="s">
        <v>378</v>
      </c>
      <c r="H276" s="31" t="s">
        <v>378</v>
      </c>
      <c r="I276" s="26" t="s">
        <v>378</v>
      </c>
      <c r="J276" s="32" t="s">
        <v>378</v>
      </c>
      <c r="K276" s="31" t="s">
        <v>378</v>
      </c>
      <c r="L276" s="26">
        <f>'Расчет субсидий'!P276-1</f>
        <v>1.7574353032058676E-2</v>
      </c>
      <c r="M276" s="32">
        <f>L276*'Расчет субсидий'!Q276</f>
        <v>0.35148706064117352</v>
      </c>
      <c r="N276" s="39">
        <f t="shared" si="117"/>
        <v>2.9773026622066379</v>
      </c>
      <c r="O276" s="27">
        <f>'Расчет субсидий'!R276-1</f>
        <v>0</v>
      </c>
      <c r="P276" s="32">
        <f>O276*'Расчет субсидий'!S276</f>
        <v>0</v>
      </c>
      <c r="Q276" s="39">
        <f t="shared" si="118"/>
        <v>0</v>
      </c>
      <c r="R276" s="27">
        <f>'Расчет субсидий'!V276-1</f>
        <v>-0.78266666666666662</v>
      </c>
      <c r="S276" s="32">
        <f>R276*'Расчет субсидий'!W276</f>
        <v>-15.653333333333332</v>
      </c>
      <c r="T276" s="39">
        <f t="shared" si="119"/>
        <v>-132.59296350974097</v>
      </c>
      <c r="U276" s="27">
        <f>'Расчет субсидий'!Z276-1</f>
        <v>-7.2340425531914887E-2</v>
      </c>
      <c r="V276" s="32">
        <f>U276*'Расчет субсидий'!AA276</f>
        <v>-2.1702127659574466</v>
      </c>
      <c r="W276" s="39">
        <f t="shared" si="120"/>
        <v>-18.382981819738273</v>
      </c>
      <c r="X276" s="115" t="e">
        <f>'Расчет субсидий'!AL276-1</f>
        <v>#VALUE!</v>
      </c>
      <c r="Y276" s="32" t="e">
        <f>X276*'Расчет субсидий'!AM276</f>
        <v>#VALUE!</v>
      </c>
      <c r="Z276" s="39" t="e">
        <f t="shared" si="103"/>
        <v>#VALUE!</v>
      </c>
      <c r="AA276" s="115">
        <f>'Расчет субсидий'!AP276-1</f>
        <v>-3.0487804878048808E-2</v>
      </c>
      <c r="AB276" s="32">
        <f>AA276*'Расчет субсидий'!AQ276</f>
        <v>-0.60975609756097615</v>
      </c>
      <c r="AC276" s="119">
        <f t="shared" si="104"/>
        <v>-5.164993696363581</v>
      </c>
      <c r="AD276" s="32">
        <f t="shared" si="105"/>
        <v>-18.081815136210583</v>
      </c>
      <c r="AE276" s="33" t="str">
        <f>IF('Расчет субсидий'!BG276="+",'Расчет субсидий'!BG276,"-")</f>
        <v>-</v>
      </c>
    </row>
    <row r="277" spans="1:31" ht="15.75" x14ac:dyDescent="0.2">
      <c r="A277" s="16" t="s">
        <v>275</v>
      </c>
      <c r="B277" s="28">
        <f>'Расчет субсидий'!AW277</f>
        <v>-198.67272727272723</v>
      </c>
      <c r="C277" s="26">
        <f>'Расчет субсидий'!D277-1</f>
        <v>-1</v>
      </c>
      <c r="D277" s="32">
        <f>C277*'Расчет субсидий'!E277</f>
        <v>0</v>
      </c>
      <c r="E277" s="39">
        <f t="shared" si="116"/>
        <v>0</v>
      </c>
      <c r="F277" s="26" t="s">
        <v>378</v>
      </c>
      <c r="G277" s="32" t="s">
        <v>378</v>
      </c>
      <c r="H277" s="31" t="s">
        <v>378</v>
      </c>
      <c r="I277" s="26" t="s">
        <v>378</v>
      </c>
      <c r="J277" s="32" t="s">
        <v>378</v>
      </c>
      <c r="K277" s="31" t="s">
        <v>378</v>
      </c>
      <c r="L277" s="26">
        <f>'Расчет субсидий'!P277-1</f>
        <v>-0.43760806916426509</v>
      </c>
      <c r="M277" s="32">
        <f>L277*'Расчет субсидий'!Q277</f>
        <v>-8.7521613832853014</v>
      </c>
      <c r="N277" s="39">
        <f t="shared" si="117"/>
        <v>-70.029030092908442</v>
      </c>
      <c r="O277" s="27">
        <f>'Расчет субсидий'!R277-1</f>
        <v>0</v>
      </c>
      <c r="P277" s="32">
        <f>O277*'Расчет субсидий'!S277</f>
        <v>0</v>
      </c>
      <c r="Q277" s="39">
        <f t="shared" si="118"/>
        <v>0</v>
      </c>
      <c r="R277" s="27">
        <f>'Расчет субсидий'!V277-1</f>
        <v>-1</v>
      </c>
      <c r="S277" s="32">
        <f>R277*'Расчет субсидий'!W277</f>
        <v>-30</v>
      </c>
      <c r="T277" s="39">
        <f t="shared" si="119"/>
        <v>-240.0402381518528</v>
      </c>
      <c r="U277" s="27">
        <f>'Расчет субсидий'!Z277-1</f>
        <v>4.9445005045408719E-2</v>
      </c>
      <c r="V277" s="32">
        <f>U277*'Расчет субсидий'!AA277</f>
        <v>0.98890010090817437</v>
      </c>
      <c r="W277" s="39">
        <f t="shared" si="120"/>
        <v>7.9125271910129813</v>
      </c>
      <c r="X277" s="115" t="e">
        <f>'Расчет субсидий'!AL277-1</f>
        <v>#VALUE!</v>
      </c>
      <c r="Y277" s="32" t="e">
        <f>X277*'Расчет субсидий'!AM277</f>
        <v>#VALUE!</v>
      </c>
      <c r="Z277" s="39" t="e">
        <f t="shared" si="103"/>
        <v>#VALUE!</v>
      </c>
      <c r="AA277" s="115">
        <f>'Расчет субсидий'!AP277-1</f>
        <v>0.64666666666666672</v>
      </c>
      <c r="AB277" s="32">
        <f>AA277*'Расчет субсидий'!AQ277</f>
        <v>12.933333333333334</v>
      </c>
      <c r="AC277" s="119">
        <f t="shared" si="104"/>
        <v>103.48401378102099</v>
      </c>
      <c r="AD277" s="32">
        <f t="shared" si="105"/>
        <v>-24.829927949043789</v>
      </c>
      <c r="AE277" s="33" t="str">
        <f>IF('Расчет субсидий'!BG277="+",'Расчет субсидий'!BG277,"-")</f>
        <v>-</v>
      </c>
    </row>
    <row r="278" spans="1:31" ht="15.75" x14ac:dyDescent="0.2">
      <c r="A278" s="16" t="s">
        <v>276</v>
      </c>
      <c r="B278" s="28">
        <f>'Расчет субсидий'!AW278</f>
        <v>-13.327272727272771</v>
      </c>
      <c r="C278" s="26">
        <f>'Расчет субсидий'!D278-1</f>
        <v>-1</v>
      </c>
      <c r="D278" s="32">
        <f>C278*'Расчет субсидий'!E278</f>
        <v>0</v>
      </c>
      <c r="E278" s="39">
        <f t="shared" si="116"/>
        <v>0</v>
      </c>
      <c r="F278" s="26" t="s">
        <v>378</v>
      </c>
      <c r="G278" s="32" t="s">
        <v>378</v>
      </c>
      <c r="H278" s="31" t="s">
        <v>378</v>
      </c>
      <c r="I278" s="26" t="s">
        <v>378</v>
      </c>
      <c r="J278" s="32" t="s">
        <v>378</v>
      </c>
      <c r="K278" s="31" t="s">
        <v>378</v>
      </c>
      <c r="L278" s="26">
        <f>'Расчет субсидий'!P278-1</f>
        <v>0.53104575163398704</v>
      </c>
      <c r="M278" s="32">
        <f>L278*'Расчет субсидий'!Q278</f>
        <v>10.62091503267974</v>
      </c>
      <c r="N278" s="39">
        <f t="shared" si="117"/>
        <v>63.374136479923742</v>
      </c>
      <c r="O278" s="27">
        <f>'Расчет субсидий'!R278-1</f>
        <v>0</v>
      </c>
      <c r="P278" s="32">
        <f>O278*'Расчет субсидий'!S278</f>
        <v>0</v>
      </c>
      <c r="Q278" s="39">
        <f t="shared" si="118"/>
        <v>0</v>
      </c>
      <c r="R278" s="27">
        <f>'Расчет субсидий'!V278-1</f>
        <v>-0.67517401392111376</v>
      </c>
      <c r="S278" s="32">
        <f>R278*'Расчет субсидий'!W278</f>
        <v>-13.503480278422275</v>
      </c>
      <c r="T278" s="39">
        <f t="shared" si="119"/>
        <v>-80.574168937944521</v>
      </c>
      <c r="U278" s="27">
        <f>'Расчет субсидий'!Z278-1</f>
        <v>2.1634615384615419E-2</v>
      </c>
      <c r="V278" s="32">
        <f>U278*'Расчет субсидий'!AA278</f>
        <v>0.64903846153846256</v>
      </c>
      <c r="W278" s="39">
        <f t="shared" si="120"/>
        <v>3.8727597307480082</v>
      </c>
      <c r="X278" s="115" t="e">
        <f>'Расчет субсидий'!AL278-1</f>
        <v>#VALUE!</v>
      </c>
      <c r="Y278" s="32" t="e">
        <f>X278*'Расчет субсидий'!AM278</f>
        <v>#VALUE!</v>
      </c>
      <c r="Z278" s="39" t="e">
        <f t="shared" si="103"/>
        <v>#VALUE!</v>
      </c>
      <c r="AA278" s="115">
        <f>'Расчет субсидий'!AP278-1</f>
        <v>0</v>
      </c>
      <c r="AB278" s="32">
        <f>AA278*'Расчет субсидий'!AQ278</f>
        <v>0</v>
      </c>
      <c r="AC278" s="119">
        <f t="shared" si="104"/>
        <v>0</v>
      </c>
      <c r="AD278" s="32">
        <f t="shared" si="105"/>
        <v>-2.2335267842040727</v>
      </c>
      <c r="AE278" s="33" t="str">
        <f>IF('Расчет субсидий'!BG278="+",'Расчет субсидий'!BG278,"-")</f>
        <v>-</v>
      </c>
    </row>
    <row r="279" spans="1:31" ht="15.75" x14ac:dyDescent="0.2">
      <c r="A279" s="16" t="s">
        <v>277</v>
      </c>
      <c r="B279" s="28">
        <f>'Расчет субсидий'!AW279</f>
        <v>58.563636363636363</v>
      </c>
      <c r="C279" s="26">
        <f>'Расчет субсидий'!D279-1</f>
        <v>-1</v>
      </c>
      <c r="D279" s="32">
        <f>C279*'Расчет субсидий'!E279</f>
        <v>0</v>
      </c>
      <c r="E279" s="39">
        <f t="shared" si="116"/>
        <v>0</v>
      </c>
      <c r="F279" s="26" t="s">
        <v>378</v>
      </c>
      <c r="G279" s="32" t="s">
        <v>378</v>
      </c>
      <c r="H279" s="31" t="s">
        <v>378</v>
      </c>
      <c r="I279" s="26" t="s">
        <v>378</v>
      </c>
      <c r="J279" s="32" t="s">
        <v>378</v>
      </c>
      <c r="K279" s="31" t="s">
        <v>378</v>
      </c>
      <c r="L279" s="26">
        <f>'Расчет субсидий'!P279-1</f>
        <v>0.16961323646747561</v>
      </c>
      <c r="M279" s="32">
        <f>L279*'Расчет субсидий'!Q279</f>
        <v>3.3922647293495123</v>
      </c>
      <c r="N279" s="39">
        <f t="shared" si="117"/>
        <v>14.602592344550477</v>
      </c>
      <c r="O279" s="27">
        <f>'Расчет субсидий'!R279-1</f>
        <v>0</v>
      </c>
      <c r="P279" s="32">
        <f>O279*'Расчет субсидий'!S279</f>
        <v>0</v>
      </c>
      <c r="Q279" s="39">
        <f t="shared" si="118"/>
        <v>0</v>
      </c>
      <c r="R279" s="27">
        <f>'Расчет субсидий'!V279-1</f>
        <v>-0.5</v>
      </c>
      <c r="S279" s="32">
        <f>R279*'Расчет субсидий'!W279</f>
        <v>-7.5</v>
      </c>
      <c r="T279" s="39">
        <f t="shared" si="119"/>
        <v>-32.285051822924679</v>
      </c>
      <c r="U279" s="27">
        <f>'Расчет субсидий'!Z279-1</f>
        <v>0.38576779026217234</v>
      </c>
      <c r="V279" s="32">
        <f>U279*'Расчет субсидий'!AA279</f>
        <v>13.501872659176032</v>
      </c>
      <c r="W279" s="39">
        <f t="shared" si="120"/>
        <v>58.121154467737071</v>
      </c>
      <c r="X279" s="115" t="e">
        <f>'Расчет субсидий'!AL279-1</f>
        <v>#VALUE!</v>
      </c>
      <c r="Y279" s="32" t="e">
        <f>X279*'Расчет субсидий'!AM279</f>
        <v>#VALUE!</v>
      </c>
      <c r="Z279" s="39" t="e">
        <f t="shared" si="103"/>
        <v>#VALUE!</v>
      </c>
      <c r="AA279" s="115">
        <f>'Расчет субсидий'!AP279-1</f>
        <v>0.21052631578947367</v>
      </c>
      <c r="AB279" s="32">
        <f>AA279*'Расчет субсидий'!AQ279</f>
        <v>4.2105263157894735</v>
      </c>
      <c r="AC279" s="119">
        <f t="shared" si="104"/>
        <v>18.124941374273504</v>
      </c>
      <c r="AD279" s="32">
        <f t="shared" si="105"/>
        <v>13.604663704315016</v>
      </c>
      <c r="AE279" s="33" t="str">
        <f>IF('Расчет субсидий'!BG279="+",'Расчет субсидий'!BG279,"-")</f>
        <v>-</v>
      </c>
    </row>
    <row r="280" spans="1:31" ht="15.75" x14ac:dyDescent="0.2">
      <c r="A280" s="16" t="s">
        <v>278</v>
      </c>
      <c r="B280" s="28">
        <f>'Расчет субсидий'!AW280</f>
        <v>-20.918181818181893</v>
      </c>
      <c r="C280" s="26">
        <f>'Расчет субсидий'!D280-1</f>
        <v>-1</v>
      </c>
      <c r="D280" s="32">
        <f>C280*'Расчет субсидий'!E280</f>
        <v>0</v>
      </c>
      <c r="E280" s="39">
        <f t="shared" si="116"/>
        <v>0</v>
      </c>
      <c r="F280" s="26" t="s">
        <v>378</v>
      </c>
      <c r="G280" s="32" t="s">
        <v>378</v>
      </c>
      <c r="H280" s="31" t="s">
        <v>378</v>
      </c>
      <c r="I280" s="26" t="s">
        <v>378</v>
      </c>
      <c r="J280" s="32" t="s">
        <v>378</v>
      </c>
      <c r="K280" s="31" t="s">
        <v>378</v>
      </c>
      <c r="L280" s="26">
        <f>'Расчет субсидий'!P280-1</f>
        <v>-0.58608372624660665</v>
      </c>
      <c r="M280" s="32">
        <f>L280*'Расчет субсидий'!Q280</f>
        <v>-11.721674524932133</v>
      </c>
      <c r="N280" s="39">
        <f t="shared" si="117"/>
        <v>-53.403893856940662</v>
      </c>
      <c r="O280" s="27">
        <f>'Расчет субсидий'!R280-1</f>
        <v>0</v>
      </c>
      <c r="P280" s="32">
        <f>O280*'Расчет субсидий'!S280</f>
        <v>0</v>
      </c>
      <c r="Q280" s="39">
        <f t="shared" si="118"/>
        <v>0</v>
      </c>
      <c r="R280" s="27">
        <f>'Расчет субсидий'!V280-1</f>
        <v>0.64607911172796673</v>
      </c>
      <c r="S280" s="32">
        <f>R280*'Расчет субсидий'!W280</f>
        <v>16.151977793199169</v>
      </c>
      <c r="T280" s="39">
        <f t="shared" si="119"/>
        <v>73.58833465414493</v>
      </c>
      <c r="U280" s="27">
        <f>'Расчет субсидий'!Z280-1</f>
        <v>-0.3675889328063241</v>
      </c>
      <c r="V280" s="32">
        <f>U280*'Расчет субсидий'!AA280</f>
        <v>-9.1897233201581017</v>
      </c>
      <c r="W280" s="39">
        <f t="shared" si="120"/>
        <v>-41.868336108506391</v>
      </c>
      <c r="X280" s="115" t="e">
        <f>'Расчет субсидий'!AL280-1</f>
        <v>#VALUE!</v>
      </c>
      <c r="Y280" s="32" t="e">
        <f>X280*'Расчет субсидий'!AM280</f>
        <v>#VALUE!</v>
      </c>
      <c r="Z280" s="39" t="e">
        <f t="shared" si="103"/>
        <v>#VALUE!</v>
      </c>
      <c r="AA280" s="115">
        <f>'Расчет субсидий'!AP280-1</f>
        <v>8.4033613445377853E-3</v>
      </c>
      <c r="AB280" s="32">
        <f>AA280*'Расчет субсидий'!AQ280</f>
        <v>0.16806722689075571</v>
      </c>
      <c r="AC280" s="119">
        <f t="shared" si="104"/>
        <v>0.76571349312023718</v>
      </c>
      <c r="AD280" s="32">
        <f t="shared" si="105"/>
        <v>-4.5913528250003104</v>
      </c>
      <c r="AE280" s="33" t="str">
        <f>IF('Расчет субсидий'!BG280="+",'Расчет субсидий'!BG280,"-")</f>
        <v>-</v>
      </c>
    </row>
    <row r="281" spans="1:31" ht="15.75" x14ac:dyDescent="0.2">
      <c r="A281" s="16" t="s">
        <v>279</v>
      </c>
      <c r="B281" s="28">
        <f>'Расчет субсидий'!AW281</f>
        <v>-40.445454545454595</v>
      </c>
      <c r="C281" s="26">
        <f>'Расчет субсидий'!D281-1</f>
        <v>-1</v>
      </c>
      <c r="D281" s="32">
        <f>C281*'Расчет субсидий'!E281</f>
        <v>0</v>
      </c>
      <c r="E281" s="39">
        <f t="shared" si="116"/>
        <v>0</v>
      </c>
      <c r="F281" s="26" t="s">
        <v>378</v>
      </c>
      <c r="G281" s="32" t="s">
        <v>378</v>
      </c>
      <c r="H281" s="31" t="s">
        <v>378</v>
      </c>
      <c r="I281" s="26" t="s">
        <v>378</v>
      </c>
      <c r="J281" s="32" t="s">
        <v>378</v>
      </c>
      <c r="K281" s="31" t="s">
        <v>378</v>
      </c>
      <c r="L281" s="26">
        <f>'Расчет субсидий'!P281-1</f>
        <v>-0.28078620136381871</v>
      </c>
      <c r="M281" s="32">
        <f>L281*'Расчет субсидий'!Q281</f>
        <v>-5.6157240272763742</v>
      </c>
      <c r="N281" s="39">
        <f t="shared" si="117"/>
        <v>-46.607117460583908</v>
      </c>
      <c r="O281" s="27">
        <f>'Расчет субсидий'!R281-1</f>
        <v>0</v>
      </c>
      <c r="P281" s="32">
        <f>O281*'Расчет субсидий'!S281</f>
        <v>0</v>
      </c>
      <c r="Q281" s="39">
        <f t="shared" si="118"/>
        <v>0</v>
      </c>
      <c r="R281" s="27">
        <f>'Расчет субсидий'!V281-1</f>
        <v>-0.40603248259860791</v>
      </c>
      <c r="S281" s="32">
        <f>R281*'Расчет субсидий'!W281</f>
        <v>-8.1206496519721583</v>
      </c>
      <c r="T281" s="39">
        <f t="shared" si="119"/>
        <v>-67.396487139927885</v>
      </c>
      <c r="U281" s="27">
        <f>'Расчет субсидий'!Z281-1</f>
        <v>0.2883435582822087</v>
      </c>
      <c r="V281" s="32">
        <f>U281*'Расчет субсидий'!AA281</f>
        <v>8.6503067484662601</v>
      </c>
      <c r="W281" s="39">
        <f t="shared" si="120"/>
        <v>71.792321121482189</v>
      </c>
      <c r="X281" s="115" t="e">
        <f>'Расчет субсидий'!AL281-1</f>
        <v>#VALUE!</v>
      </c>
      <c r="Y281" s="32" t="e">
        <f>X281*'Расчет субсидий'!AM281</f>
        <v>#VALUE!</v>
      </c>
      <c r="Z281" s="39" t="e">
        <f t="shared" si="103"/>
        <v>#VALUE!</v>
      </c>
      <c r="AA281" s="115">
        <f>'Расчет субсидий'!AP281-1</f>
        <v>1.0638297872340496E-2</v>
      </c>
      <c r="AB281" s="32">
        <f>AA281*'Расчет субсидий'!AQ281</f>
        <v>0.21276595744680993</v>
      </c>
      <c r="AC281" s="119">
        <f t="shared" si="104"/>
        <v>1.7658289335750217</v>
      </c>
      <c r="AD281" s="32">
        <f t="shared" si="105"/>
        <v>-4.8733009733354633</v>
      </c>
      <c r="AE281" s="33" t="str">
        <f>IF('Расчет субсидий'!BG281="+",'Расчет субсидий'!BG281,"-")</f>
        <v>-</v>
      </c>
    </row>
    <row r="282" spans="1:31" ht="15.75" x14ac:dyDescent="0.2">
      <c r="A282" s="16" t="s">
        <v>280</v>
      </c>
      <c r="B282" s="28">
        <f>'Расчет субсидий'!AW282</f>
        <v>-259.9909090909091</v>
      </c>
      <c r="C282" s="26">
        <f>'Расчет субсидий'!D282-1</f>
        <v>7.9513099443841995E-2</v>
      </c>
      <c r="D282" s="32">
        <f>C282*'Расчет субсидий'!E282</f>
        <v>0.79513099443841995</v>
      </c>
      <c r="E282" s="39">
        <f t="shared" si="116"/>
        <v>5.7530939694509735</v>
      </c>
      <c r="F282" s="26" t="s">
        <v>378</v>
      </c>
      <c r="G282" s="32" t="s">
        <v>378</v>
      </c>
      <c r="H282" s="31" t="s">
        <v>378</v>
      </c>
      <c r="I282" s="26" t="s">
        <v>378</v>
      </c>
      <c r="J282" s="32" t="s">
        <v>378</v>
      </c>
      <c r="K282" s="31" t="s">
        <v>378</v>
      </c>
      <c r="L282" s="26">
        <f>'Расчет субсидий'!P282-1</f>
        <v>-0.18089571116476955</v>
      </c>
      <c r="M282" s="32">
        <f>L282*'Расчет субсидий'!Q282</f>
        <v>-3.6179142232953909</v>
      </c>
      <c r="N282" s="39">
        <f t="shared" si="117"/>
        <v>-26.177071005428655</v>
      </c>
      <c r="O282" s="27">
        <f>'Расчет субсидий'!R282-1</f>
        <v>0</v>
      </c>
      <c r="P282" s="32">
        <f>O282*'Расчет субсидий'!S282</f>
        <v>0</v>
      </c>
      <c r="Q282" s="39">
        <f t="shared" si="118"/>
        <v>0</v>
      </c>
      <c r="R282" s="27">
        <f>'Расчет субсидий'!V282-1</f>
        <v>-1</v>
      </c>
      <c r="S282" s="32">
        <f>R282*'Расчет субсидий'!W282</f>
        <v>-15</v>
      </c>
      <c r="T282" s="39">
        <f t="shared" si="119"/>
        <v>-108.53105984469073</v>
      </c>
      <c r="U282" s="27">
        <f>'Расчет субсидий'!Z282-1</f>
        <v>-0.18604651162790709</v>
      </c>
      <c r="V282" s="32">
        <f>U282*'Расчет субсидий'!AA282</f>
        <v>-6.5116279069767478</v>
      </c>
      <c r="W282" s="39">
        <f t="shared" si="120"/>
        <v>-47.114258537230107</v>
      </c>
      <c r="X282" s="115" t="e">
        <f>'Расчет субсидий'!AL282-1</f>
        <v>#VALUE!</v>
      </c>
      <c r="Y282" s="32" t="e">
        <f>X282*'Расчет субсидий'!AM282</f>
        <v>#VALUE!</v>
      </c>
      <c r="Z282" s="39" t="e">
        <f t="shared" si="103"/>
        <v>#VALUE!</v>
      </c>
      <c r="AA282" s="115">
        <f>'Расчет субсидий'!AP282-1</f>
        <v>-0.57993730407523514</v>
      </c>
      <c r="AB282" s="32">
        <f>AA282*'Расчет субсидий'!AQ282</f>
        <v>-11.598746081504704</v>
      </c>
      <c r="AC282" s="119">
        <f t="shared" si="104"/>
        <v>-83.921613673010611</v>
      </c>
      <c r="AD282" s="32">
        <f t="shared" si="105"/>
        <v>-35.933157217338419</v>
      </c>
      <c r="AE282" s="33" t="str">
        <f>IF('Расчет субсидий'!BG282="+",'Расчет субсидий'!BG282,"-")</f>
        <v>-</v>
      </c>
    </row>
    <row r="283" spans="1:31" ht="15.75" x14ac:dyDescent="0.2">
      <c r="A283" s="16" t="s">
        <v>281</v>
      </c>
      <c r="B283" s="28">
        <f>'Расчет субсидий'!AW283</f>
        <v>-178.60000000000002</v>
      </c>
      <c r="C283" s="26">
        <f>'Расчет субсидий'!D283-1</f>
        <v>0.13035050880310117</v>
      </c>
      <c r="D283" s="32">
        <f>C283*'Расчет субсидий'!E283</f>
        <v>1.3035050880310117</v>
      </c>
      <c r="E283" s="39">
        <f t="shared" si="116"/>
        <v>13.570095461242314</v>
      </c>
      <c r="F283" s="26" t="s">
        <v>378</v>
      </c>
      <c r="G283" s="32" t="s">
        <v>378</v>
      </c>
      <c r="H283" s="31" t="s">
        <v>378</v>
      </c>
      <c r="I283" s="26" t="s">
        <v>378</v>
      </c>
      <c r="J283" s="32" t="s">
        <v>378</v>
      </c>
      <c r="K283" s="31" t="s">
        <v>378</v>
      </c>
      <c r="L283" s="26">
        <f>'Расчет субсидий'!P283-1</f>
        <v>0.24638897632287615</v>
      </c>
      <c r="M283" s="32">
        <f>L283*'Расчет субсидий'!Q283</f>
        <v>4.927779526457523</v>
      </c>
      <c r="N283" s="39">
        <f t="shared" si="117"/>
        <v>51.30048144805793</v>
      </c>
      <c r="O283" s="27">
        <f>'Расчет субсидий'!R283-1</f>
        <v>0</v>
      </c>
      <c r="P283" s="32">
        <f>O283*'Расчет субсидий'!S283</f>
        <v>0</v>
      </c>
      <c r="Q283" s="39">
        <f t="shared" si="118"/>
        <v>0</v>
      </c>
      <c r="R283" s="27">
        <f>'Расчет субсидий'!V283-1</f>
        <v>-1</v>
      </c>
      <c r="S283" s="32">
        <f>R283*'Расчет субсидий'!W283</f>
        <v>-25</v>
      </c>
      <c r="T283" s="39">
        <f t="shared" si="119"/>
        <v>-260.26165117890719</v>
      </c>
      <c r="U283" s="27">
        <f>'Расчет субсидий'!Z283-1</f>
        <v>6.4516129032258007E-2</v>
      </c>
      <c r="V283" s="32">
        <f>U283*'Расчет субсидий'!AA283</f>
        <v>1.6129032258064502</v>
      </c>
      <c r="W283" s="39">
        <f t="shared" si="120"/>
        <v>16.791074269606899</v>
      </c>
      <c r="X283" s="115" t="e">
        <f>'Расчет субсидий'!AL283-1</f>
        <v>#VALUE!</v>
      </c>
      <c r="Y283" s="32" t="e">
        <f>X283*'Расчет субсидий'!AM283</f>
        <v>#VALUE!</v>
      </c>
      <c r="Z283" s="39" t="e">
        <f t="shared" si="103"/>
        <v>#VALUE!</v>
      </c>
      <c r="AA283" s="115">
        <f>'Расчет субсидий'!AP283-1</f>
        <v>0</v>
      </c>
      <c r="AB283" s="32">
        <f>AA283*'Расчет субсидий'!AQ283</f>
        <v>0</v>
      </c>
      <c r="AC283" s="119">
        <f t="shared" si="104"/>
        <v>0</v>
      </c>
      <c r="AD283" s="32">
        <f t="shared" si="105"/>
        <v>-17.155812159705015</v>
      </c>
      <c r="AE283" s="33" t="str">
        <f>IF('Расчет субсидий'!BG283="+",'Расчет субсидий'!BG283,"-")</f>
        <v>-</v>
      </c>
    </row>
    <row r="284" spans="1:31" ht="15.75" x14ac:dyDescent="0.2">
      <c r="A284" s="16" t="s">
        <v>282</v>
      </c>
      <c r="B284" s="28">
        <f>'Расчет субсидий'!AW284</f>
        <v>429.14545454545441</v>
      </c>
      <c r="C284" s="26">
        <f>'Расчет субсидий'!D284-1</f>
        <v>7.4114277759616654E-2</v>
      </c>
      <c r="D284" s="32">
        <f>C284*'Расчет субсидий'!E284</f>
        <v>0.74114277759616654</v>
      </c>
      <c r="E284" s="39">
        <f t="shared" si="116"/>
        <v>2.5086651413683367</v>
      </c>
      <c r="F284" s="26" t="s">
        <v>378</v>
      </c>
      <c r="G284" s="32" t="s">
        <v>378</v>
      </c>
      <c r="H284" s="31" t="s">
        <v>378</v>
      </c>
      <c r="I284" s="26" t="s">
        <v>378</v>
      </c>
      <c r="J284" s="32" t="s">
        <v>378</v>
      </c>
      <c r="K284" s="31" t="s">
        <v>378</v>
      </c>
      <c r="L284" s="26">
        <f>'Расчет субсидий'!P284-1</f>
        <v>0.36717776453378126</v>
      </c>
      <c r="M284" s="32">
        <f>L284*'Расчет субсидий'!Q284</f>
        <v>7.3435552906756252</v>
      </c>
      <c r="N284" s="39">
        <f t="shared" si="117"/>
        <v>24.856912498264961</v>
      </c>
      <c r="O284" s="27">
        <f>'Расчет субсидий'!R284-1</f>
        <v>0</v>
      </c>
      <c r="P284" s="32">
        <f>O284*'Расчет субсидий'!S284</f>
        <v>0</v>
      </c>
      <c r="Q284" s="39">
        <f t="shared" si="118"/>
        <v>0</v>
      </c>
      <c r="R284" s="27">
        <f>'Расчет субсидий'!V284-1</f>
        <v>-0.15322580645161288</v>
      </c>
      <c r="S284" s="32">
        <f>R284*'Расчет субсидий'!W284</f>
        <v>-0.76612903225806439</v>
      </c>
      <c r="T284" s="39">
        <f t="shared" si="119"/>
        <v>-2.5932401355239287</v>
      </c>
      <c r="U284" s="27">
        <f>'Расчет субсидий'!Z284-1</f>
        <v>0.3831775700934581</v>
      </c>
      <c r="V284" s="32">
        <f>U284*'Расчет субсидий'!AA284</f>
        <v>17.242990654205613</v>
      </c>
      <c r="W284" s="39">
        <f t="shared" si="120"/>
        <v>58.365123286292636</v>
      </c>
      <c r="X284" s="115" t="e">
        <f>'Расчет субсидий'!AL284-1</f>
        <v>#VALUE!</v>
      </c>
      <c r="Y284" s="32" t="e">
        <f>X284*'Расчет субсидий'!AM284</f>
        <v>#VALUE!</v>
      </c>
      <c r="Z284" s="39" t="e">
        <f t="shared" si="103"/>
        <v>#VALUE!</v>
      </c>
      <c r="AA284" s="115">
        <f>'Расчет субсидий'!AP284-1</f>
        <v>5.1111111111111107</v>
      </c>
      <c r="AB284" s="32">
        <f>AA284*'Расчет субсидий'!AQ284</f>
        <v>102.22222222222221</v>
      </c>
      <c r="AC284" s="119">
        <f t="shared" si="104"/>
        <v>346.00799375505244</v>
      </c>
      <c r="AD284" s="32">
        <f t="shared" si="105"/>
        <v>126.78378191244155</v>
      </c>
      <c r="AE284" s="33" t="str">
        <f>IF('Расчет субсидий'!BG284="+",'Расчет субсидий'!BG284,"-")</f>
        <v>-</v>
      </c>
    </row>
    <row r="285" spans="1:31" ht="15.75" x14ac:dyDescent="0.2">
      <c r="A285" s="16" t="s">
        <v>283</v>
      </c>
      <c r="B285" s="28">
        <f>'Расчет субсидий'!AW285</f>
        <v>132.38181818181818</v>
      </c>
      <c r="C285" s="26">
        <f>'Расчет субсидий'!D285-1</f>
        <v>3.7430255961195424E-2</v>
      </c>
      <c r="D285" s="32">
        <f>C285*'Расчет субсидий'!E285</f>
        <v>0.37430255961195424</v>
      </c>
      <c r="E285" s="39">
        <f t="shared" si="116"/>
        <v>0.93713907622284898</v>
      </c>
      <c r="F285" s="26" t="s">
        <v>378</v>
      </c>
      <c r="G285" s="32" t="s">
        <v>378</v>
      </c>
      <c r="H285" s="31" t="s">
        <v>378</v>
      </c>
      <c r="I285" s="26" t="s">
        <v>378</v>
      </c>
      <c r="J285" s="32" t="s">
        <v>378</v>
      </c>
      <c r="K285" s="31" t="s">
        <v>378</v>
      </c>
      <c r="L285" s="26">
        <f>'Расчет субсидий'!P285-1</f>
        <v>-8.4553882908686151E-2</v>
      </c>
      <c r="M285" s="32">
        <f>L285*'Расчет субсидий'!Q285</f>
        <v>-1.691077658173723</v>
      </c>
      <c r="N285" s="39">
        <f t="shared" si="117"/>
        <v>-4.2339410022869854</v>
      </c>
      <c r="O285" s="27">
        <f>'Расчет субсидий'!R285-1</f>
        <v>0</v>
      </c>
      <c r="P285" s="32">
        <f>O285*'Расчет субсидий'!S285</f>
        <v>0</v>
      </c>
      <c r="Q285" s="39">
        <f t="shared" si="118"/>
        <v>0</v>
      </c>
      <c r="R285" s="27">
        <f>'Расчет субсидий'!V285-1</f>
        <v>-1</v>
      </c>
      <c r="S285" s="32">
        <f>R285*'Расчет субсидий'!W285</f>
        <v>-10</v>
      </c>
      <c r="T285" s="39">
        <f t="shared" si="119"/>
        <v>-25.036940094515966</v>
      </c>
      <c r="U285" s="27">
        <f>'Расчет субсидий'!Z285-1</f>
        <v>1.4797843665768191</v>
      </c>
      <c r="V285" s="32">
        <f>U285*'Расчет субсидий'!AA285</f>
        <v>59.191374663072764</v>
      </c>
      <c r="W285" s="39">
        <f t="shared" si="120"/>
        <v>148.1970901551403</v>
      </c>
      <c r="X285" s="115" t="e">
        <f>'Расчет субсидий'!AL285-1</f>
        <v>#VALUE!</v>
      </c>
      <c r="Y285" s="32" t="e">
        <f>X285*'Расчет субсидий'!AM285</f>
        <v>#VALUE!</v>
      </c>
      <c r="Z285" s="39" t="e">
        <f t="shared" si="103"/>
        <v>#VALUE!</v>
      </c>
      <c r="AA285" s="115">
        <f>'Расчет субсидий'!AP285-1</f>
        <v>0.25</v>
      </c>
      <c r="AB285" s="32">
        <f>AA285*'Расчет субсидий'!AQ285</f>
        <v>5</v>
      </c>
      <c r="AC285" s="119">
        <f t="shared" si="104"/>
        <v>12.518470047257983</v>
      </c>
      <c r="AD285" s="32">
        <f t="shared" si="105"/>
        <v>52.874599564510994</v>
      </c>
      <c r="AE285" s="33" t="str">
        <f>IF('Расчет субсидий'!BG285="+",'Расчет субсидий'!BG285,"-")</f>
        <v>-</v>
      </c>
    </row>
    <row r="286" spans="1:31" ht="15.75" x14ac:dyDescent="0.2">
      <c r="A286" s="16" t="s">
        <v>171</v>
      </c>
      <c r="B286" s="28">
        <f>'Расчет субсидий'!AW286</f>
        <v>17.390909090909076</v>
      </c>
      <c r="C286" s="26">
        <f>'Расчет субсидий'!D286-1</f>
        <v>-1</v>
      </c>
      <c r="D286" s="32">
        <f>C286*'Расчет субсидий'!E286</f>
        <v>0</v>
      </c>
      <c r="E286" s="39">
        <f t="shared" si="116"/>
        <v>0</v>
      </c>
      <c r="F286" s="26" t="s">
        <v>378</v>
      </c>
      <c r="G286" s="32" t="s">
        <v>378</v>
      </c>
      <c r="H286" s="31" t="s">
        <v>378</v>
      </c>
      <c r="I286" s="26" t="s">
        <v>378</v>
      </c>
      <c r="J286" s="32" t="s">
        <v>378</v>
      </c>
      <c r="K286" s="31" t="s">
        <v>378</v>
      </c>
      <c r="L286" s="26">
        <f>'Расчет субсидий'!P286-1</f>
        <v>-0.43325832436486977</v>
      </c>
      <c r="M286" s="32">
        <f>L286*'Расчет субсидий'!Q286</f>
        <v>-8.6651664872973946</v>
      </c>
      <c r="N286" s="39">
        <f t="shared" si="117"/>
        <v>-19.744454679498116</v>
      </c>
      <c r="O286" s="27">
        <f>'Расчет субсидий'!R286-1</f>
        <v>0</v>
      </c>
      <c r="P286" s="32">
        <f>O286*'Расчет субсидий'!S286</f>
        <v>0</v>
      </c>
      <c r="Q286" s="39">
        <f t="shared" si="118"/>
        <v>0</v>
      </c>
      <c r="R286" s="27">
        <f>'Расчет субсидий'!V286-1</f>
        <v>0.53617669459253636</v>
      </c>
      <c r="S286" s="32">
        <f>R286*'Расчет субсидий'!W286</f>
        <v>13.404417364813408</v>
      </c>
      <c r="T286" s="39">
        <f t="shared" si="119"/>
        <v>30.543315186455519</v>
      </c>
      <c r="U286" s="27">
        <f>'Расчет субсидий'!Z286-1</f>
        <v>3.8656774697383822E-2</v>
      </c>
      <c r="V286" s="32">
        <f>U286*'Расчет субсидий'!AA286</f>
        <v>0.96641936743459556</v>
      </c>
      <c r="W286" s="39">
        <f t="shared" si="120"/>
        <v>2.2020838756732273</v>
      </c>
      <c r="X286" s="115" t="e">
        <f>'Расчет субсидий'!AL286-1</f>
        <v>#VALUE!</v>
      </c>
      <c r="Y286" s="32" t="e">
        <f>X286*'Расчет субсидий'!AM286</f>
        <v>#VALUE!</v>
      </c>
      <c r="Z286" s="39" t="e">
        <f t="shared" si="103"/>
        <v>#VALUE!</v>
      </c>
      <c r="AA286" s="115">
        <f>'Расчет субсидий'!AP286-1</f>
        <v>9.6330275229357776E-2</v>
      </c>
      <c r="AB286" s="32">
        <f>AA286*'Расчет субсидий'!AQ286</f>
        <v>1.9266055045871555</v>
      </c>
      <c r="AC286" s="119">
        <f t="shared" si="104"/>
        <v>4.3899647082784492</v>
      </c>
      <c r="AD286" s="32">
        <f t="shared" si="105"/>
        <v>7.6322757495377651</v>
      </c>
      <c r="AE286" s="33" t="str">
        <f>IF('Расчет субсидий'!BG286="+",'Расчет субсидий'!BG286,"-")</f>
        <v>-</v>
      </c>
    </row>
    <row r="287" spans="1:31" ht="15.75" x14ac:dyDescent="0.2">
      <c r="A287" s="36" t="s">
        <v>284</v>
      </c>
      <c r="B287" s="44"/>
      <c r="C287" s="45"/>
      <c r="D287" s="46"/>
      <c r="E287" s="42"/>
      <c r="F287" s="45"/>
      <c r="G287" s="46"/>
      <c r="H287" s="42"/>
      <c r="I287" s="45"/>
      <c r="J287" s="46"/>
      <c r="K287" s="42"/>
      <c r="L287" s="45"/>
      <c r="M287" s="46"/>
      <c r="N287" s="42"/>
      <c r="O287" s="47"/>
      <c r="P287" s="46"/>
      <c r="Q287" s="42"/>
      <c r="R287" s="47"/>
      <c r="S287" s="46"/>
      <c r="T287" s="42"/>
      <c r="U287" s="47"/>
      <c r="V287" s="46"/>
      <c r="W287" s="42"/>
      <c r="X287" s="116"/>
      <c r="Y287" s="46"/>
      <c r="Z287" s="42"/>
      <c r="AA287" s="116"/>
      <c r="AB287" s="46"/>
      <c r="AC287" s="120"/>
      <c r="AD287" s="32"/>
      <c r="AE287" s="33"/>
    </row>
    <row r="288" spans="1:31" ht="15.75" x14ac:dyDescent="0.2">
      <c r="A288" s="16" t="s">
        <v>74</v>
      </c>
      <c r="B288" s="28">
        <f>'Расчет субсидий'!AW288</f>
        <v>-25.290909090909054</v>
      </c>
      <c r="C288" s="26">
        <f>'Расчет субсидий'!D288-1</f>
        <v>0.15098669582352486</v>
      </c>
      <c r="D288" s="32">
        <f>C288*'Расчет субсидий'!E288</f>
        <v>1.5098669582352486</v>
      </c>
      <c r="E288" s="39">
        <f t="shared" ref="E288:E311" si="121">$B288*D288/$AD288</f>
        <v>4.0791302542010657</v>
      </c>
      <c r="F288" s="26" t="s">
        <v>378</v>
      </c>
      <c r="G288" s="32" t="s">
        <v>378</v>
      </c>
      <c r="H288" s="31" t="s">
        <v>378</v>
      </c>
      <c r="I288" s="26" t="s">
        <v>378</v>
      </c>
      <c r="J288" s="32" t="s">
        <v>378</v>
      </c>
      <c r="K288" s="31" t="s">
        <v>378</v>
      </c>
      <c r="L288" s="26">
        <f>'Расчет субсидий'!P288-1</f>
        <v>-0.54578636391135127</v>
      </c>
      <c r="M288" s="32">
        <f>L288*'Расчет субсидий'!Q288</f>
        <v>-10.915727278227026</v>
      </c>
      <c r="N288" s="39">
        <f t="shared" ref="N288:N311" si="122">$B288*M288/$AD288</f>
        <v>-29.490461490240865</v>
      </c>
      <c r="O288" s="27">
        <f>'Расчет субсидий'!R288-1</f>
        <v>0</v>
      </c>
      <c r="P288" s="32">
        <f>O288*'Расчет субсидий'!S288</f>
        <v>0</v>
      </c>
      <c r="Q288" s="39">
        <f t="shared" ref="Q288:Q311" si="123">$B288*P288/$AD288</f>
        <v>0</v>
      </c>
      <c r="R288" s="27">
        <f>'Расчет субсидий'!V288-1</f>
        <v>0</v>
      </c>
      <c r="S288" s="32">
        <f>R288*'Расчет субсидий'!W288</f>
        <v>0</v>
      </c>
      <c r="T288" s="39">
        <f t="shared" ref="T288:T311" si="124">$B288*S288/$AD288</f>
        <v>0</v>
      </c>
      <c r="U288" s="27">
        <f>'Расчет субсидий'!Z288-1</f>
        <v>3.2736555633026576E-2</v>
      </c>
      <c r="V288" s="32">
        <f>U288*'Расчет субсидий'!AA288</f>
        <v>1.4731450034861959</v>
      </c>
      <c r="W288" s="39">
        <f t="shared" ref="W288:W311" si="125">$B288*V288/$AD288</f>
        <v>3.9799204292603676</v>
      </c>
      <c r="X288" s="115" t="e">
        <f>'Расчет субсидий'!AL288-1</f>
        <v>#VALUE!</v>
      </c>
      <c r="Y288" s="32" t="e">
        <f>X288*'Расчет субсидий'!AM288</f>
        <v>#VALUE!</v>
      </c>
      <c r="Z288" s="39" t="e">
        <f t="shared" si="103"/>
        <v>#VALUE!</v>
      </c>
      <c r="AA288" s="115">
        <f>'Расчет субсидий'!AP288-1</f>
        <v>-7.1428571428571397E-2</v>
      </c>
      <c r="AB288" s="32">
        <f>AA288*'Расчет субсидий'!AQ288</f>
        <v>-1.4285714285714279</v>
      </c>
      <c r="AC288" s="119">
        <f t="shared" si="104"/>
        <v>-3.8594982841296188</v>
      </c>
      <c r="AD288" s="32">
        <f t="shared" si="105"/>
        <v>-9.3612867450770096</v>
      </c>
      <c r="AE288" s="33" t="str">
        <f>IF('Расчет субсидий'!BG288="+",'Расчет субсидий'!BG288,"-")</f>
        <v>-</v>
      </c>
    </row>
    <row r="289" spans="1:31" ht="15.75" x14ac:dyDescent="0.2">
      <c r="A289" s="16" t="s">
        <v>285</v>
      </c>
      <c r="B289" s="28">
        <f>'Расчет субсидий'!AW289</f>
        <v>-48.463636363636397</v>
      </c>
      <c r="C289" s="26">
        <f>'Расчет субсидий'!D289-1</f>
        <v>-0.20206327372764787</v>
      </c>
      <c r="D289" s="32">
        <f>C289*'Расчет субсидий'!E289</f>
        <v>-2.020632737276479</v>
      </c>
      <c r="E289" s="39">
        <f t="shared" si="121"/>
        <v>-6.9343310676770313</v>
      </c>
      <c r="F289" s="26" t="s">
        <v>378</v>
      </c>
      <c r="G289" s="32" t="s">
        <v>378</v>
      </c>
      <c r="H289" s="31" t="s">
        <v>378</v>
      </c>
      <c r="I289" s="26" t="s">
        <v>378</v>
      </c>
      <c r="J289" s="32" t="s">
        <v>378</v>
      </c>
      <c r="K289" s="31" t="s">
        <v>378</v>
      </c>
      <c r="L289" s="26">
        <f>'Расчет субсидий'!P289-1</f>
        <v>-0.47779986746189529</v>
      </c>
      <c r="M289" s="32">
        <f>L289*'Расчет субсидий'!Q289</f>
        <v>-9.5559973492379058</v>
      </c>
      <c r="N289" s="39">
        <f t="shared" si="122"/>
        <v>-32.793910580096146</v>
      </c>
      <c r="O289" s="27">
        <f>'Расчет субсидий'!R289-1</f>
        <v>0</v>
      </c>
      <c r="P289" s="32">
        <f>O289*'Расчет субсидий'!S289</f>
        <v>0</v>
      </c>
      <c r="Q289" s="39">
        <f t="shared" si="123"/>
        <v>0</v>
      </c>
      <c r="R289" s="27">
        <f>'Расчет субсидий'!V289-1</f>
        <v>0</v>
      </c>
      <c r="S289" s="32">
        <f>R289*'Расчет субсидий'!W289</f>
        <v>0</v>
      </c>
      <c r="T289" s="39">
        <f t="shared" si="124"/>
        <v>0</v>
      </c>
      <c r="U289" s="27">
        <f>'Расчет субсидий'!Z289-1</f>
        <v>0</v>
      </c>
      <c r="V289" s="32">
        <f>U289*'Расчет субсидий'!AA289</f>
        <v>0</v>
      </c>
      <c r="W289" s="39">
        <f t="shared" si="125"/>
        <v>0</v>
      </c>
      <c r="X289" s="115" t="e">
        <f>'Расчет субсидий'!AL289-1</f>
        <v>#VALUE!</v>
      </c>
      <c r="Y289" s="32" t="e">
        <f>X289*'Расчет субсидий'!AM289</f>
        <v>#VALUE!</v>
      </c>
      <c r="Z289" s="39" t="e">
        <f t="shared" si="103"/>
        <v>#VALUE!</v>
      </c>
      <c r="AA289" s="115">
        <f>'Расчет субсидий'!AP289-1</f>
        <v>-0.12727272727272732</v>
      </c>
      <c r="AB289" s="32">
        <f>AA289*'Расчет субсидий'!AQ289</f>
        <v>-2.5454545454545463</v>
      </c>
      <c r="AC289" s="119">
        <f t="shared" si="104"/>
        <v>-8.7353947158632135</v>
      </c>
      <c r="AD289" s="32">
        <f t="shared" si="105"/>
        <v>-14.122084631968931</v>
      </c>
      <c r="AE289" s="33" t="str">
        <f>IF('Расчет субсидий'!BG289="+",'Расчет субсидий'!BG289,"-")</f>
        <v>-</v>
      </c>
    </row>
    <row r="290" spans="1:31" ht="15.75" x14ac:dyDescent="0.2">
      <c r="A290" s="16" t="s">
        <v>286</v>
      </c>
      <c r="B290" s="28">
        <f>'Расчет субсидий'!AW290</f>
        <v>-85.663636363636385</v>
      </c>
      <c r="C290" s="26">
        <f>'Расчет субсидий'!D290-1</f>
        <v>-1</v>
      </c>
      <c r="D290" s="32">
        <f>C290*'Расчет субсидий'!E290</f>
        <v>0</v>
      </c>
      <c r="E290" s="39">
        <f t="shared" si="121"/>
        <v>0</v>
      </c>
      <c r="F290" s="26" t="s">
        <v>378</v>
      </c>
      <c r="G290" s="32" t="s">
        <v>378</v>
      </c>
      <c r="H290" s="31" t="s">
        <v>378</v>
      </c>
      <c r="I290" s="26" t="s">
        <v>378</v>
      </c>
      <c r="J290" s="32" t="s">
        <v>378</v>
      </c>
      <c r="K290" s="31" t="s">
        <v>378</v>
      </c>
      <c r="L290" s="26">
        <f>'Расчет субсидий'!P290-1</f>
        <v>-0.50835779517286372</v>
      </c>
      <c r="M290" s="32">
        <f>L290*'Расчет субсидий'!Q290</f>
        <v>-10.167155903457274</v>
      </c>
      <c r="N290" s="39">
        <f t="shared" si="122"/>
        <v>-41.674780918732516</v>
      </c>
      <c r="O290" s="27">
        <f>'Расчет субсидий'!R290-1</f>
        <v>0</v>
      </c>
      <c r="P290" s="32">
        <f>O290*'Расчет субсидий'!S290</f>
        <v>0</v>
      </c>
      <c r="Q290" s="39">
        <f t="shared" si="123"/>
        <v>0</v>
      </c>
      <c r="R290" s="27">
        <f>'Расчет субсидий'!V290-1</f>
        <v>0</v>
      </c>
      <c r="S290" s="32">
        <f>R290*'Расчет субсидий'!W290</f>
        <v>0</v>
      </c>
      <c r="T290" s="39">
        <f t="shared" si="124"/>
        <v>0</v>
      </c>
      <c r="U290" s="27">
        <f>'Расчет субсидий'!Z290-1</f>
        <v>0</v>
      </c>
      <c r="V290" s="32">
        <f>U290*'Расчет субсидий'!AA290</f>
        <v>0</v>
      </c>
      <c r="W290" s="39">
        <f t="shared" si="125"/>
        <v>0</v>
      </c>
      <c r="X290" s="115" t="e">
        <f>'Расчет субсидий'!AL290-1</f>
        <v>#VALUE!</v>
      </c>
      <c r="Y290" s="32" t="e">
        <f>X290*'Расчет субсидий'!AM290</f>
        <v>#VALUE!</v>
      </c>
      <c r="Z290" s="39" t="e">
        <f t="shared" si="103"/>
        <v>#VALUE!</v>
      </c>
      <c r="AA290" s="115">
        <f>'Расчет субсидий'!AP290-1</f>
        <v>-0.53658536585365857</v>
      </c>
      <c r="AB290" s="32">
        <f>AA290*'Расчет субсидий'!AQ290</f>
        <v>-10.731707317073171</v>
      </c>
      <c r="AC290" s="119">
        <f t="shared" si="104"/>
        <v>-43.988855444903876</v>
      </c>
      <c r="AD290" s="32">
        <f t="shared" si="105"/>
        <v>-20.898863220530444</v>
      </c>
      <c r="AE290" s="33" t="str">
        <f>IF('Расчет субсидий'!BG290="+",'Расчет субсидий'!BG290,"-")</f>
        <v>-</v>
      </c>
    </row>
    <row r="291" spans="1:31" ht="15.75" x14ac:dyDescent="0.2">
      <c r="A291" s="16" t="s">
        <v>55</v>
      </c>
      <c r="B291" s="28">
        <f>'Расчет субсидий'!AW291</f>
        <v>3.018181818181823</v>
      </c>
      <c r="C291" s="26">
        <f>'Расчет субсидий'!D291-1</f>
        <v>0.11746518947562667</v>
      </c>
      <c r="D291" s="32">
        <f>C291*'Расчет субсидий'!E291</f>
        <v>1.1746518947562667</v>
      </c>
      <c r="E291" s="39">
        <f t="shared" si="121"/>
        <v>0.53948091583904956</v>
      </c>
      <c r="F291" s="26" t="s">
        <v>378</v>
      </c>
      <c r="G291" s="32" t="s">
        <v>378</v>
      </c>
      <c r="H291" s="31" t="s">
        <v>378</v>
      </c>
      <c r="I291" s="26" t="s">
        <v>378</v>
      </c>
      <c r="J291" s="32" t="s">
        <v>378</v>
      </c>
      <c r="K291" s="31" t="s">
        <v>378</v>
      </c>
      <c r="L291" s="26">
        <f>'Расчет субсидий'!P291-1</f>
        <v>-9.5434640358383227E-2</v>
      </c>
      <c r="M291" s="32">
        <f>L291*'Расчет субсидий'!Q291</f>
        <v>-1.9086928071676645</v>
      </c>
      <c r="N291" s="39">
        <f t="shared" si="122"/>
        <v>-0.87660297341100812</v>
      </c>
      <c r="O291" s="27">
        <f>'Расчет субсидий'!R291-1</f>
        <v>0</v>
      </c>
      <c r="P291" s="32">
        <f>O291*'Расчет субсидий'!S291</f>
        <v>0</v>
      </c>
      <c r="Q291" s="39">
        <f t="shared" si="123"/>
        <v>0</v>
      </c>
      <c r="R291" s="27">
        <f>'Расчет субсидий'!V291-1</f>
        <v>4.1039931600113988E-2</v>
      </c>
      <c r="S291" s="32">
        <f>R291*'Расчет субсидий'!W291</f>
        <v>1.4363976060039896</v>
      </c>
      <c r="T291" s="39">
        <f t="shared" si="124"/>
        <v>0.65969254334437488</v>
      </c>
      <c r="U291" s="27">
        <f>'Расчет субсидий'!Z291-1</f>
        <v>0.14836795252225521</v>
      </c>
      <c r="V291" s="32">
        <f>U291*'Расчет субсидий'!AA291</f>
        <v>2.2255192878338281</v>
      </c>
      <c r="W291" s="39">
        <f t="shared" si="125"/>
        <v>1.0221114774323719</v>
      </c>
      <c r="X291" s="115" t="e">
        <f>'Расчет субсидий'!AL291-1</f>
        <v>#VALUE!</v>
      </c>
      <c r="Y291" s="32" t="e">
        <f>X291*'Расчет субсидий'!AM291</f>
        <v>#VALUE!</v>
      </c>
      <c r="Z291" s="39" t="e">
        <f t="shared" si="103"/>
        <v>#VALUE!</v>
      </c>
      <c r="AA291" s="115">
        <f>'Расчет субсидий'!AP291-1</f>
        <v>0.18219178082191778</v>
      </c>
      <c r="AB291" s="32">
        <f>AA291*'Расчет субсидий'!AQ291</f>
        <v>3.6438356164383556</v>
      </c>
      <c r="AC291" s="119">
        <f t="shared" si="104"/>
        <v>1.6734998549770348</v>
      </c>
      <c r="AD291" s="32">
        <f t="shared" si="105"/>
        <v>6.5717115978647751</v>
      </c>
      <c r="AE291" s="33" t="str">
        <f>IF('Расчет субсидий'!BG291="+",'Расчет субсидий'!BG291,"-")</f>
        <v>-</v>
      </c>
    </row>
    <row r="292" spans="1:31" ht="15.75" x14ac:dyDescent="0.2">
      <c r="A292" s="16" t="s">
        <v>287</v>
      </c>
      <c r="B292" s="28">
        <f>'Расчет субсидий'!AW292</f>
        <v>-0.20909090909083261</v>
      </c>
      <c r="C292" s="26">
        <f>'Расчет субсидий'!D292-1</f>
        <v>-7.4029776879613984E-2</v>
      </c>
      <c r="D292" s="32">
        <f>C292*'Расчет субсидий'!E292</f>
        <v>-0.74029776879613984</v>
      </c>
      <c r="E292" s="39">
        <f t="shared" si="121"/>
        <v>-4.6617577969478807</v>
      </c>
      <c r="F292" s="26" t="s">
        <v>378</v>
      </c>
      <c r="G292" s="32" t="s">
        <v>378</v>
      </c>
      <c r="H292" s="31" t="s">
        <v>378</v>
      </c>
      <c r="I292" s="26" t="s">
        <v>378</v>
      </c>
      <c r="J292" s="32" t="s">
        <v>378</v>
      </c>
      <c r="K292" s="31" t="s">
        <v>378</v>
      </c>
      <c r="L292" s="26">
        <f>'Расчет субсидий'!P292-1</f>
        <v>-0.5122513224937526</v>
      </c>
      <c r="M292" s="32">
        <f>L292*'Расчет субсидий'!Q292</f>
        <v>-10.245026449875052</v>
      </c>
      <c r="N292" s="39">
        <f t="shared" si="122"/>
        <v>-64.514353474695127</v>
      </c>
      <c r="O292" s="27">
        <f>'Расчет субсидий'!R292-1</f>
        <v>0</v>
      </c>
      <c r="P292" s="32">
        <f>O292*'Расчет субсидий'!S292</f>
        <v>0</v>
      </c>
      <c r="Q292" s="39">
        <f t="shared" si="123"/>
        <v>0</v>
      </c>
      <c r="R292" s="27">
        <f>'Расчет субсидий'!V292-1</f>
        <v>0.30062893081761022</v>
      </c>
      <c r="S292" s="32">
        <f>R292*'Расчет субсидий'!W292</f>
        <v>10.522012578616359</v>
      </c>
      <c r="T292" s="39">
        <f t="shared" si="124"/>
        <v>66.25857357062489</v>
      </c>
      <c r="U292" s="27">
        <f>'Расчет субсидий'!Z292-1</f>
        <v>0</v>
      </c>
      <c r="V292" s="32">
        <f>U292*'Расчет субсидий'!AA292</f>
        <v>0</v>
      </c>
      <c r="W292" s="39">
        <f t="shared" si="125"/>
        <v>0</v>
      </c>
      <c r="X292" s="115" t="e">
        <f>'Расчет субсидий'!AL292-1</f>
        <v>#VALUE!</v>
      </c>
      <c r="Y292" s="32" t="e">
        <f>X292*'Расчет субсидий'!AM292</f>
        <v>#VALUE!</v>
      </c>
      <c r="Z292" s="39" t="e">
        <f t="shared" si="103"/>
        <v>#VALUE!</v>
      </c>
      <c r="AA292" s="115">
        <f>'Расчет субсидий'!AP292-1</f>
        <v>2.1505376344086002E-2</v>
      </c>
      <c r="AB292" s="32">
        <f>AA292*'Расчет субсидий'!AQ292</f>
        <v>0.43010752688172005</v>
      </c>
      <c r="AC292" s="119">
        <f t="shared" si="104"/>
        <v>2.7084467919272806</v>
      </c>
      <c r="AD292" s="32">
        <f t="shared" si="105"/>
        <v>-3.3204113173113114E-2</v>
      </c>
      <c r="AE292" s="33" t="str">
        <f>IF('Расчет субсидий'!BG292="+",'Расчет субсидий'!BG292,"-")</f>
        <v>-</v>
      </c>
    </row>
    <row r="293" spans="1:31" ht="15.75" x14ac:dyDescent="0.2">
      <c r="A293" s="16" t="s">
        <v>288</v>
      </c>
      <c r="B293" s="28">
        <f>'Расчет субсидий'!AW293</f>
        <v>-38.218181818181847</v>
      </c>
      <c r="C293" s="26">
        <f>'Расчет субсидий'!D293-1</f>
        <v>-1</v>
      </c>
      <c r="D293" s="32">
        <f>C293*'Расчет субсидий'!E293</f>
        <v>0</v>
      </c>
      <c r="E293" s="39">
        <f t="shared" si="121"/>
        <v>0</v>
      </c>
      <c r="F293" s="26" t="s">
        <v>378</v>
      </c>
      <c r="G293" s="32" t="s">
        <v>378</v>
      </c>
      <c r="H293" s="31" t="s">
        <v>378</v>
      </c>
      <c r="I293" s="26" t="s">
        <v>378</v>
      </c>
      <c r="J293" s="32" t="s">
        <v>378</v>
      </c>
      <c r="K293" s="31" t="s">
        <v>378</v>
      </c>
      <c r="L293" s="26">
        <f>'Расчет субсидий'!P293-1</f>
        <v>-0.65432625626800389</v>
      </c>
      <c r="M293" s="32">
        <f>L293*'Расчет субсидий'!Q293</f>
        <v>-13.086525125360078</v>
      </c>
      <c r="N293" s="39">
        <f t="shared" si="122"/>
        <v>-55.00245332638189</v>
      </c>
      <c r="O293" s="27">
        <f>'Расчет субсидий'!R293-1</f>
        <v>0</v>
      </c>
      <c r="P293" s="32">
        <f>O293*'Расчет субсидий'!S293</f>
        <v>0</v>
      </c>
      <c r="Q293" s="39">
        <f t="shared" si="123"/>
        <v>0</v>
      </c>
      <c r="R293" s="27">
        <f>'Расчет субсидий'!V293-1</f>
        <v>0.133113935542442</v>
      </c>
      <c r="S293" s="32">
        <f>R293*'Расчет субсидий'!W293</f>
        <v>3.9934180662732599</v>
      </c>
      <c r="T293" s="39">
        <f t="shared" si="124"/>
        <v>16.784271508200046</v>
      </c>
      <c r="U293" s="27">
        <f>'Расчет субсидий'!Z293-1</f>
        <v>0</v>
      </c>
      <c r="V293" s="32">
        <f>U293*'Расчет субсидий'!AA293</f>
        <v>0</v>
      </c>
      <c r="W293" s="39">
        <f t="shared" si="125"/>
        <v>0</v>
      </c>
      <c r="X293" s="115" t="e">
        <f>'Расчет субсидий'!AL293-1</f>
        <v>#VALUE!</v>
      </c>
      <c r="Y293" s="32" t="e">
        <f>X293*'Расчет субсидий'!AM293</f>
        <v>#VALUE!</v>
      </c>
      <c r="Z293" s="39" t="e">
        <f t="shared" si="103"/>
        <v>#VALUE!</v>
      </c>
      <c r="AA293" s="115">
        <f>'Расчет субсидий'!AP293-1</f>
        <v>0</v>
      </c>
      <c r="AB293" s="32">
        <f>AA293*'Расчет субсидий'!AQ293</f>
        <v>0</v>
      </c>
      <c r="AC293" s="119">
        <f t="shared" si="104"/>
        <v>0</v>
      </c>
      <c r="AD293" s="32">
        <f t="shared" si="105"/>
        <v>-9.0931070590868188</v>
      </c>
      <c r="AE293" s="33" t="str">
        <f>IF('Расчет субсидий'!BG293="+",'Расчет субсидий'!BG293,"-")</f>
        <v>-</v>
      </c>
    </row>
    <row r="294" spans="1:31" ht="15.75" x14ac:dyDescent="0.2">
      <c r="A294" s="16" t="s">
        <v>289</v>
      </c>
      <c r="B294" s="28">
        <f>'Расчет субсидий'!AW294</f>
        <v>-21.390909090909091</v>
      </c>
      <c r="C294" s="26">
        <f>'Расчет субсидий'!D294-1</f>
        <v>-1</v>
      </c>
      <c r="D294" s="32">
        <f>C294*'Расчет субсидий'!E294</f>
        <v>0</v>
      </c>
      <c r="E294" s="39">
        <f t="shared" si="121"/>
        <v>0</v>
      </c>
      <c r="F294" s="26" t="s">
        <v>378</v>
      </c>
      <c r="G294" s="32" t="s">
        <v>378</v>
      </c>
      <c r="H294" s="31" t="s">
        <v>378</v>
      </c>
      <c r="I294" s="26" t="s">
        <v>378</v>
      </c>
      <c r="J294" s="32" t="s">
        <v>378</v>
      </c>
      <c r="K294" s="31" t="s">
        <v>378</v>
      </c>
      <c r="L294" s="26">
        <f>'Расчет субсидий'!P294-1</f>
        <v>-0.44376618964711878</v>
      </c>
      <c r="M294" s="32">
        <f>L294*'Расчет субсидий'!Q294</f>
        <v>-8.8753237929423747</v>
      </c>
      <c r="N294" s="39">
        <f t="shared" si="122"/>
        <v>-11.756913799389189</v>
      </c>
      <c r="O294" s="27">
        <f>'Расчет субсидий'!R294-1</f>
        <v>0</v>
      </c>
      <c r="P294" s="32">
        <f>O294*'Расчет субсидий'!S294</f>
        <v>0</v>
      </c>
      <c r="Q294" s="39">
        <f t="shared" si="123"/>
        <v>0</v>
      </c>
      <c r="R294" s="27">
        <f>'Расчет субсидий'!V294-1</f>
        <v>0</v>
      </c>
      <c r="S294" s="32">
        <f>R294*'Расчет субсидий'!W294</f>
        <v>0</v>
      </c>
      <c r="T294" s="39">
        <f t="shared" si="124"/>
        <v>0</v>
      </c>
      <c r="U294" s="27">
        <f>'Расчет субсидий'!Z294-1</f>
        <v>0</v>
      </c>
      <c r="V294" s="32">
        <f>U294*'Расчет субсидий'!AA294</f>
        <v>0</v>
      </c>
      <c r="W294" s="39">
        <f t="shared" si="125"/>
        <v>0</v>
      </c>
      <c r="X294" s="115" t="e">
        <f>'Расчет субсидий'!AL294-1</f>
        <v>#VALUE!</v>
      </c>
      <c r="Y294" s="32" t="e">
        <f>X294*'Расчет субсидий'!AM294</f>
        <v>#VALUE!</v>
      </c>
      <c r="Z294" s="39" t="e">
        <f t="shared" si="103"/>
        <v>#VALUE!</v>
      </c>
      <c r="AA294" s="115">
        <f>'Расчет субсидий'!AP294-1</f>
        <v>-0.36363636363636365</v>
      </c>
      <c r="AB294" s="32">
        <f>AA294*'Расчет субсидий'!AQ294</f>
        <v>-7.2727272727272734</v>
      </c>
      <c r="AC294" s="119">
        <f t="shared" si="104"/>
        <v>-9.6339952915199003</v>
      </c>
      <c r="AD294" s="32">
        <f t="shared" si="105"/>
        <v>-16.148051065669648</v>
      </c>
      <c r="AE294" s="33" t="str">
        <f>IF('Расчет субсидий'!BG294="+",'Расчет субсидий'!BG294,"-")</f>
        <v>-</v>
      </c>
    </row>
    <row r="295" spans="1:31" ht="15.75" x14ac:dyDescent="0.2">
      <c r="A295" s="16" t="s">
        <v>290</v>
      </c>
      <c r="B295" s="28">
        <f>'Расчет субсидий'!AW295</f>
        <v>-3.8727272727272748</v>
      </c>
      <c r="C295" s="26">
        <f>'Расчет субсидий'!D295-1</f>
        <v>-1</v>
      </c>
      <c r="D295" s="32">
        <f>C295*'Расчет субсидий'!E295</f>
        <v>0</v>
      </c>
      <c r="E295" s="39">
        <f t="shared" si="121"/>
        <v>0</v>
      </c>
      <c r="F295" s="26" t="s">
        <v>378</v>
      </c>
      <c r="G295" s="32" t="s">
        <v>378</v>
      </c>
      <c r="H295" s="31" t="s">
        <v>378</v>
      </c>
      <c r="I295" s="26" t="s">
        <v>378</v>
      </c>
      <c r="J295" s="32" t="s">
        <v>378</v>
      </c>
      <c r="K295" s="31" t="s">
        <v>378</v>
      </c>
      <c r="L295" s="26">
        <f>'Расчет субсидий'!P295-1</f>
        <v>-0.43803011620520871</v>
      </c>
      <c r="M295" s="32">
        <f>L295*'Расчет субсидий'!Q295</f>
        <v>-8.7606023241041733</v>
      </c>
      <c r="N295" s="39">
        <f t="shared" si="122"/>
        <v>-65.651877617669669</v>
      </c>
      <c r="O295" s="27">
        <f>'Расчет субсидий'!R295-1</f>
        <v>0</v>
      </c>
      <c r="P295" s="32">
        <f>O295*'Расчет субсидий'!S295</f>
        <v>0</v>
      </c>
      <c r="Q295" s="39">
        <f t="shared" si="123"/>
        <v>0</v>
      </c>
      <c r="R295" s="27">
        <f>'Расчет субсидий'!V295-1</f>
        <v>0.1605400611018033</v>
      </c>
      <c r="S295" s="32">
        <f>R295*'Расчет субсидий'!W295</f>
        <v>6.421602444072132</v>
      </c>
      <c r="T295" s="39">
        <f t="shared" si="124"/>
        <v>48.123432861183133</v>
      </c>
      <c r="U295" s="27">
        <f>'Расчет субсидий'!Z295-1</f>
        <v>0</v>
      </c>
      <c r="V295" s="32">
        <f>U295*'Расчет субсидий'!AA295</f>
        <v>0</v>
      </c>
      <c r="W295" s="39">
        <f t="shared" si="125"/>
        <v>0</v>
      </c>
      <c r="X295" s="115" t="e">
        <f>'Расчет субсидий'!AL295-1</f>
        <v>#VALUE!</v>
      </c>
      <c r="Y295" s="32" t="e">
        <f>X295*'Расчет субсидий'!AM295</f>
        <v>#VALUE!</v>
      </c>
      <c r="Z295" s="39" t="e">
        <f t="shared" si="103"/>
        <v>#VALUE!</v>
      </c>
      <c r="AA295" s="115">
        <f>'Расчет субсидий'!AP295-1</f>
        <v>9.1111111111111143E-2</v>
      </c>
      <c r="AB295" s="32">
        <f>AA295*'Расчет субсидий'!AQ295</f>
        <v>1.8222222222222229</v>
      </c>
      <c r="AC295" s="119">
        <f t="shared" si="104"/>
        <v>13.65571748375927</v>
      </c>
      <c r="AD295" s="32">
        <f t="shared" si="105"/>
        <v>-0.51677765780981844</v>
      </c>
      <c r="AE295" s="33" t="str">
        <f>IF('Расчет субсидий'!BG295="+",'Расчет субсидий'!BG295,"-")</f>
        <v>-</v>
      </c>
    </row>
    <row r="296" spans="1:31" ht="15.75" x14ac:dyDescent="0.2">
      <c r="A296" s="16" t="s">
        <v>291</v>
      </c>
      <c r="B296" s="28">
        <f>'Расчет субсидий'!AW296</f>
        <v>-30.599999999999994</v>
      </c>
      <c r="C296" s="26">
        <f>'Расчет субсидий'!D296-1</f>
        <v>-1</v>
      </c>
      <c r="D296" s="32">
        <f>C296*'Расчет субсидий'!E296</f>
        <v>0</v>
      </c>
      <c r="E296" s="39">
        <f t="shared" si="121"/>
        <v>0</v>
      </c>
      <c r="F296" s="26" t="s">
        <v>378</v>
      </c>
      <c r="G296" s="32" t="s">
        <v>378</v>
      </c>
      <c r="H296" s="31" t="s">
        <v>378</v>
      </c>
      <c r="I296" s="26" t="s">
        <v>378</v>
      </c>
      <c r="J296" s="32" t="s">
        <v>378</v>
      </c>
      <c r="K296" s="31" t="s">
        <v>378</v>
      </c>
      <c r="L296" s="26">
        <f>'Расчет субсидий'!P296-1</f>
        <v>-0.61641094062708479</v>
      </c>
      <c r="M296" s="32">
        <f>L296*'Расчет субсидий'!Q296</f>
        <v>-12.328218812541696</v>
      </c>
      <c r="N296" s="39">
        <f t="shared" si="122"/>
        <v>-30.599999999999994</v>
      </c>
      <c r="O296" s="27">
        <f>'Расчет субсидий'!R296-1</f>
        <v>0</v>
      </c>
      <c r="P296" s="32">
        <f>O296*'Расчет субсидий'!S296</f>
        <v>0</v>
      </c>
      <c r="Q296" s="39">
        <f t="shared" si="123"/>
        <v>0</v>
      </c>
      <c r="R296" s="27">
        <f>'Расчет субсидий'!V296-1</f>
        <v>0</v>
      </c>
      <c r="S296" s="32">
        <f>R296*'Расчет субсидий'!W296</f>
        <v>0</v>
      </c>
      <c r="T296" s="39">
        <f t="shared" si="124"/>
        <v>0</v>
      </c>
      <c r="U296" s="27">
        <f>'Расчет субсидий'!Z296-1</f>
        <v>0</v>
      </c>
      <c r="V296" s="32">
        <f>U296*'Расчет субсидий'!AA296</f>
        <v>0</v>
      </c>
      <c r="W296" s="39">
        <f t="shared" si="125"/>
        <v>0</v>
      </c>
      <c r="X296" s="115" t="e">
        <f>'Расчет субсидий'!AL296-1</f>
        <v>#VALUE!</v>
      </c>
      <c r="Y296" s="32" t="e">
        <f>X296*'Расчет субсидий'!AM296</f>
        <v>#VALUE!</v>
      </c>
      <c r="Z296" s="39" t="e">
        <f t="shared" si="103"/>
        <v>#VALUE!</v>
      </c>
      <c r="AA296" s="115">
        <f>'Расчет субсидий'!AP296-1</f>
        <v>0</v>
      </c>
      <c r="AB296" s="32">
        <f>AA296*'Расчет субсидий'!AQ296</f>
        <v>0</v>
      </c>
      <c r="AC296" s="119">
        <f t="shared" si="104"/>
        <v>0</v>
      </c>
      <c r="AD296" s="32">
        <f t="shared" si="105"/>
        <v>-12.328218812541696</v>
      </c>
      <c r="AE296" s="33" t="str">
        <f>IF('Расчет субсидий'!BG296="+",'Расчет субсидий'!BG296,"-")</f>
        <v>-</v>
      </c>
    </row>
    <row r="297" spans="1:31" ht="15.75" x14ac:dyDescent="0.2">
      <c r="A297" s="16" t="s">
        <v>292</v>
      </c>
      <c r="B297" s="28">
        <f>'Расчет субсидий'!AW297</f>
        <v>-28.236363636363762</v>
      </c>
      <c r="C297" s="26">
        <f>'Расчет субсидий'!D297-1</f>
        <v>0.36608005521048992</v>
      </c>
      <c r="D297" s="32">
        <f>C297*'Расчет субсидий'!E297</f>
        <v>3.6608005521048992</v>
      </c>
      <c r="E297" s="39">
        <f t="shared" si="121"/>
        <v>19.268790865252168</v>
      </c>
      <c r="F297" s="26" t="s">
        <v>378</v>
      </c>
      <c r="G297" s="32" t="s">
        <v>378</v>
      </c>
      <c r="H297" s="31" t="s">
        <v>378</v>
      </c>
      <c r="I297" s="26" t="s">
        <v>378</v>
      </c>
      <c r="J297" s="32" t="s">
        <v>378</v>
      </c>
      <c r="K297" s="31" t="s">
        <v>378</v>
      </c>
      <c r="L297" s="26">
        <f>'Расчет субсидий'!P297-1</f>
        <v>-0.4663420878191501</v>
      </c>
      <c r="M297" s="32">
        <f>L297*'Расчет субсидий'!Q297</f>
        <v>-9.3268417563830024</v>
      </c>
      <c r="N297" s="39">
        <f t="shared" si="122"/>
        <v>-49.092257466392432</v>
      </c>
      <c r="O297" s="27">
        <f>'Расчет субсидий'!R297-1</f>
        <v>0</v>
      </c>
      <c r="P297" s="32">
        <f>O297*'Расчет субсидий'!S297</f>
        <v>0</v>
      </c>
      <c r="Q297" s="39">
        <f t="shared" si="123"/>
        <v>0</v>
      </c>
      <c r="R297" s="27">
        <f>'Расчет субсидий'!V297-1</f>
        <v>5.6106449699126815E-2</v>
      </c>
      <c r="S297" s="32">
        <f>R297*'Расчет субсидий'!W297</f>
        <v>1.9637257394694385</v>
      </c>
      <c r="T297" s="39">
        <f t="shared" si="124"/>
        <v>10.336160097220457</v>
      </c>
      <c r="U297" s="27">
        <f>'Расчет субсидий'!Z297-1</f>
        <v>0</v>
      </c>
      <c r="V297" s="32">
        <f>U297*'Расчет субсидий'!AA297</f>
        <v>0</v>
      </c>
      <c r="W297" s="39">
        <f t="shared" si="125"/>
        <v>0</v>
      </c>
      <c r="X297" s="115" t="e">
        <f>'Расчет субсидий'!AL297-1</f>
        <v>#VALUE!</v>
      </c>
      <c r="Y297" s="32" t="e">
        <f>X297*'Расчет субсидий'!AM297</f>
        <v>#VALUE!</v>
      </c>
      <c r="Z297" s="39" t="e">
        <f t="shared" si="103"/>
        <v>#VALUE!</v>
      </c>
      <c r="AA297" s="115">
        <f>'Расчет субсидий'!AP297-1</f>
        <v>-8.3109919571045632E-2</v>
      </c>
      <c r="AB297" s="32">
        <f>AA297*'Расчет субсидий'!AQ297</f>
        <v>-1.6621983914209126</v>
      </c>
      <c r="AC297" s="119">
        <f t="shared" si="104"/>
        <v>-8.7490571324439532</v>
      </c>
      <c r="AD297" s="32">
        <f t="shared" si="105"/>
        <v>-5.3645138562295775</v>
      </c>
      <c r="AE297" s="33" t="str">
        <f>IF('Расчет субсидий'!BG297="+",'Расчет субсидий'!BG297,"-")</f>
        <v>-</v>
      </c>
    </row>
    <row r="298" spans="1:31" ht="15.75" x14ac:dyDescent="0.2">
      <c r="A298" s="16" t="s">
        <v>293</v>
      </c>
      <c r="B298" s="28">
        <f>'Расчет субсидий'!AW298</f>
        <v>-114.60000000000002</v>
      </c>
      <c r="C298" s="26">
        <f>'Расчет субсидий'!D298-1</f>
        <v>-1</v>
      </c>
      <c r="D298" s="32">
        <f>C298*'Расчет субсидий'!E298</f>
        <v>0</v>
      </c>
      <c r="E298" s="39">
        <f t="shared" si="121"/>
        <v>0</v>
      </c>
      <c r="F298" s="26" t="s">
        <v>378</v>
      </c>
      <c r="G298" s="32" t="s">
        <v>378</v>
      </c>
      <c r="H298" s="31" t="s">
        <v>378</v>
      </c>
      <c r="I298" s="26" t="s">
        <v>378</v>
      </c>
      <c r="J298" s="32" t="s">
        <v>378</v>
      </c>
      <c r="K298" s="31" t="s">
        <v>378</v>
      </c>
      <c r="L298" s="26">
        <f>'Расчет субсидий'!P298-1</f>
        <v>-0.48872670807453422</v>
      </c>
      <c r="M298" s="32">
        <f>L298*'Расчет субсидий'!Q298</f>
        <v>-9.7745341614906849</v>
      </c>
      <c r="N298" s="39">
        <f t="shared" si="122"/>
        <v>-71.220753436420608</v>
      </c>
      <c r="O298" s="27">
        <f>'Расчет субсидий'!R298-1</f>
        <v>0</v>
      </c>
      <c r="P298" s="32">
        <f>O298*'Расчет субсидий'!S298</f>
        <v>0</v>
      </c>
      <c r="Q298" s="39">
        <f t="shared" si="123"/>
        <v>0</v>
      </c>
      <c r="R298" s="27">
        <f>'Расчет субсидий'!V298-1</f>
        <v>0</v>
      </c>
      <c r="S298" s="32">
        <f>R298*'Расчет субсидий'!W298</f>
        <v>0</v>
      </c>
      <c r="T298" s="39">
        <f t="shared" si="124"/>
        <v>0</v>
      </c>
      <c r="U298" s="27">
        <f>'Расчет субсидий'!Z298-1</f>
        <v>0</v>
      </c>
      <c r="V298" s="32">
        <f>U298*'Расчет субсидий'!AA298</f>
        <v>0</v>
      </c>
      <c r="W298" s="39">
        <f t="shared" si="125"/>
        <v>0</v>
      </c>
      <c r="X298" s="115" t="e">
        <f>'Расчет субсидий'!AL298-1</f>
        <v>#VALUE!</v>
      </c>
      <c r="Y298" s="32" t="e">
        <f>X298*'Расчет субсидий'!AM298</f>
        <v>#VALUE!</v>
      </c>
      <c r="Z298" s="39" t="e">
        <f t="shared" si="103"/>
        <v>#VALUE!</v>
      </c>
      <c r="AA298" s="115">
        <f>'Расчет субсидий'!AP298-1</f>
        <v>-0.29767441860465116</v>
      </c>
      <c r="AB298" s="32">
        <f>AA298*'Расчет субсидий'!AQ298</f>
        <v>-5.9534883720930232</v>
      </c>
      <c r="AC298" s="119">
        <f t="shared" si="104"/>
        <v>-43.379246563579414</v>
      </c>
      <c r="AD298" s="32">
        <f t="shared" si="105"/>
        <v>-15.728022533583708</v>
      </c>
      <c r="AE298" s="33" t="str">
        <f>IF('Расчет субсидий'!BG298="+",'Расчет субсидий'!BG298,"-")</f>
        <v>-</v>
      </c>
    </row>
    <row r="299" spans="1:31" ht="15.75" x14ac:dyDescent="0.2">
      <c r="A299" s="16" t="s">
        <v>294</v>
      </c>
      <c r="B299" s="28">
        <f>'Расчет субсидий'!AW299</f>
        <v>-4.3636363636363669</v>
      </c>
      <c r="C299" s="26">
        <f>'Расчет субсидий'!D299-1</f>
        <v>-1</v>
      </c>
      <c r="D299" s="32">
        <f>C299*'Расчет субсидий'!E299</f>
        <v>0</v>
      </c>
      <c r="E299" s="39">
        <f t="shared" si="121"/>
        <v>0</v>
      </c>
      <c r="F299" s="26" t="s">
        <v>378</v>
      </c>
      <c r="G299" s="32" t="s">
        <v>378</v>
      </c>
      <c r="H299" s="31" t="s">
        <v>378</v>
      </c>
      <c r="I299" s="26" t="s">
        <v>378</v>
      </c>
      <c r="J299" s="32" t="s">
        <v>378</v>
      </c>
      <c r="K299" s="31" t="s">
        <v>378</v>
      </c>
      <c r="L299" s="26">
        <f>'Расчет субсидий'!P299-1</f>
        <v>-0.40497676103096525</v>
      </c>
      <c r="M299" s="32">
        <f>L299*'Расчет субсидий'!Q299</f>
        <v>-8.0995352206193054</v>
      </c>
      <c r="N299" s="39">
        <f t="shared" si="122"/>
        <v>-3.3813447717603053</v>
      </c>
      <c r="O299" s="27">
        <f>'Расчет субсидий'!R299-1</f>
        <v>0</v>
      </c>
      <c r="P299" s="32">
        <f>O299*'Расчет субсидий'!S299</f>
        <v>0</v>
      </c>
      <c r="Q299" s="39">
        <f t="shared" si="123"/>
        <v>0</v>
      </c>
      <c r="R299" s="27">
        <f>'Расчет субсидий'!V299-1</f>
        <v>0</v>
      </c>
      <c r="S299" s="32">
        <f>R299*'Расчет субсидий'!W299</f>
        <v>0</v>
      </c>
      <c r="T299" s="39">
        <f t="shared" si="124"/>
        <v>0</v>
      </c>
      <c r="U299" s="27">
        <f>'Расчет субсидий'!Z299-1</f>
        <v>0</v>
      </c>
      <c r="V299" s="32">
        <f>U299*'Расчет субсидий'!AA299</f>
        <v>0</v>
      </c>
      <c r="W299" s="39">
        <f t="shared" si="125"/>
        <v>0</v>
      </c>
      <c r="X299" s="115" t="e">
        <f>'Расчет субсидий'!AL299-1</f>
        <v>#VALUE!</v>
      </c>
      <c r="Y299" s="32" t="e">
        <f>X299*'Расчет субсидий'!AM299</f>
        <v>#VALUE!</v>
      </c>
      <c r="Z299" s="39" t="e">
        <f t="shared" si="103"/>
        <v>#VALUE!</v>
      </c>
      <c r="AA299" s="115">
        <f>'Расчет субсидий'!AP299-1</f>
        <v>-0.11764705882352944</v>
      </c>
      <c r="AB299" s="32">
        <f>AA299*'Расчет субсидий'!AQ299</f>
        <v>-2.3529411764705888</v>
      </c>
      <c r="AC299" s="119">
        <f t="shared" si="104"/>
        <v>-0.98229159187606174</v>
      </c>
      <c r="AD299" s="32">
        <f t="shared" si="105"/>
        <v>-10.452476397089894</v>
      </c>
      <c r="AE299" s="33" t="str">
        <f>IF('Расчет субсидий'!BG299="+",'Расчет субсидий'!BG299,"-")</f>
        <v>-</v>
      </c>
    </row>
    <row r="300" spans="1:31" ht="15.75" x14ac:dyDescent="0.2">
      <c r="A300" s="16" t="s">
        <v>295</v>
      </c>
      <c r="B300" s="28">
        <f>'Расчет субсидий'!AW300</f>
        <v>-40.163636363636385</v>
      </c>
      <c r="C300" s="26">
        <f>'Расчет субсидий'!D300-1</f>
        <v>-1</v>
      </c>
      <c r="D300" s="32">
        <f>C300*'Расчет субсидий'!E300</f>
        <v>0</v>
      </c>
      <c r="E300" s="39">
        <f t="shared" si="121"/>
        <v>0</v>
      </c>
      <c r="F300" s="26" t="s">
        <v>378</v>
      </c>
      <c r="G300" s="32" t="s">
        <v>378</v>
      </c>
      <c r="H300" s="31" t="s">
        <v>378</v>
      </c>
      <c r="I300" s="26" t="s">
        <v>378</v>
      </c>
      <c r="J300" s="32" t="s">
        <v>378</v>
      </c>
      <c r="K300" s="31" t="s">
        <v>378</v>
      </c>
      <c r="L300" s="26">
        <f>'Расчет субсидий'!P300-1</f>
        <v>-0.48225168059307655</v>
      </c>
      <c r="M300" s="32">
        <f>L300*'Расчет субсидий'!Q300</f>
        <v>-9.6450336118615319</v>
      </c>
      <c r="N300" s="39">
        <f t="shared" si="122"/>
        <v>-28.776154096331016</v>
      </c>
      <c r="O300" s="27">
        <f>'Расчет субсидий'!R300-1</f>
        <v>0</v>
      </c>
      <c r="P300" s="32">
        <f>O300*'Расчет субсидий'!S300</f>
        <v>0</v>
      </c>
      <c r="Q300" s="39">
        <f t="shared" si="123"/>
        <v>0</v>
      </c>
      <c r="R300" s="27">
        <f>'Расчет субсидий'!V300-1</f>
        <v>0</v>
      </c>
      <c r="S300" s="32">
        <f>R300*'Расчет субсидий'!W300</f>
        <v>0</v>
      </c>
      <c r="T300" s="39">
        <f t="shared" si="124"/>
        <v>0</v>
      </c>
      <c r="U300" s="27">
        <f>'Расчет субсидий'!Z300-1</f>
        <v>0</v>
      </c>
      <c r="V300" s="32">
        <f>U300*'Расчет субсидий'!AA300</f>
        <v>0</v>
      </c>
      <c r="W300" s="39">
        <f t="shared" si="125"/>
        <v>0</v>
      </c>
      <c r="X300" s="115" t="e">
        <f>'Расчет субсидий'!AL300-1</f>
        <v>#VALUE!</v>
      </c>
      <c r="Y300" s="32" t="e">
        <f>X300*'Расчет субсидий'!AM300</f>
        <v>#VALUE!</v>
      </c>
      <c r="Z300" s="39" t="e">
        <f t="shared" si="103"/>
        <v>#VALUE!</v>
      </c>
      <c r="AA300" s="115">
        <f>'Расчет субсидий'!AP300-1</f>
        <v>-0.19083969465648853</v>
      </c>
      <c r="AB300" s="32">
        <f>AA300*'Расчет субсидий'!AQ300</f>
        <v>-3.8167938931297707</v>
      </c>
      <c r="AC300" s="119">
        <f t="shared" si="104"/>
        <v>-11.387482267305371</v>
      </c>
      <c r="AD300" s="32">
        <f t="shared" si="105"/>
        <v>-13.461827504991302</v>
      </c>
      <c r="AE300" s="33" t="str">
        <f>IF('Расчет субсидий'!BG300="+",'Расчет субсидий'!BG300,"-")</f>
        <v>-</v>
      </c>
    </row>
    <row r="301" spans="1:31" ht="15.75" x14ac:dyDescent="0.2">
      <c r="A301" s="16" t="s">
        <v>296</v>
      </c>
      <c r="B301" s="28">
        <f>'Расчет субсидий'!AW301</f>
        <v>-1.009090909090915</v>
      </c>
      <c r="C301" s="26">
        <f>'Расчет субсидий'!D301-1</f>
        <v>-1</v>
      </c>
      <c r="D301" s="32">
        <f>C301*'Расчет субсидий'!E301</f>
        <v>0</v>
      </c>
      <c r="E301" s="39">
        <f t="shared" si="121"/>
        <v>0</v>
      </c>
      <c r="F301" s="26" t="s">
        <v>378</v>
      </c>
      <c r="G301" s="32" t="s">
        <v>378</v>
      </c>
      <c r="H301" s="31" t="s">
        <v>378</v>
      </c>
      <c r="I301" s="26" t="s">
        <v>378</v>
      </c>
      <c r="J301" s="32" t="s">
        <v>378</v>
      </c>
      <c r="K301" s="31" t="s">
        <v>378</v>
      </c>
      <c r="L301" s="26">
        <f>'Расчет субсидий'!P301-1</f>
        <v>-7.3833097595473851E-2</v>
      </c>
      <c r="M301" s="32">
        <f>L301*'Расчет субсидий'!Q301</f>
        <v>-1.476661951909477</v>
      </c>
      <c r="N301" s="39">
        <f t="shared" si="122"/>
        <v>-0.57581793889337041</v>
      </c>
      <c r="O301" s="27">
        <f>'Расчет субсидий'!R301-1</f>
        <v>0</v>
      </c>
      <c r="P301" s="32">
        <f>O301*'Расчет субсидий'!S301</f>
        <v>0</v>
      </c>
      <c r="Q301" s="39">
        <f t="shared" si="123"/>
        <v>0</v>
      </c>
      <c r="R301" s="27">
        <f>'Расчет субсидий'!V301-1</f>
        <v>0</v>
      </c>
      <c r="S301" s="32">
        <f>R301*'Расчет субсидий'!W301</f>
        <v>0</v>
      </c>
      <c r="T301" s="39">
        <f t="shared" si="124"/>
        <v>0</v>
      </c>
      <c r="U301" s="27">
        <f>'Расчет субсидий'!Z301-1</f>
        <v>0</v>
      </c>
      <c r="V301" s="32">
        <f>U301*'Расчет субсидий'!AA301</f>
        <v>0</v>
      </c>
      <c r="W301" s="39">
        <f t="shared" si="125"/>
        <v>0</v>
      </c>
      <c r="X301" s="115" t="e">
        <f>'Расчет субсидий'!AL301-1</f>
        <v>#VALUE!</v>
      </c>
      <c r="Y301" s="32" t="e">
        <f>X301*'Расчет субсидий'!AM301</f>
        <v>#VALUE!</v>
      </c>
      <c r="Z301" s="39" t="e">
        <f t="shared" si="103"/>
        <v>#VALUE!</v>
      </c>
      <c r="AA301" s="115">
        <f>'Расчет субсидий'!AP301-1</f>
        <v>-5.555555555555558E-2</v>
      </c>
      <c r="AB301" s="32">
        <f>AA301*'Расчет субсидий'!AQ301</f>
        <v>-1.1111111111111116</v>
      </c>
      <c r="AC301" s="119">
        <f t="shared" si="104"/>
        <v>-0.43327297019754463</v>
      </c>
      <c r="AD301" s="32">
        <f t="shared" si="105"/>
        <v>-2.5877730630205886</v>
      </c>
      <c r="AE301" s="33" t="str">
        <f>IF('Расчет субсидий'!BG301="+",'Расчет субсидий'!BG301,"-")</f>
        <v>-</v>
      </c>
    </row>
    <row r="302" spans="1:31" ht="15.75" x14ac:dyDescent="0.2">
      <c r="A302" s="16" t="s">
        <v>297</v>
      </c>
      <c r="B302" s="28">
        <f>'Расчет субсидий'!AW302</f>
        <v>-8.9818181818180847</v>
      </c>
      <c r="C302" s="26">
        <f>'Расчет субсидий'!D302-1</f>
        <v>1.2668417930683518E-3</v>
      </c>
      <c r="D302" s="32">
        <f>C302*'Расчет субсидий'!E302</f>
        <v>1.2668417930683518E-2</v>
      </c>
      <c r="E302" s="39">
        <f t="shared" si="121"/>
        <v>6.0166361805316239E-2</v>
      </c>
      <c r="F302" s="26" t="s">
        <v>378</v>
      </c>
      <c r="G302" s="32" t="s">
        <v>378</v>
      </c>
      <c r="H302" s="31" t="s">
        <v>378</v>
      </c>
      <c r="I302" s="26" t="s">
        <v>378</v>
      </c>
      <c r="J302" s="32" t="s">
        <v>378</v>
      </c>
      <c r="K302" s="31" t="s">
        <v>378</v>
      </c>
      <c r="L302" s="26">
        <f>'Расчет субсидий'!P302-1</f>
        <v>-3.2692426203241531E-2</v>
      </c>
      <c r="M302" s="32">
        <f>L302*'Расчет субсидий'!Q302</f>
        <v>-0.65384852406483063</v>
      </c>
      <c r="N302" s="39">
        <f t="shared" si="122"/>
        <v>-3.1053354159933426</v>
      </c>
      <c r="O302" s="27">
        <f>'Расчет субсидий'!R302-1</f>
        <v>0</v>
      </c>
      <c r="P302" s="32">
        <f>O302*'Расчет субсидий'!S302</f>
        <v>0</v>
      </c>
      <c r="Q302" s="39">
        <f t="shared" si="123"/>
        <v>0</v>
      </c>
      <c r="R302" s="27">
        <f>'Расчет субсидий'!V302-1</f>
        <v>0</v>
      </c>
      <c r="S302" s="32">
        <f>R302*'Расчет субсидий'!W302</f>
        <v>0</v>
      </c>
      <c r="T302" s="39">
        <f t="shared" si="124"/>
        <v>0</v>
      </c>
      <c r="U302" s="27">
        <f>'Расчет субсидий'!Z302-1</f>
        <v>0</v>
      </c>
      <c r="V302" s="32">
        <f>U302*'Расчет субсидий'!AA302</f>
        <v>0</v>
      </c>
      <c r="W302" s="39">
        <f t="shared" si="125"/>
        <v>0</v>
      </c>
      <c r="X302" s="115" t="e">
        <f>'Расчет субсидий'!AL302-1</f>
        <v>#VALUE!</v>
      </c>
      <c r="Y302" s="32" t="e">
        <f>X302*'Расчет субсидий'!AM302</f>
        <v>#VALUE!</v>
      </c>
      <c r="Z302" s="39" t="e">
        <f t="shared" si="103"/>
        <v>#VALUE!</v>
      </c>
      <c r="AA302" s="115">
        <f>'Расчет субсидий'!AP302-1</f>
        <v>-6.25E-2</v>
      </c>
      <c r="AB302" s="32">
        <f>AA302*'Расчет субсидий'!AQ302</f>
        <v>-1.25</v>
      </c>
      <c r="AC302" s="119">
        <f t="shared" si="104"/>
        <v>-5.9366491276300586</v>
      </c>
      <c r="AD302" s="32">
        <f t="shared" si="105"/>
        <v>-1.8911801061341471</v>
      </c>
      <c r="AE302" s="33" t="str">
        <f>IF('Расчет субсидий'!BG302="+",'Расчет субсидий'!BG302,"-")</f>
        <v>-</v>
      </c>
    </row>
    <row r="303" spans="1:31" ht="15.75" x14ac:dyDescent="0.2">
      <c r="A303" s="16" t="s">
        <v>298</v>
      </c>
      <c r="B303" s="28">
        <f>'Расчет субсидий'!AW303</f>
        <v>-4.7727272727272734</v>
      </c>
      <c r="C303" s="26">
        <f>'Расчет субсидий'!D303-1</f>
        <v>7.4174857150297591E-2</v>
      </c>
      <c r="D303" s="32">
        <f>C303*'Расчет субсидий'!E303</f>
        <v>0.74174857150297591</v>
      </c>
      <c r="E303" s="39">
        <f t="shared" si="121"/>
        <v>0.19593492820508288</v>
      </c>
      <c r="F303" s="26" t="s">
        <v>378</v>
      </c>
      <c r="G303" s="32" t="s">
        <v>378</v>
      </c>
      <c r="H303" s="31" t="s">
        <v>378</v>
      </c>
      <c r="I303" s="26" t="s">
        <v>378</v>
      </c>
      <c r="J303" s="32" t="s">
        <v>378</v>
      </c>
      <c r="K303" s="31" t="s">
        <v>378</v>
      </c>
      <c r="L303" s="26">
        <f>'Расчет субсидий'!P303-1</f>
        <v>-0.51171697116523074</v>
      </c>
      <c r="M303" s="32">
        <f>L303*'Расчет субсидий'!Q303</f>
        <v>-10.234339423304615</v>
      </c>
      <c r="N303" s="39">
        <f t="shared" si="122"/>
        <v>-2.7034289477207221</v>
      </c>
      <c r="O303" s="27">
        <f>'Расчет субсидий'!R303-1</f>
        <v>0</v>
      </c>
      <c r="P303" s="32">
        <f>O303*'Расчет субсидий'!S303</f>
        <v>0</v>
      </c>
      <c r="Q303" s="39">
        <f t="shared" si="123"/>
        <v>0</v>
      </c>
      <c r="R303" s="27">
        <f>'Расчет субсидий'!V303-1</f>
        <v>-0.16926472616912669</v>
      </c>
      <c r="S303" s="32">
        <f>R303*'Расчет субсидий'!W303</f>
        <v>-6.7705890467650676</v>
      </c>
      <c r="T303" s="39">
        <f t="shared" si="124"/>
        <v>-1.7884697453424239</v>
      </c>
      <c r="U303" s="27">
        <f>'Расчет субсидий'!Z303-1</f>
        <v>0</v>
      </c>
      <c r="V303" s="32">
        <f>U303*'Расчет субсидий'!AA303</f>
        <v>0</v>
      </c>
      <c r="W303" s="39">
        <f t="shared" si="125"/>
        <v>0</v>
      </c>
      <c r="X303" s="115" t="e">
        <f>'Расчет субсидий'!AL303-1</f>
        <v>#VALUE!</v>
      </c>
      <c r="Y303" s="32" t="e">
        <f>X303*'Расчет субсидий'!AM303</f>
        <v>#VALUE!</v>
      </c>
      <c r="Z303" s="39" t="e">
        <f t="shared" ref="Z303:Z366" si="126">$B303*Y303/$AD303</f>
        <v>#VALUE!</v>
      </c>
      <c r="AA303" s="115">
        <f>'Расчет субсидий'!AP303-1</f>
        <v>-9.0243902439024359E-2</v>
      </c>
      <c r="AB303" s="32">
        <f>AA303*'Расчет субсидий'!AQ303</f>
        <v>-1.8048780487804872</v>
      </c>
      <c r="AC303" s="119">
        <f t="shared" ref="AC303:AC366" si="127">$B303*AB303/$AD303</f>
        <v>-0.47676350786921062</v>
      </c>
      <c r="AD303" s="32">
        <f t="shared" si="105"/>
        <v>-18.068057947347192</v>
      </c>
      <c r="AE303" s="33" t="str">
        <f>IF('Расчет субсидий'!BG303="+",'Расчет субсидий'!BG303,"-")</f>
        <v>-</v>
      </c>
    </row>
    <row r="304" spans="1:31" ht="15.75" x14ac:dyDescent="0.2">
      <c r="A304" s="16" t="s">
        <v>299</v>
      </c>
      <c r="B304" s="28">
        <f>'Расчет субсидий'!AW304</f>
        <v>-0.73636363636363633</v>
      </c>
      <c r="C304" s="26">
        <f>'Расчет субсидий'!D304-1</f>
        <v>1.5211807015085732E-2</v>
      </c>
      <c r="D304" s="32">
        <f>C304*'Расчет субсидий'!E304</f>
        <v>0.15211807015085732</v>
      </c>
      <c r="E304" s="39">
        <f t="shared" si="121"/>
        <v>1.4481525951989736E-2</v>
      </c>
      <c r="F304" s="26" t="s">
        <v>378</v>
      </c>
      <c r="G304" s="32" t="s">
        <v>378</v>
      </c>
      <c r="H304" s="31" t="s">
        <v>378</v>
      </c>
      <c r="I304" s="26" t="s">
        <v>378</v>
      </c>
      <c r="J304" s="32" t="s">
        <v>378</v>
      </c>
      <c r="K304" s="31" t="s">
        <v>378</v>
      </c>
      <c r="L304" s="26">
        <f>'Расчет субсидий'!P304-1</f>
        <v>-0.48526365496615775</v>
      </c>
      <c r="M304" s="32">
        <f>L304*'Расчет субсидий'!Q304</f>
        <v>-9.7052730993231542</v>
      </c>
      <c r="N304" s="39">
        <f t="shared" si="122"/>
        <v>-0.92393470492765128</v>
      </c>
      <c r="O304" s="27">
        <f>'Расчет субсидий'!R304-1</f>
        <v>0</v>
      </c>
      <c r="P304" s="32">
        <f>O304*'Расчет субсидий'!S304</f>
        <v>0</v>
      </c>
      <c r="Q304" s="39">
        <f t="shared" si="123"/>
        <v>0</v>
      </c>
      <c r="R304" s="27">
        <f>'Расчет субсидий'!V304-1</f>
        <v>0</v>
      </c>
      <c r="S304" s="32">
        <f>R304*'Расчет субсидий'!W304</f>
        <v>0</v>
      </c>
      <c r="T304" s="39">
        <f t="shared" si="124"/>
        <v>0</v>
      </c>
      <c r="U304" s="27">
        <f>'Расчет субсидий'!Z304-1</f>
        <v>0</v>
      </c>
      <c r="V304" s="32">
        <f>U304*'Расчет субсидий'!AA304</f>
        <v>0</v>
      </c>
      <c r="W304" s="39">
        <f t="shared" si="125"/>
        <v>0</v>
      </c>
      <c r="X304" s="115" t="e">
        <f>'Расчет субсидий'!AL304-1</f>
        <v>#VALUE!</v>
      </c>
      <c r="Y304" s="32" t="e">
        <f>X304*'Расчет субсидий'!AM304</f>
        <v>#VALUE!</v>
      </c>
      <c r="Z304" s="39" t="e">
        <f t="shared" si="126"/>
        <v>#VALUE!</v>
      </c>
      <c r="AA304" s="115">
        <f>'Расчет субсидий'!AP304-1</f>
        <v>9.0909090909090828E-2</v>
      </c>
      <c r="AB304" s="32">
        <f>AA304*'Расчет субсидий'!AQ304</f>
        <v>1.8181818181818166</v>
      </c>
      <c r="AC304" s="119">
        <f t="shared" si="127"/>
        <v>0.17308954261202522</v>
      </c>
      <c r="AD304" s="32">
        <f t="shared" ref="AD304:AD367" si="128">D304+M304+P304+S304+V304+AB304</f>
        <v>-7.7349732109904803</v>
      </c>
      <c r="AE304" s="33" t="str">
        <f>IF('Расчет субсидий'!BG304="+",'Расчет субсидий'!BG304,"-")</f>
        <v>-</v>
      </c>
    </row>
    <row r="305" spans="1:31" ht="15.75" x14ac:dyDescent="0.2">
      <c r="A305" s="16" t="s">
        <v>300</v>
      </c>
      <c r="B305" s="28">
        <f>'Расчет субсидий'!AW305</f>
        <v>-5.5545454545454547</v>
      </c>
      <c r="C305" s="26">
        <f>'Расчет субсидий'!D305-1</f>
        <v>-1</v>
      </c>
      <c r="D305" s="32">
        <f>C305*'Расчет субсидий'!E305</f>
        <v>0</v>
      </c>
      <c r="E305" s="39">
        <f t="shared" si="121"/>
        <v>0</v>
      </c>
      <c r="F305" s="26" t="s">
        <v>378</v>
      </c>
      <c r="G305" s="32" t="s">
        <v>378</v>
      </c>
      <c r="H305" s="31" t="s">
        <v>378</v>
      </c>
      <c r="I305" s="26" t="s">
        <v>378</v>
      </c>
      <c r="J305" s="32" t="s">
        <v>378</v>
      </c>
      <c r="K305" s="31" t="s">
        <v>378</v>
      </c>
      <c r="L305" s="26">
        <f>'Расчет субсидий'!P305-1</f>
        <v>-0.82283258203165954</v>
      </c>
      <c r="M305" s="32">
        <f>L305*'Расчет субсидий'!Q305</f>
        <v>-16.45665164063319</v>
      </c>
      <c r="N305" s="39">
        <f t="shared" si="122"/>
        <v>-5.9755401138564475</v>
      </c>
      <c r="O305" s="27">
        <f>'Расчет субсидий'!R305-1</f>
        <v>0</v>
      </c>
      <c r="P305" s="32">
        <f>O305*'Расчет субсидий'!S305</f>
        <v>0</v>
      </c>
      <c r="Q305" s="39">
        <f t="shared" si="123"/>
        <v>0</v>
      </c>
      <c r="R305" s="27">
        <f>'Расчет субсидий'!V305-1</f>
        <v>0</v>
      </c>
      <c r="S305" s="32">
        <f>R305*'Расчет субсидий'!W305</f>
        <v>0</v>
      </c>
      <c r="T305" s="39">
        <f t="shared" si="124"/>
        <v>0</v>
      </c>
      <c r="U305" s="27">
        <f>'Расчет субсидий'!Z305-1</f>
        <v>0</v>
      </c>
      <c r="V305" s="32">
        <f>U305*'Расчет субсидий'!AA305</f>
        <v>0</v>
      </c>
      <c r="W305" s="39">
        <f t="shared" si="125"/>
        <v>0</v>
      </c>
      <c r="X305" s="115" t="e">
        <f>'Расчет субсидий'!AL305-1</f>
        <v>#VALUE!</v>
      </c>
      <c r="Y305" s="32" t="e">
        <f>X305*'Расчет субсидий'!AM305</f>
        <v>#VALUE!</v>
      </c>
      <c r="Z305" s="39" t="e">
        <f t="shared" si="126"/>
        <v>#VALUE!</v>
      </c>
      <c r="AA305" s="115">
        <f>'Расчет субсидий'!AP305-1</f>
        <v>5.7971014492753659E-2</v>
      </c>
      <c r="AB305" s="32">
        <f>AA305*'Расчет субсидий'!AQ305</f>
        <v>1.1594202898550732</v>
      </c>
      <c r="AC305" s="119">
        <f t="shared" si="127"/>
        <v>0.42099465931099272</v>
      </c>
      <c r="AD305" s="32">
        <f t="shared" si="128"/>
        <v>-15.297231350778116</v>
      </c>
      <c r="AE305" s="33" t="str">
        <f>IF('Расчет субсидий'!BG305="+",'Расчет субсидий'!BG305,"-")</f>
        <v>-</v>
      </c>
    </row>
    <row r="306" spans="1:31" ht="15.75" x14ac:dyDescent="0.2">
      <c r="A306" s="16" t="s">
        <v>301</v>
      </c>
      <c r="B306" s="28">
        <f>'Расчет субсидий'!AW306</f>
        <v>-26.945454545454595</v>
      </c>
      <c r="C306" s="26">
        <f>'Расчет субсидий'!D306-1</f>
        <v>0.24270228416569894</v>
      </c>
      <c r="D306" s="32">
        <f>C306*'Расчет субсидий'!E306</f>
        <v>2.4270228416569894</v>
      </c>
      <c r="E306" s="39">
        <f t="shared" si="121"/>
        <v>18.157020535064792</v>
      </c>
      <c r="F306" s="26" t="s">
        <v>378</v>
      </c>
      <c r="G306" s="32" t="s">
        <v>378</v>
      </c>
      <c r="H306" s="31" t="s">
        <v>378</v>
      </c>
      <c r="I306" s="26" t="s">
        <v>378</v>
      </c>
      <c r="J306" s="32" t="s">
        <v>378</v>
      </c>
      <c r="K306" s="31" t="s">
        <v>378</v>
      </c>
      <c r="L306" s="26">
        <f>'Расчет субсидий'!P306-1</f>
        <v>-0.34386339381003206</v>
      </c>
      <c r="M306" s="32">
        <f>L306*'Расчет субсидий'!Q306</f>
        <v>-6.8772678762006407</v>
      </c>
      <c r="N306" s="39">
        <f t="shared" si="122"/>
        <v>-51.450151976346504</v>
      </c>
      <c r="O306" s="27">
        <f>'Расчет субсидий'!R306-1</f>
        <v>0</v>
      </c>
      <c r="P306" s="32">
        <f>O306*'Расчет субсидий'!S306</f>
        <v>0</v>
      </c>
      <c r="Q306" s="39">
        <f t="shared" si="123"/>
        <v>0</v>
      </c>
      <c r="R306" s="27">
        <f>'Расчет субсидий'!V306-1</f>
        <v>0</v>
      </c>
      <c r="S306" s="32">
        <f>R306*'Расчет субсидий'!W306</f>
        <v>0</v>
      </c>
      <c r="T306" s="39">
        <f t="shared" si="124"/>
        <v>0</v>
      </c>
      <c r="U306" s="27">
        <f>'Расчет субсидий'!Z306-1</f>
        <v>0</v>
      </c>
      <c r="V306" s="32">
        <f>U306*'Расчет субсидий'!AA306</f>
        <v>0</v>
      </c>
      <c r="W306" s="39">
        <f t="shared" si="125"/>
        <v>0</v>
      </c>
      <c r="X306" s="115" t="e">
        <f>'Расчет субсидий'!AL306-1</f>
        <v>#VALUE!</v>
      </c>
      <c r="Y306" s="32" t="e">
        <f>X306*'Расчет субсидий'!AM306</f>
        <v>#VALUE!</v>
      </c>
      <c r="Z306" s="39" t="e">
        <f t="shared" si="126"/>
        <v>#VALUE!</v>
      </c>
      <c r="AA306" s="115">
        <f>'Расчет субсидий'!AP306-1</f>
        <v>4.2424242424242475E-2</v>
      </c>
      <c r="AB306" s="32">
        <f>AA306*'Расчет субсидий'!AQ306</f>
        <v>0.84848484848484951</v>
      </c>
      <c r="AC306" s="119">
        <f t="shared" si="127"/>
        <v>6.347676895827119</v>
      </c>
      <c r="AD306" s="32">
        <f t="shared" si="128"/>
        <v>-3.6017601860588018</v>
      </c>
      <c r="AE306" s="33" t="str">
        <f>IF('Расчет субсидий'!BG306="+",'Расчет субсидий'!BG306,"-")</f>
        <v>-</v>
      </c>
    </row>
    <row r="307" spans="1:31" ht="15.75" x14ac:dyDescent="0.2">
      <c r="A307" s="16" t="s">
        <v>302</v>
      </c>
      <c r="B307" s="28">
        <f>'Расчет субсидий'!AW307</f>
        <v>17.990909090909099</v>
      </c>
      <c r="C307" s="26">
        <f>'Расчет субсидий'!D307-1</f>
        <v>0.40618743314774686</v>
      </c>
      <c r="D307" s="32">
        <f>C307*'Расчет субсидий'!E307</f>
        <v>4.061874331477469</v>
      </c>
      <c r="E307" s="39">
        <f t="shared" si="121"/>
        <v>22.436542871345498</v>
      </c>
      <c r="F307" s="26" t="s">
        <v>378</v>
      </c>
      <c r="G307" s="32" t="s">
        <v>378</v>
      </c>
      <c r="H307" s="31" t="s">
        <v>378</v>
      </c>
      <c r="I307" s="26" t="s">
        <v>378</v>
      </c>
      <c r="J307" s="32" t="s">
        <v>378</v>
      </c>
      <c r="K307" s="31" t="s">
        <v>378</v>
      </c>
      <c r="L307" s="26">
        <f>'Расчет субсидий'!P307-1</f>
        <v>-0.58618745249944837</v>
      </c>
      <c r="M307" s="32">
        <f>L307*'Расчет субсидий'!Q307</f>
        <v>-11.723749049988967</v>
      </c>
      <c r="N307" s="39">
        <f t="shared" si="122"/>
        <v>-64.758379188283513</v>
      </c>
      <c r="O307" s="27">
        <f>'Расчет субсидий'!R307-1</f>
        <v>0</v>
      </c>
      <c r="P307" s="32">
        <f>O307*'Расчет субсидий'!S307</f>
        <v>0</v>
      </c>
      <c r="Q307" s="39">
        <f t="shared" si="123"/>
        <v>0</v>
      </c>
      <c r="R307" s="27">
        <f>'Расчет субсидий'!V307-1</f>
        <v>0</v>
      </c>
      <c r="S307" s="32">
        <f>R307*'Расчет субсидий'!W307</f>
        <v>0</v>
      </c>
      <c r="T307" s="39">
        <f t="shared" si="124"/>
        <v>0</v>
      </c>
      <c r="U307" s="27">
        <f>'Расчет субсидий'!Z307-1</f>
        <v>0</v>
      </c>
      <c r="V307" s="32">
        <f>U307*'Расчет субсидий'!AA307</f>
        <v>0</v>
      </c>
      <c r="W307" s="39">
        <f t="shared" si="125"/>
        <v>0</v>
      </c>
      <c r="X307" s="115" t="e">
        <f>'Расчет субсидий'!AL307-1</f>
        <v>#VALUE!</v>
      </c>
      <c r="Y307" s="32" t="e">
        <f>X307*'Расчет субсидий'!AM307</f>
        <v>#VALUE!</v>
      </c>
      <c r="Z307" s="39" t="e">
        <f t="shared" si="126"/>
        <v>#VALUE!</v>
      </c>
      <c r="AA307" s="115">
        <f>'Расчет субсидий'!AP307-1</f>
        <v>0.54594594594594592</v>
      </c>
      <c r="AB307" s="32">
        <f>AA307*'Расчет субсидий'!AQ307</f>
        <v>10.918918918918919</v>
      </c>
      <c r="AC307" s="119">
        <f t="shared" si="127"/>
        <v>60.31274540784711</v>
      </c>
      <c r="AD307" s="32">
        <f t="shared" si="128"/>
        <v>3.2570442004074209</v>
      </c>
      <c r="AE307" s="33" t="str">
        <f>IF('Расчет субсидий'!BG307="+",'Расчет субсидий'!BG307,"-")</f>
        <v>-</v>
      </c>
    </row>
    <row r="308" spans="1:31" ht="15.75" x14ac:dyDescent="0.2">
      <c r="A308" s="16" t="s">
        <v>303</v>
      </c>
      <c r="B308" s="28">
        <f>'Расчет субсидий'!AW308</f>
        <v>-0.87272727272726769</v>
      </c>
      <c r="C308" s="26">
        <f>'Расчет субсидий'!D308-1</f>
        <v>3.5929305569224468E-3</v>
      </c>
      <c r="D308" s="32">
        <f>C308*'Расчет субсидий'!E308</f>
        <v>3.5929305569224468E-2</v>
      </c>
      <c r="E308" s="39">
        <f t="shared" si="121"/>
        <v>1.1719186554857052E-2</v>
      </c>
      <c r="F308" s="26" t="s">
        <v>378</v>
      </c>
      <c r="G308" s="32" t="s">
        <v>378</v>
      </c>
      <c r="H308" s="31" t="s">
        <v>378</v>
      </c>
      <c r="I308" s="26" t="s">
        <v>378</v>
      </c>
      <c r="J308" s="32" t="s">
        <v>378</v>
      </c>
      <c r="K308" s="31" t="s">
        <v>378</v>
      </c>
      <c r="L308" s="26">
        <f>'Расчет субсидий'!P308-1</f>
        <v>-0.37133902326734425</v>
      </c>
      <c r="M308" s="32">
        <f>L308*'Расчет субсидий'!Q308</f>
        <v>-7.4267804653468854</v>
      </c>
      <c r="N308" s="39">
        <f t="shared" si="122"/>
        <v>-2.422418813736257</v>
      </c>
      <c r="O308" s="27">
        <f>'Расчет субсидий'!R308-1</f>
        <v>0</v>
      </c>
      <c r="P308" s="32">
        <f>O308*'Расчет субсидий'!S308</f>
        <v>0</v>
      </c>
      <c r="Q308" s="39">
        <f t="shared" si="123"/>
        <v>0</v>
      </c>
      <c r="R308" s="27">
        <f>'Расчет субсидий'!V308-1</f>
        <v>-1.1596647514627634E-2</v>
      </c>
      <c r="S308" s="32">
        <f>R308*'Расчет субсидий'!W308</f>
        <v>-0.46386590058510535</v>
      </c>
      <c r="T308" s="39">
        <f t="shared" si="124"/>
        <v>-0.15130075405771232</v>
      </c>
      <c r="U308" s="27">
        <f>'Расчет субсидий'!Z308-1</f>
        <v>0</v>
      </c>
      <c r="V308" s="32">
        <f>U308*'Расчет субсидий'!AA308</f>
        <v>0</v>
      </c>
      <c r="W308" s="39">
        <f t="shared" si="125"/>
        <v>0</v>
      </c>
      <c r="X308" s="115" t="e">
        <f>'Расчет субсидий'!AL308-1</f>
        <v>#VALUE!</v>
      </c>
      <c r="Y308" s="32" t="e">
        <f>X308*'Расчет субсидий'!AM308</f>
        <v>#VALUE!</v>
      </c>
      <c r="Z308" s="39" t="e">
        <f t="shared" si="126"/>
        <v>#VALUE!</v>
      </c>
      <c r="AA308" s="115">
        <f>'Расчет субсидий'!AP308-1</f>
        <v>0.25895316804407709</v>
      </c>
      <c r="AB308" s="32">
        <f>AA308*'Расчет субсидий'!AQ308</f>
        <v>5.1790633608815417</v>
      </c>
      <c r="AC308" s="119">
        <f t="shared" si="127"/>
        <v>1.6892731085118446</v>
      </c>
      <c r="AD308" s="32">
        <f t="shared" si="128"/>
        <v>-2.6756536994812246</v>
      </c>
      <c r="AE308" s="33" t="str">
        <f>IF('Расчет субсидий'!BG308="+",'Расчет субсидий'!BG308,"-")</f>
        <v>-</v>
      </c>
    </row>
    <row r="309" spans="1:31" ht="15.75" x14ac:dyDescent="0.2">
      <c r="A309" s="16" t="s">
        <v>304</v>
      </c>
      <c r="B309" s="28">
        <f>'Расчет субсидий'!AW309</f>
        <v>7.7727272727272521</v>
      </c>
      <c r="C309" s="26">
        <f>'Расчет субсидий'!D309-1</f>
        <v>1.8781192249383016E-2</v>
      </c>
      <c r="D309" s="32">
        <f>C309*'Расчет субсидий'!E309</f>
        <v>0.18781192249383016</v>
      </c>
      <c r="E309" s="39">
        <f t="shared" si="121"/>
        <v>1.1417467407542192</v>
      </c>
      <c r="F309" s="26" t="s">
        <v>378</v>
      </c>
      <c r="G309" s="32" t="s">
        <v>378</v>
      </c>
      <c r="H309" s="31" t="s">
        <v>378</v>
      </c>
      <c r="I309" s="26" t="s">
        <v>378</v>
      </c>
      <c r="J309" s="32" t="s">
        <v>378</v>
      </c>
      <c r="K309" s="31" t="s">
        <v>378</v>
      </c>
      <c r="L309" s="26">
        <f>'Расчет субсидий'!P309-1</f>
        <v>-0.12462579331816559</v>
      </c>
      <c r="M309" s="32">
        <f>L309*'Расчет субсидий'!Q309</f>
        <v>-2.4925158663633118</v>
      </c>
      <c r="N309" s="39">
        <f t="shared" si="122"/>
        <v>-15.152509110767335</v>
      </c>
      <c r="O309" s="27">
        <f>'Расчет субсидий'!R309-1</f>
        <v>0</v>
      </c>
      <c r="P309" s="32">
        <f>O309*'Расчет субсидий'!S309</f>
        <v>0</v>
      </c>
      <c r="Q309" s="39">
        <f t="shared" si="123"/>
        <v>0</v>
      </c>
      <c r="R309" s="27">
        <f>'Расчет субсидий'!V309-1</f>
        <v>1.5965166908562978E-2</v>
      </c>
      <c r="S309" s="32">
        <f>R309*'Расчет субсидий'!W309</f>
        <v>0.47895500725688933</v>
      </c>
      <c r="T309" s="39">
        <f t="shared" si="124"/>
        <v>2.911664559109294</v>
      </c>
      <c r="U309" s="27">
        <f>'Расчет субсидий'!Z309-1</f>
        <v>0</v>
      </c>
      <c r="V309" s="32">
        <f>U309*'Расчет субсидий'!AA309</f>
        <v>0</v>
      </c>
      <c r="W309" s="39">
        <f t="shared" si="125"/>
        <v>0</v>
      </c>
      <c r="X309" s="115" t="e">
        <f>'Расчет субсидий'!AL309-1</f>
        <v>#VALUE!</v>
      </c>
      <c r="Y309" s="32" t="e">
        <f>X309*'Расчет субсидий'!AM309</f>
        <v>#VALUE!</v>
      </c>
      <c r="Z309" s="39" t="e">
        <f t="shared" si="126"/>
        <v>#VALUE!</v>
      </c>
      <c r="AA309" s="115">
        <f>'Расчет субсидий'!AP309-1</f>
        <v>0.15521628498727735</v>
      </c>
      <c r="AB309" s="32">
        <f>AA309*'Расчет субсидий'!AQ309</f>
        <v>3.1043256997455471</v>
      </c>
      <c r="AC309" s="119">
        <f t="shared" si="127"/>
        <v>18.871825083631077</v>
      </c>
      <c r="AD309" s="32">
        <f t="shared" si="128"/>
        <v>1.2785767631329548</v>
      </c>
      <c r="AE309" s="33" t="str">
        <f>IF('Расчет субсидий'!BG309="+",'Расчет субсидий'!BG309,"-")</f>
        <v>-</v>
      </c>
    </row>
    <row r="310" spans="1:31" ht="15.75" x14ac:dyDescent="0.2">
      <c r="A310" s="16" t="s">
        <v>305</v>
      </c>
      <c r="B310" s="28">
        <f>'Расчет субсидий'!AW310</f>
        <v>-71.036363636363717</v>
      </c>
      <c r="C310" s="26">
        <f>'Расчет субсидий'!D310-1</f>
        <v>5.3221026499899127E-2</v>
      </c>
      <c r="D310" s="32">
        <f>C310*'Расчет субсидий'!E310</f>
        <v>0.53221026499899127</v>
      </c>
      <c r="E310" s="39">
        <f t="shared" si="121"/>
        <v>4.630667174163043</v>
      </c>
      <c r="F310" s="26" t="s">
        <v>378</v>
      </c>
      <c r="G310" s="32" t="s">
        <v>378</v>
      </c>
      <c r="H310" s="31" t="s">
        <v>378</v>
      </c>
      <c r="I310" s="26" t="s">
        <v>378</v>
      </c>
      <c r="J310" s="32" t="s">
        <v>378</v>
      </c>
      <c r="K310" s="31" t="s">
        <v>378</v>
      </c>
      <c r="L310" s="26">
        <f>'Расчет субсидий'!P310-1</f>
        <v>-0.4373985769566846</v>
      </c>
      <c r="M310" s="32">
        <f>L310*'Расчет субсидий'!Q310</f>
        <v>-8.7479715391336921</v>
      </c>
      <c r="N310" s="39">
        <f t="shared" si="122"/>
        <v>-76.114549663666708</v>
      </c>
      <c r="O310" s="27">
        <f>'Расчет субсидий'!R310-1</f>
        <v>0</v>
      </c>
      <c r="P310" s="32">
        <f>O310*'Расчет субсидий'!S310</f>
        <v>0</v>
      </c>
      <c r="Q310" s="39">
        <f t="shared" si="123"/>
        <v>0</v>
      </c>
      <c r="R310" s="27">
        <f>'Расчет субсидий'!V310-1</f>
        <v>0.14233946948833176</v>
      </c>
      <c r="S310" s="32">
        <f>R310*'Расчет субсидий'!W310</f>
        <v>4.2701840846499532</v>
      </c>
      <c r="T310" s="39">
        <f t="shared" si="124"/>
        <v>37.154114771648537</v>
      </c>
      <c r="U310" s="27">
        <f>'Расчет субсидий'!Z310-1</f>
        <v>0</v>
      </c>
      <c r="V310" s="32">
        <f>U310*'Расчет субсидий'!AA310</f>
        <v>0</v>
      </c>
      <c r="W310" s="39">
        <f t="shared" si="125"/>
        <v>0</v>
      </c>
      <c r="X310" s="115" t="e">
        <f>'Расчет субсидий'!AL310-1</f>
        <v>#VALUE!</v>
      </c>
      <c r="Y310" s="32" t="e">
        <f>X310*'Расчет субсидий'!AM310</f>
        <v>#VALUE!</v>
      </c>
      <c r="Z310" s="39" t="e">
        <f t="shared" si="126"/>
        <v>#VALUE!</v>
      </c>
      <c r="AA310" s="115">
        <f>'Расчет субсидий'!AP310-1</f>
        <v>-0.2109375</v>
      </c>
      <c r="AB310" s="32">
        <f>AA310*'Расчет субсидий'!AQ310</f>
        <v>-4.21875</v>
      </c>
      <c r="AC310" s="119">
        <f t="shared" si="127"/>
        <v>-36.706595918508569</v>
      </c>
      <c r="AD310" s="32">
        <f t="shared" si="128"/>
        <v>-8.164327189484748</v>
      </c>
      <c r="AE310" s="33" t="str">
        <f>IF('Расчет субсидий'!BG310="+",'Расчет субсидий'!BG310,"-")</f>
        <v>-</v>
      </c>
    </row>
    <row r="311" spans="1:31" ht="15.75" x14ac:dyDescent="0.2">
      <c r="A311" s="16" t="s">
        <v>306</v>
      </c>
      <c r="B311" s="28">
        <f>'Расчет субсидий'!AW311</f>
        <v>2.6818181818181799</v>
      </c>
      <c r="C311" s="26">
        <f>'Расчет субсидий'!D311-1</f>
        <v>0.10077758515194768</v>
      </c>
      <c r="D311" s="32">
        <f>C311*'Расчет субсидий'!E311</f>
        <v>1.0077758515194768</v>
      </c>
      <c r="E311" s="39">
        <f t="shared" si="121"/>
        <v>0.32869841477853196</v>
      </c>
      <c r="F311" s="26" t="s">
        <v>378</v>
      </c>
      <c r="G311" s="32" t="s">
        <v>378</v>
      </c>
      <c r="H311" s="31" t="s">
        <v>378</v>
      </c>
      <c r="I311" s="26" t="s">
        <v>378</v>
      </c>
      <c r="J311" s="32" t="s">
        <v>378</v>
      </c>
      <c r="K311" s="31" t="s">
        <v>378</v>
      </c>
      <c r="L311" s="26">
        <f>'Расчет субсидий'!P311-1</f>
        <v>-0.35178578563722618</v>
      </c>
      <c r="M311" s="32">
        <f>L311*'Расчет субсидий'!Q311</f>
        <v>-7.0357157127445236</v>
      </c>
      <c r="N311" s="39">
        <f t="shared" si="122"/>
        <v>-2.2947846965420555</v>
      </c>
      <c r="O311" s="27">
        <f>'Расчет субсидий'!R311-1</f>
        <v>0</v>
      </c>
      <c r="P311" s="32">
        <f>O311*'Расчет субсидий'!S311</f>
        <v>0</v>
      </c>
      <c r="Q311" s="39">
        <f t="shared" si="123"/>
        <v>0</v>
      </c>
      <c r="R311" s="27">
        <f>'Расчет субсидий'!V311-1</f>
        <v>-0.14079422382671469</v>
      </c>
      <c r="S311" s="32">
        <f>R311*'Расчет субсидий'!W311</f>
        <v>-4.9277978339350144</v>
      </c>
      <c r="T311" s="39">
        <f t="shared" si="124"/>
        <v>-1.6072615095125828</v>
      </c>
      <c r="U311" s="27">
        <f>'Расчет субсидий'!Z311-1</f>
        <v>0</v>
      </c>
      <c r="V311" s="32">
        <f>U311*'Расчет субсидий'!AA311</f>
        <v>0</v>
      </c>
      <c r="W311" s="39">
        <f t="shared" si="125"/>
        <v>0</v>
      </c>
      <c r="X311" s="115" t="e">
        <f>'Расчет субсидий'!AL311-1</f>
        <v>#VALUE!</v>
      </c>
      <c r="Y311" s="32" t="e">
        <f>X311*'Расчет субсидий'!AM311</f>
        <v>#VALUE!</v>
      </c>
      <c r="Z311" s="39" t="e">
        <f t="shared" si="126"/>
        <v>#VALUE!</v>
      </c>
      <c r="AA311" s="115">
        <f>'Расчет субсидий'!AP311-1</f>
        <v>0.95890410958904115</v>
      </c>
      <c r="AB311" s="32">
        <f>AA311*'Расчет субсидий'!AQ311</f>
        <v>19.178082191780824</v>
      </c>
      <c r="AC311" s="119">
        <f t="shared" si="127"/>
        <v>6.255165973094285</v>
      </c>
      <c r="AD311" s="32">
        <f t="shared" si="128"/>
        <v>8.2223444966207637</v>
      </c>
      <c r="AE311" s="33" t="str">
        <f>IF('Расчет субсидий'!BG311="+",'Расчет субсидий'!BG311,"-")</f>
        <v>-</v>
      </c>
    </row>
    <row r="312" spans="1:31" ht="15.75" x14ac:dyDescent="0.2">
      <c r="A312" s="36" t="s">
        <v>307</v>
      </c>
      <c r="B312" s="44"/>
      <c r="C312" s="45"/>
      <c r="D312" s="46"/>
      <c r="E312" s="42"/>
      <c r="F312" s="45"/>
      <c r="G312" s="46"/>
      <c r="H312" s="42"/>
      <c r="I312" s="45"/>
      <c r="J312" s="46"/>
      <c r="K312" s="42"/>
      <c r="L312" s="45"/>
      <c r="M312" s="46"/>
      <c r="N312" s="42"/>
      <c r="O312" s="47"/>
      <c r="P312" s="46"/>
      <c r="Q312" s="42"/>
      <c r="R312" s="47"/>
      <c r="S312" s="46"/>
      <c r="T312" s="42"/>
      <c r="U312" s="47"/>
      <c r="V312" s="46"/>
      <c r="W312" s="42"/>
      <c r="X312" s="116"/>
      <c r="Y312" s="46"/>
      <c r="Z312" s="42"/>
      <c r="AA312" s="116"/>
      <c r="AB312" s="46"/>
      <c r="AC312" s="120"/>
      <c r="AD312" s="32"/>
      <c r="AE312" s="33"/>
    </row>
    <row r="313" spans="1:31" ht="15.75" x14ac:dyDescent="0.2">
      <c r="A313" s="16" t="s">
        <v>308</v>
      </c>
      <c r="B313" s="28">
        <f>'Расчет субсидий'!AW313</f>
        <v>0.76363636363635123</v>
      </c>
      <c r="C313" s="26">
        <f>'Расчет субсидий'!D313-1</f>
        <v>0.2595797280593326</v>
      </c>
      <c r="D313" s="32">
        <f>C313*'Расчет субсидий'!E313</f>
        <v>2.595797280593326</v>
      </c>
      <c r="E313" s="39">
        <f t="shared" ref="E313:E327" si="129">$B313*D313/$AD313</f>
        <v>9.4845762277256984</v>
      </c>
      <c r="F313" s="26" t="s">
        <v>378</v>
      </c>
      <c r="G313" s="32" t="s">
        <v>378</v>
      </c>
      <c r="H313" s="31" t="s">
        <v>378</v>
      </c>
      <c r="I313" s="26" t="s">
        <v>378</v>
      </c>
      <c r="J313" s="32" t="s">
        <v>378</v>
      </c>
      <c r="K313" s="31" t="s">
        <v>378</v>
      </c>
      <c r="L313" s="26">
        <f>'Расчет субсидий'!P313-1</f>
        <v>-0.11934002869440463</v>
      </c>
      <c r="M313" s="32">
        <f>L313*'Расчет субсидий'!Q313</f>
        <v>-2.3868005738880926</v>
      </c>
      <c r="N313" s="39">
        <f t="shared" ref="N313:N327" si="130">$B313*M313/$AD313</f>
        <v>-8.7209398640893472</v>
      </c>
      <c r="O313" s="27">
        <f>'Расчет субсидий'!R313-1</f>
        <v>0</v>
      </c>
      <c r="P313" s="32">
        <f>O313*'Расчет субсидий'!S313</f>
        <v>0</v>
      </c>
      <c r="Q313" s="39">
        <f t="shared" ref="Q313:Q327" si="131">$B313*P313/$AD313</f>
        <v>0</v>
      </c>
      <c r="R313" s="27">
        <f>'Расчет субсидий'!V313-1</f>
        <v>0</v>
      </c>
      <c r="S313" s="32">
        <f>R313*'Расчет субсидий'!W313</f>
        <v>0</v>
      </c>
      <c r="T313" s="39">
        <f t="shared" ref="T313:T327" si="132">$B313*S313/$AD313</f>
        <v>0</v>
      </c>
      <c r="U313" s="27">
        <f>'Расчет субсидий'!Z313-1</f>
        <v>0</v>
      </c>
      <c r="V313" s="32">
        <f>U313*'Расчет субсидий'!AA313</f>
        <v>0</v>
      </c>
      <c r="W313" s="39">
        <f t="shared" ref="W313:W327" si="133">$B313*V313/$AD313</f>
        <v>0</v>
      </c>
      <c r="X313" s="115" t="e">
        <f>'Расчет субсидий'!AL313-1</f>
        <v>#VALUE!</v>
      </c>
      <c r="Y313" s="32" t="e">
        <f>X313*'Расчет субсидий'!AM313</f>
        <v>#VALUE!</v>
      </c>
      <c r="Z313" s="39" t="e">
        <f t="shared" si="126"/>
        <v>#VALUE!</v>
      </c>
      <c r="AA313" s="115">
        <f>'Расчет субсидий'!AP313-1</f>
        <v>0</v>
      </c>
      <c r="AB313" s="32">
        <f>AA313*'Расчет субсидий'!AQ313</f>
        <v>0</v>
      </c>
      <c r="AC313" s="119">
        <f t="shared" si="127"/>
        <v>0</v>
      </c>
      <c r="AD313" s="32">
        <f t="shared" si="128"/>
        <v>0.2089967067052334</v>
      </c>
      <c r="AE313" s="33" t="str">
        <f>IF('Расчет субсидий'!BG313="+",'Расчет субсидий'!BG313,"-")</f>
        <v>-</v>
      </c>
    </row>
    <row r="314" spans="1:31" ht="15.75" x14ac:dyDescent="0.2">
      <c r="A314" s="16" t="s">
        <v>309</v>
      </c>
      <c r="B314" s="28">
        <f>'Расчет субсидий'!AW314</f>
        <v>75.763636363636351</v>
      </c>
      <c r="C314" s="26">
        <f>'Расчет субсидий'!D314-1</f>
        <v>0.22563656606267868</v>
      </c>
      <c r="D314" s="32">
        <f>C314*'Расчет субсидий'!E314</f>
        <v>2.2563656606267868</v>
      </c>
      <c r="E314" s="39">
        <f t="shared" si="129"/>
        <v>1.8223565461690927</v>
      </c>
      <c r="F314" s="26" t="s">
        <v>378</v>
      </c>
      <c r="G314" s="32" t="s">
        <v>378</v>
      </c>
      <c r="H314" s="31" t="s">
        <v>378</v>
      </c>
      <c r="I314" s="26" t="s">
        <v>378</v>
      </c>
      <c r="J314" s="32" t="s">
        <v>378</v>
      </c>
      <c r="K314" s="31" t="s">
        <v>378</v>
      </c>
      <c r="L314" s="26">
        <f>'Расчет субсидий'!P314-1</f>
        <v>-0.2431607699201912</v>
      </c>
      <c r="M314" s="32">
        <f>L314*'Расчет субсидий'!Q314</f>
        <v>-4.863215398403824</v>
      </c>
      <c r="N314" s="39">
        <f t="shared" si="130"/>
        <v>-3.9277819953392035</v>
      </c>
      <c r="O314" s="27">
        <f>'Расчет субсидий'!R314-1</f>
        <v>0</v>
      </c>
      <c r="P314" s="32">
        <f>O314*'Расчет субсидий'!S314</f>
        <v>0</v>
      </c>
      <c r="Q314" s="39">
        <f t="shared" si="131"/>
        <v>0</v>
      </c>
      <c r="R314" s="27">
        <f>'Расчет субсидий'!V314-1</f>
        <v>0.34999999999999987</v>
      </c>
      <c r="S314" s="32">
        <f>R314*'Расчет субсидий'!W314</f>
        <v>5.2499999999999982</v>
      </c>
      <c r="T314" s="39">
        <f t="shared" si="132"/>
        <v>4.2401690622831278</v>
      </c>
      <c r="U314" s="27">
        <f>'Расчет субсидий'!Z314-1</f>
        <v>2.375</v>
      </c>
      <c r="V314" s="32">
        <f>U314*'Расчет субсидий'!AA314</f>
        <v>83.125</v>
      </c>
      <c r="W314" s="39">
        <f t="shared" si="133"/>
        <v>67.136010152816212</v>
      </c>
      <c r="X314" s="115" t="e">
        <f>'Расчет субсидий'!AL314-1</f>
        <v>#VALUE!</v>
      </c>
      <c r="Y314" s="32" t="e">
        <f>X314*'Расчет субсидий'!AM314</f>
        <v>#VALUE!</v>
      </c>
      <c r="Z314" s="39" t="e">
        <f t="shared" si="126"/>
        <v>#VALUE!</v>
      </c>
      <c r="AA314" s="115">
        <f>'Расчет субсидий'!AP314-1</f>
        <v>0.40196078431372539</v>
      </c>
      <c r="AB314" s="32">
        <f>AA314*'Расчет субсидий'!AQ314</f>
        <v>8.0392156862745079</v>
      </c>
      <c r="AC314" s="119">
        <f t="shared" si="127"/>
        <v>6.4928825977071236</v>
      </c>
      <c r="AD314" s="32">
        <f t="shared" si="128"/>
        <v>93.807365948497463</v>
      </c>
      <c r="AE314" s="33" t="str">
        <f>IF('Расчет субсидий'!BG314="+",'Расчет субсидий'!BG314,"-")</f>
        <v>-</v>
      </c>
    </row>
    <row r="315" spans="1:31" ht="15.75" x14ac:dyDescent="0.2">
      <c r="A315" s="16" t="s">
        <v>310</v>
      </c>
      <c r="B315" s="28">
        <f>'Расчет субсидий'!AW315</f>
        <v>30.509090909090901</v>
      </c>
      <c r="C315" s="26">
        <f>'Расчет субсидий'!D315-1</f>
        <v>-4.0620534803020969E-2</v>
      </c>
      <c r="D315" s="32">
        <f>C315*'Расчет субсидий'!E315</f>
        <v>-0.40620534803020969</v>
      </c>
      <c r="E315" s="39">
        <f t="shared" si="129"/>
        <v>-2.2362055083621599</v>
      </c>
      <c r="F315" s="26" t="s">
        <v>378</v>
      </c>
      <c r="G315" s="32" t="s">
        <v>378</v>
      </c>
      <c r="H315" s="31" t="s">
        <v>378</v>
      </c>
      <c r="I315" s="26" t="s">
        <v>378</v>
      </c>
      <c r="J315" s="32" t="s">
        <v>378</v>
      </c>
      <c r="K315" s="31" t="s">
        <v>378</v>
      </c>
      <c r="L315" s="26">
        <f>'Расчет субсидий'!P315-1</f>
        <v>0.14889442706400113</v>
      </c>
      <c r="M315" s="32">
        <f>L315*'Расчет субсидий'!Q315</f>
        <v>2.9778885412800227</v>
      </c>
      <c r="N315" s="39">
        <f t="shared" si="130"/>
        <v>16.393606808947524</v>
      </c>
      <c r="O315" s="27">
        <f>'Расчет субсидий'!R315-1</f>
        <v>0</v>
      </c>
      <c r="P315" s="32">
        <f>O315*'Расчет субсидий'!S315</f>
        <v>0</v>
      </c>
      <c r="Q315" s="39">
        <f t="shared" si="131"/>
        <v>0</v>
      </c>
      <c r="R315" s="27">
        <f>'Расчет субсидий'!V315-1</f>
        <v>0.12631578947368416</v>
      </c>
      <c r="S315" s="32">
        <f>R315*'Расчет субсидий'!W315</f>
        <v>1.2631578947368416</v>
      </c>
      <c r="T315" s="39">
        <f t="shared" si="132"/>
        <v>6.9538243546995382</v>
      </c>
      <c r="U315" s="27">
        <f>'Расчет субсидий'!Z315-1</f>
        <v>2.7972027972027913E-2</v>
      </c>
      <c r="V315" s="32">
        <f>U315*'Расчет субсидий'!AA315</f>
        <v>1.1188811188811165</v>
      </c>
      <c r="W315" s="39">
        <f t="shared" si="133"/>
        <v>6.1595646964704427</v>
      </c>
      <c r="X315" s="115" t="e">
        <f>'Расчет субсидий'!AL315-1</f>
        <v>#VALUE!</v>
      </c>
      <c r="Y315" s="32" t="e">
        <f>X315*'Расчет субсидий'!AM315</f>
        <v>#VALUE!</v>
      </c>
      <c r="Z315" s="39" t="e">
        <f t="shared" si="126"/>
        <v>#VALUE!</v>
      </c>
      <c r="AA315" s="115">
        <f>'Расчет субсидий'!AP315-1</f>
        <v>2.9411764705882248E-2</v>
      </c>
      <c r="AB315" s="32">
        <f>AA315*'Расчет субсидий'!AQ315</f>
        <v>0.58823529411764497</v>
      </c>
      <c r="AC315" s="119">
        <f t="shared" si="127"/>
        <v>3.2383005573355592</v>
      </c>
      <c r="AD315" s="32">
        <f t="shared" si="128"/>
        <v>5.5419575009854158</v>
      </c>
      <c r="AE315" s="33" t="str">
        <f>IF('Расчет субсидий'!BG315="+",'Расчет субсидий'!BG315,"-")</f>
        <v>-</v>
      </c>
    </row>
    <row r="316" spans="1:31" ht="15.75" x14ac:dyDescent="0.2">
      <c r="A316" s="16" t="s">
        <v>311</v>
      </c>
      <c r="B316" s="28">
        <f>'Расчет субсидий'!AW316</f>
        <v>-16.745454545454663</v>
      </c>
      <c r="C316" s="26">
        <f>'Расчет субсидий'!D316-1</f>
        <v>-1.9602624121248136E-2</v>
      </c>
      <c r="D316" s="32">
        <f>C316*'Расчет субсидий'!E316</f>
        <v>-0.19602624121248136</v>
      </c>
      <c r="E316" s="39">
        <f t="shared" si="129"/>
        <v>-1.1433480096632824</v>
      </c>
      <c r="F316" s="26" t="s">
        <v>378</v>
      </c>
      <c r="G316" s="32" t="s">
        <v>378</v>
      </c>
      <c r="H316" s="31" t="s">
        <v>378</v>
      </c>
      <c r="I316" s="26" t="s">
        <v>378</v>
      </c>
      <c r="J316" s="32" t="s">
        <v>378</v>
      </c>
      <c r="K316" s="31" t="s">
        <v>378</v>
      </c>
      <c r="L316" s="26">
        <f>'Расчет субсидий'!P316-1</f>
        <v>-0.1256012827365045</v>
      </c>
      <c r="M316" s="32">
        <f>L316*'Расчет субсидий'!Q316</f>
        <v>-2.5120256547300901</v>
      </c>
      <c r="N316" s="39">
        <f t="shared" si="130"/>
        <v>-14.651709458865446</v>
      </c>
      <c r="O316" s="27">
        <f>'Расчет субсидий'!R316-1</f>
        <v>0</v>
      </c>
      <c r="P316" s="32">
        <f>O316*'Расчет субсидий'!S316</f>
        <v>0</v>
      </c>
      <c r="Q316" s="39">
        <f t="shared" si="131"/>
        <v>0</v>
      </c>
      <c r="R316" s="27">
        <f>'Расчет субсидий'!V316-1</f>
        <v>0.16526315789473678</v>
      </c>
      <c r="S316" s="32">
        <f>R316*'Расчет субсидий'!W316</f>
        <v>3.3052631578947356</v>
      </c>
      <c r="T316" s="39">
        <f t="shared" si="132"/>
        <v>19.2783681899814</v>
      </c>
      <c r="U316" s="27">
        <f>'Расчет субсидий'!Z316-1</f>
        <v>0</v>
      </c>
      <c r="V316" s="32">
        <f>U316*'Расчет субсидий'!AA316</f>
        <v>0</v>
      </c>
      <c r="W316" s="39">
        <f t="shared" si="133"/>
        <v>0</v>
      </c>
      <c r="X316" s="115" t="e">
        <f>'Расчет субсидий'!AL316-1</f>
        <v>#VALUE!</v>
      </c>
      <c r="Y316" s="32" t="e">
        <f>X316*'Расчет субсидий'!AM316</f>
        <v>#VALUE!</v>
      </c>
      <c r="Z316" s="39" t="e">
        <f t="shared" si="126"/>
        <v>#VALUE!</v>
      </c>
      <c r="AA316" s="115">
        <f>'Расчет субсидий'!AP316-1</f>
        <v>-0.17341040462427748</v>
      </c>
      <c r="AB316" s="32">
        <f>AA316*'Расчет субсидий'!AQ316</f>
        <v>-3.4682080924855496</v>
      </c>
      <c r="AC316" s="119">
        <f t="shared" si="127"/>
        <v>-20.228765266907338</v>
      </c>
      <c r="AD316" s="32">
        <f t="shared" si="128"/>
        <v>-2.8709968305333855</v>
      </c>
      <c r="AE316" s="33" t="str">
        <f>IF('Расчет субсидий'!BG316="+",'Расчет субсидий'!BG316,"-")</f>
        <v>-</v>
      </c>
    </row>
    <row r="317" spans="1:31" ht="15.75" x14ac:dyDescent="0.2">
      <c r="A317" s="16" t="s">
        <v>312</v>
      </c>
      <c r="B317" s="28">
        <f>'Расчет субсидий'!AW317</f>
        <v>-47.263636363636238</v>
      </c>
      <c r="C317" s="26">
        <f>'Расчет субсидий'!D317-1</f>
        <v>-1</v>
      </c>
      <c r="D317" s="32">
        <f>C317*'Расчет субсидий'!E317</f>
        <v>0</v>
      </c>
      <c r="E317" s="39">
        <f t="shared" si="129"/>
        <v>0</v>
      </c>
      <c r="F317" s="26" t="s">
        <v>378</v>
      </c>
      <c r="G317" s="32" t="s">
        <v>378</v>
      </c>
      <c r="H317" s="31" t="s">
        <v>378</v>
      </c>
      <c r="I317" s="26" t="s">
        <v>378</v>
      </c>
      <c r="J317" s="32" t="s">
        <v>378</v>
      </c>
      <c r="K317" s="31" t="s">
        <v>378</v>
      </c>
      <c r="L317" s="26">
        <f>'Расчет субсидий'!P317-1</f>
        <v>-0.10841017043866985</v>
      </c>
      <c r="M317" s="32">
        <f>L317*'Расчет субсидий'!Q317</f>
        <v>-2.168203408773397</v>
      </c>
      <c r="N317" s="39">
        <f t="shared" si="130"/>
        <v>-13.164138180859441</v>
      </c>
      <c r="O317" s="27">
        <f>'Расчет субсидий'!R317-1</f>
        <v>0</v>
      </c>
      <c r="P317" s="32">
        <f>O317*'Расчет субсидий'!S317</f>
        <v>0</v>
      </c>
      <c r="Q317" s="39">
        <f t="shared" si="131"/>
        <v>0</v>
      </c>
      <c r="R317" s="27">
        <f>'Расчет субсидий'!V317-1</f>
        <v>-0.10434782608695647</v>
      </c>
      <c r="S317" s="32">
        <f>R317*'Расчет субсидий'!W317</f>
        <v>-2.0869565217391295</v>
      </c>
      <c r="T317" s="39">
        <f t="shared" si="132"/>
        <v>-12.67085178376405</v>
      </c>
      <c r="U317" s="27">
        <f>'Расчет субсидий'!Z317-1</f>
        <v>0</v>
      </c>
      <c r="V317" s="32">
        <f>U317*'Расчет субсидий'!AA317</f>
        <v>0</v>
      </c>
      <c r="W317" s="39">
        <f t="shared" si="133"/>
        <v>0</v>
      </c>
      <c r="X317" s="115" t="e">
        <f>'Расчет субсидий'!AL317-1</f>
        <v>#VALUE!</v>
      </c>
      <c r="Y317" s="32" t="e">
        <f>X317*'Расчет субсидий'!AM317</f>
        <v>#VALUE!</v>
      </c>
      <c r="Z317" s="39" t="e">
        <f t="shared" si="126"/>
        <v>#VALUE!</v>
      </c>
      <c r="AA317" s="115">
        <f>'Расчет субсидий'!AP317-1</f>
        <v>-0.17647058823529416</v>
      </c>
      <c r="AB317" s="32">
        <f>AA317*'Расчет субсидий'!AQ317</f>
        <v>-3.5294117647058831</v>
      </c>
      <c r="AC317" s="119">
        <f t="shared" si="127"/>
        <v>-21.428646399012749</v>
      </c>
      <c r="AD317" s="32">
        <f t="shared" si="128"/>
        <v>-7.7845716952184096</v>
      </c>
      <c r="AE317" s="33" t="str">
        <f>IF('Расчет субсидий'!BG317="+",'Расчет субсидий'!BG317,"-")</f>
        <v>-</v>
      </c>
    </row>
    <row r="318" spans="1:31" ht="15.75" x14ac:dyDescent="0.2">
      <c r="A318" s="16" t="s">
        <v>313</v>
      </c>
      <c r="B318" s="28">
        <f>'Расчет субсидий'!AW318</f>
        <v>45.727272727272691</v>
      </c>
      <c r="C318" s="26">
        <f>'Расчет субсидий'!D318-1</f>
        <v>0</v>
      </c>
      <c r="D318" s="32">
        <f>C318*'Расчет субсидий'!E318</f>
        <v>0</v>
      </c>
      <c r="E318" s="39">
        <f t="shared" si="129"/>
        <v>0</v>
      </c>
      <c r="F318" s="26" t="s">
        <v>378</v>
      </c>
      <c r="G318" s="32" t="s">
        <v>378</v>
      </c>
      <c r="H318" s="31" t="s">
        <v>378</v>
      </c>
      <c r="I318" s="26" t="s">
        <v>378</v>
      </c>
      <c r="J318" s="32" t="s">
        <v>378</v>
      </c>
      <c r="K318" s="31" t="s">
        <v>378</v>
      </c>
      <c r="L318" s="26">
        <f>'Расчет субсидий'!P318-1</f>
        <v>0.39364577153780256</v>
      </c>
      <c r="M318" s="32">
        <f>L318*'Расчет субсидий'!Q318</f>
        <v>7.8729154307560512</v>
      </c>
      <c r="N318" s="39">
        <f t="shared" si="130"/>
        <v>23.628477164504641</v>
      </c>
      <c r="O318" s="27">
        <f>'Расчет субсидий'!R318-1</f>
        <v>0</v>
      </c>
      <c r="P318" s="32">
        <f>O318*'Расчет субсидий'!S318</f>
        <v>0</v>
      </c>
      <c r="Q318" s="39">
        <f t="shared" si="131"/>
        <v>0</v>
      </c>
      <c r="R318" s="27">
        <f>'Расчет субсидий'!V318-1</f>
        <v>0.52083333333333326</v>
      </c>
      <c r="S318" s="32">
        <f>R318*'Расчет субсидий'!W318</f>
        <v>10.416666666666664</v>
      </c>
      <c r="T318" s="39">
        <f t="shared" si="132"/>
        <v>31.262874932209659</v>
      </c>
      <c r="U318" s="27">
        <f>'Расчет субсидий'!Z318-1</f>
        <v>0</v>
      </c>
      <c r="V318" s="32">
        <f>U318*'Расчет субсидий'!AA318</f>
        <v>0</v>
      </c>
      <c r="W318" s="39">
        <f t="shared" si="133"/>
        <v>0</v>
      </c>
      <c r="X318" s="115" t="e">
        <f>'Расчет субсидий'!AL318-1</f>
        <v>#VALUE!</v>
      </c>
      <c r="Y318" s="32" t="e">
        <f>X318*'Расчет субсидий'!AM318</f>
        <v>#VALUE!</v>
      </c>
      <c r="Z318" s="39" t="e">
        <f t="shared" si="126"/>
        <v>#VALUE!</v>
      </c>
      <c r="AA318" s="115">
        <f>'Расчет субсидий'!AP318-1</f>
        <v>-0.15267175572519087</v>
      </c>
      <c r="AB318" s="32">
        <f>AA318*'Расчет субсидий'!AQ318</f>
        <v>-3.0534351145038174</v>
      </c>
      <c r="AC318" s="119">
        <f t="shared" si="127"/>
        <v>-9.1640793694416125</v>
      </c>
      <c r="AD318" s="32">
        <f t="shared" si="128"/>
        <v>15.2361469829189</v>
      </c>
      <c r="AE318" s="33" t="str">
        <f>IF('Расчет субсидий'!BG318="+",'Расчет субсидий'!BG318,"-")</f>
        <v>-</v>
      </c>
    </row>
    <row r="319" spans="1:31" ht="15.75" x14ac:dyDescent="0.2">
      <c r="A319" s="16" t="s">
        <v>314</v>
      </c>
      <c r="B319" s="28">
        <f>'Расчет субсидий'!AW319</f>
        <v>25.018181818181858</v>
      </c>
      <c r="C319" s="26">
        <f>'Расчет субсидий'!D319-1</f>
        <v>-0.11020917716251455</v>
      </c>
      <c r="D319" s="32">
        <f>C319*'Расчет субсидий'!E319</f>
        <v>-1.1020917716251455</v>
      </c>
      <c r="E319" s="39">
        <f t="shared" si="129"/>
        <v>-4.4800673688857042</v>
      </c>
      <c r="F319" s="26" t="s">
        <v>378</v>
      </c>
      <c r="G319" s="32" t="s">
        <v>378</v>
      </c>
      <c r="H319" s="31" t="s">
        <v>378</v>
      </c>
      <c r="I319" s="26" t="s">
        <v>378</v>
      </c>
      <c r="J319" s="32" t="s">
        <v>378</v>
      </c>
      <c r="K319" s="31" t="s">
        <v>378</v>
      </c>
      <c r="L319" s="26">
        <f>'Расчет субсидий'!P319-1</f>
        <v>0.36282688439237942</v>
      </c>
      <c r="M319" s="32">
        <f>L319*'Расчет субсидий'!Q319</f>
        <v>7.2565376878475885</v>
      </c>
      <c r="N319" s="39">
        <f t="shared" si="130"/>
        <v>29.498249187067564</v>
      </c>
      <c r="O319" s="27">
        <f>'Расчет субсидий'!R319-1</f>
        <v>0</v>
      </c>
      <c r="P319" s="32">
        <f>O319*'Расчет субсидий'!S319</f>
        <v>0</v>
      </c>
      <c r="Q319" s="39">
        <f t="shared" si="131"/>
        <v>0</v>
      </c>
      <c r="R319" s="27">
        <f>'Расчет субсидий'!V319-1</f>
        <v>0</v>
      </c>
      <c r="S319" s="32">
        <f>R319*'Расчет субсидий'!W319</f>
        <v>0</v>
      </c>
      <c r="T319" s="39">
        <f t="shared" si="132"/>
        <v>0</v>
      </c>
      <c r="U319" s="27">
        <f>'Расчет субсидий'!Z319-1</f>
        <v>0</v>
      </c>
      <c r="V319" s="32">
        <f>U319*'Расчет субсидий'!AA319</f>
        <v>0</v>
      </c>
      <c r="W319" s="39">
        <f t="shared" si="133"/>
        <v>0</v>
      </c>
      <c r="X319" s="115" t="e">
        <f>'Расчет субсидий'!AL319-1</f>
        <v>#VALUE!</v>
      </c>
      <c r="Y319" s="32" t="e">
        <f>X319*'Расчет субсидий'!AM319</f>
        <v>#VALUE!</v>
      </c>
      <c r="Z319" s="39" t="e">
        <f t="shared" si="126"/>
        <v>#VALUE!</v>
      </c>
      <c r="AA319" s="115">
        <f>'Расчет субсидий'!AP319-1</f>
        <v>0</v>
      </c>
      <c r="AB319" s="32">
        <f>AA319*'Расчет субсидий'!AQ319</f>
        <v>0</v>
      </c>
      <c r="AC319" s="119">
        <f t="shared" si="127"/>
        <v>0</v>
      </c>
      <c r="AD319" s="32">
        <f t="shared" si="128"/>
        <v>6.1544459162224427</v>
      </c>
      <c r="AE319" s="33" t="str">
        <f>IF('Расчет субсидий'!BG319="+",'Расчет субсидий'!BG319,"-")</f>
        <v>-</v>
      </c>
    </row>
    <row r="320" spans="1:31" ht="15.75" x14ac:dyDescent="0.2">
      <c r="A320" s="16" t="s">
        <v>315</v>
      </c>
      <c r="B320" s="28">
        <f>'Расчет субсидий'!AW320</f>
        <v>18.254545454545479</v>
      </c>
      <c r="C320" s="26">
        <f>'Расчет субсидий'!D320-1</f>
        <v>0.29474024400096943</v>
      </c>
      <c r="D320" s="32">
        <f>C320*'Расчет субсидий'!E320</f>
        <v>2.9474024400096943</v>
      </c>
      <c r="E320" s="39">
        <f t="shared" si="129"/>
        <v>6.3962584658465778</v>
      </c>
      <c r="F320" s="26" t="s">
        <v>378</v>
      </c>
      <c r="G320" s="32" t="s">
        <v>378</v>
      </c>
      <c r="H320" s="31" t="s">
        <v>378</v>
      </c>
      <c r="I320" s="26" t="s">
        <v>378</v>
      </c>
      <c r="J320" s="32" t="s">
        <v>378</v>
      </c>
      <c r="K320" s="31" t="s">
        <v>378</v>
      </c>
      <c r="L320" s="26">
        <f>'Расчет субсидий'!P320-1</f>
        <v>0.25373501888031513</v>
      </c>
      <c r="M320" s="32">
        <f>L320*'Расчет субсидий'!Q320</f>
        <v>5.0747003776063027</v>
      </c>
      <c r="N320" s="39">
        <f t="shared" si="130"/>
        <v>11.012780206490016</v>
      </c>
      <c r="O320" s="27">
        <f>'Расчет субсидий'!R320-1</f>
        <v>0</v>
      </c>
      <c r="P320" s="32">
        <f>O320*'Расчет субсидий'!S320</f>
        <v>0</v>
      </c>
      <c r="Q320" s="39">
        <f t="shared" si="131"/>
        <v>0</v>
      </c>
      <c r="R320" s="27">
        <f>'Расчет субсидий'!V320-1</f>
        <v>1.298701298701288E-2</v>
      </c>
      <c r="S320" s="32">
        <f>R320*'Расчет субсидий'!W320</f>
        <v>0.38961038961038641</v>
      </c>
      <c r="T320" s="39">
        <f t="shared" si="132"/>
        <v>0.84550678220888664</v>
      </c>
      <c r="U320" s="27">
        <f>'Расчет субсидий'!Z320-1</f>
        <v>0</v>
      </c>
      <c r="V320" s="32">
        <f>U320*'Расчет субсидий'!AA320</f>
        <v>0</v>
      </c>
      <c r="W320" s="39">
        <f t="shared" si="133"/>
        <v>0</v>
      </c>
      <c r="X320" s="115" t="e">
        <f>'Расчет субсидий'!AL320-1</f>
        <v>#VALUE!</v>
      </c>
      <c r="Y320" s="32" t="e">
        <f>X320*'Расчет субсидий'!AM320</f>
        <v>#VALUE!</v>
      </c>
      <c r="Z320" s="39" t="e">
        <f t="shared" si="126"/>
        <v>#VALUE!</v>
      </c>
      <c r="AA320" s="115">
        <f>'Расчет субсидий'!AP320-1</f>
        <v>0</v>
      </c>
      <c r="AB320" s="32">
        <f>AA320*'Расчет субсидий'!AQ320</f>
        <v>0</v>
      </c>
      <c r="AC320" s="119">
        <f t="shared" si="127"/>
        <v>0</v>
      </c>
      <c r="AD320" s="32">
        <f t="shared" si="128"/>
        <v>8.4117132072263825</v>
      </c>
      <c r="AE320" s="33" t="str">
        <f>IF('Расчет субсидий'!BG320="+",'Расчет субсидий'!BG320,"-")</f>
        <v>-</v>
      </c>
    </row>
    <row r="321" spans="1:31" ht="15.75" x14ac:dyDescent="0.2">
      <c r="A321" s="16" t="s">
        <v>316</v>
      </c>
      <c r="B321" s="28">
        <f>'Расчет субсидий'!AW321</f>
        <v>6.3636363636363455</v>
      </c>
      <c r="C321" s="26">
        <f>'Расчет субсидий'!D321-1</f>
        <v>-1</v>
      </c>
      <c r="D321" s="32">
        <f>C321*'Расчет субсидий'!E321</f>
        <v>0</v>
      </c>
      <c r="E321" s="39">
        <f t="shared" si="129"/>
        <v>0</v>
      </c>
      <c r="F321" s="26" t="s">
        <v>378</v>
      </c>
      <c r="G321" s="32" t="s">
        <v>378</v>
      </c>
      <c r="H321" s="31" t="s">
        <v>378</v>
      </c>
      <c r="I321" s="26" t="s">
        <v>378</v>
      </c>
      <c r="J321" s="32" t="s">
        <v>378</v>
      </c>
      <c r="K321" s="31" t="s">
        <v>378</v>
      </c>
      <c r="L321" s="26">
        <f>'Расчет субсидий'!P321-1</f>
        <v>0.16084764498126236</v>
      </c>
      <c r="M321" s="32">
        <f>L321*'Расчет субсидий'!Q321</f>
        <v>3.2169528996252472</v>
      </c>
      <c r="N321" s="39">
        <f t="shared" si="130"/>
        <v>4.4561404404870286</v>
      </c>
      <c r="O321" s="27">
        <f>'Расчет субсидий'!R321-1</f>
        <v>0</v>
      </c>
      <c r="P321" s="32">
        <f>O321*'Расчет субсидий'!S321</f>
        <v>0</v>
      </c>
      <c r="Q321" s="39">
        <f t="shared" si="131"/>
        <v>0</v>
      </c>
      <c r="R321" s="27">
        <f>'Расчет субсидий'!V321-1</f>
        <v>0.13770491803278695</v>
      </c>
      <c r="S321" s="32">
        <f>R321*'Расчет субсидий'!W321</f>
        <v>1.3770491803278695</v>
      </c>
      <c r="T321" s="39">
        <f t="shared" si="132"/>
        <v>1.9074959231493174</v>
      </c>
      <c r="U321" s="27">
        <f>'Расчет субсидий'!Z321-1</f>
        <v>0</v>
      </c>
      <c r="V321" s="32">
        <f>U321*'Расчет субсидий'!AA321</f>
        <v>0</v>
      </c>
      <c r="W321" s="39">
        <f t="shared" si="133"/>
        <v>0</v>
      </c>
      <c r="X321" s="115" t="e">
        <f>'Расчет субсидий'!AL321-1</f>
        <v>#VALUE!</v>
      </c>
      <c r="Y321" s="32" t="e">
        <f>X321*'Расчет субсидий'!AM321</f>
        <v>#VALUE!</v>
      </c>
      <c r="Z321" s="39" t="e">
        <f t="shared" si="126"/>
        <v>#VALUE!</v>
      </c>
      <c r="AA321" s="115">
        <f>'Расчет субсидий'!AP321-1</f>
        <v>0</v>
      </c>
      <c r="AB321" s="32">
        <f>AA321*'Расчет субсидий'!AQ321</f>
        <v>0</v>
      </c>
      <c r="AC321" s="119">
        <f t="shared" si="127"/>
        <v>0</v>
      </c>
      <c r="AD321" s="32">
        <f t="shared" si="128"/>
        <v>4.5940020799531167</v>
      </c>
      <c r="AE321" s="33" t="str">
        <f>IF('Расчет субсидий'!BG321="+",'Расчет субсидий'!BG321,"-")</f>
        <v>-</v>
      </c>
    </row>
    <row r="322" spans="1:31" ht="15.75" x14ac:dyDescent="0.2">
      <c r="A322" s="16" t="s">
        <v>317</v>
      </c>
      <c r="B322" s="28">
        <f>'Расчет субсидий'!AW322</f>
        <v>-0.19090909090909092</v>
      </c>
      <c r="C322" s="26">
        <f>'Расчет субсидий'!D322-1</f>
        <v>-1</v>
      </c>
      <c r="D322" s="32">
        <f>C322*'Расчет субсидий'!E322</f>
        <v>0</v>
      </c>
      <c r="E322" s="39">
        <f t="shared" si="129"/>
        <v>0</v>
      </c>
      <c r="F322" s="26" t="s">
        <v>378</v>
      </c>
      <c r="G322" s="32" t="s">
        <v>378</v>
      </c>
      <c r="H322" s="31" t="s">
        <v>378</v>
      </c>
      <c r="I322" s="26" t="s">
        <v>378</v>
      </c>
      <c r="J322" s="32" t="s">
        <v>378</v>
      </c>
      <c r="K322" s="31" t="s">
        <v>378</v>
      </c>
      <c r="L322" s="26">
        <f>'Расчет субсидий'!P322-1</f>
        <v>-0.15770478776239971</v>
      </c>
      <c r="M322" s="32">
        <f>L322*'Расчет субсидий'!Q322</f>
        <v>-3.1540957552479942</v>
      </c>
      <c r="N322" s="39">
        <f t="shared" si="130"/>
        <v>-0.15225165273612754</v>
      </c>
      <c r="O322" s="27">
        <f>'Расчет субсидий'!R322-1</f>
        <v>0</v>
      </c>
      <c r="P322" s="32">
        <f>O322*'Расчет субсидий'!S322</f>
        <v>0</v>
      </c>
      <c r="Q322" s="39">
        <f t="shared" si="131"/>
        <v>0</v>
      </c>
      <c r="R322" s="27">
        <f>'Расчет субсидий'!V322-1</f>
        <v>-1.7347211102215154E-2</v>
      </c>
      <c r="S322" s="32">
        <f>R322*'Расчет субсидий'!W322</f>
        <v>-0.69388844408860617</v>
      </c>
      <c r="T322" s="39">
        <f t="shared" si="132"/>
        <v>-3.3494754321015785E-2</v>
      </c>
      <c r="U322" s="27">
        <f>'Расчет субсидий'!Z322-1</f>
        <v>0</v>
      </c>
      <c r="V322" s="32">
        <f>U322*'Расчет субсидий'!AA322</f>
        <v>0</v>
      </c>
      <c r="W322" s="39">
        <f t="shared" si="133"/>
        <v>0</v>
      </c>
      <c r="X322" s="115" t="e">
        <f>'Расчет субсидий'!AL322-1</f>
        <v>#VALUE!</v>
      </c>
      <c r="Y322" s="32" t="e">
        <f>X322*'Расчет субсидий'!AM322</f>
        <v>#VALUE!</v>
      </c>
      <c r="Z322" s="39" t="e">
        <f t="shared" si="126"/>
        <v>#VALUE!</v>
      </c>
      <c r="AA322" s="115">
        <f>'Расчет субсидий'!AP322-1</f>
        <v>-5.3475935828877219E-3</v>
      </c>
      <c r="AB322" s="32">
        <f>AA322*'Расчет субсидий'!AQ322</f>
        <v>-0.10695187165775444</v>
      </c>
      <c r="AC322" s="119">
        <f t="shared" si="127"/>
        <v>-5.1626838519476057E-3</v>
      </c>
      <c r="AD322" s="32">
        <f t="shared" si="128"/>
        <v>-3.9549360709943548</v>
      </c>
      <c r="AE322" s="33" t="str">
        <f>IF('Расчет субсидий'!BG322="+",'Расчет субсидий'!BG322,"-")</f>
        <v>-</v>
      </c>
    </row>
    <row r="323" spans="1:31" ht="15.75" x14ac:dyDescent="0.2">
      <c r="A323" s="16" t="s">
        <v>318</v>
      </c>
      <c r="B323" s="28">
        <f>'Расчет субсидий'!AW323</f>
        <v>43.281818181818153</v>
      </c>
      <c r="C323" s="26">
        <f>'Расчет субсидий'!D323-1</f>
        <v>0.24675716440422324</v>
      </c>
      <c r="D323" s="32">
        <f>C323*'Расчет субсидий'!E323</f>
        <v>2.4675716440422324</v>
      </c>
      <c r="E323" s="39">
        <f t="shared" si="129"/>
        <v>14.488112190985628</v>
      </c>
      <c r="F323" s="26" t="s">
        <v>378</v>
      </c>
      <c r="G323" s="32" t="s">
        <v>378</v>
      </c>
      <c r="H323" s="31" t="s">
        <v>378</v>
      </c>
      <c r="I323" s="26" t="s">
        <v>378</v>
      </c>
      <c r="J323" s="32" t="s">
        <v>378</v>
      </c>
      <c r="K323" s="31" t="s">
        <v>378</v>
      </c>
      <c r="L323" s="26">
        <f>'Расчет субсидий'!P323-1</f>
        <v>1.6584444211189098E-2</v>
      </c>
      <c r="M323" s="32">
        <f>L323*'Расчет субсидий'!Q323</f>
        <v>0.33168888422378195</v>
      </c>
      <c r="N323" s="39">
        <f t="shared" si="130"/>
        <v>1.9474797332590637</v>
      </c>
      <c r="O323" s="27">
        <f>'Расчет субсидий'!R323-1</f>
        <v>0</v>
      </c>
      <c r="P323" s="32">
        <f>O323*'Расчет субсидий'!S323</f>
        <v>0</v>
      </c>
      <c r="Q323" s="39">
        <f t="shared" si="131"/>
        <v>0</v>
      </c>
      <c r="R323" s="27">
        <f>'Расчет субсидий'!V323-1</f>
        <v>0.66666666666666674</v>
      </c>
      <c r="S323" s="32">
        <f>R323*'Расчет субсидий'!W323</f>
        <v>10.000000000000002</v>
      </c>
      <c r="T323" s="39">
        <f t="shared" si="132"/>
        <v>58.714048793542005</v>
      </c>
      <c r="U323" s="27">
        <f>'Расчет субсидий'!Z323-1</f>
        <v>-0.12500000000000011</v>
      </c>
      <c r="V323" s="32">
        <f>U323*'Расчет субсидий'!AA323</f>
        <v>-4.3750000000000036</v>
      </c>
      <c r="W323" s="39">
        <f t="shared" si="133"/>
        <v>-25.687396347174644</v>
      </c>
      <c r="X323" s="115" t="e">
        <f>'Расчет субсидий'!AL323-1</f>
        <v>#VALUE!</v>
      </c>
      <c r="Y323" s="32" t="e">
        <f>X323*'Расчет субсидий'!AM323</f>
        <v>#VALUE!</v>
      </c>
      <c r="Z323" s="39" t="e">
        <f t="shared" si="126"/>
        <v>#VALUE!</v>
      </c>
      <c r="AA323" s="115">
        <f>'Расчет субсидий'!AP323-1</f>
        <v>-5.2631578947368474E-2</v>
      </c>
      <c r="AB323" s="32">
        <f>AA323*'Расчет субсидий'!AQ323</f>
        <v>-1.0526315789473695</v>
      </c>
      <c r="AC323" s="119">
        <f t="shared" si="127"/>
        <v>-6.1804261887939012</v>
      </c>
      <c r="AD323" s="32">
        <f t="shared" si="128"/>
        <v>7.3716289493186427</v>
      </c>
      <c r="AE323" s="33" t="str">
        <f>IF('Расчет субсидий'!BG323="+",'Расчет субсидий'!BG323,"-")</f>
        <v>-</v>
      </c>
    </row>
    <row r="324" spans="1:31" ht="15.75" x14ac:dyDescent="0.2">
      <c r="A324" s="16" t="s">
        <v>319</v>
      </c>
      <c r="B324" s="28">
        <f>'Расчет субсидий'!AW324</f>
        <v>63.799999999999955</v>
      </c>
      <c r="C324" s="26">
        <f>'Расчет субсидий'!D324-1</f>
        <v>-9.9782549605871074E-2</v>
      </c>
      <c r="D324" s="32">
        <f>C324*'Расчет субсидий'!E324</f>
        <v>-0.99782549605871074</v>
      </c>
      <c r="E324" s="39">
        <f t="shared" si="129"/>
        <v>-7.6537178943021349</v>
      </c>
      <c r="F324" s="26" t="s">
        <v>378</v>
      </c>
      <c r="G324" s="32" t="s">
        <v>378</v>
      </c>
      <c r="H324" s="31" t="s">
        <v>378</v>
      </c>
      <c r="I324" s="26" t="s">
        <v>378</v>
      </c>
      <c r="J324" s="32" t="s">
        <v>378</v>
      </c>
      <c r="K324" s="31" t="s">
        <v>378</v>
      </c>
      <c r="L324" s="26">
        <f>'Расчет субсидий'!P324-1</f>
        <v>0.53244253198958202</v>
      </c>
      <c r="M324" s="32">
        <f>L324*'Расчет субсидий'!Q324</f>
        <v>10.64885063979164</v>
      </c>
      <c r="N324" s="39">
        <f t="shared" si="130"/>
        <v>81.680914165304571</v>
      </c>
      <c r="O324" s="27">
        <f>'Расчет субсидий'!R324-1</f>
        <v>0</v>
      </c>
      <c r="P324" s="32">
        <f>O324*'Расчет субсидий'!S324</f>
        <v>0</v>
      </c>
      <c r="Q324" s="39">
        <f t="shared" si="131"/>
        <v>0</v>
      </c>
      <c r="R324" s="27">
        <f>'Расчет субсидий'!V324-1</f>
        <v>0</v>
      </c>
      <c r="S324" s="32">
        <f>R324*'Расчет субсидий'!W324</f>
        <v>0</v>
      </c>
      <c r="T324" s="39">
        <f t="shared" si="132"/>
        <v>0</v>
      </c>
      <c r="U324" s="27">
        <f>'Расчет субсидий'!Z324-1</f>
        <v>0</v>
      </c>
      <c r="V324" s="32">
        <f>U324*'Расчет субсидий'!AA324</f>
        <v>0</v>
      </c>
      <c r="W324" s="39">
        <f t="shared" si="133"/>
        <v>0</v>
      </c>
      <c r="X324" s="115" t="e">
        <f>'Расчет субсидий'!AL324-1</f>
        <v>#VALUE!</v>
      </c>
      <c r="Y324" s="32" t="e">
        <f>X324*'Расчет субсидий'!AM324</f>
        <v>#VALUE!</v>
      </c>
      <c r="Z324" s="39" t="e">
        <f t="shared" si="126"/>
        <v>#VALUE!</v>
      </c>
      <c r="AA324" s="115">
        <f>'Расчет субсидий'!AP324-1</f>
        <v>-6.6666666666666652E-2</v>
      </c>
      <c r="AB324" s="32">
        <f>AA324*'Расчет субсидий'!AQ324</f>
        <v>-1.333333333333333</v>
      </c>
      <c r="AC324" s="119">
        <f t="shared" si="127"/>
        <v>-10.227196271002478</v>
      </c>
      <c r="AD324" s="32">
        <f t="shared" si="128"/>
        <v>8.3176918103995945</v>
      </c>
      <c r="AE324" s="33" t="str">
        <f>IF('Расчет субсидий'!BG324="+",'Расчет субсидий'!BG324,"-")</f>
        <v>-</v>
      </c>
    </row>
    <row r="325" spans="1:31" ht="15.75" x14ac:dyDescent="0.2">
      <c r="A325" s="16" t="s">
        <v>320</v>
      </c>
      <c r="B325" s="28">
        <f>'Расчет субсидий'!AW325</f>
        <v>92.209090909090833</v>
      </c>
      <c r="C325" s="26">
        <f>'Расчет субсидий'!D325-1</f>
        <v>-1</v>
      </c>
      <c r="D325" s="32">
        <f>C325*'Расчет субсидий'!E325</f>
        <v>0</v>
      </c>
      <c r="E325" s="39">
        <f t="shared" si="129"/>
        <v>0</v>
      </c>
      <c r="F325" s="26" t="s">
        <v>378</v>
      </c>
      <c r="G325" s="32" t="s">
        <v>378</v>
      </c>
      <c r="H325" s="31" t="s">
        <v>378</v>
      </c>
      <c r="I325" s="26" t="s">
        <v>378</v>
      </c>
      <c r="J325" s="32" t="s">
        <v>378</v>
      </c>
      <c r="K325" s="31" t="s">
        <v>378</v>
      </c>
      <c r="L325" s="26">
        <f>'Расчет субсидий'!P325-1</f>
        <v>0.72257223549858773</v>
      </c>
      <c r="M325" s="32">
        <f>L325*'Расчет субсидий'!Q325</f>
        <v>14.451444709971755</v>
      </c>
      <c r="N325" s="39">
        <f t="shared" si="130"/>
        <v>92.209090909090833</v>
      </c>
      <c r="O325" s="27">
        <f>'Расчет субсидий'!R325-1</f>
        <v>0</v>
      </c>
      <c r="P325" s="32">
        <f>O325*'Расчет субсидий'!S325</f>
        <v>0</v>
      </c>
      <c r="Q325" s="39">
        <f t="shared" si="131"/>
        <v>0</v>
      </c>
      <c r="R325" s="27">
        <f>'Расчет субсидий'!V325-1</f>
        <v>0</v>
      </c>
      <c r="S325" s="32">
        <f>R325*'Расчет субсидий'!W325</f>
        <v>0</v>
      </c>
      <c r="T325" s="39">
        <f t="shared" si="132"/>
        <v>0</v>
      </c>
      <c r="U325" s="27">
        <f>'Расчет субсидий'!Z325-1</f>
        <v>0</v>
      </c>
      <c r="V325" s="32">
        <f>U325*'Расчет субсидий'!AA325</f>
        <v>0</v>
      </c>
      <c r="W325" s="39">
        <f t="shared" si="133"/>
        <v>0</v>
      </c>
      <c r="X325" s="115" t="e">
        <f>'Расчет субсидий'!AL325-1</f>
        <v>#VALUE!</v>
      </c>
      <c r="Y325" s="32" t="e">
        <f>X325*'Расчет субсидий'!AM325</f>
        <v>#VALUE!</v>
      </c>
      <c r="Z325" s="39" t="e">
        <f t="shared" si="126"/>
        <v>#VALUE!</v>
      </c>
      <c r="AA325" s="115">
        <f>'Расчет субсидий'!AP325-1</f>
        <v>0</v>
      </c>
      <c r="AB325" s="32">
        <f>AA325*'Расчет субсидий'!AQ325</f>
        <v>0</v>
      </c>
      <c r="AC325" s="119">
        <f t="shared" si="127"/>
        <v>0</v>
      </c>
      <c r="AD325" s="32">
        <f t="shared" si="128"/>
        <v>14.451444709971755</v>
      </c>
      <c r="AE325" s="33" t="str">
        <f>IF('Расчет субсидий'!BG325="+",'Расчет субсидий'!BG325,"-")</f>
        <v>-</v>
      </c>
    </row>
    <row r="326" spans="1:31" ht="15.75" x14ac:dyDescent="0.2">
      <c r="A326" s="16" t="s">
        <v>321</v>
      </c>
      <c r="B326" s="28">
        <f>'Расчет субсидий'!AW326</f>
        <v>29.581818181818107</v>
      </c>
      <c r="C326" s="26">
        <f>'Расчет субсидий'!D326-1</f>
        <v>0.38008633093525179</v>
      </c>
      <c r="D326" s="32">
        <f>C326*'Расчет субсидий'!E326</f>
        <v>3.8008633093525179</v>
      </c>
      <c r="E326" s="39">
        <f t="shared" si="129"/>
        <v>31.811099744288555</v>
      </c>
      <c r="F326" s="26" t="s">
        <v>378</v>
      </c>
      <c r="G326" s="32" t="s">
        <v>378</v>
      </c>
      <c r="H326" s="31" t="s">
        <v>378</v>
      </c>
      <c r="I326" s="26" t="s">
        <v>378</v>
      </c>
      <c r="J326" s="32" t="s">
        <v>378</v>
      </c>
      <c r="K326" s="31" t="s">
        <v>378</v>
      </c>
      <c r="L326" s="26">
        <f>'Расчет субсидий'!P326-1</f>
        <v>0.15346616169932492</v>
      </c>
      <c r="M326" s="32">
        <f>L326*'Расчет субсидий'!Q326</f>
        <v>3.0693232339864984</v>
      </c>
      <c r="N326" s="39">
        <f t="shared" si="130"/>
        <v>25.688518527765652</v>
      </c>
      <c r="O326" s="27">
        <f>'Расчет субсидий'!R326-1</f>
        <v>0</v>
      </c>
      <c r="P326" s="32">
        <f>O326*'Расчет субсидий'!S326</f>
        <v>0</v>
      </c>
      <c r="Q326" s="39">
        <f t="shared" si="131"/>
        <v>0</v>
      </c>
      <c r="R326" s="27">
        <f>'Расчет субсидий'!V326-1</f>
        <v>-7.4550339986839131E-2</v>
      </c>
      <c r="S326" s="32">
        <f>R326*'Расчет субсидий'!W326</f>
        <v>-2.9820135994735653</v>
      </c>
      <c r="T326" s="39">
        <f t="shared" si="132"/>
        <v>-24.957785726800644</v>
      </c>
      <c r="U326" s="27">
        <f>'Расчет субсидий'!Z326-1</f>
        <v>0.10256410256410264</v>
      </c>
      <c r="V326" s="32">
        <f>U326*'Расчет субсидий'!AA326</f>
        <v>1.0256410256410264</v>
      </c>
      <c r="W326" s="39">
        <f t="shared" si="133"/>
        <v>8.5840416539628528</v>
      </c>
      <c r="X326" s="115" t="e">
        <f>'Расчет субсидий'!AL326-1</f>
        <v>#VALUE!</v>
      </c>
      <c r="Y326" s="32" t="e">
        <f>X326*'Расчет субсидий'!AM326</f>
        <v>#VALUE!</v>
      </c>
      <c r="Z326" s="39" t="e">
        <f t="shared" si="126"/>
        <v>#VALUE!</v>
      </c>
      <c r="AA326" s="115">
        <f>'Расчет субсидий'!AP326-1</f>
        <v>-6.8965517241379337E-2</v>
      </c>
      <c r="AB326" s="32">
        <f>AA326*'Расчет субсидий'!AQ326</f>
        <v>-1.3793103448275867</v>
      </c>
      <c r="AC326" s="119">
        <f t="shared" si="127"/>
        <v>-11.544056017398315</v>
      </c>
      <c r="AD326" s="32">
        <f t="shared" si="128"/>
        <v>3.5345036246788912</v>
      </c>
      <c r="AE326" s="33" t="str">
        <f>IF('Расчет субсидий'!BG326="+",'Расчет субсидий'!BG326,"-")</f>
        <v>-</v>
      </c>
    </row>
    <row r="327" spans="1:31" ht="15.75" x14ac:dyDescent="0.2">
      <c r="A327" s="16" t="s">
        <v>322</v>
      </c>
      <c r="B327" s="28">
        <f>'Расчет субсидий'!AW327</f>
        <v>-7.1727272727272862</v>
      </c>
      <c r="C327" s="26">
        <f>'Расчет субсидий'!D327-1</f>
        <v>-1</v>
      </c>
      <c r="D327" s="32">
        <f>C327*'Расчет субсидий'!E327</f>
        <v>0</v>
      </c>
      <c r="E327" s="39">
        <f t="shared" si="129"/>
        <v>0</v>
      </c>
      <c r="F327" s="26" t="s">
        <v>378</v>
      </c>
      <c r="G327" s="32" t="s">
        <v>378</v>
      </c>
      <c r="H327" s="31" t="s">
        <v>378</v>
      </c>
      <c r="I327" s="26" t="s">
        <v>378</v>
      </c>
      <c r="J327" s="32" t="s">
        <v>378</v>
      </c>
      <c r="K327" s="31" t="s">
        <v>378</v>
      </c>
      <c r="L327" s="26">
        <f>'Расчет субсидий'!P327-1</f>
        <v>-0.12864583333333324</v>
      </c>
      <c r="M327" s="32">
        <f>L327*'Расчет субсидий'!Q327</f>
        <v>-2.5729166666666647</v>
      </c>
      <c r="N327" s="39">
        <f t="shared" si="130"/>
        <v>-7.1727272727272862</v>
      </c>
      <c r="O327" s="27">
        <f>'Расчет субсидий'!R327-1</f>
        <v>0</v>
      </c>
      <c r="P327" s="32">
        <f>O327*'Расчет субсидий'!S327</f>
        <v>0</v>
      </c>
      <c r="Q327" s="39">
        <f t="shared" si="131"/>
        <v>0</v>
      </c>
      <c r="R327" s="27">
        <f>'Расчет субсидий'!V327-1</f>
        <v>0</v>
      </c>
      <c r="S327" s="32">
        <f>R327*'Расчет субсидий'!W327</f>
        <v>0</v>
      </c>
      <c r="T327" s="39">
        <f t="shared" si="132"/>
        <v>0</v>
      </c>
      <c r="U327" s="27">
        <f>'Расчет субсидий'!Z327-1</f>
        <v>0</v>
      </c>
      <c r="V327" s="32">
        <f>U327*'Расчет субсидий'!AA327</f>
        <v>0</v>
      </c>
      <c r="W327" s="39">
        <f t="shared" si="133"/>
        <v>0</v>
      </c>
      <c r="X327" s="115" t="e">
        <f>'Расчет субсидий'!AL327-1</f>
        <v>#VALUE!</v>
      </c>
      <c r="Y327" s="32" t="e">
        <f>X327*'Расчет субсидий'!AM327</f>
        <v>#VALUE!</v>
      </c>
      <c r="Z327" s="39" t="e">
        <f t="shared" si="126"/>
        <v>#VALUE!</v>
      </c>
      <c r="AA327" s="115">
        <f>'Расчет субсидий'!AP327-1</f>
        <v>0</v>
      </c>
      <c r="AB327" s="32">
        <f>AA327*'Расчет субсидий'!AQ327</f>
        <v>0</v>
      </c>
      <c r="AC327" s="119">
        <f t="shared" si="127"/>
        <v>0</v>
      </c>
      <c r="AD327" s="32">
        <f t="shared" si="128"/>
        <v>-2.5729166666666647</v>
      </c>
      <c r="AE327" s="33" t="str">
        <f>IF('Расчет субсидий'!BG327="+",'Расчет субсидий'!BG327,"-")</f>
        <v>-</v>
      </c>
    </row>
    <row r="328" spans="1:31" ht="15.75" x14ac:dyDescent="0.2">
      <c r="A328" s="36" t="s">
        <v>323</v>
      </c>
      <c r="B328" s="44"/>
      <c r="C328" s="45"/>
      <c r="D328" s="46"/>
      <c r="E328" s="42"/>
      <c r="F328" s="45"/>
      <c r="G328" s="46"/>
      <c r="H328" s="42"/>
      <c r="I328" s="45"/>
      <c r="J328" s="46"/>
      <c r="K328" s="42"/>
      <c r="L328" s="45"/>
      <c r="M328" s="46"/>
      <c r="N328" s="42"/>
      <c r="O328" s="47"/>
      <c r="P328" s="46"/>
      <c r="Q328" s="42"/>
      <c r="R328" s="47"/>
      <c r="S328" s="46"/>
      <c r="T328" s="42"/>
      <c r="U328" s="47"/>
      <c r="V328" s="46"/>
      <c r="W328" s="42"/>
      <c r="X328" s="116"/>
      <c r="Y328" s="46"/>
      <c r="Z328" s="42"/>
      <c r="AA328" s="116"/>
      <c r="AB328" s="46"/>
      <c r="AC328" s="120"/>
      <c r="AD328" s="32"/>
      <c r="AE328" s="33"/>
    </row>
    <row r="329" spans="1:31" ht="15.75" x14ac:dyDescent="0.2">
      <c r="A329" s="16" t="s">
        <v>324</v>
      </c>
      <c r="B329" s="28">
        <f>'Расчет субсидий'!AW329</f>
        <v>-145.36363636363637</v>
      </c>
      <c r="C329" s="26">
        <f>'Расчет субсидий'!D329-1</f>
        <v>5.9171597633134176E-4</v>
      </c>
      <c r="D329" s="32">
        <f>C329*'Расчет субсидий'!E329</f>
        <v>5.9171597633134176E-3</v>
      </c>
      <c r="E329" s="39">
        <f t="shared" ref="E329:E339" si="134">$B329*D329/$AD329</f>
        <v>2.2604842254015399E-2</v>
      </c>
      <c r="F329" s="26" t="s">
        <v>378</v>
      </c>
      <c r="G329" s="32" t="s">
        <v>378</v>
      </c>
      <c r="H329" s="31" t="s">
        <v>378</v>
      </c>
      <c r="I329" s="26" t="s">
        <v>378</v>
      </c>
      <c r="J329" s="32" t="s">
        <v>378</v>
      </c>
      <c r="K329" s="31" t="s">
        <v>378</v>
      </c>
      <c r="L329" s="26">
        <f>'Расчет субсидий'!P329-1</f>
        <v>-0.38235793044953348</v>
      </c>
      <c r="M329" s="32">
        <f>L329*'Расчет субсидий'!Q329</f>
        <v>-7.6471586089906696</v>
      </c>
      <c r="N329" s="39">
        <f t="shared" ref="N329:N339" si="135">$B329*M329/$AD329</f>
        <v>-29.213815574057158</v>
      </c>
      <c r="O329" s="27">
        <f>'Расчет субсидий'!R329-1</f>
        <v>0</v>
      </c>
      <c r="P329" s="32">
        <f>O329*'Расчет субсидий'!S329</f>
        <v>0</v>
      </c>
      <c r="Q329" s="39">
        <f t="shared" ref="Q329:Q339" si="136">$B329*P329/$AD329</f>
        <v>0</v>
      </c>
      <c r="R329" s="27">
        <f>'Расчет субсидий'!V329-1</f>
        <v>-0.64329268292682928</v>
      </c>
      <c r="S329" s="32">
        <f>R329*'Расчет субсидий'!W329</f>
        <v>-19.29878048780488</v>
      </c>
      <c r="T329" s="39">
        <f t="shared" ref="T329:T339" si="137">$B329*S329/$AD329</f>
        <v>-73.725555177069623</v>
      </c>
      <c r="U329" s="27">
        <f>'Расчет субсидий'!Z329-1</f>
        <v>-0.55555555555555558</v>
      </c>
      <c r="V329" s="32">
        <f>U329*'Расчет субсидий'!AA329</f>
        <v>-11.111111111111111</v>
      </c>
      <c r="W329" s="39">
        <f t="shared" ref="W329:W339" si="138">$B329*V329/$AD329</f>
        <v>-42.446870454763619</v>
      </c>
      <c r="X329" s="115" t="e">
        <f>'Расчет субсидий'!AL329-1</f>
        <v>#VALUE!</v>
      </c>
      <c r="Y329" s="32" t="e">
        <f>X329*'Расчет субсидий'!AM329</f>
        <v>#VALUE!</v>
      </c>
      <c r="Z329" s="39" t="e">
        <f t="shared" si="126"/>
        <v>#VALUE!</v>
      </c>
      <c r="AA329" s="115">
        <f>'Расчет субсидий'!AP329-1</f>
        <v>0</v>
      </c>
      <c r="AB329" s="32">
        <f>AA329*'Расчет субсидий'!AQ329</f>
        <v>0</v>
      </c>
      <c r="AC329" s="119">
        <f t="shared" si="127"/>
        <v>0</v>
      </c>
      <c r="AD329" s="32">
        <f t="shared" si="128"/>
        <v>-38.051133048143342</v>
      </c>
      <c r="AE329" s="33" t="str">
        <f>IF('Расчет субсидий'!BG329="+",'Расчет субсидий'!BG329,"-")</f>
        <v>-</v>
      </c>
    </row>
    <row r="330" spans="1:31" ht="15.75" x14ac:dyDescent="0.2">
      <c r="A330" s="16" t="s">
        <v>325</v>
      </c>
      <c r="B330" s="28">
        <f>'Расчет субсидий'!AW330</f>
        <v>70.509090909090901</v>
      </c>
      <c r="C330" s="26">
        <f>'Расчет субсидий'!D330-1</f>
        <v>1.7553688141923374E-2</v>
      </c>
      <c r="D330" s="32">
        <f>C330*'Расчет субсидий'!E330</f>
        <v>0.17553688141923374</v>
      </c>
      <c r="E330" s="39">
        <f t="shared" si="134"/>
        <v>1.050658117542153</v>
      </c>
      <c r="F330" s="26" t="s">
        <v>378</v>
      </c>
      <c r="G330" s="32" t="s">
        <v>378</v>
      </c>
      <c r="H330" s="31" t="s">
        <v>378</v>
      </c>
      <c r="I330" s="26" t="s">
        <v>378</v>
      </c>
      <c r="J330" s="32" t="s">
        <v>378</v>
      </c>
      <c r="K330" s="31" t="s">
        <v>378</v>
      </c>
      <c r="L330" s="26">
        <f>'Расчет субсидий'!P330-1</f>
        <v>-5.8983913478142247E-2</v>
      </c>
      <c r="M330" s="32">
        <f>L330*'Расчет субсидий'!Q330</f>
        <v>-1.1796782695628449</v>
      </c>
      <c r="N330" s="39">
        <f t="shared" si="135"/>
        <v>-7.060844080077616</v>
      </c>
      <c r="O330" s="27">
        <f>'Расчет субсидий'!R330-1</f>
        <v>0</v>
      </c>
      <c r="P330" s="32">
        <f>O330*'Расчет субсидий'!S330</f>
        <v>0</v>
      </c>
      <c r="Q330" s="39">
        <f t="shared" si="136"/>
        <v>0</v>
      </c>
      <c r="R330" s="27">
        <f>'Расчет субсидий'!V330-1</f>
        <v>-0.40502450980392157</v>
      </c>
      <c r="S330" s="32">
        <f>R330*'Расчет субсидий'!W330</f>
        <v>-8.1004901960784323</v>
      </c>
      <c r="T330" s="39">
        <f t="shared" si="137"/>
        <v>-48.484658675540814</v>
      </c>
      <c r="U330" s="27">
        <f>'Расчет субсидий'!Z330-1</f>
        <v>0.62962962962962954</v>
      </c>
      <c r="V330" s="32">
        <f>U330*'Расчет субсидий'!AA330</f>
        <v>18.888888888888886</v>
      </c>
      <c r="W330" s="39">
        <f t="shared" si="138"/>
        <v>113.05751977594588</v>
      </c>
      <c r="X330" s="115" t="e">
        <f>'Расчет субсидий'!AL330-1</f>
        <v>#VALUE!</v>
      </c>
      <c r="Y330" s="32" t="e">
        <f>X330*'Расчет субсидий'!AM330</f>
        <v>#VALUE!</v>
      </c>
      <c r="Z330" s="39" t="e">
        <f t="shared" si="126"/>
        <v>#VALUE!</v>
      </c>
      <c r="AA330" s="115">
        <f>'Расчет субсидий'!AP330-1</f>
        <v>9.9796334012219878E-2</v>
      </c>
      <c r="AB330" s="32">
        <f>AA330*'Расчет субсидий'!AQ330</f>
        <v>1.9959266802443976</v>
      </c>
      <c r="AC330" s="119">
        <f t="shared" si="127"/>
        <v>11.946415771221302</v>
      </c>
      <c r="AD330" s="32">
        <f t="shared" si="128"/>
        <v>11.78018398491124</v>
      </c>
      <c r="AE330" s="33" t="str">
        <f>IF('Расчет субсидий'!BG330="+",'Расчет субсидий'!BG330,"-")</f>
        <v>-</v>
      </c>
    </row>
    <row r="331" spans="1:31" ht="15.75" x14ac:dyDescent="0.2">
      <c r="A331" s="16" t="s">
        <v>278</v>
      </c>
      <c r="B331" s="28">
        <f>'Расчет субсидий'!AW331</f>
        <v>38.345454545454572</v>
      </c>
      <c r="C331" s="26">
        <f>'Расчет субсидий'!D331-1</f>
        <v>0.53626191462909234</v>
      </c>
      <c r="D331" s="32">
        <f>C331*'Расчет субсидий'!E331</f>
        <v>5.362619146290923</v>
      </c>
      <c r="E331" s="39">
        <f t="shared" si="134"/>
        <v>13.954298777735692</v>
      </c>
      <c r="F331" s="26" t="s">
        <v>378</v>
      </c>
      <c r="G331" s="32" t="s">
        <v>378</v>
      </c>
      <c r="H331" s="31" t="s">
        <v>378</v>
      </c>
      <c r="I331" s="26" t="s">
        <v>378</v>
      </c>
      <c r="J331" s="32" t="s">
        <v>378</v>
      </c>
      <c r="K331" s="31" t="s">
        <v>378</v>
      </c>
      <c r="L331" s="26">
        <f>'Расчет субсидий'!P331-1</f>
        <v>-0.44849679645145391</v>
      </c>
      <c r="M331" s="32">
        <f>L331*'Расчет субсидий'!Q331</f>
        <v>-8.9699359290290772</v>
      </c>
      <c r="N331" s="39">
        <f t="shared" si="135"/>
        <v>-23.341050810477874</v>
      </c>
      <c r="O331" s="27">
        <f>'Расчет субсидий'!R331-1</f>
        <v>0</v>
      </c>
      <c r="P331" s="32">
        <f>O331*'Расчет субсидий'!S331</f>
        <v>0</v>
      </c>
      <c r="Q331" s="39">
        <f t="shared" si="136"/>
        <v>0</v>
      </c>
      <c r="R331" s="27">
        <f>'Расчет субсидий'!V331-1</f>
        <v>0.97892720306513392</v>
      </c>
      <c r="S331" s="32">
        <f>R331*'Расчет субсидий'!W331</f>
        <v>29.367816091954019</v>
      </c>
      <c r="T331" s="39">
        <f t="shared" si="137"/>
        <v>76.419240117054613</v>
      </c>
      <c r="U331" s="27">
        <f>'Расчет субсидий'!Z331-1</f>
        <v>-1</v>
      </c>
      <c r="V331" s="32">
        <f>U331*'Расчет субсидий'!AA331</f>
        <v>-20</v>
      </c>
      <c r="W331" s="39">
        <f t="shared" si="138"/>
        <v>-52.042848455450127</v>
      </c>
      <c r="X331" s="115" t="e">
        <f>'Расчет субсидий'!AL331-1</f>
        <v>#VALUE!</v>
      </c>
      <c r="Y331" s="32" t="e">
        <f>X331*'Расчет субсидий'!AM331</f>
        <v>#VALUE!</v>
      </c>
      <c r="Z331" s="39" t="e">
        <f t="shared" si="126"/>
        <v>#VALUE!</v>
      </c>
      <c r="AA331" s="115">
        <f>'Расчет субсидий'!AP331-1</f>
        <v>0.448780487804878</v>
      </c>
      <c r="AB331" s="32">
        <f>AA331*'Расчет субсидий'!AQ331</f>
        <v>8.9756097560975601</v>
      </c>
      <c r="AC331" s="119">
        <f t="shared" si="127"/>
        <v>23.355814916592248</v>
      </c>
      <c r="AD331" s="32">
        <f t="shared" si="128"/>
        <v>14.736109065313427</v>
      </c>
      <c r="AE331" s="33" t="str">
        <f>IF('Расчет субсидий'!BG331="+",'Расчет субсидий'!BG331,"-")</f>
        <v>-</v>
      </c>
    </row>
    <row r="332" spans="1:31" ht="15.75" x14ac:dyDescent="0.2">
      <c r="A332" s="16" t="s">
        <v>326</v>
      </c>
      <c r="B332" s="28">
        <f>'Расчет субсидий'!AW332</f>
        <v>-292.64545454545464</v>
      </c>
      <c r="C332" s="26">
        <f>'Расчет субсидий'!D332-1</f>
        <v>0.14636151843223244</v>
      </c>
      <c r="D332" s="32">
        <f>C332*'Расчет субсидий'!E332</f>
        <v>1.4636151843223244</v>
      </c>
      <c r="E332" s="39">
        <f t="shared" si="134"/>
        <v>12.798022159597226</v>
      </c>
      <c r="F332" s="26" t="s">
        <v>378</v>
      </c>
      <c r="G332" s="32" t="s">
        <v>378</v>
      </c>
      <c r="H332" s="31" t="s">
        <v>378</v>
      </c>
      <c r="I332" s="26" t="s">
        <v>378</v>
      </c>
      <c r="J332" s="32" t="s">
        <v>378</v>
      </c>
      <c r="K332" s="31" t="s">
        <v>378</v>
      </c>
      <c r="L332" s="26">
        <f>'Расчет субсидий'!P332-1</f>
        <v>-0.29656562116698804</v>
      </c>
      <c r="M332" s="32">
        <f>L332*'Расчет субсидий'!Q332</f>
        <v>-5.9313124233397607</v>
      </c>
      <c r="N332" s="39">
        <f t="shared" si="135"/>
        <v>-51.864088759466931</v>
      </c>
      <c r="O332" s="27">
        <f>'Расчет субсидий'!R332-1</f>
        <v>0</v>
      </c>
      <c r="P332" s="32">
        <f>O332*'Расчет субсидий'!S332</f>
        <v>0</v>
      </c>
      <c r="Q332" s="39">
        <f t="shared" si="136"/>
        <v>0</v>
      </c>
      <c r="R332" s="27">
        <f>'Расчет субсидий'!V332-1</f>
        <v>-0.39999999999999991</v>
      </c>
      <c r="S332" s="32">
        <f>R332*'Расчет субсидий'!W332</f>
        <v>-13.999999999999996</v>
      </c>
      <c r="T332" s="39">
        <f t="shared" si="137"/>
        <v>-122.41763555993754</v>
      </c>
      <c r="U332" s="27">
        <f>'Расчет субсидий'!Z332-1</f>
        <v>-1</v>
      </c>
      <c r="V332" s="32">
        <f>U332*'Расчет субсидий'!AA332</f>
        <v>-15</v>
      </c>
      <c r="W332" s="39">
        <f t="shared" si="138"/>
        <v>-131.16175238564742</v>
      </c>
      <c r="X332" s="115" t="e">
        <f>'Расчет субсидий'!AL332-1</f>
        <v>#VALUE!</v>
      </c>
      <c r="Y332" s="32" t="e">
        <f>X332*'Расчет субсидий'!AM332</f>
        <v>#VALUE!</v>
      </c>
      <c r="Z332" s="39" t="e">
        <f t="shared" si="126"/>
        <v>#VALUE!</v>
      </c>
      <c r="AA332" s="115">
        <f>'Расчет субсидий'!AP332-1</f>
        <v>0</v>
      </c>
      <c r="AB332" s="32">
        <f>AA332*'Расчет субсидий'!AQ332</f>
        <v>0</v>
      </c>
      <c r="AC332" s="119">
        <f t="shared" si="127"/>
        <v>0</v>
      </c>
      <c r="AD332" s="32">
        <f t="shared" si="128"/>
        <v>-33.467697239017433</v>
      </c>
      <c r="AE332" s="33" t="str">
        <f>IF('Расчет субсидий'!BG332="+",'Расчет субсидий'!BG332,"-")</f>
        <v>-</v>
      </c>
    </row>
    <row r="333" spans="1:31" ht="15.75" x14ac:dyDescent="0.2">
      <c r="A333" s="16" t="s">
        <v>327</v>
      </c>
      <c r="B333" s="28">
        <f>'Расчет субсидий'!AW333</f>
        <v>-77.163636363636215</v>
      </c>
      <c r="C333" s="26">
        <f>'Расчет субсидий'!D333-1</f>
        <v>-1</v>
      </c>
      <c r="D333" s="32">
        <f>C333*'Расчет субсидий'!E333</f>
        <v>0</v>
      </c>
      <c r="E333" s="39">
        <f t="shared" si="134"/>
        <v>0</v>
      </c>
      <c r="F333" s="26" t="s">
        <v>378</v>
      </c>
      <c r="G333" s="32" t="s">
        <v>378</v>
      </c>
      <c r="H333" s="31" t="s">
        <v>378</v>
      </c>
      <c r="I333" s="26" t="s">
        <v>378</v>
      </c>
      <c r="J333" s="32" t="s">
        <v>378</v>
      </c>
      <c r="K333" s="31" t="s">
        <v>378</v>
      </c>
      <c r="L333" s="26">
        <f>'Расчет субсидий'!P333-1</f>
        <v>-0.14830101746976387</v>
      </c>
      <c r="M333" s="32">
        <f>L333*'Расчет субсидий'!Q333</f>
        <v>-2.9660203493952775</v>
      </c>
      <c r="N333" s="39">
        <f t="shared" si="135"/>
        <v>-30.210850612416497</v>
      </c>
      <c r="O333" s="27">
        <f>'Расчет субсидий'!R333-1</f>
        <v>0</v>
      </c>
      <c r="P333" s="32">
        <f>O333*'Расчет субсидий'!S333</f>
        <v>0</v>
      </c>
      <c r="Q333" s="39">
        <f t="shared" si="136"/>
        <v>0</v>
      </c>
      <c r="R333" s="27">
        <f>'Расчет субсидий'!V333-1</f>
        <v>-6.0021097046413452E-2</v>
      </c>
      <c r="S333" s="32">
        <f>R333*'Расчет субсидий'!W333</f>
        <v>-1.8006329113924036</v>
      </c>
      <c r="T333" s="39">
        <f t="shared" si="137"/>
        <v>-18.340619916841597</v>
      </c>
      <c r="U333" s="27">
        <f>'Расчет субсидий'!Z333-1</f>
        <v>-0.14847161572052392</v>
      </c>
      <c r="V333" s="32">
        <f>U333*'Расчет субсидий'!AA333</f>
        <v>-2.9694323144104784</v>
      </c>
      <c r="W333" s="39">
        <f t="shared" si="138"/>
        <v>-30.245603700132175</v>
      </c>
      <c r="X333" s="115" t="e">
        <f>'Расчет субсидий'!AL333-1</f>
        <v>#VALUE!</v>
      </c>
      <c r="Y333" s="32" t="e">
        <f>X333*'Расчет субсидий'!AM333</f>
        <v>#VALUE!</v>
      </c>
      <c r="Z333" s="39" t="e">
        <f t="shared" si="126"/>
        <v>#VALUE!</v>
      </c>
      <c r="AA333" s="115">
        <f>'Расчет субсидий'!AP333-1</f>
        <v>8.0183276059564434E-3</v>
      </c>
      <c r="AB333" s="32">
        <f>AA333*'Расчет субсидий'!AQ333</f>
        <v>0.16036655211912887</v>
      </c>
      <c r="AC333" s="119">
        <f t="shared" si="127"/>
        <v>1.6334378657540507</v>
      </c>
      <c r="AD333" s="32">
        <f t="shared" si="128"/>
        <v>-7.5757190230790306</v>
      </c>
      <c r="AE333" s="33" t="str">
        <f>IF('Расчет субсидий'!BG333="+",'Расчет субсидий'!BG333,"-")</f>
        <v>-</v>
      </c>
    </row>
    <row r="334" spans="1:31" ht="15.75" x14ac:dyDescent="0.2">
      <c r="A334" s="16" t="s">
        <v>328</v>
      </c>
      <c r="B334" s="28">
        <f>'Расчет субсидий'!AW334</f>
        <v>-83.654545454545428</v>
      </c>
      <c r="C334" s="26">
        <f>'Расчет субсидий'!D334-1</f>
        <v>1.9234360410830931E-2</v>
      </c>
      <c r="D334" s="32">
        <f>C334*'Расчет субсидий'!E334</f>
        <v>0.19234360410830931</v>
      </c>
      <c r="E334" s="39">
        <f t="shared" si="134"/>
        <v>1.057679392858865</v>
      </c>
      <c r="F334" s="26" t="s">
        <v>378</v>
      </c>
      <c r="G334" s="32" t="s">
        <v>378</v>
      </c>
      <c r="H334" s="31" t="s">
        <v>378</v>
      </c>
      <c r="I334" s="26" t="s">
        <v>378</v>
      </c>
      <c r="J334" s="32" t="s">
        <v>378</v>
      </c>
      <c r="K334" s="31" t="s">
        <v>378</v>
      </c>
      <c r="L334" s="26">
        <f>'Расчет субсидий'!P334-1</f>
        <v>-0.33648208469055374</v>
      </c>
      <c r="M334" s="32">
        <f>L334*'Расчет субсидий'!Q334</f>
        <v>-6.7296416938110752</v>
      </c>
      <c r="N334" s="39">
        <f t="shared" si="135"/>
        <v>-37.005666883832248</v>
      </c>
      <c r="O334" s="27">
        <f>'Расчет субсидий'!R334-1</f>
        <v>0</v>
      </c>
      <c r="P334" s="32">
        <f>O334*'Расчет субсидий'!S334</f>
        <v>0</v>
      </c>
      <c r="Q334" s="39">
        <f t="shared" si="136"/>
        <v>0</v>
      </c>
      <c r="R334" s="27">
        <f>'Расчет субсидий'!V334-1</f>
        <v>-0.34680134680134689</v>
      </c>
      <c r="S334" s="32">
        <f>R334*'Расчет субсидий'!W334</f>
        <v>-10.404040404040407</v>
      </c>
      <c r="T334" s="39">
        <f t="shared" si="137"/>
        <v>-57.210839886457009</v>
      </c>
      <c r="U334" s="27">
        <f>'Расчет субсидий'!Z334-1</f>
        <v>8.6419753086419693E-2</v>
      </c>
      <c r="V334" s="32">
        <f>U334*'Расчет субсидий'!AA334</f>
        <v>1.7283950617283939</v>
      </c>
      <c r="W334" s="39">
        <f t="shared" si="138"/>
        <v>9.5042819228849744</v>
      </c>
      <c r="X334" s="115" t="e">
        <f>'Расчет субсидий'!AL334-1</f>
        <v>#VALUE!</v>
      </c>
      <c r="Y334" s="32" t="e">
        <f>X334*'Расчет субсидий'!AM334</f>
        <v>#VALUE!</v>
      </c>
      <c r="Z334" s="39" t="e">
        <f t="shared" si="126"/>
        <v>#VALUE!</v>
      </c>
      <c r="AA334" s="115">
        <f>'Расчет субсидий'!AP334-1</f>
        <v>0</v>
      </c>
      <c r="AB334" s="32">
        <f>AA334*'Расчет субсидий'!AQ334</f>
        <v>0</v>
      </c>
      <c r="AC334" s="119">
        <f t="shared" si="127"/>
        <v>0</v>
      </c>
      <c r="AD334" s="32">
        <f t="shared" si="128"/>
        <v>-15.21294343201478</v>
      </c>
      <c r="AE334" s="33" t="str">
        <f>IF('Расчет субсидий'!BG334="+",'Расчет субсидий'!BG334,"-")</f>
        <v>-</v>
      </c>
    </row>
    <row r="335" spans="1:31" ht="15.75" x14ac:dyDescent="0.2">
      <c r="A335" s="16" t="s">
        <v>329</v>
      </c>
      <c r="B335" s="28">
        <f>'Расчет субсидий'!AW335</f>
        <v>93.663636363636328</v>
      </c>
      <c r="C335" s="26">
        <f>'Расчет субсидий'!D335-1</f>
        <v>-1</v>
      </c>
      <c r="D335" s="32">
        <f>C335*'Расчет субсидий'!E335</f>
        <v>0</v>
      </c>
      <c r="E335" s="39">
        <f t="shared" si="134"/>
        <v>0</v>
      </c>
      <c r="F335" s="26" t="s">
        <v>378</v>
      </c>
      <c r="G335" s="32" t="s">
        <v>378</v>
      </c>
      <c r="H335" s="31" t="s">
        <v>378</v>
      </c>
      <c r="I335" s="26" t="s">
        <v>378</v>
      </c>
      <c r="J335" s="32" t="s">
        <v>378</v>
      </c>
      <c r="K335" s="31" t="s">
        <v>378</v>
      </c>
      <c r="L335" s="26">
        <f>'Расчет субсидий'!P335-1</f>
        <v>-2.4711614956245076E-2</v>
      </c>
      <c r="M335" s="32">
        <f>L335*'Расчет субсидий'!Q335</f>
        <v>-0.49423229912490152</v>
      </c>
      <c r="N335" s="39">
        <f t="shared" si="135"/>
        <v>-2.6332809446824901</v>
      </c>
      <c r="O335" s="27">
        <f>'Расчет субсидий'!R335-1</f>
        <v>0</v>
      </c>
      <c r="P335" s="32">
        <f>O335*'Расчет субсидий'!S335</f>
        <v>0</v>
      </c>
      <c r="Q335" s="39">
        <f t="shared" si="136"/>
        <v>0</v>
      </c>
      <c r="R335" s="27">
        <f>'Расчет субсидий'!V335-1</f>
        <v>2.4308943089430897</v>
      </c>
      <c r="S335" s="32">
        <f>R335*'Расчет субсидий'!W335</f>
        <v>48.617886178861795</v>
      </c>
      <c r="T335" s="39">
        <f t="shared" si="137"/>
        <v>259.03720471572183</v>
      </c>
      <c r="U335" s="27">
        <f>'Расчет субсидий'!Z335-1</f>
        <v>-1</v>
      </c>
      <c r="V335" s="32">
        <f>U335*'Расчет субсидий'!AA335</f>
        <v>-30</v>
      </c>
      <c r="W335" s="39">
        <f t="shared" si="138"/>
        <v>-159.840683177427</v>
      </c>
      <c r="X335" s="115" t="e">
        <f>'Расчет субсидий'!AL335-1</f>
        <v>#VALUE!</v>
      </c>
      <c r="Y335" s="32" t="e">
        <f>X335*'Расчет субсидий'!AM335</f>
        <v>#VALUE!</v>
      </c>
      <c r="Z335" s="39" t="e">
        <f t="shared" si="126"/>
        <v>#VALUE!</v>
      </c>
      <c r="AA335" s="115">
        <f>'Расчет субсидий'!AP335-1</f>
        <v>-2.7210884353741527E-2</v>
      </c>
      <c r="AB335" s="32">
        <f>AA335*'Расчет субсидий'!AQ335</f>
        <v>-0.54421768707483054</v>
      </c>
      <c r="AC335" s="119">
        <f t="shared" si="127"/>
        <v>-2.8996042299760032</v>
      </c>
      <c r="AD335" s="32">
        <f t="shared" si="128"/>
        <v>17.579436192662062</v>
      </c>
      <c r="AE335" s="33" t="str">
        <f>IF('Расчет субсидий'!BG335="+",'Расчет субсидий'!BG335,"-")</f>
        <v>-</v>
      </c>
    </row>
    <row r="336" spans="1:31" ht="15.75" x14ac:dyDescent="0.2">
      <c r="A336" s="16" t="s">
        <v>330</v>
      </c>
      <c r="B336" s="28">
        <f>'Расчет субсидий'!AW336</f>
        <v>108.90909090909088</v>
      </c>
      <c r="C336" s="26">
        <f>'Расчет субсидий'!D336-1</f>
        <v>1.2399937215507695E-2</v>
      </c>
      <c r="D336" s="32">
        <f>C336*'Расчет субсидий'!E336</f>
        <v>0.12399937215507695</v>
      </c>
      <c r="E336" s="39">
        <f t="shared" si="134"/>
        <v>0.58299466498921781</v>
      </c>
      <c r="F336" s="26" t="s">
        <v>378</v>
      </c>
      <c r="G336" s="32" t="s">
        <v>378</v>
      </c>
      <c r="H336" s="31" t="s">
        <v>378</v>
      </c>
      <c r="I336" s="26" t="s">
        <v>378</v>
      </c>
      <c r="J336" s="32" t="s">
        <v>378</v>
      </c>
      <c r="K336" s="31" t="s">
        <v>378</v>
      </c>
      <c r="L336" s="26">
        <f>'Расчет субсидий'!P336-1</f>
        <v>1.3174603174603172</v>
      </c>
      <c r="M336" s="32">
        <f>L336*'Расчет субсидий'!Q336</f>
        <v>26.349206349206344</v>
      </c>
      <c r="N336" s="39">
        <f t="shared" si="135"/>
        <v>123.88326215939129</v>
      </c>
      <c r="O336" s="27">
        <f>'Расчет субсидий'!R336-1</f>
        <v>0</v>
      </c>
      <c r="P336" s="32">
        <f>O336*'Расчет субсидий'!S336</f>
        <v>0</v>
      </c>
      <c r="Q336" s="39">
        <f t="shared" si="136"/>
        <v>0</v>
      </c>
      <c r="R336" s="27">
        <f>'Расчет субсидий'!V336-1</f>
        <v>-6.59340659340657E-3</v>
      </c>
      <c r="S336" s="32">
        <f>R336*'Расчет субсидий'!W336</f>
        <v>-0.1978021978021971</v>
      </c>
      <c r="T336" s="39">
        <f t="shared" si="137"/>
        <v>-0.92998556393982035</v>
      </c>
      <c r="U336" s="27">
        <f>'Расчет субсидий'!Z336-1</f>
        <v>-0.33333333333333337</v>
      </c>
      <c r="V336" s="32">
        <f>U336*'Расчет субсидий'!AA336</f>
        <v>-6.6666666666666679</v>
      </c>
      <c r="W336" s="39">
        <f t="shared" si="138"/>
        <v>-31.343957895749618</v>
      </c>
      <c r="X336" s="115" t="e">
        <f>'Расчет субсидий'!AL336-1</f>
        <v>#VALUE!</v>
      </c>
      <c r="Y336" s="32" t="e">
        <f>X336*'Расчет субсидий'!AM336</f>
        <v>#VALUE!</v>
      </c>
      <c r="Z336" s="39" t="e">
        <f t="shared" si="126"/>
        <v>#VALUE!</v>
      </c>
      <c r="AA336" s="115">
        <f>'Расчет субсидий'!AP336-1</f>
        <v>0.17777777777777781</v>
      </c>
      <c r="AB336" s="32">
        <f>AA336*'Расчет субсидий'!AQ336</f>
        <v>3.5555555555555562</v>
      </c>
      <c r="AC336" s="119">
        <f t="shared" si="127"/>
        <v>16.716777544399797</v>
      </c>
      <c r="AD336" s="32">
        <f t="shared" si="128"/>
        <v>23.164292412448113</v>
      </c>
      <c r="AE336" s="33" t="str">
        <f>IF('Расчет субсидий'!BG336="+",'Расчет субсидий'!BG336,"-")</f>
        <v>-</v>
      </c>
    </row>
    <row r="337" spans="1:31" ht="15.75" x14ac:dyDescent="0.2">
      <c r="A337" s="16" t="s">
        <v>331</v>
      </c>
      <c r="B337" s="28">
        <f>'Расчет субсидий'!AW337</f>
        <v>-15.081818181818107</v>
      </c>
      <c r="C337" s="26">
        <f>'Расчет субсидий'!D337-1</f>
        <v>-4.0065412919051524E-2</v>
      </c>
      <c r="D337" s="32">
        <f>C337*'Расчет субсидий'!E337</f>
        <v>-0.40065412919051524</v>
      </c>
      <c r="E337" s="39">
        <f t="shared" si="134"/>
        <v>-1.1565905197819737</v>
      </c>
      <c r="F337" s="26" t="s">
        <v>378</v>
      </c>
      <c r="G337" s="32" t="s">
        <v>378</v>
      </c>
      <c r="H337" s="31" t="s">
        <v>378</v>
      </c>
      <c r="I337" s="26" t="s">
        <v>378</v>
      </c>
      <c r="J337" s="32" t="s">
        <v>378</v>
      </c>
      <c r="K337" s="31" t="s">
        <v>378</v>
      </c>
      <c r="L337" s="26">
        <f>'Расчет субсидий'!P337-1</f>
        <v>-1</v>
      </c>
      <c r="M337" s="32">
        <f>L337*'Расчет субсидий'!Q337</f>
        <v>-20</v>
      </c>
      <c r="N337" s="39">
        <f t="shared" si="135"/>
        <v>-57.735110436463401</v>
      </c>
      <c r="O337" s="27">
        <f>'Расчет субсидий'!R337-1</f>
        <v>0</v>
      </c>
      <c r="P337" s="32">
        <f>O337*'Расчет субсидий'!S337</f>
        <v>0</v>
      </c>
      <c r="Q337" s="39">
        <f t="shared" si="136"/>
        <v>0</v>
      </c>
      <c r="R337" s="27">
        <f>'Расчет субсидий'!V337-1</f>
        <v>-0.3774193548387097</v>
      </c>
      <c r="S337" s="32">
        <f>R337*'Расчет субсидий'!W337</f>
        <v>-9.435483870967742</v>
      </c>
      <c r="T337" s="39">
        <f t="shared" si="137"/>
        <v>-27.237935165589587</v>
      </c>
      <c r="U337" s="27">
        <f>'Расчет субсидий'!Z337-1</f>
        <v>1</v>
      </c>
      <c r="V337" s="32">
        <f>U337*'Расчет субсидий'!AA337</f>
        <v>25</v>
      </c>
      <c r="W337" s="39">
        <f t="shared" si="138"/>
        <v>72.168888045579251</v>
      </c>
      <c r="X337" s="115" t="e">
        <f>'Расчет субсидий'!AL337-1</f>
        <v>#VALUE!</v>
      </c>
      <c r="Y337" s="32" t="e">
        <f>X337*'Расчет субсидий'!AM337</f>
        <v>#VALUE!</v>
      </c>
      <c r="Z337" s="39" t="e">
        <f t="shared" si="126"/>
        <v>#VALUE!</v>
      </c>
      <c r="AA337" s="115">
        <f>'Расчет субсидий'!AP337-1</f>
        <v>-1.9417475728155331E-2</v>
      </c>
      <c r="AB337" s="32">
        <f>AA337*'Расчет субсидий'!AQ337</f>
        <v>-0.38834951456310662</v>
      </c>
      <c r="AC337" s="119">
        <f t="shared" si="127"/>
        <v>-1.1210701055623955</v>
      </c>
      <c r="AD337" s="32">
        <f t="shared" si="128"/>
        <v>-5.2244875147213641</v>
      </c>
      <c r="AE337" s="33" t="str">
        <f>IF('Расчет субсидий'!BG337="+",'Расчет субсидий'!BG337,"-")</f>
        <v>-</v>
      </c>
    </row>
    <row r="338" spans="1:31" ht="15.75" x14ac:dyDescent="0.2">
      <c r="A338" s="16" t="s">
        <v>332</v>
      </c>
      <c r="B338" s="28">
        <f>'Расчет субсидий'!AW338</f>
        <v>131.95454545454538</v>
      </c>
      <c r="C338" s="26">
        <f>'Расчет субсидий'!D338-1</f>
        <v>3.5203755067207965E-3</v>
      </c>
      <c r="D338" s="32">
        <f>C338*'Расчет субсидий'!E338</f>
        <v>3.5203755067207965E-2</v>
      </c>
      <c r="E338" s="39">
        <f t="shared" si="134"/>
        <v>0.14767369290268134</v>
      </c>
      <c r="F338" s="26" t="s">
        <v>378</v>
      </c>
      <c r="G338" s="32" t="s">
        <v>378</v>
      </c>
      <c r="H338" s="31" t="s">
        <v>378</v>
      </c>
      <c r="I338" s="26" t="s">
        <v>378</v>
      </c>
      <c r="J338" s="32" t="s">
        <v>378</v>
      </c>
      <c r="K338" s="31" t="s">
        <v>378</v>
      </c>
      <c r="L338" s="26">
        <f>'Расчет субсидий'!P338-1</f>
        <v>0.57432788613600416</v>
      </c>
      <c r="M338" s="32">
        <f>L338*'Расчет субсидий'!Q338</f>
        <v>11.486557722720082</v>
      </c>
      <c r="N338" s="39">
        <f t="shared" si="135"/>
        <v>48.184132471536934</v>
      </c>
      <c r="O338" s="27">
        <f>'Расчет субсидий'!R338-1</f>
        <v>0</v>
      </c>
      <c r="P338" s="32">
        <f>O338*'Расчет субсидий'!S338</f>
        <v>0</v>
      </c>
      <c r="Q338" s="39">
        <f t="shared" si="136"/>
        <v>0</v>
      </c>
      <c r="R338" s="27">
        <f>'Расчет субсидий'!V338-1</f>
        <v>0.59179487179487178</v>
      </c>
      <c r="S338" s="32">
        <f>R338*'Расчет субсидий'!W338</f>
        <v>11.835897435897436</v>
      </c>
      <c r="T338" s="39">
        <f t="shared" si="137"/>
        <v>49.649552436650758</v>
      </c>
      <c r="U338" s="27">
        <f>'Расчет субсидий'!Z338-1</f>
        <v>3.7735849056603765E-2</v>
      </c>
      <c r="V338" s="32">
        <f>U338*'Расчет субсидий'!AA338</f>
        <v>1.132075471698113</v>
      </c>
      <c r="W338" s="39">
        <f t="shared" si="138"/>
        <v>4.7488617402048137</v>
      </c>
      <c r="X338" s="115" t="e">
        <f>'Расчет субсидий'!AL338-1</f>
        <v>#VALUE!</v>
      </c>
      <c r="Y338" s="32" t="e">
        <f>X338*'Расчет субсидий'!AM338</f>
        <v>#VALUE!</v>
      </c>
      <c r="Z338" s="39" t="e">
        <f t="shared" si="126"/>
        <v>#VALUE!</v>
      </c>
      <c r="AA338" s="115">
        <f>'Расчет субсидий'!AP338-1</f>
        <v>0.34833759590792845</v>
      </c>
      <c r="AB338" s="32">
        <f>AA338*'Расчет субсидий'!AQ338</f>
        <v>6.9667519181585691</v>
      </c>
      <c r="AC338" s="119">
        <f t="shared" si="127"/>
        <v>29.224325113250199</v>
      </c>
      <c r="AD338" s="32">
        <f t="shared" si="128"/>
        <v>31.456486303541407</v>
      </c>
      <c r="AE338" s="33" t="str">
        <f>IF('Расчет субсидий'!BG338="+",'Расчет субсидий'!BG338,"-")</f>
        <v>-</v>
      </c>
    </row>
    <row r="339" spans="1:31" ht="15.75" x14ac:dyDescent="0.2">
      <c r="A339" s="16" t="s">
        <v>333</v>
      </c>
      <c r="B339" s="28">
        <f>'Расчет субсидий'!AW339</f>
        <v>126.62727272727261</v>
      </c>
      <c r="C339" s="26">
        <f>'Расчет субсидий'!D339-1</f>
        <v>1.9527269296093497E-2</v>
      </c>
      <c r="D339" s="32">
        <f>C339*'Расчет субсидий'!E339</f>
        <v>0.19527269296093497</v>
      </c>
      <c r="E339" s="39">
        <f t="shared" si="134"/>
        <v>3.214594047075138</v>
      </c>
      <c r="F339" s="26" t="s">
        <v>378</v>
      </c>
      <c r="G339" s="32" t="s">
        <v>378</v>
      </c>
      <c r="H339" s="31" t="s">
        <v>378</v>
      </c>
      <c r="I339" s="26" t="s">
        <v>378</v>
      </c>
      <c r="J339" s="32" t="s">
        <v>378</v>
      </c>
      <c r="K339" s="31" t="s">
        <v>378</v>
      </c>
      <c r="L339" s="26">
        <f>'Расчет субсидий'!P339-1</f>
        <v>-6.9714326499295098E-2</v>
      </c>
      <c r="M339" s="32">
        <f>L339*'Расчет субсидий'!Q339</f>
        <v>-1.394286529985902</v>
      </c>
      <c r="N339" s="39">
        <f t="shared" si="135"/>
        <v>-22.952851785100261</v>
      </c>
      <c r="O339" s="27">
        <f>'Расчет субсидий'!R339-1</f>
        <v>0</v>
      </c>
      <c r="P339" s="32">
        <f>O339*'Расчет субсидий'!S339</f>
        <v>0</v>
      </c>
      <c r="Q339" s="39">
        <f t="shared" si="136"/>
        <v>0</v>
      </c>
      <c r="R339" s="27">
        <f>'Расчет субсидий'!V339-1</f>
        <v>3.6363636363636376E-2</v>
      </c>
      <c r="S339" s="32">
        <f>R339*'Расчет субсидий'!W339</f>
        <v>0.72727272727272751</v>
      </c>
      <c r="T339" s="39">
        <f t="shared" si="137"/>
        <v>11.972419411242068</v>
      </c>
      <c r="U339" s="27">
        <f>'Расчет субсидий'!Z339-1</f>
        <v>6.0827250608272543E-2</v>
      </c>
      <c r="V339" s="32">
        <f>U339*'Расчет субсидий'!AA339</f>
        <v>1.8248175182481763</v>
      </c>
      <c r="W339" s="39">
        <f t="shared" si="138"/>
        <v>30.040285931492424</v>
      </c>
      <c r="X339" s="115" t="e">
        <f>'Расчет субсидий'!AL339-1</f>
        <v>#VALUE!</v>
      </c>
      <c r="Y339" s="32" t="e">
        <f>X339*'Расчет субсидий'!AM339</f>
        <v>#VALUE!</v>
      </c>
      <c r="Z339" s="39" t="e">
        <f t="shared" si="126"/>
        <v>#VALUE!</v>
      </c>
      <c r="AA339" s="115">
        <f>'Расчет субсидий'!AP339-1</f>
        <v>0.31694915254237288</v>
      </c>
      <c r="AB339" s="32">
        <f>AA339*'Расчет субсидий'!AQ339</f>
        <v>6.3389830508474576</v>
      </c>
      <c r="AC339" s="119">
        <f t="shared" si="127"/>
        <v>104.35282512256325</v>
      </c>
      <c r="AD339" s="32">
        <f t="shared" si="128"/>
        <v>7.692059459343394</v>
      </c>
      <c r="AE339" s="33" t="str">
        <f>IF('Расчет субсидий'!BG339="+",'Расчет субсидий'!BG339,"-")</f>
        <v>-</v>
      </c>
    </row>
    <row r="340" spans="1:31" ht="31.5" x14ac:dyDescent="0.2">
      <c r="A340" s="36" t="s">
        <v>334</v>
      </c>
      <c r="B340" s="44"/>
      <c r="C340" s="45"/>
      <c r="D340" s="46"/>
      <c r="E340" s="42"/>
      <c r="F340" s="45"/>
      <c r="G340" s="46"/>
      <c r="H340" s="42"/>
      <c r="I340" s="45"/>
      <c r="J340" s="46"/>
      <c r="K340" s="42"/>
      <c r="L340" s="45"/>
      <c r="M340" s="46"/>
      <c r="N340" s="42"/>
      <c r="O340" s="47"/>
      <c r="P340" s="46"/>
      <c r="Q340" s="42"/>
      <c r="R340" s="47"/>
      <c r="S340" s="46"/>
      <c r="T340" s="42"/>
      <c r="U340" s="47"/>
      <c r="V340" s="46"/>
      <c r="W340" s="42"/>
      <c r="X340" s="116"/>
      <c r="Y340" s="46"/>
      <c r="Z340" s="42"/>
      <c r="AA340" s="116"/>
      <c r="AB340" s="46"/>
      <c r="AC340" s="120"/>
      <c r="AD340" s="32"/>
      <c r="AE340" s="33"/>
    </row>
    <row r="341" spans="1:31" ht="15.75" x14ac:dyDescent="0.2">
      <c r="A341" s="16" t="s">
        <v>335</v>
      </c>
      <c r="B341" s="28">
        <f>'Расчет субсидий'!AW341</f>
        <v>-43.627272727272725</v>
      </c>
      <c r="C341" s="26">
        <f>'Расчет субсидий'!D341-1</f>
        <v>-0.16428571428571426</v>
      </c>
      <c r="D341" s="32">
        <f>C341*'Расчет субсидий'!E341</f>
        <v>-1.6428571428571426</v>
      </c>
      <c r="E341" s="39">
        <f t="shared" ref="E341:E351" si="139">$B341*D341/$AD341</f>
        <v>-14.104804475828301</v>
      </c>
      <c r="F341" s="26" t="s">
        <v>378</v>
      </c>
      <c r="G341" s="32" t="s">
        <v>378</v>
      </c>
      <c r="H341" s="31" t="s">
        <v>378</v>
      </c>
      <c r="I341" s="26" t="s">
        <v>378</v>
      </c>
      <c r="J341" s="32" t="s">
        <v>378</v>
      </c>
      <c r="K341" s="31" t="s">
        <v>378</v>
      </c>
      <c r="L341" s="26">
        <f>'Расчет субсидий'!P341-1</f>
        <v>-0.10066648153290747</v>
      </c>
      <c r="M341" s="32">
        <f>L341*'Расчет субсидий'!Q341</f>
        <v>-2.0133296306581494</v>
      </c>
      <c r="N341" s="39">
        <f t="shared" ref="N341:N351" si="140">$B341*M341/$AD341</f>
        <v>-17.285508304415103</v>
      </c>
      <c r="O341" s="27">
        <f>'Расчет субсидий'!R341-1</f>
        <v>0</v>
      </c>
      <c r="P341" s="32">
        <f>O341*'Расчет субсидий'!S341</f>
        <v>0</v>
      </c>
      <c r="Q341" s="39">
        <f t="shared" ref="Q341:Q351" si="141">$B341*P341/$AD341</f>
        <v>0</v>
      </c>
      <c r="R341" s="27">
        <f>'Расчет субсидий'!V341-1</f>
        <v>1.2413289521723492E-2</v>
      </c>
      <c r="S341" s="32">
        <f>R341*'Расчет субсидий'!W341</f>
        <v>0.31033223804308729</v>
      </c>
      <c r="T341" s="39">
        <f t="shared" ref="T341:T351" si="142">$B341*S341/$AD341</f>
        <v>2.6643677200876228</v>
      </c>
      <c r="U341" s="27">
        <f>'Расчет субсидий'!Z341-1</f>
        <v>-6.6666666666666652E-2</v>
      </c>
      <c r="V341" s="32">
        <f>U341*'Расчет субсидий'!AA341</f>
        <v>-1.6666666666666663</v>
      </c>
      <c r="W341" s="39">
        <f t="shared" ref="W341:W351" si="143">$B341*V341/$AD341</f>
        <v>-14.309221931999723</v>
      </c>
      <c r="X341" s="115" t="e">
        <f>'Расчет субсидий'!AL341-1</f>
        <v>#VALUE!</v>
      </c>
      <c r="Y341" s="32" t="e">
        <f>X341*'Расчет субсидий'!AM341</f>
        <v>#VALUE!</v>
      </c>
      <c r="Z341" s="39" t="e">
        <f t="shared" si="126"/>
        <v>#VALUE!</v>
      </c>
      <c r="AA341" s="115">
        <f>'Расчет субсидий'!AP341-1</f>
        <v>-3.4482758620689724E-3</v>
      </c>
      <c r="AB341" s="32">
        <f>AA341*'Расчет субсидий'!AQ341</f>
        <v>-6.8965517241379448E-2</v>
      </c>
      <c r="AC341" s="119">
        <f t="shared" si="127"/>
        <v>-0.5921057351172313</v>
      </c>
      <c r="AD341" s="32">
        <f t="shared" si="128"/>
        <v>-5.0814867193802495</v>
      </c>
      <c r="AE341" s="33" t="str">
        <f>IF('Расчет субсидий'!BG341="+",'Расчет субсидий'!BG341,"-")</f>
        <v>-</v>
      </c>
    </row>
    <row r="342" spans="1:31" ht="15.75" x14ac:dyDescent="0.2">
      <c r="A342" s="16" t="s">
        <v>336</v>
      </c>
      <c r="B342" s="28">
        <f>'Расчет субсидий'!AW342</f>
        <v>120.21818181818185</v>
      </c>
      <c r="C342" s="26">
        <f>'Расчет субсидий'!D342-1</f>
        <v>-1</v>
      </c>
      <c r="D342" s="32">
        <f>C342*'Расчет субсидий'!E342</f>
        <v>0</v>
      </c>
      <c r="E342" s="39">
        <f t="shared" si="139"/>
        <v>0</v>
      </c>
      <c r="F342" s="26" t="s">
        <v>378</v>
      </c>
      <c r="G342" s="32" t="s">
        <v>378</v>
      </c>
      <c r="H342" s="31" t="s">
        <v>378</v>
      </c>
      <c r="I342" s="26" t="s">
        <v>378</v>
      </c>
      <c r="J342" s="32" t="s">
        <v>378</v>
      </c>
      <c r="K342" s="31" t="s">
        <v>378</v>
      </c>
      <c r="L342" s="26">
        <f>'Расчет субсидий'!P342-1</f>
        <v>0.3072407045009784</v>
      </c>
      <c r="M342" s="32">
        <f>L342*'Расчет субсидий'!Q342</f>
        <v>6.144814090019568</v>
      </c>
      <c r="N342" s="39">
        <f t="shared" si="140"/>
        <v>44.734512595874683</v>
      </c>
      <c r="O342" s="27">
        <f>'Расчет субсидий'!R342-1</f>
        <v>0</v>
      </c>
      <c r="P342" s="32">
        <f>O342*'Расчет субсидий'!S342</f>
        <v>0</v>
      </c>
      <c r="Q342" s="39">
        <f t="shared" si="141"/>
        <v>0</v>
      </c>
      <c r="R342" s="27">
        <f>'Расчет субсидий'!V342-1</f>
        <v>0.29952718676122947</v>
      </c>
      <c r="S342" s="32">
        <f>R342*'Расчет субсидий'!W342</f>
        <v>8.9858156028368832</v>
      </c>
      <c r="T342" s="39">
        <f t="shared" si="142"/>
        <v>65.417126601471153</v>
      </c>
      <c r="U342" s="27">
        <f>'Расчет субсидий'!Z342-1</f>
        <v>0.12413793103448278</v>
      </c>
      <c r="V342" s="32">
        <f>U342*'Расчет субсидий'!AA342</f>
        <v>2.4827586206896557</v>
      </c>
      <c r="W342" s="39">
        <f t="shared" si="143"/>
        <v>18.07459024190009</v>
      </c>
      <c r="X342" s="115" t="e">
        <f>'Расчет субсидий'!AL342-1</f>
        <v>#VALUE!</v>
      </c>
      <c r="Y342" s="32" t="e">
        <f>X342*'Расчет субсидий'!AM342</f>
        <v>#VALUE!</v>
      </c>
      <c r="Z342" s="39" t="e">
        <f t="shared" si="126"/>
        <v>#VALUE!</v>
      </c>
      <c r="AA342" s="115">
        <f>'Расчет субсидий'!AP342-1</f>
        <v>-5.5000000000000049E-2</v>
      </c>
      <c r="AB342" s="32">
        <f>AA342*'Расчет субсидий'!AQ342</f>
        <v>-1.100000000000001</v>
      </c>
      <c r="AC342" s="119">
        <f t="shared" si="127"/>
        <v>-8.0080476210640725</v>
      </c>
      <c r="AD342" s="32">
        <f t="shared" si="128"/>
        <v>16.513388313546105</v>
      </c>
      <c r="AE342" s="33" t="str">
        <f>IF('Расчет субсидий'!BG342="+",'Расчет субсидий'!BG342,"-")</f>
        <v>-</v>
      </c>
    </row>
    <row r="343" spans="1:31" ht="15.75" x14ac:dyDescent="0.2">
      <c r="A343" s="16" t="s">
        <v>337</v>
      </c>
      <c r="B343" s="28">
        <f>'Расчет субсидий'!AW343</f>
        <v>55.190909090909145</v>
      </c>
      <c r="C343" s="26">
        <f>'Расчет субсидий'!D343-1</f>
        <v>-2.2421524663677195E-3</v>
      </c>
      <c r="D343" s="32">
        <f>C343*'Расчет субсидий'!E343</f>
        <v>-2.2421524663677195E-2</v>
      </c>
      <c r="E343" s="39">
        <f t="shared" si="139"/>
        <v>-0.15546332543589342</v>
      </c>
      <c r="F343" s="26" t="s">
        <v>378</v>
      </c>
      <c r="G343" s="32" t="s">
        <v>378</v>
      </c>
      <c r="H343" s="31" t="s">
        <v>378</v>
      </c>
      <c r="I343" s="26" t="s">
        <v>378</v>
      </c>
      <c r="J343" s="32" t="s">
        <v>378</v>
      </c>
      <c r="K343" s="31" t="s">
        <v>378</v>
      </c>
      <c r="L343" s="26">
        <f>'Расчет субсидий'!P343-1</f>
        <v>-1.1780892596096049E-2</v>
      </c>
      <c r="M343" s="32">
        <f>L343*'Расчет субсидий'!Q343</f>
        <v>-0.23561785192192097</v>
      </c>
      <c r="N343" s="39">
        <f t="shared" si="140"/>
        <v>-1.6336950917162265</v>
      </c>
      <c r="O343" s="27">
        <f>'Расчет субсидий'!R343-1</f>
        <v>0</v>
      </c>
      <c r="P343" s="32">
        <f>O343*'Расчет субсидий'!S343</f>
        <v>0</v>
      </c>
      <c r="Q343" s="39">
        <f t="shared" si="141"/>
        <v>0</v>
      </c>
      <c r="R343" s="27">
        <f>'Расчет субсидий'!V343-1</f>
        <v>7.4245939675174011E-2</v>
      </c>
      <c r="S343" s="32">
        <f>R343*'Расчет субсидий'!W343</f>
        <v>2.2273781902552203</v>
      </c>
      <c r="T343" s="39">
        <f t="shared" si="142"/>
        <v>15.443892672536411</v>
      </c>
      <c r="U343" s="27">
        <f>'Расчет субсидий'!Z343-1</f>
        <v>0.30800000000000005</v>
      </c>
      <c r="V343" s="32">
        <f>U343*'Расчет субсидий'!AA343</f>
        <v>6.160000000000001</v>
      </c>
      <c r="W343" s="39">
        <f t="shared" si="143"/>
        <v>42.7113721769555</v>
      </c>
      <c r="X343" s="115" t="e">
        <f>'Расчет субсидий'!AL343-1</f>
        <v>#VALUE!</v>
      </c>
      <c r="Y343" s="32" t="e">
        <f>X343*'Расчет субсидий'!AM343</f>
        <v>#VALUE!</v>
      </c>
      <c r="Z343" s="39" t="e">
        <f t="shared" si="126"/>
        <v>#VALUE!</v>
      </c>
      <c r="AA343" s="115">
        <f>'Расчет субсидий'!AP343-1</f>
        <v>-8.4745762711864181E-3</v>
      </c>
      <c r="AB343" s="32">
        <f>AA343*'Расчет субсидий'!AQ343</f>
        <v>-0.16949152542372836</v>
      </c>
      <c r="AC343" s="119">
        <f t="shared" si="127"/>
        <v>-1.1751973414306456</v>
      </c>
      <c r="AD343" s="32">
        <f t="shared" si="128"/>
        <v>7.9598472882458946</v>
      </c>
      <c r="AE343" s="33" t="str">
        <f>IF('Расчет субсидий'!BG343="+",'Расчет субсидий'!BG343,"-")</f>
        <v>-</v>
      </c>
    </row>
    <row r="344" spans="1:31" ht="15.75" x14ac:dyDescent="0.2">
      <c r="A344" s="16" t="s">
        <v>338</v>
      </c>
      <c r="B344" s="28">
        <f>'Расчет субсидий'!AW344</f>
        <v>-154.9727272727273</v>
      </c>
      <c r="C344" s="26">
        <f>'Расчет субсидий'!D344-1</f>
        <v>-2.8716216216216228E-2</v>
      </c>
      <c r="D344" s="32">
        <f>C344*'Расчет субсидий'!E344</f>
        <v>-0.28716216216216228</v>
      </c>
      <c r="E344" s="39">
        <f t="shared" si="139"/>
        <v>-2.4359676681392526</v>
      </c>
      <c r="F344" s="26" t="s">
        <v>378</v>
      </c>
      <c r="G344" s="32" t="s">
        <v>378</v>
      </c>
      <c r="H344" s="31" t="s">
        <v>378</v>
      </c>
      <c r="I344" s="26" t="s">
        <v>378</v>
      </c>
      <c r="J344" s="32" t="s">
        <v>378</v>
      </c>
      <c r="K344" s="31" t="s">
        <v>378</v>
      </c>
      <c r="L344" s="26">
        <f>'Расчет субсидий'!P344-1</f>
        <v>-0.2701954146791814</v>
      </c>
      <c r="M344" s="32">
        <f>L344*'Расчет субсидий'!Q344</f>
        <v>-5.403908293583628</v>
      </c>
      <c r="N344" s="39">
        <f t="shared" si="140"/>
        <v>-45.840809198691119</v>
      </c>
      <c r="O344" s="27">
        <f>'Расчет субсидий'!R344-1</f>
        <v>0</v>
      </c>
      <c r="P344" s="32">
        <f>O344*'Расчет субсидий'!S344</f>
        <v>0</v>
      </c>
      <c r="Q344" s="39">
        <f t="shared" si="141"/>
        <v>0</v>
      </c>
      <c r="R344" s="27">
        <f>'Расчет субсидий'!V344-1</f>
        <v>-0.43603133159268925</v>
      </c>
      <c r="S344" s="32">
        <f>R344*'Расчет субсидий'!W344</f>
        <v>-8.7206266318537846</v>
      </c>
      <c r="T344" s="39">
        <f t="shared" si="142"/>
        <v>-73.97619644998278</v>
      </c>
      <c r="U344" s="27">
        <f>'Расчет субсидий'!Z344-1</f>
        <v>-0.12857142857142867</v>
      </c>
      <c r="V344" s="32">
        <f>U344*'Расчет субсидий'!AA344</f>
        <v>-3.8571428571428603</v>
      </c>
      <c r="W344" s="39">
        <f t="shared" si="143"/>
        <v>-32.719753955914143</v>
      </c>
      <c r="X344" s="115" t="e">
        <f>'Расчет субсидий'!AL344-1</f>
        <v>#VALUE!</v>
      </c>
      <c r="Y344" s="32" t="e">
        <f>X344*'Расчет субсидий'!AM344</f>
        <v>#VALUE!</v>
      </c>
      <c r="Z344" s="39" t="e">
        <f t="shared" si="126"/>
        <v>#VALUE!</v>
      </c>
      <c r="AA344" s="115">
        <f>'Расчет субсидий'!AP344-1</f>
        <v>0</v>
      </c>
      <c r="AB344" s="32">
        <f>AA344*'Расчет субсидий'!AQ344</f>
        <v>0</v>
      </c>
      <c r="AC344" s="119">
        <f t="shared" si="127"/>
        <v>0</v>
      </c>
      <c r="AD344" s="32">
        <f t="shared" si="128"/>
        <v>-18.268839944742435</v>
      </c>
      <c r="AE344" s="33" t="str">
        <f>IF('Расчет субсидий'!BG344="+",'Расчет субсидий'!BG344,"-")</f>
        <v>-</v>
      </c>
    </row>
    <row r="345" spans="1:31" ht="15.75" x14ac:dyDescent="0.2">
      <c r="A345" s="16" t="s">
        <v>339</v>
      </c>
      <c r="B345" s="28">
        <f>'Расчет субсидий'!AW345</f>
        <v>-18.390909090909076</v>
      </c>
      <c r="C345" s="26">
        <f>'Расчет субсидий'!D345-1</f>
        <v>3.1545741324921162E-2</v>
      </c>
      <c r="D345" s="32">
        <f>C345*'Расчет субсидий'!E345</f>
        <v>0.31545741324921162</v>
      </c>
      <c r="E345" s="39">
        <f t="shared" si="139"/>
        <v>1.2699214208560998</v>
      </c>
      <c r="F345" s="26" t="s">
        <v>378</v>
      </c>
      <c r="G345" s="32" t="s">
        <v>378</v>
      </c>
      <c r="H345" s="31" t="s">
        <v>378</v>
      </c>
      <c r="I345" s="26" t="s">
        <v>378</v>
      </c>
      <c r="J345" s="32" t="s">
        <v>378</v>
      </c>
      <c r="K345" s="31" t="s">
        <v>378</v>
      </c>
      <c r="L345" s="26">
        <f>'Расчет субсидий'!P345-1</f>
        <v>0.39972419227738376</v>
      </c>
      <c r="M345" s="32">
        <f>L345*'Расчет субсидий'!Q345</f>
        <v>7.9944838455476752</v>
      </c>
      <c r="N345" s="39">
        <f t="shared" si="140"/>
        <v>32.183001120752429</v>
      </c>
      <c r="O345" s="27">
        <f>'Расчет субсидий'!R345-1</f>
        <v>0</v>
      </c>
      <c r="P345" s="32">
        <f>O345*'Расчет субсидий'!S345</f>
        <v>0</v>
      </c>
      <c r="Q345" s="39">
        <f t="shared" si="141"/>
        <v>0</v>
      </c>
      <c r="R345" s="27">
        <f>'Расчет субсидий'!V345-1</f>
        <v>-0.49266862170087977</v>
      </c>
      <c r="S345" s="32">
        <f>R345*'Расчет субсидий'!W345</f>
        <v>-9.8533724340175954</v>
      </c>
      <c r="T345" s="39">
        <f t="shared" si="142"/>
        <v>-39.666237647573247</v>
      </c>
      <c r="U345" s="27">
        <f>'Расчет субсидий'!Z345-1</f>
        <v>-8.0000000000000071E-2</v>
      </c>
      <c r="V345" s="32">
        <f>U345*'Расчет субсидий'!AA345</f>
        <v>-2.4000000000000021</v>
      </c>
      <c r="W345" s="39">
        <f t="shared" si="143"/>
        <v>-9.661562169873207</v>
      </c>
      <c r="X345" s="115" t="e">
        <f>'Расчет субсидий'!AL345-1</f>
        <v>#VALUE!</v>
      </c>
      <c r="Y345" s="32" t="e">
        <f>X345*'Расчет субсидий'!AM345</f>
        <v>#VALUE!</v>
      </c>
      <c r="Z345" s="39" t="e">
        <f t="shared" si="126"/>
        <v>#VALUE!</v>
      </c>
      <c r="AA345" s="115">
        <f>'Расчет субсидий'!AP345-1</f>
        <v>-3.125E-2</v>
      </c>
      <c r="AB345" s="32">
        <f>AA345*'Расчет субсидий'!AQ345</f>
        <v>-0.625</v>
      </c>
      <c r="AC345" s="119">
        <f t="shared" si="127"/>
        <v>-2.5160318150711456</v>
      </c>
      <c r="AD345" s="32">
        <f t="shared" si="128"/>
        <v>-4.5684311752207112</v>
      </c>
      <c r="AE345" s="33" t="str">
        <f>IF('Расчет субсидий'!BG345="+",'Расчет субсидий'!BG345,"-")</f>
        <v>-</v>
      </c>
    </row>
    <row r="346" spans="1:31" ht="15.75" x14ac:dyDescent="0.2">
      <c r="A346" s="16" t="s">
        <v>340</v>
      </c>
      <c r="B346" s="28">
        <f>'Расчет субсидий'!AW346</f>
        <v>-26.027272727272702</v>
      </c>
      <c r="C346" s="26">
        <f>'Расчет субсидий'!D346-1</f>
        <v>-5.7096247960848334E-2</v>
      </c>
      <c r="D346" s="32">
        <f>C346*'Расчет субсидий'!E346</f>
        <v>-0.57096247960848334</v>
      </c>
      <c r="E346" s="39">
        <f t="shared" si="139"/>
        <v>-2.0353517535878085</v>
      </c>
      <c r="F346" s="26" t="s">
        <v>378</v>
      </c>
      <c r="G346" s="32" t="s">
        <v>378</v>
      </c>
      <c r="H346" s="31" t="s">
        <v>378</v>
      </c>
      <c r="I346" s="26" t="s">
        <v>378</v>
      </c>
      <c r="J346" s="32" t="s">
        <v>378</v>
      </c>
      <c r="K346" s="31" t="s">
        <v>378</v>
      </c>
      <c r="L346" s="26">
        <f>'Расчет субсидий'!P346-1</f>
        <v>0.70912093317405667</v>
      </c>
      <c r="M346" s="32">
        <f>L346*'Расчет субсидий'!Q346</f>
        <v>14.182418663481133</v>
      </c>
      <c r="N346" s="39">
        <f t="shared" si="140"/>
        <v>50.557106163309953</v>
      </c>
      <c r="O346" s="27">
        <f>'Расчет субсидий'!R346-1</f>
        <v>0</v>
      </c>
      <c r="P346" s="32">
        <f>O346*'Расчет субсидий'!S346</f>
        <v>0</v>
      </c>
      <c r="Q346" s="39">
        <f t="shared" si="141"/>
        <v>0</v>
      </c>
      <c r="R346" s="27">
        <f>'Расчет субсидий'!V346-1</f>
        <v>-0.68888888888888888</v>
      </c>
      <c r="S346" s="32">
        <f>R346*'Расчет субсидий'!W346</f>
        <v>-17.222222222222221</v>
      </c>
      <c r="T346" s="39">
        <f t="shared" si="142"/>
        <v>-61.393316465760471</v>
      </c>
      <c r="U346" s="27">
        <f>'Расчет субсидий'!Z346-1</f>
        <v>-0.14761904761904765</v>
      </c>
      <c r="V346" s="32">
        <f>U346*'Расчет субсидий'!AA346</f>
        <v>-3.6904761904761911</v>
      </c>
      <c r="W346" s="39">
        <f t="shared" si="143"/>
        <v>-13.155710671234388</v>
      </c>
      <c r="X346" s="115" t="e">
        <f>'Расчет субсидий'!AL346-1</f>
        <v>#VALUE!</v>
      </c>
      <c r="Y346" s="32" t="e">
        <f>X346*'Расчет субсидий'!AM346</f>
        <v>#VALUE!</v>
      </c>
      <c r="Z346" s="39" t="e">
        <f t="shared" si="126"/>
        <v>#VALUE!</v>
      </c>
      <c r="AA346" s="115">
        <f>'Расчет субсидий'!AP346-1</f>
        <v>0</v>
      </c>
      <c r="AB346" s="32">
        <f>AA346*'Расчет субсидий'!AQ346</f>
        <v>0</v>
      </c>
      <c r="AC346" s="119">
        <f t="shared" si="127"/>
        <v>0</v>
      </c>
      <c r="AD346" s="32">
        <f t="shared" si="128"/>
        <v>-7.3012422288257621</v>
      </c>
      <c r="AE346" s="33" t="str">
        <f>IF('Расчет субсидий'!BG346="+",'Расчет субсидий'!BG346,"-")</f>
        <v>-</v>
      </c>
    </row>
    <row r="347" spans="1:31" ht="15.75" x14ac:dyDescent="0.2">
      <c r="A347" s="16" t="s">
        <v>341</v>
      </c>
      <c r="B347" s="28">
        <f>'Расчет субсидий'!AW347</f>
        <v>-63.154545454545428</v>
      </c>
      <c r="C347" s="26">
        <f>'Расчет субсидий'!D347-1</f>
        <v>-1</v>
      </c>
      <c r="D347" s="32">
        <f>C347*'Расчет субсидий'!E347</f>
        <v>0</v>
      </c>
      <c r="E347" s="39">
        <f t="shared" si="139"/>
        <v>0</v>
      </c>
      <c r="F347" s="26" t="s">
        <v>378</v>
      </c>
      <c r="G347" s="32" t="s">
        <v>378</v>
      </c>
      <c r="H347" s="31" t="s">
        <v>378</v>
      </c>
      <c r="I347" s="26" t="s">
        <v>378</v>
      </c>
      <c r="J347" s="32" t="s">
        <v>378</v>
      </c>
      <c r="K347" s="31" t="s">
        <v>378</v>
      </c>
      <c r="L347" s="26">
        <f>'Расчет субсидий'!P347-1</f>
        <v>-0.40465872156013005</v>
      </c>
      <c r="M347" s="32">
        <f>L347*'Расчет субсидий'!Q347</f>
        <v>-8.0931744312026019</v>
      </c>
      <c r="N347" s="39">
        <f t="shared" si="140"/>
        <v>-65.362300844202039</v>
      </c>
      <c r="O347" s="27">
        <f>'Расчет субсидий'!R347-1</f>
        <v>0</v>
      </c>
      <c r="P347" s="32">
        <f>O347*'Расчет субсидий'!S347</f>
        <v>0</v>
      </c>
      <c r="Q347" s="39">
        <f t="shared" si="141"/>
        <v>0</v>
      </c>
      <c r="R347" s="27">
        <f>'Расчет субсидий'!V347-1</f>
        <v>-7.3081607795371539E-2</v>
      </c>
      <c r="S347" s="32">
        <f>R347*'Расчет субсидий'!W347</f>
        <v>-1.4616321559074308</v>
      </c>
      <c r="T347" s="39">
        <f t="shared" si="142"/>
        <v>-11.804470731490836</v>
      </c>
      <c r="U347" s="27">
        <f>'Расчет субсидий'!Z347-1</f>
        <v>5.4474708171206254E-2</v>
      </c>
      <c r="V347" s="32">
        <f>U347*'Расчет субсидий'!AA347</f>
        <v>1.6342412451361876</v>
      </c>
      <c r="W347" s="39">
        <f t="shared" si="143"/>
        <v>13.198500640832263</v>
      </c>
      <c r="X347" s="115" t="e">
        <f>'Расчет субсидий'!AL347-1</f>
        <v>#VALUE!</v>
      </c>
      <c r="Y347" s="32" t="e">
        <f>X347*'Расчет субсидий'!AM347</f>
        <v>#VALUE!</v>
      </c>
      <c r="Z347" s="39" t="e">
        <f t="shared" si="126"/>
        <v>#VALUE!</v>
      </c>
      <c r="AA347" s="115">
        <f>'Расчет субсидий'!AP347-1</f>
        <v>5.0377833753147971E-3</v>
      </c>
      <c r="AB347" s="32">
        <f>AA347*'Расчет субсидий'!AQ347</f>
        <v>0.10075566750629594</v>
      </c>
      <c r="AC347" s="119">
        <f t="shared" si="127"/>
        <v>0.81372548031518455</v>
      </c>
      <c r="AD347" s="32">
        <f t="shared" si="128"/>
        <v>-7.8198096744675487</v>
      </c>
      <c r="AE347" s="33" t="str">
        <f>IF('Расчет субсидий'!BG347="+",'Расчет субсидий'!BG347,"-")</f>
        <v>-</v>
      </c>
    </row>
    <row r="348" spans="1:31" ht="15.75" x14ac:dyDescent="0.2">
      <c r="A348" s="16" t="s">
        <v>342</v>
      </c>
      <c r="B348" s="28">
        <f>'Расчет субсидий'!AW348</f>
        <v>-35.31818181818187</v>
      </c>
      <c r="C348" s="26">
        <f>'Расчет субсидий'!D348-1</f>
        <v>2.8409090909091717E-3</v>
      </c>
      <c r="D348" s="32">
        <f>C348*'Расчет субсидий'!E348</f>
        <v>2.8409090909091717E-2</v>
      </c>
      <c r="E348" s="39">
        <f t="shared" si="139"/>
        <v>0.10706701412523066</v>
      </c>
      <c r="F348" s="26" t="s">
        <v>378</v>
      </c>
      <c r="G348" s="32" t="s">
        <v>378</v>
      </c>
      <c r="H348" s="31" t="s">
        <v>378</v>
      </c>
      <c r="I348" s="26" t="s">
        <v>378</v>
      </c>
      <c r="J348" s="32" t="s">
        <v>378</v>
      </c>
      <c r="K348" s="31" t="s">
        <v>378</v>
      </c>
      <c r="L348" s="26">
        <f>'Расчет субсидий'!P348-1</f>
        <v>-0.22730471498944405</v>
      </c>
      <c r="M348" s="32">
        <f>L348*'Расчет субсидий'!Q348</f>
        <v>-4.5460942997888809</v>
      </c>
      <c r="N348" s="39">
        <f t="shared" si="140"/>
        <v>-17.133133339875975</v>
      </c>
      <c r="O348" s="27">
        <f>'Расчет субсидий'!R348-1</f>
        <v>0</v>
      </c>
      <c r="P348" s="32">
        <f>O348*'Расчет субсидий'!S348</f>
        <v>0</v>
      </c>
      <c r="Q348" s="39">
        <f t="shared" si="141"/>
        <v>0</v>
      </c>
      <c r="R348" s="27">
        <f>'Расчет субсидий'!V348-1</f>
        <v>-7.2548416845988339E-2</v>
      </c>
      <c r="S348" s="32">
        <f>R348*'Расчет субсидий'!W348</f>
        <v>-2.1764525053796504</v>
      </c>
      <c r="T348" s="39">
        <f t="shared" si="142"/>
        <v>-8.2025247440002271</v>
      </c>
      <c r="U348" s="27">
        <f>'Расчет субсидий'!Z348-1</f>
        <v>-0.13385826771653542</v>
      </c>
      <c r="V348" s="32">
        <f>U348*'Расчет субсидий'!AA348</f>
        <v>-2.6771653543307083</v>
      </c>
      <c r="W348" s="39">
        <f t="shared" si="143"/>
        <v>-10.089590748430899</v>
      </c>
      <c r="X348" s="115" t="e">
        <f>'Расчет субсидий'!AL348-1</f>
        <v>#VALUE!</v>
      </c>
      <c r="Y348" s="32" t="e">
        <f>X348*'Расчет субсидий'!AM348</f>
        <v>#VALUE!</v>
      </c>
      <c r="Z348" s="39" t="e">
        <f t="shared" si="126"/>
        <v>#VALUE!</v>
      </c>
      <c r="AA348" s="115">
        <f>'Расчет субсидий'!AP348-1</f>
        <v>0</v>
      </c>
      <c r="AB348" s="32">
        <f>AA348*'Расчет субсидий'!AQ348</f>
        <v>0</v>
      </c>
      <c r="AC348" s="119">
        <f t="shared" si="127"/>
        <v>0</v>
      </c>
      <c r="AD348" s="32">
        <f t="shared" si="128"/>
        <v>-9.3713030685901479</v>
      </c>
      <c r="AE348" s="33" t="str">
        <f>IF('Расчет субсидий'!BG348="+",'Расчет субсидий'!BG348,"-")</f>
        <v>-</v>
      </c>
    </row>
    <row r="349" spans="1:31" ht="15.75" x14ac:dyDescent="0.2">
      <c r="A349" s="16" t="s">
        <v>343</v>
      </c>
      <c r="B349" s="28">
        <f>'Расчет субсидий'!AW349</f>
        <v>-16.563636363636306</v>
      </c>
      <c r="C349" s="26">
        <f>'Расчет субсидий'!D349-1</f>
        <v>3.8682663768987879E-2</v>
      </c>
      <c r="D349" s="32">
        <f>C349*'Расчет субсидий'!E349</f>
        <v>0.38682663768987879</v>
      </c>
      <c r="E349" s="39">
        <f t="shared" si="139"/>
        <v>6.7976590275798605</v>
      </c>
      <c r="F349" s="26" t="s">
        <v>378</v>
      </c>
      <c r="G349" s="32" t="s">
        <v>378</v>
      </c>
      <c r="H349" s="31" t="s">
        <v>378</v>
      </c>
      <c r="I349" s="26" t="s">
        <v>378</v>
      </c>
      <c r="J349" s="32" t="s">
        <v>378</v>
      </c>
      <c r="K349" s="31" t="s">
        <v>378</v>
      </c>
      <c r="L349" s="26">
        <f>'Расчет субсидий'!P349-1</f>
        <v>-0.21307103825136608</v>
      </c>
      <c r="M349" s="32">
        <f>L349*'Расчет субсидий'!Q349</f>
        <v>-4.2614207650273217</v>
      </c>
      <c r="N349" s="39">
        <f t="shared" si="140"/>
        <v>-74.885446117926904</v>
      </c>
      <c r="O349" s="27">
        <f>'Расчет субсидий'!R349-1</f>
        <v>0</v>
      </c>
      <c r="P349" s="32">
        <f>O349*'Расчет субсидий'!S349</f>
        <v>0</v>
      </c>
      <c r="Q349" s="39">
        <f t="shared" si="141"/>
        <v>0</v>
      </c>
      <c r="R349" s="27">
        <f>'Расчет субсидий'!V349-1</f>
        <v>-0.55555555555555558</v>
      </c>
      <c r="S349" s="32">
        <f>R349*'Расчет субсидий'!W349</f>
        <v>-11.111111111111111</v>
      </c>
      <c r="T349" s="39">
        <f t="shared" si="142"/>
        <v>-195.25424929872543</v>
      </c>
      <c r="U349" s="27">
        <f>'Расчет субсидий'!Z349-1</f>
        <v>0.37254901960784315</v>
      </c>
      <c r="V349" s="32">
        <f>U349*'Расчет субсидий'!AA349</f>
        <v>11.176470588235293</v>
      </c>
      <c r="W349" s="39">
        <f t="shared" si="143"/>
        <v>196.40280370636498</v>
      </c>
      <c r="X349" s="115" t="e">
        <f>'Расчет субсидий'!AL349-1</f>
        <v>#VALUE!</v>
      </c>
      <c r="Y349" s="32" t="e">
        <f>X349*'Расчет субсидий'!AM349</f>
        <v>#VALUE!</v>
      </c>
      <c r="Z349" s="39" t="e">
        <f t="shared" si="126"/>
        <v>#VALUE!</v>
      </c>
      <c r="AA349" s="115">
        <f>'Расчет субсидий'!AP349-1</f>
        <v>0.14333333333333331</v>
      </c>
      <c r="AB349" s="32">
        <f>AA349*'Расчет субсидий'!AQ349</f>
        <v>2.8666666666666663</v>
      </c>
      <c r="AC349" s="119">
        <f t="shared" si="127"/>
        <v>50.37559631907115</v>
      </c>
      <c r="AD349" s="32">
        <f t="shared" si="128"/>
        <v>-0.94256798354659299</v>
      </c>
      <c r="AE349" s="33" t="str">
        <f>IF('Расчет субсидий'!BG349="+",'Расчет субсидий'!BG349,"-")</f>
        <v>-</v>
      </c>
    </row>
    <row r="350" spans="1:31" ht="15.75" x14ac:dyDescent="0.2">
      <c r="A350" s="16" t="s">
        <v>344</v>
      </c>
      <c r="B350" s="28">
        <f>'Расчет субсидий'!AW350</f>
        <v>80.336363636363615</v>
      </c>
      <c r="C350" s="26">
        <f>'Расчет субсидий'!D350-1</f>
        <v>1.2048192771084265E-2</v>
      </c>
      <c r="D350" s="32">
        <f>C350*'Расчет субсидий'!E350</f>
        <v>0.12048192771084265</v>
      </c>
      <c r="E350" s="39">
        <f t="shared" si="139"/>
        <v>0.35510058220074664</v>
      </c>
      <c r="F350" s="26" t="s">
        <v>378</v>
      </c>
      <c r="G350" s="32" t="s">
        <v>378</v>
      </c>
      <c r="H350" s="31" t="s">
        <v>378</v>
      </c>
      <c r="I350" s="26" t="s">
        <v>378</v>
      </c>
      <c r="J350" s="32" t="s">
        <v>378</v>
      </c>
      <c r="K350" s="31" t="s">
        <v>378</v>
      </c>
      <c r="L350" s="26">
        <f>'Расчет субсидий'!P350-1</f>
        <v>1.0525423728813559</v>
      </c>
      <c r="M350" s="32">
        <f>L350*'Расчет субсидий'!Q350</f>
        <v>21.050847457627118</v>
      </c>
      <c r="N350" s="39">
        <f t="shared" si="140"/>
        <v>62.043895960587101</v>
      </c>
      <c r="O350" s="27">
        <f>'Расчет субсидий'!R350-1</f>
        <v>0</v>
      </c>
      <c r="P350" s="32">
        <f>O350*'Расчет субсидий'!S350</f>
        <v>0</v>
      </c>
      <c r="Q350" s="39">
        <f t="shared" si="141"/>
        <v>0</v>
      </c>
      <c r="R350" s="27">
        <f>'Расчет субсидий'!V350-1</f>
        <v>0.31486539211861087</v>
      </c>
      <c r="S350" s="32">
        <f>R350*'Расчет субсидий'!W350</f>
        <v>9.4459617635583264</v>
      </c>
      <c r="T350" s="39">
        <f t="shared" si="142"/>
        <v>27.840412129990259</v>
      </c>
      <c r="U350" s="27">
        <f>'Расчет субсидий'!Z350-1</f>
        <v>-0.16799999999999993</v>
      </c>
      <c r="V350" s="32">
        <f>U350*'Расчет субсидий'!AA350</f>
        <v>-3.3599999999999985</v>
      </c>
      <c r="W350" s="39">
        <f t="shared" si="143"/>
        <v>-9.9030450364144773</v>
      </c>
      <c r="X350" s="115" t="e">
        <f>'Расчет субсидий'!AL350-1</f>
        <v>#VALUE!</v>
      </c>
      <c r="Y350" s="32" t="e">
        <f>X350*'Расчет субсидий'!AM350</f>
        <v>#VALUE!</v>
      </c>
      <c r="Z350" s="39" t="e">
        <f t="shared" si="126"/>
        <v>#VALUE!</v>
      </c>
      <c r="AA350" s="115">
        <f>'Расчет субсидий'!AP350-1</f>
        <v>0</v>
      </c>
      <c r="AB350" s="32">
        <f>AA350*'Расчет субсидий'!AQ350</f>
        <v>0</v>
      </c>
      <c r="AC350" s="119">
        <f t="shared" si="127"/>
        <v>0</v>
      </c>
      <c r="AD350" s="32">
        <f t="shared" si="128"/>
        <v>27.257291148896286</v>
      </c>
      <c r="AE350" s="33" t="str">
        <f>IF('Расчет субсидий'!BG350="+",'Расчет субсидий'!BG350,"-")</f>
        <v>-</v>
      </c>
    </row>
    <row r="351" spans="1:31" ht="15.75" x14ac:dyDescent="0.2">
      <c r="A351" s="16" t="s">
        <v>345</v>
      </c>
      <c r="B351" s="28">
        <f>'Расчет субсидий'!AW351</f>
        <v>-194.50909090909101</v>
      </c>
      <c r="C351" s="26">
        <f>'Расчет субсидий'!D351-1</f>
        <v>-0.21527777777777779</v>
      </c>
      <c r="D351" s="32">
        <f>C351*'Расчет субсидий'!E351</f>
        <v>-2.1527777777777777</v>
      </c>
      <c r="E351" s="39">
        <f t="shared" si="139"/>
        <v>-21.484136124599544</v>
      </c>
      <c r="F351" s="26" t="s">
        <v>378</v>
      </c>
      <c r="G351" s="32" t="s">
        <v>378</v>
      </c>
      <c r="H351" s="31" t="s">
        <v>378</v>
      </c>
      <c r="I351" s="26" t="s">
        <v>378</v>
      </c>
      <c r="J351" s="32" t="s">
        <v>378</v>
      </c>
      <c r="K351" s="31" t="s">
        <v>378</v>
      </c>
      <c r="L351" s="26">
        <f>'Расчет субсидий'!P351-1</f>
        <v>-8.0850177120233346E-2</v>
      </c>
      <c r="M351" s="32">
        <f>L351*'Расчет субсидий'!Q351</f>
        <v>-1.6170035424046669</v>
      </c>
      <c r="N351" s="39">
        <f t="shared" si="140"/>
        <v>-16.137255121075295</v>
      </c>
      <c r="O351" s="27">
        <f>'Расчет субсидий'!R351-1</f>
        <v>0</v>
      </c>
      <c r="P351" s="32">
        <f>O351*'Расчет субсидий'!S351</f>
        <v>0</v>
      </c>
      <c r="Q351" s="39">
        <f t="shared" si="141"/>
        <v>0</v>
      </c>
      <c r="R351" s="27">
        <f>'Расчет субсидий'!V351-1</f>
        <v>-0.68378209142141511</v>
      </c>
      <c r="S351" s="32">
        <f>R351*'Расчет субсидий'!W351</f>
        <v>-17.094552285535379</v>
      </c>
      <c r="T351" s="39">
        <f t="shared" si="142"/>
        <v>-170.5989777870316</v>
      </c>
      <c r="U351" s="27">
        <f>'Расчет субсидий'!Z351-1</f>
        <v>8.6956521739130599E-2</v>
      </c>
      <c r="V351" s="32">
        <f>U351*'Расчет субсидий'!AA351</f>
        <v>2.1739130434782652</v>
      </c>
      <c r="W351" s="39">
        <f t="shared" si="143"/>
        <v>21.6950603221763</v>
      </c>
      <c r="X351" s="115" t="e">
        <f>'Расчет субсидий'!AL351-1</f>
        <v>#VALUE!</v>
      </c>
      <c r="Y351" s="32" t="e">
        <f>X351*'Расчет субсидий'!AM351</f>
        <v>#VALUE!</v>
      </c>
      <c r="Z351" s="39" t="e">
        <f t="shared" si="126"/>
        <v>#VALUE!</v>
      </c>
      <c r="AA351" s="115">
        <f>'Расчет субсидий'!AP351-1</f>
        <v>-4.0000000000000036E-2</v>
      </c>
      <c r="AB351" s="32">
        <f>AA351*'Расчет субсидий'!AQ351</f>
        <v>-0.80000000000000071</v>
      </c>
      <c r="AC351" s="119">
        <f t="shared" si="127"/>
        <v>-7.9837821985608697</v>
      </c>
      <c r="AD351" s="32">
        <f t="shared" si="128"/>
        <v>-19.49042056223956</v>
      </c>
      <c r="AE351" s="33" t="str">
        <f>IF('Расчет субсидий'!BG351="+",'Расчет субсидий'!BG351,"-")</f>
        <v>-</v>
      </c>
    </row>
    <row r="352" spans="1:31" ht="15.75" x14ac:dyDescent="0.2">
      <c r="A352" s="36" t="s">
        <v>346</v>
      </c>
      <c r="B352" s="44"/>
      <c r="C352" s="45"/>
      <c r="D352" s="46"/>
      <c r="E352" s="42"/>
      <c r="F352" s="45"/>
      <c r="G352" s="46"/>
      <c r="H352" s="42"/>
      <c r="I352" s="45"/>
      <c r="J352" s="46"/>
      <c r="K352" s="42"/>
      <c r="L352" s="45"/>
      <c r="M352" s="46"/>
      <c r="N352" s="42"/>
      <c r="O352" s="47"/>
      <c r="P352" s="46"/>
      <c r="Q352" s="42"/>
      <c r="R352" s="47"/>
      <c r="S352" s="46"/>
      <c r="T352" s="42"/>
      <c r="U352" s="47"/>
      <c r="V352" s="46"/>
      <c r="W352" s="42"/>
      <c r="X352" s="116"/>
      <c r="Y352" s="46"/>
      <c r="Z352" s="42"/>
      <c r="AA352" s="116"/>
      <c r="AB352" s="46"/>
      <c r="AC352" s="120"/>
      <c r="AD352" s="32"/>
      <c r="AE352" s="33"/>
    </row>
    <row r="353" spans="1:31" ht="15.75" x14ac:dyDescent="0.2">
      <c r="A353" s="16" t="s">
        <v>347</v>
      </c>
      <c r="B353" s="28">
        <f>'Расчет субсидий'!AW353</f>
        <v>-167.68181818181813</v>
      </c>
      <c r="C353" s="26">
        <f>'Расчет субсидий'!D353-1</f>
        <v>-1</v>
      </c>
      <c r="D353" s="32">
        <f>C353*'Расчет субсидий'!E353</f>
        <v>0</v>
      </c>
      <c r="E353" s="39">
        <f t="shared" ref="E353:E363" si="144">$B353*D353/$AD353</f>
        <v>0</v>
      </c>
      <c r="F353" s="26" t="s">
        <v>378</v>
      </c>
      <c r="G353" s="32" t="s">
        <v>378</v>
      </c>
      <c r="H353" s="31" t="s">
        <v>378</v>
      </c>
      <c r="I353" s="26" t="s">
        <v>378</v>
      </c>
      <c r="J353" s="32" t="s">
        <v>378</v>
      </c>
      <c r="K353" s="31" t="s">
        <v>378</v>
      </c>
      <c r="L353" s="26">
        <f>'Расчет субсидий'!P353-1</f>
        <v>-0.31399999999999995</v>
      </c>
      <c r="M353" s="32">
        <f>L353*'Расчет субсидий'!Q353</f>
        <v>-6.2799999999999994</v>
      </c>
      <c r="N353" s="39">
        <f t="shared" ref="N353:N363" si="145">$B353*M353/$AD353</f>
        <v>-34.947840646581888</v>
      </c>
      <c r="O353" s="27">
        <f>'Расчет субсидий'!R353-1</f>
        <v>0</v>
      </c>
      <c r="P353" s="32">
        <f>O353*'Расчет субсидий'!S353</f>
        <v>0</v>
      </c>
      <c r="Q353" s="39">
        <f t="shared" ref="Q353:Q363" si="146">$B353*P353/$AD353</f>
        <v>0</v>
      </c>
      <c r="R353" s="27">
        <f>'Расчет субсидий'!V353-1</f>
        <v>-0.91384317521781222</v>
      </c>
      <c r="S353" s="32">
        <f>R353*'Расчет субсидий'!W353</f>
        <v>-13.707647628267184</v>
      </c>
      <c r="T353" s="39">
        <f t="shared" ref="T353:T363" si="147">$B353*S353/$AD353</f>
        <v>-76.282274673913662</v>
      </c>
      <c r="U353" s="27">
        <f>'Расчет субсидий'!Z353-1</f>
        <v>-3.90625E-2</v>
      </c>
      <c r="V353" s="32">
        <f>U353*'Расчет субсидий'!AA353</f>
        <v>-1.3671875</v>
      </c>
      <c r="W353" s="39">
        <f t="shared" ref="W353:W363" si="148">$B353*V353/$AD353</f>
        <v>-7.608320204458388</v>
      </c>
      <c r="X353" s="115" t="e">
        <f>'Расчет субсидий'!AL353-1</f>
        <v>#VALUE!</v>
      </c>
      <c r="Y353" s="32" t="e">
        <f>X353*'Расчет субсидий'!AM353</f>
        <v>#VALUE!</v>
      </c>
      <c r="Z353" s="39" t="e">
        <f t="shared" si="126"/>
        <v>#VALUE!</v>
      </c>
      <c r="AA353" s="115">
        <f>'Расчет субсидий'!AP353-1</f>
        <v>-0.4388489208633094</v>
      </c>
      <c r="AB353" s="32">
        <f>AA353*'Расчет субсидий'!AQ353</f>
        <v>-8.7769784172661875</v>
      </c>
      <c r="AC353" s="119">
        <f t="shared" si="127"/>
        <v>-48.843382656864215</v>
      </c>
      <c r="AD353" s="32">
        <f t="shared" si="128"/>
        <v>-30.131813545533369</v>
      </c>
      <c r="AE353" s="33" t="str">
        <f>IF('Расчет субсидий'!BG353="+",'Расчет субсидий'!BG353,"-")</f>
        <v>+</v>
      </c>
    </row>
    <row r="354" spans="1:31" ht="15.75" x14ac:dyDescent="0.2">
      <c r="A354" s="16" t="s">
        <v>55</v>
      </c>
      <c r="B354" s="28">
        <f>'Расчет субсидий'!AW354</f>
        <v>-2.7272727272727479</v>
      </c>
      <c r="C354" s="26">
        <f>'Расчет субсидий'!D354-1</f>
        <v>-1</v>
      </c>
      <c r="D354" s="32">
        <f>C354*'Расчет субсидий'!E354</f>
        <v>0</v>
      </c>
      <c r="E354" s="39">
        <f t="shared" si="144"/>
        <v>0</v>
      </c>
      <c r="F354" s="26" t="s">
        <v>378</v>
      </c>
      <c r="G354" s="32" t="s">
        <v>378</v>
      </c>
      <c r="H354" s="31" t="s">
        <v>378</v>
      </c>
      <c r="I354" s="26" t="s">
        <v>378</v>
      </c>
      <c r="J354" s="32" t="s">
        <v>378</v>
      </c>
      <c r="K354" s="31" t="s">
        <v>378</v>
      </c>
      <c r="L354" s="26">
        <f>'Расчет субсидий'!P354-1</f>
        <v>0.42930340368427444</v>
      </c>
      <c r="M354" s="32">
        <f>L354*'Расчет субсидий'!Q354</f>
        <v>8.5860680736854889</v>
      </c>
      <c r="N354" s="39">
        <f t="shared" si="145"/>
        <v>55.910057875354028</v>
      </c>
      <c r="O354" s="27">
        <f>'Расчет субсидий'!R354-1</f>
        <v>0</v>
      </c>
      <c r="P354" s="32">
        <f>O354*'Расчет субсидий'!S354</f>
        <v>0</v>
      </c>
      <c r="Q354" s="39">
        <f t="shared" si="146"/>
        <v>0</v>
      </c>
      <c r="R354" s="27">
        <f>'Расчет субсидий'!V354-1</f>
        <v>-7.170374052441908E-2</v>
      </c>
      <c r="S354" s="32">
        <f>R354*'Расчет субсидий'!W354</f>
        <v>-2.1511122157325726</v>
      </c>
      <c r="T354" s="39">
        <f t="shared" si="147"/>
        <v>-14.007437099944273</v>
      </c>
      <c r="U354" s="27">
        <f>'Расчет субсидий'!Z354-1</f>
        <v>-0.14207650273224048</v>
      </c>
      <c r="V354" s="32">
        <f>U354*'Расчет субсидий'!AA354</f>
        <v>-2.8415300546448097</v>
      </c>
      <c r="W354" s="39">
        <f t="shared" si="148"/>
        <v>-18.503243678751282</v>
      </c>
      <c r="X354" s="115" t="e">
        <f>'Расчет субсидий'!AL354-1</f>
        <v>#VALUE!</v>
      </c>
      <c r="Y354" s="32" t="e">
        <f>X354*'Расчет субсидий'!AM354</f>
        <v>#VALUE!</v>
      </c>
      <c r="Z354" s="39" t="e">
        <f t="shared" si="126"/>
        <v>#VALUE!</v>
      </c>
      <c r="AA354" s="115">
        <f>'Расчет субсидий'!AP354-1</f>
        <v>-0.20061255742725881</v>
      </c>
      <c r="AB354" s="32">
        <f>AA354*'Расчет субсидий'!AQ354</f>
        <v>-4.0122511485451762</v>
      </c>
      <c r="AC354" s="119">
        <f t="shared" si="127"/>
        <v>-26.126649823931224</v>
      </c>
      <c r="AD354" s="32">
        <f t="shared" si="128"/>
        <v>-0.4188253452370696</v>
      </c>
      <c r="AE354" s="33" t="str">
        <f>IF('Расчет субсидий'!BG354="+",'Расчет субсидий'!BG354,"-")</f>
        <v>-</v>
      </c>
    </row>
    <row r="355" spans="1:31" ht="15.75" x14ac:dyDescent="0.2">
      <c r="A355" s="16" t="s">
        <v>348</v>
      </c>
      <c r="B355" s="28">
        <f>'Расчет субсидий'!AW355</f>
        <v>192.0272727272727</v>
      </c>
      <c r="C355" s="26">
        <f>'Расчет субсидий'!D355-1</f>
        <v>4.891485809682794E-2</v>
      </c>
      <c r="D355" s="32">
        <f>C355*'Расчет субсидий'!E355</f>
        <v>0.4891485809682794</v>
      </c>
      <c r="E355" s="39">
        <f t="shared" si="144"/>
        <v>3.344113283282097</v>
      </c>
      <c r="F355" s="26" t="s">
        <v>378</v>
      </c>
      <c r="G355" s="32" t="s">
        <v>378</v>
      </c>
      <c r="H355" s="31" t="s">
        <v>378</v>
      </c>
      <c r="I355" s="26" t="s">
        <v>378</v>
      </c>
      <c r="J355" s="32" t="s">
        <v>378</v>
      </c>
      <c r="K355" s="31" t="s">
        <v>378</v>
      </c>
      <c r="L355" s="26">
        <f>'Расчет субсидий'!P355-1</f>
        <v>-0.32876436202378556</v>
      </c>
      <c r="M355" s="32">
        <f>L355*'Расчет субсидий'!Q355</f>
        <v>-6.5752872404757117</v>
      </c>
      <c r="N355" s="39">
        <f t="shared" si="145"/>
        <v>-44.952610020340707</v>
      </c>
      <c r="O355" s="27">
        <f>'Расчет субсидий'!R355-1</f>
        <v>0</v>
      </c>
      <c r="P355" s="32">
        <f>O355*'Расчет субсидий'!S355</f>
        <v>0</v>
      </c>
      <c r="Q355" s="39">
        <f t="shared" si="146"/>
        <v>0</v>
      </c>
      <c r="R355" s="27">
        <f>'Расчет субсидий'!V355-1</f>
        <v>0.7703412073490814</v>
      </c>
      <c r="S355" s="32">
        <f>R355*'Расчет субсидий'!W355</f>
        <v>23.110236220472441</v>
      </c>
      <c r="T355" s="39">
        <f t="shared" si="147"/>
        <v>157.99544541596174</v>
      </c>
      <c r="U355" s="27">
        <f>'Расчет субсидий'!Z355-1</f>
        <v>0.64954682779456197</v>
      </c>
      <c r="V355" s="32">
        <f>U355*'Расчет субсидий'!AA355</f>
        <v>12.990936555891238</v>
      </c>
      <c r="W355" s="39">
        <f t="shared" si="148"/>
        <v>88.813839371330189</v>
      </c>
      <c r="X355" s="115" t="e">
        <f>'Расчет субсидий'!AL355-1</f>
        <v>#VALUE!</v>
      </c>
      <c r="Y355" s="32" t="e">
        <f>X355*'Расчет субсидий'!AM355</f>
        <v>#VALUE!</v>
      </c>
      <c r="Z355" s="39" t="e">
        <f t="shared" si="126"/>
        <v>#VALUE!</v>
      </c>
      <c r="AA355" s="115">
        <f>'Расчет субсидий'!AP355-1</f>
        <v>-9.6345514950166078E-2</v>
      </c>
      <c r="AB355" s="32">
        <f>AA355*'Расчет субсидий'!AQ355</f>
        <v>-1.9269102990033216</v>
      </c>
      <c r="AC355" s="119">
        <f t="shared" si="127"/>
        <v>-13.173515322960645</v>
      </c>
      <c r="AD355" s="32">
        <f t="shared" si="128"/>
        <v>28.088123817852928</v>
      </c>
      <c r="AE355" s="33" t="str">
        <f>IF('Расчет субсидий'!BG355="+",'Расчет субсидий'!BG355,"-")</f>
        <v>-</v>
      </c>
    </row>
    <row r="356" spans="1:31" ht="15.75" x14ac:dyDescent="0.2">
      <c r="A356" s="16" t="s">
        <v>349</v>
      </c>
      <c r="B356" s="28">
        <f>'Расчет субсидий'!AW356</f>
        <v>-60.100000000000023</v>
      </c>
      <c r="C356" s="26">
        <f>'Расчет субсидий'!D356-1</f>
        <v>0.2685805422647527</v>
      </c>
      <c r="D356" s="32">
        <f>C356*'Расчет субсидий'!E356</f>
        <v>2.685805422647527</v>
      </c>
      <c r="E356" s="39">
        <f t="shared" si="144"/>
        <v>24.371385700157898</v>
      </c>
      <c r="F356" s="26" t="s">
        <v>378</v>
      </c>
      <c r="G356" s="32" t="s">
        <v>378</v>
      </c>
      <c r="H356" s="31" t="s">
        <v>378</v>
      </c>
      <c r="I356" s="26" t="s">
        <v>378</v>
      </c>
      <c r="J356" s="32" t="s">
        <v>378</v>
      </c>
      <c r="K356" s="31" t="s">
        <v>378</v>
      </c>
      <c r="L356" s="26">
        <f>'Расчет субсидий'!P356-1</f>
        <v>-0.32388986153111565</v>
      </c>
      <c r="M356" s="32">
        <f>L356*'Расчет субсидий'!Q356</f>
        <v>-6.4777972306223131</v>
      </c>
      <c r="N356" s="39">
        <f t="shared" si="145"/>
        <v>-58.780466173639724</v>
      </c>
      <c r="O356" s="27">
        <f>'Расчет субсидий'!R356-1</f>
        <v>0</v>
      </c>
      <c r="P356" s="32">
        <f>O356*'Расчет субсидий'!S356</f>
        <v>0</v>
      </c>
      <c r="Q356" s="39">
        <f t="shared" si="146"/>
        <v>0</v>
      </c>
      <c r="R356" s="27">
        <f>'Расчет субсидий'!V356-1</f>
        <v>6.4765707867972866E-2</v>
      </c>
      <c r="S356" s="32">
        <f>R356*'Расчет субсидий'!W356</f>
        <v>1.942971236039186</v>
      </c>
      <c r="T356" s="39">
        <f t="shared" si="147"/>
        <v>17.630801173655207</v>
      </c>
      <c r="U356" s="27">
        <f>'Расчет субсидий'!Z356-1</f>
        <v>-3.8709677419354827E-2</v>
      </c>
      <c r="V356" s="32">
        <f>U356*'Расчет субсидий'!AA356</f>
        <v>-0.77419354838709653</v>
      </c>
      <c r="W356" s="39">
        <f t="shared" si="148"/>
        <v>-7.0251438973254174</v>
      </c>
      <c r="X356" s="115" t="e">
        <f>'Расчет субсидий'!AL356-1</f>
        <v>#VALUE!</v>
      </c>
      <c r="Y356" s="32" t="e">
        <f>X356*'Расчет субсидий'!AM356</f>
        <v>#VALUE!</v>
      </c>
      <c r="Z356" s="39" t="e">
        <f t="shared" si="126"/>
        <v>#VALUE!</v>
      </c>
      <c r="AA356" s="115">
        <f>'Расчет субсидий'!AP356-1</f>
        <v>-0.19999999999999996</v>
      </c>
      <c r="AB356" s="32">
        <f>AA356*'Расчет субсидий'!AQ356</f>
        <v>-3.9999999999999991</v>
      </c>
      <c r="AC356" s="119">
        <f t="shared" si="127"/>
        <v>-36.296576802847994</v>
      </c>
      <c r="AD356" s="32">
        <f t="shared" si="128"/>
        <v>-6.6232141203226957</v>
      </c>
      <c r="AE356" s="33" t="str">
        <f>IF('Расчет субсидий'!BG356="+",'Расчет субсидий'!BG356,"-")</f>
        <v>-</v>
      </c>
    </row>
    <row r="357" spans="1:31" ht="15.75" x14ac:dyDescent="0.2">
      <c r="A357" s="16" t="s">
        <v>350</v>
      </c>
      <c r="B357" s="28">
        <f>'Расчет субсидий'!AW357</f>
        <v>-108.30909090909091</v>
      </c>
      <c r="C357" s="26">
        <f>'Расчет субсидий'!D357-1</f>
        <v>2.9539789122288385E-2</v>
      </c>
      <c r="D357" s="32">
        <f>C357*'Расчет субсидий'!E357</f>
        <v>0.29539789122288385</v>
      </c>
      <c r="E357" s="39">
        <f t="shared" si="144"/>
        <v>1.2839841744384766</v>
      </c>
      <c r="F357" s="26" t="s">
        <v>378</v>
      </c>
      <c r="G357" s="32" t="s">
        <v>378</v>
      </c>
      <c r="H357" s="31" t="s">
        <v>378</v>
      </c>
      <c r="I357" s="26" t="s">
        <v>378</v>
      </c>
      <c r="J357" s="32" t="s">
        <v>378</v>
      </c>
      <c r="K357" s="31" t="s">
        <v>378</v>
      </c>
      <c r="L357" s="26">
        <f>'Расчет субсидий'!P357-1</f>
        <v>-0.37695381360911973</v>
      </c>
      <c r="M357" s="32">
        <f>L357*'Расчет субсидий'!Q357</f>
        <v>-7.5390762721823945</v>
      </c>
      <c r="N357" s="39">
        <f t="shared" si="145"/>
        <v>-32.769545453738587</v>
      </c>
      <c r="O357" s="27">
        <f>'Расчет субсидий'!R357-1</f>
        <v>0</v>
      </c>
      <c r="P357" s="32">
        <f>O357*'Расчет субсидий'!S357</f>
        <v>0</v>
      </c>
      <c r="Q357" s="39">
        <f t="shared" si="146"/>
        <v>0</v>
      </c>
      <c r="R357" s="27">
        <f>'Расчет субсидий'!V357-1</f>
        <v>-0.86326530612244901</v>
      </c>
      <c r="S357" s="32">
        <f>R357*'Расчет субсидий'!W357</f>
        <v>-21.581632653061224</v>
      </c>
      <c r="T357" s="39">
        <f t="shared" si="147"/>
        <v>-93.807287081027781</v>
      </c>
      <c r="U357" s="27">
        <f>'Расчет субсидий'!Z357-1</f>
        <v>0.34090909090909083</v>
      </c>
      <c r="V357" s="32">
        <f>U357*'Расчет субсидий'!AA357</f>
        <v>8.5227272727272698</v>
      </c>
      <c r="W357" s="39">
        <f t="shared" si="148"/>
        <v>37.045108534577373</v>
      </c>
      <c r="X357" s="115" t="e">
        <f>'Расчет субсидий'!AL357-1</f>
        <v>#VALUE!</v>
      </c>
      <c r="Y357" s="32" t="e">
        <f>X357*'Расчет субсидий'!AM357</f>
        <v>#VALUE!</v>
      </c>
      <c r="Z357" s="39" t="e">
        <f t="shared" si="126"/>
        <v>#VALUE!</v>
      </c>
      <c r="AA357" s="115">
        <f>'Расчет субсидий'!AP357-1</f>
        <v>-0.23076923076923073</v>
      </c>
      <c r="AB357" s="32">
        <f>AA357*'Расчет субсидий'!AQ357</f>
        <v>-4.615384615384615</v>
      </c>
      <c r="AC357" s="119">
        <f t="shared" si="127"/>
        <v>-20.061351083340366</v>
      </c>
      <c r="AD357" s="32">
        <f t="shared" si="128"/>
        <v>-24.917968376678083</v>
      </c>
      <c r="AE357" s="33" t="str">
        <f>IF('Расчет субсидий'!BG357="+",'Расчет субсидий'!BG357,"-")</f>
        <v>-</v>
      </c>
    </row>
    <row r="358" spans="1:31" ht="15.75" x14ac:dyDescent="0.2">
      <c r="A358" s="16" t="s">
        <v>351</v>
      </c>
      <c r="B358" s="28">
        <f>'Расчет субсидий'!AW358</f>
        <v>37.136363636363654</v>
      </c>
      <c r="C358" s="26">
        <f>'Расчет субсидий'!D358-1</f>
        <v>-1</v>
      </c>
      <c r="D358" s="32">
        <f>C358*'Расчет субсидий'!E358</f>
        <v>0</v>
      </c>
      <c r="E358" s="39">
        <f t="shared" si="144"/>
        <v>0</v>
      </c>
      <c r="F358" s="26" t="s">
        <v>378</v>
      </c>
      <c r="G358" s="32" t="s">
        <v>378</v>
      </c>
      <c r="H358" s="31" t="s">
        <v>378</v>
      </c>
      <c r="I358" s="26" t="s">
        <v>378</v>
      </c>
      <c r="J358" s="32" t="s">
        <v>378</v>
      </c>
      <c r="K358" s="31" t="s">
        <v>378</v>
      </c>
      <c r="L358" s="26">
        <f>'Расчет субсидий'!P358-1</f>
        <v>-3.4583821805392767E-2</v>
      </c>
      <c r="M358" s="32">
        <f>L358*'Расчет субсидий'!Q358</f>
        <v>-0.69167643610785534</v>
      </c>
      <c r="N358" s="39">
        <f t="shared" si="145"/>
        <v>-1.2932056829406307</v>
      </c>
      <c r="O358" s="27">
        <f>'Расчет субсидий'!R358-1</f>
        <v>0</v>
      </c>
      <c r="P358" s="32">
        <f>O358*'Расчет субсидий'!S358</f>
        <v>0</v>
      </c>
      <c r="Q358" s="39">
        <f t="shared" si="146"/>
        <v>0</v>
      </c>
      <c r="R358" s="27">
        <f>'Расчет субсидий'!V358-1</f>
        <v>6.182531894013743E-2</v>
      </c>
      <c r="S358" s="32">
        <f>R358*'Расчет субсидий'!W358</f>
        <v>1.8547595682041229</v>
      </c>
      <c r="T358" s="39">
        <f t="shared" si="147"/>
        <v>3.4677856420658273</v>
      </c>
      <c r="U358" s="27">
        <f>'Расчет субсидий'!Z358-1</f>
        <v>0.67469879518072284</v>
      </c>
      <c r="V358" s="32">
        <f>U358*'Расчет субсидий'!AA358</f>
        <v>13.493975903614457</v>
      </c>
      <c r="W358" s="39">
        <f t="shared" si="148"/>
        <v>25.229262431165196</v>
      </c>
      <c r="X358" s="115" t="e">
        <f>'Расчет субсидий'!AL358-1</f>
        <v>#VALUE!</v>
      </c>
      <c r="Y358" s="32" t="e">
        <f>X358*'Расчет субсидий'!AM358</f>
        <v>#VALUE!</v>
      </c>
      <c r="Z358" s="39" t="e">
        <f t="shared" si="126"/>
        <v>#VALUE!</v>
      </c>
      <c r="AA358" s="115">
        <f>'Расчет субсидий'!AP358-1</f>
        <v>0.26027397260273966</v>
      </c>
      <c r="AB358" s="32">
        <f>AA358*'Расчет субсидий'!AQ358</f>
        <v>5.2054794520547931</v>
      </c>
      <c r="AC358" s="119">
        <f t="shared" si="127"/>
        <v>9.7325212460732651</v>
      </c>
      <c r="AD358" s="32">
        <f t="shared" si="128"/>
        <v>19.862538487765516</v>
      </c>
      <c r="AE358" s="33" t="str">
        <f>IF('Расчет субсидий'!BG358="+",'Расчет субсидий'!BG358,"-")</f>
        <v>-</v>
      </c>
    </row>
    <row r="359" spans="1:31" ht="15.75" x14ac:dyDescent="0.2">
      <c r="A359" s="16" t="s">
        <v>352</v>
      </c>
      <c r="B359" s="28">
        <f>'Расчет субсидий'!AW359</f>
        <v>54.627272727272668</v>
      </c>
      <c r="C359" s="26">
        <f>'Расчет субсидий'!D359-1</f>
        <v>-1</v>
      </c>
      <c r="D359" s="32">
        <f>C359*'Расчет субсидий'!E359</f>
        <v>0</v>
      </c>
      <c r="E359" s="39">
        <f t="shared" si="144"/>
        <v>0</v>
      </c>
      <c r="F359" s="26" t="s">
        <v>378</v>
      </c>
      <c r="G359" s="32" t="s">
        <v>378</v>
      </c>
      <c r="H359" s="31" t="s">
        <v>378</v>
      </c>
      <c r="I359" s="26" t="s">
        <v>378</v>
      </c>
      <c r="J359" s="32" t="s">
        <v>378</v>
      </c>
      <c r="K359" s="31" t="s">
        <v>378</v>
      </c>
      <c r="L359" s="26">
        <f>'Расчет субсидий'!P359-1</f>
        <v>0.38070244932990027</v>
      </c>
      <c r="M359" s="32">
        <f>L359*'Расчет субсидий'!Q359</f>
        <v>7.6140489865980054</v>
      </c>
      <c r="N359" s="39">
        <f t="shared" si="145"/>
        <v>21.115662922665422</v>
      </c>
      <c r="O359" s="27">
        <f>'Расчет субсидий'!R359-1</f>
        <v>0</v>
      </c>
      <c r="P359" s="32">
        <f>O359*'Расчет субсидий'!S359</f>
        <v>0</v>
      </c>
      <c r="Q359" s="39">
        <f t="shared" si="146"/>
        <v>0</v>
      </c>
      <c r="R359" s="27">
        <f>'Расчет субсидий'!V359-1</f>
        <v>0.33801832582699176</v>
      </c>
      <c r="S359" s="32">
        <f>R359*'Расчет субсидий'!W359</f>
        <v>10.140549774809752</v>
      </c>
      <c r="T359" s="39">
        <f t="shared" si="147"/>
        <v>28.12228175472579</v>
      </c>
      <c r="U359" s="27">
        <f>'Расчет субсидий'!Z359-1</f>
        <v>-3.9419087136929543E-2</v>
      </c>
      <c r="V359" s="32">
        <f>U359*'Расчет субсидий'!AA359</f>
        <v>-0.78838174273859085</v>
      </c>
      <c r="W359" s="39">
        <f t="shared" si="148"/>
        <v>-2.1863798306726765</v>
      </c>
      <c r="X359" s="115" t="e">
        <f>'Расчет субсидий'!AL359-1</f>
        <v>#VALUE!</v>
      </c>
      <c r="Y359" s="32" t="e">
        <f>X359*'Расчет субсидий'!AM359</f>
        <v>#VALUE!</v>
      </c>
      <c r="Z359" s="39" t="e">
        <f t="shared" si="126"/>
        <v>#VALUE!</v>
      </c>
      <c r="AA359" s="115">
        <f>'Расчет субсидий'!AP359-1</f>
        <v>0.13658536585365844</v>
      </c>
      <c r="AB359" s="32">
        <f>AA359*'Расчет субсидий'!AQ359</f>
        <v>2.7317073170731687</v>
      </c>
      <c r="AC359" s="119">
        <f t="shared" si="127"/>
        <v>7.5757078805541358</v>
      </c>
      <c r="AD359" s="32">
        <f t="shared" si="128"/>
        <v>19.697924335742336</v>
      </c>
      <c r="AE359" s="33" t="str">
        <f>IF('Расчет субсидий'!BG359="+",'Расчет субсидий'!BG359,"-")</f>
        <v>-</v>
      </c>
    </row>
    <row r="360" spans="1:31" ht="15.75" x14ac:dyDescent="0.2">
      <c r="A360" s="16" t="s">
        <v>353</v>
      </c>
      <c r="B360" s="28">
        <f>'Расчет субсидий'!AW360</f>
        <v>-11.227272727272748</v>
      </c>
      <c r="C360" s="26">
        <f>'Расчет субсидий'!D360-1</f>
        <v>-1</v>
      </c>
      <c r="D360" s="32">
        <f>C360*'Расчет субсидий'!E360</f>
        <v>0</v>
      </c>
      <c r="E360" s="39">
        <f t="shared" si="144"/>
        <v>0</v>
      </c>
      <c r="F360" s="26" t="s">
        <v>378</v>
      </c>
      <c r="G360" s="32" t="s">
        <v>378</v>
      </c>
      <c r="H360" s="31" t="s">
        <v>378</v>
      </c>
      <c r="I360" s="26" t="s">
        <v>378</v>
      </c>
      <c r="J360" s="32" t="s">
        <v>378</v>
      </c>
      <c r="K360" s="31" t="s">
        <v>378</v>
      </c>
      <c r="L360" s="26">
        <f>'Расчет субсидий'!P360-1</f>
        <v>0.18187539332913771</v>
      </c>
      <c r="M360" s="32">
        <f>L360*'Расчет субсидий'!Q360</f>
        <v>3.6375078665827543</v>
      </c>
      <c r="N360" s="39">
        <f t="shared" si="145"/>
        <v>31.187258754651477</v>
      </c>
      <c r="O360" s="27">
        <f>'Расчет субсидий'!R360-1</f>
        <v>0</v>
      </c>
      <c r="P360" s="32">
        <f>O360*'Расчет субсидий'!S360</f>
        <v>0</v>
      </c>
      <c r="Q360" s="39">
        <f t="shared" si="146"/>
        <v>0</v>
      </c>
      <c r="R360" s="27">
        <f>'Расчет субсидий'!V360-1</f>
        <v>-0.72121212121212119</v>
      </c>
      <c r="S360" s="32">
        <f>R360*'Расчет субсидий'!W360</f>
        <v>-14.424242424242424</v>
      </c>
      <c r="T360" s="39">
        <f t="shared" si="147"/>
        <v>-123.67054514366792</v>
      </c>
      <c r="U360" s="27">
        <f>'Расчет субсидий'!Z360-1</f>
        <v>0.59154929577464799</v>
      </c>
      <c r="V360" s="32">
        <f>U360*'Расчет субсидий'!AA360</f>
        <v>17.74647887323944</v>
      </c>
      <c r="W360" s="39">
        <f t="shared" si="148"/>
        <v>152.1547303548856</v>
      </c>
      <c r="X360" s="115" t="e">
        <f>'Расчет субсидий'!AL360-1</f>
        <v>#VALUE!</v>
      </c>
      <c r="Y360" s="32" t="e">
        <f>X360*'Расчет субсидий'!AM360</f>
        <v>#VALUE!</v>
      </c>
      <c r="Z360" s="39" t="e">
        <f t="shared" si="126"/>
        <v>#VALUE!</v>
      </c>
      <c r="AA360" s="115">
        <f>'Расчет субсидий'!AP360-1</f>
        <v>-0.41346153846153844</v>
      </c>
      <c r="AB360" s="32">
        <f>AA360*'Расчет субсидий'!AQ360</f>
        <v>-8.2692307692307683</v>
      </c>
      <c r="AC360" s="119">
        <f t="shared" si="127"/>
        <v>-70.898716693141878</v>
      </c>
      <c r="AD360" s="32">
        <f t="shared" si="128"/>
        <v>-1.3094864536509991</v>
      </c>
      <c r="AE360" s="33" t="str">
        <f>IF('Расчет субсидий'!BG360="+",'Расчет субсидий'!BG360,"-")</f>
        <v>-</v>
      </c>
    </row>
    <row r="361" spans="1:31" ht="15.75" x14ac:dyDescent="0.2">
      <c r="A361" s="16" t="s">
        <v>354</v>
      </c>
      <c r="B361" s="28">
        <f>'Расчет субсидий'!AW361</f>
        <v>86.299999999999955</v>
      </c>
      <c r="C361" s="26">
        <f>'Расчет субсидий'!D361-1</f>
        <v>-1</v>
      </c>
      <c r="D361" s="32">
        <f>C361*'Расчет субсидий'!E361</f>
        <v>0</v>
      </c>
      <c r="E361" s="39">
        <f t="shared" si="144"/>
        <v>0</v>
      </c>
      <c r="F361" s="26" t="s">
        <v>378</v>
      </c>
      <c r="G361" s="32" t="s">
        <v>378</v>
      </c>
      <c r="H361" s="31" t="s">
        <v>378</v>
      </c>
      <c r="I361" s="26" t="s">
        <v>378</v>
      </c>
      <c r="J361" s="32" t="s">
        <v>378</v>
      </c>
      <c r="K361" s="31" t="s">
        <v>378</v>
      </c>
      <c r="L361" s="26">
        <f>'Расчет субсидий'!P361-1</f>
        <v>0.23929208804283153</v>
      </c>
      <c r="M361" s="32">
        <f>L361*'Расчет субсидий'!Q361</f>
        <v>4.7858417608566306</v>
      </c>
      <c r="N361" s="39">
        <f t="shared" si="145"/>
        <v>33.644589528166009</v>
      </c>
      <c r="O361" s="27">
        <f>'Расчет субсидий'!R361-1</f>
        <v>0</v>
      </c>
      <c r="P361" s="32">
        <f>O361*'Расчет субсидий'!S361</f>
        <v>0</v>
      </c>
      <c r="Q361" s="39">
        <f t="shared" si="146"/>
        <v>0</v>
      </c>
      <c r="R361" s="27">
        <f>'Расчет субсидий'!V361-1</f>
        <v>0.45019920318725104</v>
      </c>
      <c r="S361" s="32">
        <f>R361*'Расчет субсидий'!W361</f>
        <v>6.7529880478087652</v>
      </c>
      <c r="T361" s="39">
        <f t="shared" si="147"/>
        <v>47.473678050832497</v>
      </c>
      <c r="U361" s="27">
        <f>'Расчет субсидий'!Z361-1</f>
        <v>0.35220125786163514</v>
      </c>
      <c r="V361" s="32">
        <f>U361*'Расчет субсидий'!AA361</f>
        <v>12.32704402515723</v>
      </c>
      <c r="W361" s="39">
        <f t="shared" si="148"/>
        <v>86.659433605638299</v>
      </c>
      <c r="X361" s="115" t="e">
        <f>'Расчет субсидий'!AL361-1</f>
        <v>#VALUE!</v>
      </c>
      <c r="Y361" s="32" t="e">
        <f>X361*'Расчет субсидий'!AM361</f>
        <v>#VALUE!</v>
      </c>
      <c r="Z361" s="39" t="e">
        <f t="shared" si="126"/>
        <v>#VALUE!</v>
      </c>
      <c r="AA361" s="115">
        <f>'Расчет субсидий'!AP361-1</f>
        <v>-0.57949790794979084</v>
      </c>
      <c r="AB361" s="32">
        <f>AA361*'Расчет субсидий'!AQ361</f>
        <v>-11.589958158995817</v>
      </c>
      <c r="AC361" s="119">
        <f t="shared" si="127"/>
        <v>-81.477701184636857</v>
      </c>
      <c r="AD361" s="32">
        <f t="shared" si="128"/>
        <v>12.275915674826809</v>
      </c>
      <c r="AE361" s="33" t="str">
        <f>IF('Расчет субсидий'!BG361="+",'Расчет субсидий'!BG361,"-")</f>
        <v>-</v>
      </c>
    </row>
    <row r="362" spans="1:31" ht="15.75" x14ac:dyDescent="0.2">
      <c r="A362" s="16" t="s">
        <v>355</v>
      </c>
      <c r="B362" s="28">
        <f>'Расчет субсидий'!AW362</f>
        <v>8.0909090909091219</v>
      </c>
      <c r="C362" s="26">
        <f>'Расчет субсидий'!D362-1</f>
        <v>-1</v>
      </c>
      <c r="D362" s="32">
        <f>C362*'Расчет субсидий'!E362</f>
        <v>0</v>
      </c>
      <c r="E362" s="39">
        <f t="shared" si="144"/>
        <v>0</v>
      </c>
      <c r="F362" s="26" t="s">
        <v>378</v>
      </c>
      <c r="G362" s="32" t="s">
        <v>378</v>
      </c>
      <c r="H362" s="31" t="s">
        <v>378</v>
      </c>
      <c r="I362" s="26" t="s">
        <v>378</v>
      </c>
      <c r="J362" s="32" t="s">
        <v>378</v>
      </c>
      <c r="K362" s="31" t="s">
        <v>378</v>
      </c>
      <c r="L362" s="26">
        <f>'Расчет субсидий'!P362-1</f>
        <v>3.3543577981651307E-2</v>
      </c>
      <c r="M362" s="32">
        <f>L362*'Расчет субсидий'!Q362</f>
        <v>0.67087155963302614</v>
      </c>
      <c r="N362" s="39">
        <f t="shared" si="145"/>
        <v>4.9362969720323697</v>
      </c>
      <c r="O362" s="27">
        <f>'Расчет субсидий'!R362-1</f>
        <v>0</v>
      </c>
      <c r="P362" s="32">
        <f>O362*'Расчет субсидий'!S362</f>
        <v>0</v>
      </c>
      <c r="Q362" s="39">
        <f t="shared" si="146"/>
        <v>0</v>
      </c>
      <c r="R362" s="27">
        <f>'Расчет субсидий'!V362-1</f>
        <v>0.269064748201439</v>
      </c>
      <c r="S362" s="32">
        <f>R362*'Расчет субсидий'!W362</f>
        <v>2.69064748201439</v>
      </c>
      <c r="T362" s="39">
        <f t="shared" si="147"/>
        <v>19.797880574248008</v>
      </c>
      <c r="U362" s="27">
        <f>'Расчет субсидий'!Z362-1</f>
        <v>-3.6199095022624417E-2</v>
      </c>
      <c r="V362" s="32">
        <f>U362*'Расчет субсидий'!AA362</f>
        <v>-1.4479638009049767</v>
      </c>
      <c r="W362" s="39">
        <f t="shared" si="148"/>
        <v>-10.654169525280695</v>
      </c>
      <c r="X362" s="115" t="e">
        <f>'Расчет субсидий'!AL362-1</f>
        <v>#VALUE!</v>
      </c>
      <c r="Y362" s="32" t="e">
        <f>X362*'Расчет субсидий'!AM362</f>
        <v>#VALUE!</v>
      </c>
      <c r="Z362" s="39" t="e">
        <f t="shared" si="126"/>
        <v>#VALUE!</v>
      </c>
      <c r="AA362" s="115">
        <f>'Расчет субсидий'!AP362-1</f>
        <v>-4.0697674418604612E-2</v>
      </c>
      <c r="AB362" s="32">
        <f>AA362*'Расчет субсидий'!AQ362</f>
        <v>-0.81395348837209225</v>
      </c>
      <c r="AC362" s="119">
        <f t="shared" si="127"/>
        <v>-5.9890989300905622</v>
      </c>
      <c r="AD362" s="32">
        <f t="shared" si="128"/>
        <v>1.0996017523703472</v>
      </c>
      <c r="AE362" s="33" t="str">
        <f>IF('Расчет субсидий'!BG362="+",'Расчет субсидий'!BG362,"-")</f>
        <v>-</v>
      </c>
    </row>
    <row r="363" spans="1:31" ht="15.75" x14ac:dyDescent="0.2">
      <c r="A363" s="16" t="s">
        <v>356</v>
      </c>
      <c r="B363" s="28">
        <f>'Расчет субсидий'!AW363</f>
        <v>408.46363636363617</v>
      </c>
      <c r="C363" s="26">
        <f>'Расчет субсидий'!D363-1</f>
        <v>-8.1576378400034621E-2</v>
      </c>
      <c r="D363" s="32">
        <f>C363*'Расчет субсидий'!E363</f>
        <v>-0.81576378400034621</v>
      </c>
      <c r="E363" s="39">
        <f t="shared" si="144"/>
        <v>-11.94952904784707</v>
      </c>
      <c r="F363" s="26" t="s">
        <v>378</v>
      </c>
      <c r="G363" s="32" t="s">
        <v>378</v>
      </c>
      <c r="H363" s="31" t="s">
        <v>378</v>
      </c>
      <c r="I363" s="26" t="s">
        <v>378</v>
      </c>
      <c r="J363" s="32" t="s">
        <v>378</v>
      </c>
      <c r="K363" s="31" t="s">
        <v>378</v>
      </c>
      <c r="L363" s="26">
        <f>'Расчет субсидий'!P363-1</f>
        <v>-7.0895065507530219E-2</v>
      </c>
      <c r="M363" s="32">
        <f>L363*'Расчет субсидий'!Q363</f>
        <v>-1.4179013101506044</v>
      </c>
      <c r="N363" s="39">
        <f t="shared" si="145"/>
        <v>-20.769802760228778</v>
      </c>
      <c r="O363" s="27">
        <f>'Расчет субсидий'!R363-1</f>
        <v>0</v>
      </c>
      <c r="P363" s="32">
        <f>O363*'Расчет субсидий'!S363</f>
        <v>0</v>
      </c>
      <c r="Q363" s="39">
        <f t="shared" si="146"/>
        <v>0</v>
      </c>
      <c r="R363" s="27">
        <f>'Расчет субсидий'!V363-1</f>
        <v>0.43824701195219129</v>
      </c>
      <c r="S363" s="32">
        <f>R363*'Расчет субсидий'!W363</f>
        <v>10.956175298804782</v>
      </c>
      <c r="T363" s="39">
        <f t="shared" si="147"/>
        <v>160.4890258113208</v>
      </c>
      <c r="U363" s="27">
        <f>'Расчет субсидий'!Z363-1</f>
        <v>1.0617283950617282</v>
      </c>
      <c r="V363" s="32">
        <f>U363*'Расчет субсидий'!AA363</f>
        <v>26.543209876543205</v>
      </c>
      <c r="W363" s="39">
        <f t="shared" si="148"/>
        <v>388.81213368834676</v>
      </c>
      <c r="X363" s="115" t="e">
        <f>'Расчет субсидий'!AL363-1</f>
        <v>#VALUE!</v>
      </c>
      <c r="Y363" s="32" t="e">
        <f>X363*'Расчет субсидий'!AM363</f>
        <v>#VALUE!</v>
      </c>
      <c r="Z363" s="39" t="e">
        <f t="shared" si="126"/>
        <v>#VALUE!</v>
      </c>
      <c r="AA363" s="115">
        <f>'Расчет субсидий'!AP363-1</f>
        <v>-0.36904761904761907</v>
      </c>
      <c r="AB363" s="32">
        <f>AA363*'Расчет субсидий'!AQ363</f>
        <v>-7.3809523809523814</v>
      </c>
      <c r="AC363" s="119">
        <f t="shared" si="127"/>
        <v>-108.11819132795559</v>
      </c>
      <c r="AD363" s="32">
        <f t="shared" si="128"/>
        <v>27.884767700244659</v>
      </c>
      <c r="AE363" s="33" t="str">
        <f>IF('Расчет субсидий'!BG363="+",'Расчет субсидий'!BG363,"-")</f>
        <v>-</v>
      </c>
    </row>
    <row r="364" spans="1:31" ht="15.75" x14ac:dyDescent="0.2">
      <c r="A364" s="36" t="s">
        <v>357</v>
      </c>
      <c r="B364" s="44"/>
      <c r="C364" s="45"/>
      <c r="D364" s="46"/>
      <c r="E364" s="42"/>
      <c r="F364" s="45"/>
      <c r="G364" s="46"/>
      <c r="H364" s="42"/>
      <c r="I364" s="45"/>
      <c r="J364" s="46"/>
      <c r="K364" s="42"/>
      <c r="L364" s="45"/>
      <c r="M364" s="46"/>
      <c r="N364" s="42"/>
      <c r="O364" s="47"/>
      <c r="P364" s="46"/>
      <c r="Q364" s="42"/>
      <c r="R364" s="47"/>
      <c r="S364" s="46"/>
      <c r="T364" s="42"/>
      <c r="U364" s="47"/>
      <c r="V364" s="46"/>
      <c r="W364" s="42"/>
      <c r="X364" s="116"/>
      <c r="Y364" s="46"/>
      <c r="Z364" s="42"/>
      <c r="AA364" s="116"/>
      <c r="AB364" s="46"/>
      <c r="AC364" s="120"/>
      <c r="AD364" s="32"/>
      <c r="AE364" s="33"/>
    </row>
    <row r="365" spans="1:31" ht="15.75" x14ac:dyDescent="0.2">
      <c r="A365" s="16" t="s">
        <v>358</v>
      </c>
      <c r="B365" s="28">
        <f>'Расчет субсидий'!AW365</f>
        <v>156.59090909090912</v>
      </c>
      <c r="C365" s="26">
        <f>'Расчет субсидий'!D365-1</f>
        <v>0.13291666666666657</v>
      </c>
      <c r="D365" s="32">
        <f>C365*'Расчет субсидий'!E365</f>
        <v>1.3291666666666657</v>
      </c>
      <c r="E365" s="39">
        <f t="shared" ref="E365:E376" si="149">$B365*D365/$AD365</f>
        <v>5.4205518332999514</v>
      </c>
      <c r="F365" s="26" t="s">
        <v>378</v>
      </c>
      <c r="G365" s="32" t="s">
        <v>378</v>
      </c>
      <c r="H365" s="31" t="s">
        <v>378</v>
      </c>
      <c r="I365" s="26" t="s">
        <v>378</v>
      </c>
      <c r="J365" s="32" t="s">
        <v>378</v>
      </c>
      <c r="K365" s="31" t="s">
        <v>378</v>
      </c>
      <c r="L365" s="26">
        <f>'Расчет субсидий'!P365-1</f>
        <v>3.669513039464567E-2</v>
      </c>
      <c r="M365" s="32">
        <f>L365*'Расчет субсидий'!Q365</f>
        <v>0.73390260789291339</v>
      </c>
      <c r="N365" s="39">
        <f t="shared" ref="N365:N376" si="150">$B365*M365/$AD365</f>
        <v>2.9929708790050529</v>
      </c>
      <c r="O365" s="27">
        <f>'Расчет субсидий'!R365-1</f>
        <v>0</v>
      </c>
      <c r="P365" s="32">
        <f>O365*'Расчет субсидий'!S365</f>
        <v>0</v>
      </c>
      <c r="Q365" s="39">
        <f t="shared" ref="Q365:Q376" si="151">$B365*P365/$AD365</f>
        <v>0</v>
      </c>
      <c r="R365" s="27">
        <f>'Расчет субсидий'!V365-1</f>
        <v>0</v>
      </c>
      <c r="S365" s="32">
        <f>R365*'Расчет субсидий'!W365</f>
        <v>0</v>
      </c>
      <c r="T365" s="39">
        <f t="shared" ref="T365:T376" si="152">$B365*S365/$AD365</f>
        <v>0</v>
      </c>
      <c r="U365" s="27">
        <f>'Расчет субсидий'!Z365-1</f>
        <v>-8.54700854700855E-2</v>
      </c>
      <c r="V365" s="32">
        <f>U365*'Расчет субсидий'!AA365</f>
        <v>-2.9914529914529924</v>
      </c>
      <c r="W365" s="39">
        <f t="shared" ref="W365:W376" si="153">$B365*V365/$AD365</f>
        <v>-12.199618304991461</v>
      </c>
      <c r="X365" s="115" t="e">
        <f>'Расчет субсидий'!AL365-1</f>
        <v>#VALUE!</v>
      </c>
      <c r="Y365" s="32" t="e">
        <f>X365*'Расчет субсидий'!AM365</f>
        <v>#VALUE!</v>
      </c>
      <c r="Z365" s="39" t="e">
        <f t="shared" si="126"/>
        <v>#VALUE!</v>
      </c>
      <c r="AA365" s="115">
        <f>'Расчет субсидий'!AP365-1</f>
        <v>1.9662921348314608</v>
      </c>
      <c r="AB365" s="32">
        <f>AA365*'Расчет субсидий'!AQ365</f>
        <v>39.325842696629216</v>
      </c>
      <c r="AC365" s="119">
        <f t="shared" si="127"/>
        <v>160.3770046835956</v>
      </c>
      <c r="AD365" s="32">
        <f t="shared" si="128"/>
        <v>38.397458979735802</v>
      </c>
      <c r="AE365" s="33" t="str">
        <f>IF('Расчет субсидий'!BG365="+",'Расчет субсидий'!BG365,"-")</f>
        <v>-</v>
      </c>
    </row>
    <row r="366" spans="1:31" ht="15.75" x14ac:dyDescent="0.2">
      <c r="A366" s="16" t="s">
        <v>359</v>
      </c>
      <c r="B366" s="28">
        <f>'Расчет субсидий'!AW366</f>
        <v>201.40000000000009</v>
      </c>
      <c r="C366" s="26">
        <f>'Расчет субсидий'!D366-1</f>
        <v>-1</v>
      </c>
      <c r="D366" s="32">
        <f>C366*'Расчет субсидий'!E366</f>
        <v>0</v>
      </c>
      <c r="E366" s="39">
        <f t="shared" si="149"/>
        <v>0</v>
      </c>
      <c r="F366" s="26" t="s">
        <v>378</v>
      </c>
      <c r="G366" s="32" t="s">
        <v>378</v>
      </c>
      <c r="H366" s="31" t="s">
        <v>378</v>
      </c>
      <c r="I366" s="26" t="s">
        <v>378</v>
      </c>
      <c r="J366" s="32" t="s">
        <v>378</v>
      </c>
      <c r="K366" s="31" t="s">
        <v>378</v>
      </c>
      <c r="L366" s="26">
        <f>'Расчет субсидий'!P366-1</f>
        <v>0.20089707271010382</v>
      </c>
      <c r="M366" s="32">
        <f>L366*'Расчет субсидий'!Q366</f>
        <v>4.0179414542020764</v>
      </c>
      <c r="N366" s="39">
        <f t="shared" si="150"/>
        <v>15.957264176938017</v>
      </c>
      <c r="O366" s="27">
        <f>'Расчет субсидий'!R366-1</f>
        <v>0</v>
      </c>
      <c r="P366" s="32">
        <f>O366*'Расчет субсидий'!S366</f>
        <v>0</v>
      </c>
      <c r="Q366" s="39">
        <f t="shared" si="151"/>
        <v>0</v>
      </c>
      <c r="R366" s="27">
        <f>'Расчет субсидий'!V366-1</f>
        <v>0.2592592592592593</v>
      </c>
      <c r="S366" s="32">
        <f>R366*'Расчет субсидий'!W366</f>
        <v>6.4814814814814827</v>
      </c>
      <c r="T366" s="39">
        <f t="shared" si="152"/>
        <v>25.741219337520469</v>
      </c>
      <c r="U366" s="27">
        <f>'Расчет субсидий'!Z366-1</f>
        <v>1.5</v>
      </c>
      <c r="V366" s="32">
        <f>U366*'Расчет субсидий'!AA366</f>
        <v>37.5</v>
      </c>
      <c r="W366" s="39">
        <f t="shared" si="153"/>
        <v>148.93134045279697</v>
      </c>
      <c r="X366" s="115" t="e">
        <f>'Расчет субсидий'!AL366-1</f>
        <v>#VALUE!</v>
      </c>
      <c r="Y366" s="32" t="e">
        <f>X366*'Расчет субсидий'!AM366</f>
        <v>#VALUE!</v>
      </c>
      <c r="Z366" s="39" t="e">
        <f t="shared" si="126"/>
        <v>#VALUE!</v>
      </c>
      <c r="AA366" s="115">
        <f>'Расчет субсидий'!AP366-1</f>
        <v>0.13559322033898313</v>
      </c>
      <c r="AB366" s="32">
        <f>AA366*'Расчет субсидий'!AQ366</f>
        <v>2.7118644067796627</v>
      </c>
      <c r="AC366" s="119">
        <f t="shared" si="127"/>
        <v>10.770176032744647</v>
      </c>
      <c r="AD366" s="32">
        <f t="shared" si="128"/>
        <v>50.711287342463216</v>
      </c>
      <c r="AE366" s="33" t="str">
        <f>IF('Расчет субсидий'!BG366="+",'Расчет субсидий'!BG366,"-")</f>
        <v>-</v>
      </c>
    </row>
    <row r="367" spans="1:31" ht="15.75" x14ac:dyDescent="0.2">
      <c r="A367" s="16" t="s">
        <v>360</v>
      </c>
      <c r="B367" s="28">
        <f>'Расчет субсидий'!AW367</f>
        <v>1.918181818181818</v>
      </c>
      <c r="C367" s="26">
        <f>'Расчет субсидий'!D367-1</f>
        <v>0.22679597701149423</v>
      </c>
      <c r="D367" s="32">
        <f>C367*'Расчет субсидий'!E367</f>
        <v>2.2679597701149423</v>
      </c>
      <c r="E367" s="39">
        <f t="shared" si="149"/>
        <v>0.33152472515579245</v>
      </c>
      <c r="F367" s="26" t="s">
        <v>378</v>
      </c>
      <c r="G367" s="32" t="s">
        <v>378</v>
      </c>
      <c r="H367" s="31" t="s">
        <v>378</v>
      </c>
      <c r="I367" s="26" t="s">
        <v>378</v>
      </c>
      <c r="J367" s="32" t="s">
        <v>378</v>
      </c>
      <c r="K367" s="31" t="s">
        <v>378</v>
      </c>
      <c r="L367" s="26">
        <f>'Расчет субсидий'!P367-1</f>
        <v>0.64271584936229531</v>
      </c>
      <c r="M367" s="32">
        <f>L367*'Расчет субсидий'!Q367</f>
        <v>12.854316987245905</v>
      </c>
      <c r="N367" s="39">
        <f t="shared" si="150"/>
        <v>1.8790121246489986</v>
      </c>
      <c r="O367" s="27">
        <f>'Расчет субсидий'!R367-1</f>
        <v>0</v>
      </c>
      <c r="P367" s="32">
        <f>O367*'Расчет субсидий'!S367</f>
        <v>0</v>
      </c>
      <c r="Q367" s="39">
        <f t="shared" si="151"/>
        <v>0</v>
      </c>
      <c r="R367" s="27">
        <f>'Расчет субсидий'!V367-1</f>
        <v>0</v>
      </c>
      <c r="S367" s="32">
        <f>R367*'Расчет субсидий'!W367</f>
        <v>0</v>
      </c>
      <c r="T367" s="39">
        <f t="shared" si="152"/>
        <v>0</v>
      </c>
      <c r="U367" s="27">
        <f>'Расчет субсидий'!Z367-1</f>
        <v>0</v>
      </c>
      <c r="V367" s="32">
        <f>U367*'Расчет субсидий'!AA367</f>
        <v>0</v>
      </c>
      <c r="W367" s="39">
        <f t="shared" si="153"/>
        <v>0</v>
      </c>
      <c r="X367" s="115" t="e">
        <f>'Расчет субсидий'!AL367-1</f>
        <v>#VALUE!</v>
      </c>
      <c r="Y367" s="32" t="e">
        <f>X367*'Расчет субсидий'!AM367</f>
        <v>#VALUE!</v>
      </c>
      <c r="Z367" s="39" t="e">
        <f t="shared" ref="Z367:Z376" si="154">$B367*Y367/$AD367</f>
        <v>#VALUE!</v>
      </c>
      <c r="AA367" s="115">
        <f>'Расчет субсидий'!AP367-1</f>
        <v>-9.9999999999999978E-2</v>
      </c>
      <c r="AB367" s="32">
        <f>AA367*'Расчет субсидий'!AQ367</f>
        <v>-1.9999999999999996</v>
      </c>
      <c r="AC367" s="119">
        <f t="shared" ref="AC367:AC376" si="155">$B367*AB367/$AD367</f>
        <v>-0.29235503162297305</v>
      </c>
      <c r="AD367" s="32">
        <f t="shared" si="128"/>
        <v>13.122276757360847</v>
      </c>
      <c r="AE367" s="33" t="str">
        <f>IF('Расчет субсидий'!BG367="+",'Расчет субсидий'!BG367,"-")</f>
        <v>-</v>
      </c>
    </row>
    <row r="368" spans="1:31" ht="15.75" x14ac:dyDescent="0.2">
      <c r="A368" s="16" t="s">
        <v>361</v>
      </c>
      <c r="B368" s="28">
        <f>'Расчет субсидий'!AW368</f>
        <v>-103.63636363636374</v>
      </c>
      <c r="C368" s="26">
        <f>'Расчет субсидий'!D368-1</f>
        <v>-1</v>
      </c>
      <c r="D368" s="32">
        <f>C368*'Расчет субсидий'!E368</f>
        <v>0</v>
      </c>
      <c r="E368" s="39">
        <f t="shared" si="149"/>
        <v>0</v>
      </c>
      <c r="F368" s="26" t="s">
        <v>378</v>
      </c>
      <c r="G368" s="32" t="s">
        <v>378</v>
      </c>
      <c r="H368" s="31" t="s">
        <v>378</v>
      </c>
      <c r="I368" s="26" t="s">
        <v>378</v>
      </c>
      <c r="J368" s="32" t="s">
        <v>378</v>
      </c>
      <c r="K368" s="31" t="s">
        <v>378</v>
      </c>
      <c r="L368" s="26">
        <f>'Расчет субсидий'!P368-1</f>
        <v>-0.52224682907187436</v>
      </c>
      <c r="M368" s="32">
        <f>L368*'Расчет субсидий'!Q368</f>
        <v>-10.444936581437487</v>
      </c>
      <c r="N368" s="39">
        <f t="shared" si="150"/>
        <v>-84.326523032906067</v>
      </c>
      <c r="O368" s="27">
        <f>'Расчет субсидий'!R368-1</f>
        <v>0</v>
      </c>
      <c r="P368" s="32">
        <f>O368*'Расчет субсидий'!S368</f>
        <v>0</v>
      </c>
      <c r="Q368" s="39">
        <f t="shared" si="151"/>
        <v>0</v>
      </c>
      <c r="R368" s="27">
        <f>'Расчет субсидий'!V368-1</f>
        <v>-0.625</v>
      </c>
      <c r="S368" s="32">
        <f>R368*'Расчет субсидий'!W368</f>
        <v>-12.5</v>
      </c>
      <c r="T368" s="39">
        <f t="shared" si="152"/>
        <v>-100.91794523526517</v>
      </c>
      <c r="U368" s="27">
        <f>'Расчет субсидий'!Z368-1</f>
        <v>0.35714285714285721</v>
      </c>
      <c r="V368" s="32">
        <f>U368*'Расчет субсидий'!AA368</f>
        <v>10.714285714285715</v>
      </c>
      <c r="W368" s="39">
        <f t="shared" si="153"/>
        <v>86.501095915941562</v>
      </c>
      <c r="X368" s="115" t="e">
        <f>'Расчет субсидий'!AL368-1</f>
        <v>#VALUE!</v>
      </c>
      <c r="Y368" s="32" t="e">
        <f>X368*'Расчет субсидий'!AM368</f>
        <v>#VALUE!</v>
      </c>
      <c r="Z368" s="39" t="e">
        <f t="shared" si="154"/>
        <v>#VALUE!</v>
      </c>
      <c r="AA368" s="115">
        <f>'Расчет субсидий'!AP368-1</f>
        <v>-3.0303030303030276E-2</v>
      </c>
      <c r="AB368" s="32">
        <f>AA368*'Расчет субсидий'!AQ368</f>
        <v>-0.60606060606060552</v>
      </c>
      <c r="AC368" s="119">
        <f t="shared" si="155"/>
        <v>-4.8929912841340641</v>
      </c>
      <c r="AD368" s="32">
        <f t="shared" ref="AD368:AD376" si="156">D368+M368+P368+S368+V368+AB368</f>
        <v>-12.836711473212379</v>
      </c>
      <c r="AE368" s="33" t="str">
        <f>IF('Расчет субсидий'!BG368="+",'Расчет субсидий'!BG368,"-")</f>
        <v>-</v>
      </c>
    </row>
    <row r="369" spans="1:31" ht="15.75" x14ac:dyDescent="0.2">
      <c r="A369" s="16" t="s">
        <v>362</v>
      </c>
      <c r="B369" s="28">
        <f>'Расчет субсидий'!AW369</f>
        <v>258.9909090909091</v>
      </c>
      <c r="C369" s="26">
        <f>'Расчет субсидий'!D369-1</f>
        <v>0.20457978850282266</v>
      </c>
      <c r="D369" s="32">
        <f>C369*'Расчет субсидий'!E369</f>
        <v>2.0457978850282266</v>
      </c>
      <c r="E369" s="39">
        <f t="shared" si="149"/>
        <v>8.7102498121635925</v>
      </c>
      <c r="F369" s="26" t="s">
        <v>378</v>
      </c>
      <c r="G369" s="32" t="s">
        <v>378</v>
      </c>
      <c r="H369" s="31" t="s">
        <v>378</v>
      </c>
      <c r="I369" s="26" t="s">
        <v>378</v>
      </c>
      <c r="J369" s="32" t="s">
        <v>378</v>
      </c>
      <c r="K369" s="31" t="s">
        <v>378</v>
      </c>
      <c r="L369" s="26">
        <f>'Расчет субсидий'!P369-1</f>
        <v>-6.8148986551893498E-2</v>
      </c>
      <c r="M369" s="32">
        <f>L369*'Расчет субсидий'!Q369</f>
        <v>-1.36297973103787</v>
      </c>
      <c r="N369" s="39">
        <f t="shared" si="150"/>
        <v>-5.8030629678217647</v>
      </c>
      <c r="O369" s="27">
        <f>'Расчет субсидий'!R369-1</f>
        <v>0</v>
      </c>
      <c r="P369" s="32">
        <f>O369*'Расчет субсидий'!S369</f>
        <v>0</v>
      </c>
      <c r="Q369" s="39">
        <f t="shared" si="151"/>
        <v>0</v>
      </c>
      <c r="R369" s="27">
        <f>'Расчет субсидий'!V369-1</f>
        <v>0.4846235418875926</v>
      </c>
      <c r="S369" s="32">
        <f>R369*'Расчет субсидий'!W369</f>
        <v>9.692470837751852</v>
      </c>
      <c r="T369" s="39">
        <f t="shared" si="152"/>
        <v>41.266951594665642</v>
      </c>
      <c r="U369" s="27">
        <f>'Расчет субсидий'!Z369-1</f>
        <v>1.6818181818181817</v>
      </c>
      <c r="V369" s="32">
        <f>U369*'Расчет субсидий'!AA369</f>
        <v>50.454545454545453</v>
      </c>
      <c r="W369" s="39">
        <f t="shared" si="153"/>
        <v>214.81677065190161</v>
      </c>
      <c r="X369" s="115" t="e">
        <f>'Расчет субсидий'!AL369-1</f>
        <v>#VALUE!</v>
      </c>
      <c r="Y369" s="32" t="e">
        <f>X369*'Расчет субсидий'!AM369</f>
        <v>#VALUE!</v>
      </c>
      <c r="Z369" s="39" t="e">
        <f t="shared" si="154"/>
        <v>#VALUE!</v>
      </c>
      <c r="AA369" s="115">
        <f>'Расчет субсидий'!AP369-1</f>
        <v>0</v>
      </c>
      <c r="AB369" s="32">
        <f>AA369*'Расчет субсидий'!AQ369</f>
        <v>0</v>
      </c>
      <c r="AC369" s="119">
        <f t="shared" si="155"/>
        <v>0</v>
      </c>
      <c r="AD369" s="32">
        <f t="shared" si="156"/>
        <v>60.829834446287663</v>
      </c>
      <c r="AE369" s="33" t="str">
        <f>IF('Расчет субсидий'!BG369="+",'Расчет субсидий'!BG369,"-")</f>
        <v>-</v>
      </c>
    </row>
    <row r="370" spans="1:31" ht="15.75" x14ac:dyDescent="0.2">
      <c r="A370" s="16" t="s">
        <v>363</v>
      </c>
      <c r="B370" s="28">
        <f>'Расчет субсидий'!AW370</f>
        <v>231.86363636363626</v>
      </c>
      <c r="C370" s="26">
        <f>'Расчет субсидий'!D370-1</f>
        <v>0.23535353535353543</v>
      </c>
      <c r="D370" s="32">
        <f>C370*'Расчет субсидий'!E370</f>
        <v>2.3535353535353543</v>
      </c>
      <c r="E370" s="39">
        <f t="shared" si="149"/>
        <v>7.5830679364635714</v>
      </c>
      <c r="F370" s="26" t="s">
        <v>378</v>
      </c>
      <c r="G370" s="32" t="s">
        <v>378</v>
      </c>
      <c r="H370" s="31" t="s">
        <v>378</v>
      </c>
      <c r="I370" s="26" t="s">
        <v>378</v>
      </c>
      <c r="J370" s="32" t="s">
        <v>378</v>
      </c>
      <c r="K370" s="31" t="s">
        <v>378</v>
      </c>
      <c r="L370" s="26">
        <f>'Расчет субсидий'!P370-1</f>
        <v>0.46476115896632741</v>
      </c>
      <c r="M370" s="32">
        <f>L370*'Расчет субсидий'!Q370</f>
        <v>9.2952231793265483</v>
      </c>
      <c r="N370" s="39">
        <f t="shared" si="150"/>
        <v>29.949118354029988</v>
      </c>
      <c r="O370" s="27">
        <f>'Расчет субсидий'!R370-1</f>
        <v>0</v>
      </c>
      <c r="P370" s="32">
        <f>O370*'Расчет субсидий'!S370</f>
        <v>0</v>
      </c>
      <c r="Q370" s="39">
        <f t="shared" si="151"/>
        <v>0</v>
      </c>
      <c r="R370" s="27">
        <f>'Расчет субсидий'!V370-1</f>
        <v>0.17959183673469381</v>
      </c>
      <c r="S370" s="32">
        <f>R370*'Расчет субсидий'!W370</f>
        <v>3.5918367346938762</v>
      </c>
      <c r="T370" s="39">
        <f t="shared" si="152"/>
        <v>11.572862899618217</v>
      </c>
      <c r="U370" s="27">
        <f>'Расчет субсидий'!Z370-1</f>
        <v>1.838709677419355</v>
      </c>
      <c r="V370" s="32">
        <f>U370*'Расчет субсидий'!AA370</f>
        <v>55.161290322580648</v>
      </c>
      <c r="W370" s="39">
        <f t="shared" si="153"/>
        <v>177.72913899541987</v>
      </c>
      <c r="X370" s="115" t="e">
        <f>'Расчет субсидий'!AL370-1</f>
        <v>#VALUE!</v>
      </c>
      <c r="Y370" s="32" t="e">
        <f>X370*'Расчет субсидий'!AM370</f>
        <v>#VALUE!</v>
      </c>
      <c r="Z370" s="39" t="e">
        <f t="shared" si="154"/>
        <v>#VALUE!</v>
      </c>
      <c r="AA370" s="115">
        <f>'Расчет субсидий'!AP370-1</f>
        <v>7.8048780487804947E-2</v>
      </c>
      <c r="AB370" s="32">
        <f>AA370*'Расчет субсидий'!AQ370</f>
        <v>1.5609756097560989</v>
      </c>
      <c r="AC370" s="119">
        <f t="shared" si="155"/>
        <v>5.0294481781045981</v>
      </c>
      <c r="AD370" s="32">
        <f t="shared" si="156"/>
        <v>71.962861199892529</v>
      </c>
      <c r="AE370" s="33" t="str">
        <f>IF('Расчет субсидий'!BG370="+",'Расчет субсидий'!BG370,"-")</f>
        <v>-</v>
      </c>
    </row>
    <row r="371" spans="1:31" ht="15.75" x14ac:dyDescent="0.2">
      <c r="A371" s="16" t="s">
        <v>364</v>
      </c>
      <c r="B371" s="28">
        <f>'Расчет субсидий'!AW371</f>
        <v>27.427272727272793</v>
      </c>
      <c r="C371" s="26">
        <f>'Расчет субсидий'!D371-1</f>
        <v>-1</v>
      </c>
      <c r="D371" s="32">
        <f>C371*'Расчет субсидий'!E371</f>
        <v>0</v>
      </c>
      <c r="E371" s="39">
        <f t="shared" si="149"/>
        <v>0</v>
      </c>
      <c r="F371" s="26" t="s">
        <v>378</v>
      </c>
      <c r="G371" s="32" t="s">
        <v>378</v>
      </c>
      <c r="H371" s="31" t="s">
        <v>378</v>
      </c>
      <c r="I371" s="26" t="s">
        <v>378</v>
      </c>
      <c r="J371" s="32" t="s">
        <v>378</v>
      </c>
      <c r="K371" s="31" t="s">
        <v>378</v>
      </c>
      <c r="L371" s="26">
        <f>'Расчет субсидий'!P371-1</f>
        <v>-0.34683281412253375</v>
      </c>
      <c r="M371" s="32">
        <f>L371*'Расчет субсидий'!Q371</f>
        <v>-6.9366562824506754</v>
      </c>
      <c r="N371" s="39">
        <f t="shared" si="150"/>
        <v>-49.641191405510043</v>
      </c>
      <c r="O371" s="27">
        <f>'Расчет субсидий'!R371-1</f>
        <v>0</v>
      </c>
      <c r="P371" s="32">
        <f>O371*'Расчет субсидий'!S371</f>
        <v>0</v>
      </c>
      <c r="Q371" s="39">
        <f t="shared" si="151"/>
        <v>0</v>
      </c>
      <c r="R371" s="27">
        <f>'Расчет субсидий'!V371-1</f>
        <v>0</v>
      </c>
      <c r="S371" s="32">
        <f>R371*'Расчет субсидий'!W371</f>
        <v>0</v>
      </c>
      <c r="T371" s="39">
        <f t="shared" si="152"/>
        <v>0</v>
      </c>
      <c r="U371" s="27">
        <f>'Расчет субсидий'!Z371-1</f>
        <v>0.53846153846153832</v>
      </c>
      <c r="V371" s="32">
        <f>U371*'Расчет субсидий'!AA371</f>
        <v>10.769230769230766</v>
      </c>
      <c r="W371" s="39">
        <f t="shared" si="153"/>
        <v>77.068464132782836</v>
      </c>
      <c r="X371" s="115" t="e">
        <f>'Расчет субсидий'!AL371-1</f>
        <v>#VALUE!</v>
      </c>
      <c r="Y371" s="32" t="e">
        <f>X371*'Расчет субсидий'!AM371</f>
        <v>#VALUE!</v>
      </c>
      <c r="Z371" s="39" t="e">
        <f t="shared" si="154"/>
        <v>#VALUE!</v>
      </c>
      <c r="AA371" s="115">
        <f>'Расчет субсидий'!AP371-1</f>
        <v>0</v>
      </c>
      <c r="AB371" s="32">
        <f>AA371*'Расчет субсидий'!AQ371</f>
        <v>0</v>
      </c>
      <c r="AC371" s="119">
        <f t="shared" si="155"/>
        <v>0</v>
      </c>
      <c r="AD371" s="32">
        <f t="shared" si="156"/>
        <v>3.832574486780091</v>
      </c>
      <c r="AE371" s="33" t="str">
        <f>IF('Расчет субсидий'!BG371="+",'Расчет субсидий'!BG371,"-")</f>
        <v>-</v>
      </c>
    </row>
    <row r="372" spans="1:31" ht="15.75" x14ac:dyDescent="0.2">
      <c r="A372" s="16" t="s">
        <v>365</v>
      </c>
      <c r="B372" s="28">
        <f>'Расчет субсидий'!AW372</f>
        <v>141.74545454545466</v>
      </c>
      <c r="C372" s="26">
        <f>'Расчет субсидий'!D372-1</f>
        <v>-1</v>
      </c>
      <c r="D372" s="32">
        <f>C372*'Расчет субсидий'!E372</f>
        <v>0</v>
      </c>
      <c r="E372" s="39">
        <f t="shared" si="149"/>
        <v>0</v>
      </c>
      <c r="F372" s="26" t="s">
        <v>378</v>
      </c>
      <c r="G372" s="32" t="s">
        <v>378</v>
      </c>
      <c r="H372" s="31" t="s">
        <v>378</v>
      </c>
      <c r="I372" s="26" t="s">
        <v>378</v>
      </c>
      <c r="J372" s="32" t="s">
        <v>378</v>
      </c>
      <c r="K372" s="31" t="s">
        <v>378</v>
      </c>
      <c r="L372" s="26">
        <f>'Расчет субсидий'!P372-1</f>
        <v>0.47353497164461267</v>
      </c>
      <c r="M372" s="32">
        <f>L372*'Расчет субсидий'!Q372</f>
        <v>9.4706994328922534</v>
      </c>
      <c r="N372" s="39">
        <f t="shared" si="150"/>
        <v>19.672656553860783</v>
      </c>
      <c r="O372" s="27">
        <f>'Расчет субсидий'!R372-1</f>
        <v>0</v>
      </c>
      <c r="P372" s="32">
        <f>O372*'Расчет субсидий'!S372</f>
        <v>0</v>
      </c>
      <c r="Q372" s="39">
        <f t="shared" si="151"/>
        <v>0</v>
      </c>
      <c r="R372" s="27">
        <f>'Расчет субсидий'!V372-1</f>
        <v>0.2047619047619047</v>
      </c>
      <c r="S372" s="32">
        <f>R372*'Расчет субсидий'!W372</f>
        <v>5.1190476190476177</v>
      </c>
      <c r="T372" s="39">
        <f t="shared" si="152"/>
        <v>10.6333504094352</v>
      </c>
      <c r="U372" s="27">
        <f>'Расчет субсидий'!Z372-1</f>
        <v>2.0833333333333335</v>
      </c>
      <c r="V372" s="32">
        <f>U372*'Расчет субсидий'!AA372</f>
        <v>52.083333333333336</v>
      </c>
      <c r="W372" s="39">
        <f t="shared" si="153"/>
        <v>108.1881582355326</v>
      </c>
      <c r="X372" s="115" t="e">
        <f>'Расчет субсидий'!AL372-1</f>
        <v>#VALUE!</v>
      </c>
      <c r="Y372" s="32" t="e">
        <f>X372*'Расчет субсидий'!AM372</f>
        <v>#VALUE!</v>
      </c>
      <c r="Z372" s="39" t="e">
        <f t="shared" si="154"/>
        <v>#VALUE!</v>
      </c>
      <c r="AA372" s="115">
        <f>'Расчет субсидий'!AP372-1</f>
        <v>7.8260869565217384E-2</v>
      </c>
      <c r="AB372" s="32">
        <f>AA372*'Расчет субсидий'!AQ372</f>
        <v>1.5652173913043477</v>
      </c>
      <c r="AC372" s="119">
        <f t="shared" si="155"/>
        <v>3.2512893466260921</v>
      </c>
      <c r="AD372" s="32">
        <f t="shared" si="156"/>
        <v>68.238297776577554</v>
      </c>
      <c r="AE372" s="33" t="str">
        <f>IF('Расчет субсидий'!BG372="+",'Расчет субсидий'!BG372,"-")</f>
        <v>-</v>
      </c>
    </row>
    <row r="373" spans="1:31" ht="15.75" x14ac:dyDescent="0.2">
      <c r="A373" s="16" t="s">
        <v>366</v>
      </c>
      <c r="B373" s="28">
        <f>'Расчет субсидий'!AW373</f>
        <v>154.4545454545455</v>
      </c>
      <c r="C373" s="26">
        <f>'Расчет субсидий'!D373-1</f>
        <v>-1</v>
      </c>
      <c r="D373" s="32">
        <f>C373*'Расчет субсидий'!E373</f>
        <v>0</v>
      </c>
      <c r="E373" s="39">
        <f t="shared" si="149"/>
        <v>0</v>
      </c>
      <c r="F373" s="26" t="s">
        <v>378</v>
      </c>
      <c r="G373" s="32" t="s">
        <v>378</v>
      </c>
      <c r="H373" s="31" t="s">
        <v>378</v>
      </c>
      <c r="I373" s="26" t="s">
        <v>378</v>
      </c>
      <c r="J373" s="32" t="s">
        <v>378</v>
      </c>
      <c r="K373" s="31" t="s">
        <v>378</v>
      </c>
      <c r="L373" s="26">
        <f>'Расчет субсидий'!P373-1</f>
        <v>-5.3566958698372913E-2</v>
      </c>
      <c r="M373" s="32">
        <f>L373*'Расчет субсидий'!Q373</f>
        <v>-1.0713391739674583</v>
      </c>
      <c r="N373" s="39">
        <f t="shared" si="150"/>
        <v>-10.90169989561879</v>
      </c>
      <c r="O373" s="27">
        <f>'Расчет субсидий'!R373-1</f>
        <v>0</v>
      </c>
      <c r="P373" s="32">
        <f>O373*'Расчет субсидий'!S373</f>
        <v>0</v>
      </c>
      <c r="Q373" s="39">
        <f t="shared" si="151"/>
        <v>0</v>
      </c>
      <c r="R373" s="27">
        <f>'Расчет субсидий'!V373-1</f>
        <v>0</v>
      </c>
      <c r="S373" s="32">
        <f>R373*'Расчет субсидий'!W373</f>
        <v>0</v>
      </c>
      <c r="T373" s="39">
        <f t="shared" si="152"/>
        <v>0</v>
      </c>
      <c r="U373" s="27">
        <f>'Расчет субсидий'!Z373-1</f>
        <v>0.54166666666666674</v>
      </c>
      <c r="V373" s="32">
        <f>U373*'Расчет субсидий'!AA373</f>
        <v>16.250000000000004</v>
      </c>
      <c r="W373" s="39">
        <f t="shared" si="153"/>
        <v>165.3562453501643</v>
      </c>
      <c r="X373" s="115" t="e">
        <f>'Расчет субсидий'!AL373-1</f>
        <v>#VALUE!</v>
      </c>
      <c r="Y373" s="32" t="e">
        <f>X373*'Расчет субсидий'!AM373</f>
        <v>#VALUE!</v>
      </c>
      <c r="Z373" s="39" t="e">
        <f t="shared" si="154"/>
        <v>#VALUE!</v>
      </c>
      <c r="AA373" s="115">
        <f>'Расчет субсидий'!AP373-1</f>
        <v>0</v>
      </c>
      <c r="AB373" s="32">
        <f>AA373*'Расчет субсидий'!AQ373</f>
        <v>0</v>
      </c>
      <c r="AC373" s="119">
        <f t="shared" si="155"/>
        <v>0</v>
      </c>
      <c r="AD373" s="32">
        <f t="shared" si="156"/>
        <v>15.178660826032544</v>
      </c>
      <c r="AE373" s="33" t="str">
        <f>IF('Расчет субсидий'!BG373="+",'Расчет субсидий'!BG373,"-")</f>
        <v>-</v>
      </c>
    </row>
    <row r="374" spans="1:31" ht="15.75" x14ac:dyDescent="0.2">
      <c r="A374" s="16" t="s">
        <v>367</v>
      </c>
      <c r="B374" s="28">
        <f>'Расчет субсидий'!AW374</f>
        <v>114.51818181818192</v>
      </c>
      <c r="C374" s="26">
        <f>'Расчет субсидий'!D374-1</f>
        <v>-1</v>
      </c>
      <c r="D374" s="32">
        <f>C374*'Расчет субсидий'!E374</f>
        <v>0</v>
      </c>
      <c r="E374" s="39">
        <f t="shared" si="149"/>
        <v>0</v>
      </c>
      <c r="F374" s="26" t="s">
        <v>378</v>
      </c>
      <c r="G374" s="32" t="s">
        <v>378</v>
      </c>
      <c r="H374" s="31" t="s">
        <v>378</v>
      </c>
      <c r="I374" s="26" t="s">
        <v>378</v>
      </c>
      <c r="J374" s="32" t="s">
        <v>378</v>
      </c>
      <c r="K374" s="31" t="s">
        <v>378</v>
      </c>
      <c r="L374" s="26">
        <f>'Расчет субсидий'!P374-1</f>
        <v>0.78141361256544473</v>
      </c>
      <c r="M374" s="32">
        <f>L374*'Расчет субсидий'!Q374</f>
        <v>15.628272251308895</v>
      </c>
      <c r="N374" s="39">
        <f t="shared" si="150"/>
        <v>76.678520334532379</v>
      </c>
      <c r="O374" s="27">
        <f>'Расчет субсидий'!R374-1</f>
        <v>0</v>
      </c>
      <c r="P374" s="32">
        <f>O374*'Расчет субсидий'!S374</f>
        <v>0</v>
      </c>
      <c r="Q374" s="39">
        <f t="shared" si="151"/>
        <v>0</v>
      </c>
      <c r="R374" s="27">
        <f>'Расчет субсидий'!V374-1</f>
        <v>0.16153846153846141</v>
      </c>
      <c r="S374" s="32">
        <f>R374*'Расчет субсидий'!W374</f>
        <v>3.2307692307692282</v>
      </c>
      <c r="T374" s="39">
        <f t="shared" si="152"/>
        <v>15.851438993006532</v>
      </c>
      <c r="U374" s="27">
        <f>'Расчет субсидий'!Z374-1</f>
        <v>8.5714285714285632E-2</v>
      </c>
      <c r="V374" s="32">
        <f>U374*'Расчет субсидий'!AA374</f>
        <v>2.571428571428569</v>
      </c>
      <c r="W374" s="39">
        <f t="shared" si="153"/>
        <v>12.616451443413361</v>
      </c>
      <c r="X374" s="115" t="e">
        <f>'Расчет субсидий'!AL374-1</f>
        <v>#VALUE!</v>
      </c>
      <c r="Y374" s="32" t="e">
        <f>X374*'Расчет субсидий'!AM374</f>
        <v>#VALUE!</v>
      </c>
      <c r="Z374" s="39" t="e">
        <f t="shared" si="154"/>
        <v>#VALUE!</v>
      </c>
      <c r="AA374" s="115">
        <f>'Расчет субсидий'!AP374-1</f>
        <v>9.550561797752799E-2</v>
      </c>
      <c r="AB374" s="32">
        <f>AA374*'Расчет субсидий'!AQ374</f>
        <v>1.9101123595505598</v>
      </c>
      <c r="AC374" s="119">
        <f t="shared" si="155"/>
        <v>9.3717710472296485</v>
      </c>
      <c r="AD374" s="32">
        <f t="shared" si="156"/>
        <v>23.340582413057252</v>
      </c>
      <c r="AE374" s="33" t="str">
        <f>IF('Расчет субсидий'!BG374="+",'Расчет субсидий'!BG374,"-")</f>
        <v>-</v>
      </c>
    </row>
    <row r="375" spans="1:31" ht="15.75" x14ac:dyDescent="0.2">
      <c r="A375" s="16" t="s">
        <v>368</v>
      </c>
      <c r="B375" s="28">
        <f>'Расчет субсидий'!AW375</f>
        <v>191.53636363636383</v>
      </c>
      <c r="C375" s="26">
        <f>'Расчет субсидий'!D375-1</f>
        <v>0.1134403209628887</v>
      </c>
      <c r="D375" s="32">
        <f>C375*'Расчет субсидий'!E375</f>
        <v>1.134403209628887</v>
      </c>
      <c r="E375" s="39">
        <f t="shared" si="149"/>
        <v>4.4854221584319083</v>
      </c>
      <c r="F375" s="26" t="s">
        <v>378</v>
      </c>
      <c r="G375" s="32" t="s">
        <v>378</v>
      </c>
      <c r="H375" s="31" t="s">
        <v>378</v>
      </c>
      <c r="I375" s="26" t="s">
        <v>378</v>
      </c>
      <c r="J375" s="32" t="s">
        <v>378</v>
      </c>
      <c r="K375" s="31" t="s">
        <v>378</v>
      </c>
      <c r="L375" s="26">
        <f>'Расчет субсидий'!P375-1</f>
        <v>-0.29542384785779896</v>
      </c>
      <c r="M375" s="32">
        <f>L375*'Расчет субсидий'!Q375</f>
        <v>-5.9084769571559796</v>
      </c>
      <c r="N375" s="39">
        <f t="shared" si="150"/>
        <v>-23.362075531222921</v>
      </c>
      <c r="O375" s="27">
        <f>'Расчет субсидий'!R375-1</f>
        <v>0</v>
      </c>
      <c r="P375" s="32">
        <f>O375*'Расчет субсидий'!S375</f>
        <v>0</v>
      </c>
      <c r="Q375" s="39">
        <f t="shared" si="151"/>
        <v>0</v>
      </c>
      <c r="R375" s="27">
        <f>'Расчет субсидий'!V375-1</f>
        <v>0.36357311812995685</v>
      </c>
      <c r="S375" s="32">
        <f>R375*'Расчет субсидий'!W375</f>
        <v>7.271462362599137</v>
      </c>
      <c r="T375" s="39">
        <f t="shared" si="152"/>
        <v>28.751310053218013</v>
      </c>
      <c r="U375" s="27">
        <f>'Расчет субсидий'!Z375-1</f>
        <v>1.5652173913043481</v>
      </c>
      <c r="V375" s="32">
        <f>U375*'Расчет субсидий'!AA375</f>
        <v>46.956521739130444</v>
      </c>
      <c r="W375" s="39">
        <f t="shared" si="153"/>
        <v>185.66575032918698</v>
      </c>
      <c r="X375" s="115" t="e">
        <f>'Расчет субсидий'!AL375-1</f>
        <v>#VALUE!</v>
      </c>
      <c r="Y375" s="32" t="e">
        <f>X375*'Расчет субсидий'!AM375</f>
        <v>#VALUE!</v>
      </c>
      <c r="Z375" s="39" t="e">
        <f t="shared" si="154"/>
        <v>#VALUE!</v>
      </c>
      <c r="AA375" s="115">
        <f>'Расчет субсидий'!AP375-1</f>
        <v>-5.0632911392405111E-2</v>
      </c>
      <c r="AB375" s="32">
        <f>AA375*'Расчет субсидий'!AQ375</f>
        <v>-1.0126582278481022</v>
      </c>
      <c r="AC375" s="119">
        <f t="shared" si="155"/>
        <v>-4.004043373250167</v>
      </c>
      <c r="AD375" s="32">
        <f t="shared" si="156"/>
        <v>48.441252126354392</v>
      </c>
      <c r="AE375" s="33" t="str">
        <f>IF('Расчет субсидий'!BG375="+",'Расчет субсидий'!BG375,"-")</f>
        <v>-</v>
      </c>
    </row>
    <row r="376" spans="1:31" ht="15.75" x14ac:dyDescent="0.2">
      <c r="A376" s="16" t="s">
        <v>369</v>
      </c>
      <c r="B376" s="28">
        <f>'Расчет субсидий'!AW376</f>
        <v>150.9454545454546</v>
      </c>
      <c r="C376" s="26">
        <f>'Расчет субсидий'!D376-1</f>
        <v>0.33139206440122071</v>
      </c>
      <c r="D376" s="32">
        <f>C376*'Расчет субсидий'!E376</f>
        <v>3.3139206440122071</v>
      </c>
      <c r="E376" s="39">
        <f t="shared" si="149"/>
        <v>16.470420860036455</v>
      </c>
      <c r="F376" s="26" t="s">
        <v>378</v>
      </c>
      <c r="G376" s="32" t="s">
        <v>378</v>
      </c>
      <c r="H376" s="31" t="s">
        <v>378</v>
      </c>
      <c r="I376" s="26" t="s">
        <v>378</v>
      </c>
      <c r="J376" s="32" t="s">
        <v>378</v>
      </c>
      <c r="K376" s="31" t="s">
        <v>378</v>
      </c>
      <c r="L376" s="26">
        <f>'Расчет субсидий'!P376-1</f>
        <v>-0.29609465572503468</v>
      </c>
      <c r="M376" s="32">
        <f>L376*'Расчет субсидий'!Q376</f>
        <v>-5.9218931145006941</v>
      </c>
      <c r="N376" s="39">
        <f t="shared" si="150"/>
        <v>-29.432229181532325</v>
      </c>
      <c r="O376" s="27">
        <f>'Расчет субсидий'!R376-1</f>
        <v>0</v>
      </c>
      <c r="P376" s="32">
        <f>O376*'Расчет субсидий'!S376</f>
        <v>0</v>
      </c>
      <c r="Q376" s="39">
        <f t="shared" si="151"/>
        <v>0</v>
      </c>
      <c r="R376" s="27">
        <f>'Расчет субсидий'!V376-1</f>
        <v>0.15053017540382507</v>
      </c>
      <c r="S376" s="32">
        <f>R376*'Расчет субсидий'!W376</f>
        <v>3.0106035080765015</v>
      </c>
      <c r="T376" s="39">
        <f t="shared" si="152"/>
        <v>14.962913161580065</v>
      </c>
      <c r="U376" s="27">
        <f>'Расчет субсидий'!Z376-1</f>
        <v>0.98412698412698418</v>
      </c>
      <c r="V376" s="32">
        <f>U376*'Расчет субсидий'!AA376</f>
        <v>29.523809523809526</v>
      </c>
      <c r="W376" s="39">
        <f t="shared" si="153"/>
        <v>146.73542926482463</v>
      </c>
      <c r="X376" s="115" t="e">
        <f>'Расчет субсидий'!AL376-1</f>
        <v>#VALUE!</v>
      </c>
      <c r="Y376" s="32" t="e">
        <f>X376*'Расчет субсидий'!AM376</f>
        <v>#VALUE!</v>
      </c>
      <c r="Z376" s="39" t="e">
        <f t="shared" si="154"/>
        <v>#VALUE!</v>
      </c>
      <c r="AA376" s="115">
        <f>'Расчет субсидий'!AP376-1</f>
        <v>2.2222222222222143E-2</v>
      </c>
      <c r="AB376" s="32">
        <f>AA376*'Расчет субсидий'!AQ376</f>
        <v>0.44444444444444287</v>
      </c>
      <c r="AC376" s="119">
        <f t="shared" si="155"/>
        <v>2.2089204405457394</v>
      </c>
      <c r="AD376" s="32">
        <f t="shared" si="156"/>
        <v>30.370885005841984</v>
      </c>
      <c r="AE376" s="33" t="str">
        <f>IF('Расчет субсидий'!BG376="+",'Расчет субсидий'!BG376,"-")</f>
        <v>-</v>
      </c>
    </row>
    <row r="377" spans="1:31" ht="15.75" x14ac:dyDescent="0.2">
      <c r="A377" s="36" t="s">
        <v>382</v>
      </c>
      <c r="B377" s="140">
        <f>B6+B17+B45</f>
        <v>102081.36363636365</v>
      </c>
      <c r="C377" s="141"/>
      <c r="D377" s="141"/>
      <c r="E377" s="140">
        <f>E6+E17+E45</f>
        <v>12369.324113258413</v>
      </c>
      <c r="F377" s="141"/>
      <c r="G377" s="141"/>
      <c r="H377" s="140">
        <f>H6+H17+H45</f>
        <v>0</v>
      </c>
      <c r="I377" s="141"/>
      <c r="J377" s="141"/>
      <c r="K377" s="140">
        <f>K6+K17+K45</f>
        <v>44702.089533250837</v>
      </c>
      <c r="L377" s="141"/>
      <c r="M377" s="141"/>
      <c r="N377" s="140">
        <f>N6+N17+N45</f>
        <v>7331.7855338234494</v>
      </c>
      <c r="O377" s="141"/>
      <c r="P377" s="141"/>
      <c r="Q377" s="140">
        <f>Q6+Q17+Q45</f>
        <v>0</v>
      </c>
      <c r="R377" s="141"/>
      <c r="S377" s="141"/>
      <c r="T377" s="140">
        <f>T6+T17+T45</f>
        <v>2914.8222369208593</v>
      </c>
      <c r="U377" s="141"/>
      <c r="V377" s="141"/>
      <c r="W377" s="140">
        <f>W6+W17+W45</f>
        <v>29617.765959860444</v>
      </c>
      <c r="X377" s="141"/>
      <c r="Y377" s="141"/>
      <c r="Z377" s="140" t="e">
        <f>Z6+Z17+Z45</f>
        <v>#VALUE!</v>
      </c>
      <c r="AA377" s="141"/>
      <c r="AB377" s="141"/>
      <c r="AC377" s="140">
        <f>AC6+AC17+AC45</f>
        <v>5145.5762592496503</v>
      </c>
    </row>
  </sheetData>
  <mergeCells count="14">
    <mergeCell ref="AE3:AE4"/>
    <mergeCell ref="A1:AD1"/>
    <mergeCell ref="A3:A4"/>
    <mergeCell ref="B3:B4"/>
    <mergeCell ref="AD3:AD4"/>
    <mergeCell ref="C3:E3"/>
    <mergeCell ref="O3:Q3"/>
    <mergeCell ref="L3:N3"/>
    <mergeCell ref="I3:K3"/>
    <mergeCell ref="F3:H3"/>
    <mergeCell ref="R3:T3"/>
    <mergeCell ref="U3:W3"/>
    <mergeCell ref="X3:Z3"/>
    <mergeCell ref="AA3:AC3"/>
  </mergeCells>
  <pageMargins left="0.70866141732283472" right="0.70866141732283472" top="0.74803149606299213" bottom="0.74803149606299213" header="0.31496062992125984" footer="0.31496062992125984"/>
  <pageSetup paperSize="8" scale="51" fitToHeight="0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Расчет субсидий</vt:lpstr>
      <vt:lpstr>Плюсы и минусы</vt:lpstr>
      <vt:lpstr>'Плюсы и минусы'!Заголовки_для_печати</vt:lpstr>
      <vt:lpstr>'Расчет субсидий'!Заголовки_для_печати</vt:lpstr>
      <vt:lpstr>'Расчет субсидий'!Область_печати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kozlovaoi</dc:creator>
  <cp:lastModifiedBy>oleynick</cp:lastModifiedBy>
  <cp:lastPrinted>2013-05-20T13:03:16Z</cp:lastPrinted>
  <dcterms:created xsi:type="dcterms:W3CDTF">2010-02-05T14:48:49Z</dcterms:created>
  <dcterms:modified xsi:type="dcterms:W3CDTF">2013-10-23T10:51:16Z</dcterms:modified>
</cp:coreProperties>
</file>