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6" windowWidth="13020" windowHeight="8580" activeTab="1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субсидий'!$A$1:$AI$377</definedName>
  </definedNames>
  <calcPr calcId="145621"/>
</workbook>
</file>

<file path=xl/calcChain.xml><?xml version="1.0" encoding="utf-8"?>
<calcChain xmlns="http://schemas.openxmlformats.org/spreadsheetml/2006/main">
  <c r="W45" i="8" l="1"/>
  <c r="T45" i="8"/>
  <c r="Q45" i="8"/>
  <c r="N45" i="8"/>
  <c r="K45" i="8"/>
  <c r="E45" i="8"/>
  <c r="B45" i="8"/>
  <c r="W17" i="8"/>
  <c r="T17" i="8"/>
  <c r="Q17" i="8"/>
  <c r="N17" i="8"/>
  <c r="K17" i="8"/>
  <c r="E17" i="8"/>
  <c r="B17" i="8"/>
  <c r="Q6" i="8"/>
  <c r="N6" i="8"/>
  <c r="K6" i="8"/>
  <c r="H6" i="8"/>
  <c r="E6" i="8"/>
  <c r="B6" i="8"/>
  <c r="D33" i="7" l="1"/>
  <c r="Z376" i="7"/>
  <c r="Z375" i="7"/>
  <c r="Z374" i="7"/>
  <c r="Z373" i="7"/>
  <c r="Z372" i="7"/>
  <c r="Z371" i="7"/>
  <c r="Z370" i="7"/>
  <c r="Z369" i="7"/>
  <c r="Z368" i="7"/>
  <c r="Z367" i="7"/>
  <c r="Z366" i="7"/>
  <c r="Z365" i="7"/>
  <c r="Z363" i="7"/>
  <c r="Z362" i="7"/>
  <c r="Z361" i="7"/>
  <c r="Z360" i="7"/>
  <c r="Z359" i="7"/>
  <c r="Z358" i="7"/>
  <c r="Z357" i="7"/>
  <c r="Z356" i="7"/>
  <c r="Z355" i="7"/>
  <c r="Z354" i="7"/>
  <c r="Z353" i="7"/>
  <c r="Z351" i="7"/>
  <c r="Z350" i="7"/>
  <c r="Z349" i="7"/>
  <c r="Z348" i="7"/>
  <c r="Z347" i="7"/>
  <c r="Z346" i="7"/>
  <c r="Z345" i="7"/>
  <c r="Z344" i="7"/>
  <c r="Z343" i="7"/>
  <c r="Z342" i="7"/>
  <c r="Z341" i="7"/>
  <c r="Z339" i="7"/>
  <c r="Z338" i="7"/>
  <c r="Z337" i="7"/>
  <c r="Z336" i="7"/>
  <c r="Z335" i="7"/>
  <c r="Z334" i="7"/>
  <c r="Z333" i="7"/>
  <c r="Z332" i="7"/>
  <c r="Z331" i="7"/>
  <c r="Z330" i="7"/>
  <c r="Z329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8" i="7"/>
  <c r="Z267" i="7"/>
  <c r="Z266" i="7"/>
  <c r="Z265" i="7"/>
  <c r="Z264" i="7"/>
  <c r="Z263" i="7"/>
  <c r="Z262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4" i="7"/>
  <c r="Z243" i="7"/>
  <c r="Z242" i="7"/>
  <c r="Z241" i="7"/>
  <c r="Z240" i="7"/>
  <c r="Z239" i="7"/>
  <c r="Z238" i="7"/>
  <c r="Z237" i="7"/>
  <c r="Z235" i="7"/>
  <c r="Z234" i="7"/>
  <c r="Z233" i="7"/>
  <c r="Z232" i="7"/>
  <c r="Z231" i="7"/>
  <c r="Z230" i="7"/>
  <c r="Z229" i="7"/>
  <c r="Z228" i="7"/>
  <c r="Z227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4" i="7"/>
  <c r="Z183" i="7"/>
  <c r="Z182" i="7"/>
  <c r="Z181" i="7"/>
  <c r="Z180" i="7"/>
  <c r="Z179" i="7"/>
  <c r="Z178" i="7"/>
  <c r="Z177" i="7"/>
  <c r="Z176" i="7"/>
  <c r="Z175" i="7"/>
  <c r="Z174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5" i="7"/>
  <c r="Z144" i="7"/>
  <c r="Z143" i="7"/>
  <c r="Z142" i="7"/>
  <c r="Z141" i="7"/>
  <c r="Z140" i="7"/>
  <c r="Z138" i="7"/>
  <c r="Z137" i="7"/>
  <c r="Z136" i="7"/>
  <c r="Z135" i="7"/>
  <c r="Z134" i="7"/>
  <c r="Z133" i="7"/>
  <c r="Z132" i="7"/>
  <c r="Z131" i="7"/>
  <c r="Z130" i="7"/>
  <c r="Z128" i="7"/>
  <c r="Z127" i="7"/>
  <c r="Z126" i="7"/>
  <c r="Z125" i="7"/>
  <c r="Z124" i="7"/>
  <c r="Z123" i="7"/>
  <c r="Z122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0" i="7"/>
  <c r="Z89" i="7"/>
  <c r="Z88" i="7"/>
  <c r="Z87" i="7"/>
  <c r="Z86" i="7"/>
  <c r="Z85" i="7"/>
  <c r="Z84" i="7"/>
  <c r="Z83" i="7"/>
  <c r="Z82" i="7"/>
  <c r="Z80" i="7"/>
  <c r="Z79" i="7"/>
  <c r="Z78" i="7"/>
  <c r="Z77" i="7"/>
  <c r="Z76" i="7"/>
  <c r="Z75" i="7"/>
  <c r="Z74" i="7"/>
  <c r="Z73" i="7"/>
  <c r="Z71" i="7"/>
  <c r="Z70" i="7"/>
  <c r="Z69" i="7"/>
  <c r="Z68" i="7"/>
  <c r="Z67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1" i="7"/>
  <c r="Z50" i="7"/>
  <c r="Z49" i="7"/>
  <c r="Z48" i="7"/>
  <c r="Z47" i="7"/>
  <c r="V376" i="7"/>
  <c r="V375" i="7"/>
  <c r="V374" i="7"/>
  <c r="V373" i="7"/>
  <c r="V372" i="7"/>
  <c r="V371" i="7"/>
  <c r="V370" i="7"/>
  <c r="V369" i="7"/>
  <c r="V368" i="7"/>
  <c r="V367" i="7"/>
  <c r="V366" i="7"/>
  <c r="V365" i="7"/>
  <c r="V363" i="7"/>
  <c r="V362" i="7"/>
  <c r="V361" i="7"/>
  <c r="V360" i="7"/>
  <c r="V359" i="7"/>
  <c r="V358" i="7"/>
  <c r="V357" i="7"/>
  <c r="V356" i="7"/>
  <c r="V355" i="7"/>
  <c r="V354" i="7"/>
  <c r="V353" i="7"/>
  <c r="V351" i="7"/>
  <c r="V350" i="7"/>
  <c r="V349" i="7"/>
  <c r="V348" i="7"/>
  <c r="V347" i="7"/>
  <c r="V346" i="7"/>
  <c r="V345" i="7"/>
  <c r="V344" i="7"/>
  <c r="V343" i="7"/>
  <c r="V342" i="7"/>
  <c r="V341" i="7"/>
  <c r="V339" i="7"/>
  <c r="V338" i="7"/>
  <c r="V337" i="7"/>
  <c r="V336" i="7"/>
  <c r="V335" i="7"/>
  <c r="V334" i="7"/>
  <c r="V333" i="7"/>
  <c r="V332" i="7"/>
  <c r="V331" i="7"/>
  <c r="V330" i="7"/>
  <c r="V329" i="7"/>
  <c r="V327" i="7"/>
  <c r="V326" i="7"/>
  <c r="V325" i="7"/>
  <c r="V324" i="7"/>
  <c r="V323" i="7"/>
  <c r="V322" i="7"/>
  <c r="V321" i="7"/>
  <c r="V320" i="7"/>
  <c r="V319" i="7"/>
  <c r="V318" i="7"/>
  <c r="V317" i="7"/>
  <c r="V316" i="7"/>
  <c r="V315" i="7"/>
  <c r="V314" i="7"/>
  <c r="V313" i="7"/>
  <c r="V311" i="7"/>
  <c r="V310" i="7"/>
  <c r="V309" i="7"/>
  <c r="V308" i="7"/>
  <c r="V307" i="7"/>
  <c r="V306" i="7"/>
  <c r="V305" i="7"/>
  <c r="V304" i="7"/>
  <c r="V303" i="7"/>
  <c r="V302" i="7"/>
  <c r="V301" i="7"/>
  <c r="V300" i="7"/>
  <c r="V299" i="7"/>
  <c r="V298" i="7"/>
  <c r="V297" i="7"/>
  <c r="V296" i="7"/>
  <c r="V295" i="7"/>
  <c r="V294" i="7"/>
  <c r="V293" i="7"/>
  <c r="V292" i="7"/>
  <c r="V291" i="7"/>
  <c r="V290" i="7"/>
  <c r="V289" i="7"/>
  <c r="V288" i="7"/>
  <c r="V286" i="7"/>
  <c r="V285" i="7"/>
  <c r="V284" i="7"/>
  <c r="V283" i="7"/>
  <c r="V282" i="7"/>
  <c r="V281" i="7"/>
  <c r="V280" i="7"/>
  <c r="V279" i="7"/>
  <c r="V278" i="7"/>
  <c r="V277" i="7"/>
  <c r="V276" i="7"/>
  <c r="V275" i="7"/>
  <c r="V274" i="7"/>
  <c r="V273" i="7"/>
  <c r="V272" i="7"/>
  <c r="V271" i="7"/>
  <c r="V270" i="7"/>
  <c r="V268" i="7"/>
  <c r="V267" i="7"/>
  <c r="V266" i="7"/>
  <c r="V265" i="7"/>
  <c r="V264" i="7"/>
  <c r="V263" i="7"/>
  <c r="V262" i="7"/>
  <c r="V260" i="7"/>
  <c r="V259" i="7"/>
  <c r="V258" i="7"/>
  <c r="V257" i="7"/>
  <c r="V256" i="7"/>
  <c r="V255" i="7"/>
  <c r="V254" i="7"/>
  <c r="V253" i="7"/>
  <c r="V252" i="7"/>
  <c r="V251" i="7"/>
  <c r="V250" i="7"/>
  <c r="V249" i="7"/>
  <c r="V248" i="7"/>
  <c r="V247" i="7"/>
  <c r="V246" i="7"/>
  <c r="V244" i="7"/>
  <c r="V243" i="7"/>
  <c r="V242" i="7"/>
  <c r="V241" i="7"/>
  <c r="V240" i="7"/>
  <c r="V239" i="7"/>
  <c r="V238" i="7"/>
  <c r="V237" i="7"/>
  <c r="V235" i="7"/>
  <c r="V234" i="7"/>
  <c r="V233" i="7"/>
  <c r="V232" i="7"/>
  <c r="V231" i="7"/>
  <c r="V230" i="7"/>
  <c r="V229" i="7"/>
  <c r="V228" i="7"/>
  <c r="V227" i="7"/>
  <c r="V225" i="7"/>
  <c r="V224" i="7"/>
  <c r="V223" i="7"/>
  <c r="V222" i="7"/>
  <c r="V221" i="7"/>
  <c r="V220" i="7"/>
  <c r="V219" i="7"/>
  <c r="V218" i="7"/>
  <c r="V217" i="7"/>
  <c r="V216" i="7"/>
  <c r="V215" i="7"/>
  <c r="V214" i="7"/>
  <c r="V213" i="7"/>
  <c r="V211" i="7"/>
  <c r="V210" i="7"/>
  <c r="V209" i="7"/>
  <c r="V208" i="7"/>
  <c r="V207" i="7"/>
  <c r="V206" i="7"/>
  <c r="V205" i="7"/>
  <c r="V204" i="7"/>
  <c r="V203" i="7"/>
  <c r="V202" i="7"/>
  <c r="V201" i="7"/>
  <c r="V200" i="7"/>
  <c r="V198" i="7"/>
  <c r="V197" i="7"/>
  <c r="V196" i="7"/>
  <c r="V195" i="7"/>
  <c r="V194" i="7"/>
  <c r="V193" i="7"/>
  <c r="V192" i="7"/>
  <c r="V191" i="7"/>
  <c r="V190" i="7"/>
  <c r="V189" i="7"/>
  <c r="V188" i="7"/>
  <c r="V187" i="7"/>
  <c r="V186" i="7"/>
  <c r="V184" i="7"/>
  <c r="V183" i="7"/>
  <c r="V182" i="7"/>
  <c r="V181" i="7"/>
  <c r="V180" i="7"/>
  <c r="V179" i="7"/>
  <c r="V178" i="7"/>
  <c r="V177" i="7"/>
  <c r="V176" i="7"/>
  <c r="V175" i="7"/>
  <c r="V174" i="7"/>
  <c r="V172" i="7"/>
  <c r="V171" i="7"/>
  <c r="V170" i="7"/>
  <c r="V169" i="7"/>
  <c r="V168" i="7"/>
  <c r="V167" i="7"/>
  <c r="V166" i="7"/>
  <c r="V165" i="7"/>
  <c r="V164" i="7"/>
  <c r="V163" i="7"/>
  <c r="V162" i="7"/>
  <c r="V161" i="7"/>
  <c r="V160" i="7"/>
  <c r="V158" i="7"/>
  <c r="V157" i="7"/>
  <c r="V156" i="7"/>
  <c r="V155" i="7"/>
  <c r="V154" i="7"/>
  <c r="V153" i="7"/>
  <c r="V152" i="7"/>
  <c r="V151" i="7"/>
  <c r="V150" i="7"/>
  <c r="V149" i="7"/>
  <c r="V148" i="7"/>
  <c r="V147" i="7"/>
  <c r="V145" i="7"/>
  <c r="V144" i="7"/>
  <c r="V143" i="7"/>
  <c r="V142" i="7"/>
  <c r="V141" i="7"/>
  <c r="V140" i="7"/>
  <c r="V138" i="7"/>
  <c r="V137" i="7"/>
  <c r="V136" i="7"/>
  <c r="V135" i="7"/>
  <c r="V134" i="7"/>
  <c r="V133" i="7"/>
  <c r="V132" i="7"/>
  <c r="V131" i="7"/>
  <c r="V130" i="7"/>
  <c r="V128" i="7"/>
  <c r="V127" i="7"/>
  <c r="V126" i="7"/>
  <c r="V125" i="7"/>
  <c r="V124" i="7"/>
  <c r="V123" i="7"/>
  <c r="V122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0" i="7"/>
  <c r="V89" i="7"/>
  <c r="V88" i="7"/>
  <c r="V87" i="7"/>
  <c r="V86" i="7"/>
  <c r="V85" i="7"/>
  <c r="V84" i="7"/>
  <c r="V83" i="7"/>
  <c r="V82" i="7"/>
  <c r="V80" i="7"/>
  <c r="V79" i="7"/>
  <c r="V78" i="7"/>
  <c r="V77" i="7"/>
  <c r="V76" i="7"/>
  <c r="V75" i="7"/>
  <c r="V74" i="7"/>
  <c r="V73" i="7"/>
  <c r="V71" i="7"/>
  <c r="V70" i="7"/>
  <c r="V69" i="7"/>
  <c r="V68" i="7"/>
  <c r="V67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1" i="7"/>
  <c r="V50" i="7"/>
  <c r="V49" i="7"/>
  <c r="V48" i="7"/>
  <c r="V47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6" i="7"/>
  <c r="P15" i="7"/>
  <c r="P14" i="7"/>
  <c r="P13" i="7"/>
  <c r="P12" i="7"/>
  <c r="P11" i="7"/>
  <c r="P10" i="7"/>
  <c r="P9" i="7"/>
  <c r="P8" i="7"/>
  <c r="P7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6" i="7"/>
  <c r="L15" i="7"/>
  <c r="L14" i="7"/>
  <c r="L13" i="7"/>
  <c r="L12" i="7"/>
  <c r="L11" i="7"/>
  <c r="L10" i="7"/>
  <c r="L9" i="7"/>
  <c r="L8" i="7"/>
  <c r="L7" i="7"/>
  <c r="P376" i="7"/>
  <c r="P375" i="7"/>
  <c r="P374" i="7"/>
  <c r="P373" i="7"/>
  <c r="P372" i="7"/>
  <c r="P371" i="7"/>
  <c r="P370" i="7"/>
  <c r="P369" i="7"/>
  <c r="P368" i="7"/>
  <c r="P367" i="7"/>
  <c r="P366" i="7"/>
  <c r="P365" i="7"/>
  <c r="P363" i="7"/>
  <c r="P362" i="7"/>
  <c r="P361" i="7"/>
  <c r="P360" i="7"/>
  <c r="P359" i="7"/>
  <c r="P358" i="7"/>
  <c r="P357" i="7"/>
  <c r="P356" i="7"/>
  <c r="P355" i="7"/>
  <c r="P354" i="7"/>
  <c r="P353" i="7"/>
  <c r="P351" i="7"/>
  <c r="P350" i="7"/>
  <c r="P349" i="7"/>
  <c r="P348" i="7"/>
  <c r="P347" i="7"/>
  <c r="P346" i="7"/>
  <c r="P345" i="7"/>
  <c r="P344" i="7"/>
  <c r="P343" i="7"/>
  <c r="P342" i="7"/>
  <c r="P341" i="7"/>
  <c r="P339" i="7"/>
  <c r="P338" i="7"/>
  <c r="P337" i="7"/>
  <c r="P336" i="7"/>
  <c r="P335" i="7"/>
  <c r="P334" i="7"/>
  <c r="P333" i="7"/>
  <c r="P332" i="7"/>
  <c r="P331" i="7"/>
  <c r="P330" i="7"/>
  <c r="P329" i="7"/>
  <c r="P327" i="7"/>
  <c r="P326" i="7"/>
  <c r="P325" i="7"/>
  <c r="P324" i="7"/>
  <c r="P323" i="7"/>
  <c r="P322" i="7"/>
  <c r="P321" i="7"/>
  <c r="P320" i="7"/>
  <c r="P319" i="7"/>
  <c r="P318" i="7"/>
  <c r="P317" i="7"/>
  <c r="P316" i="7"/>
  <c r="P315" i="7"/>
  <c r="P314" i="7"/>
  <c r="P313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8" i="7"/>
  <c r="P267" i="7"/>
  <c r="P266" i="7"/>
  <c r="P265" i="7"/>
  <c r="P264" i="7"/>
  <c r="P263" i="7"/>
  <c r="P262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4" i="7"/>
  <c r="P243" i="7"/>
  <c r="P242" i="7"/>
  <c r="P241" i="7"/>
  <c r="P240" i="7"/>
  <c r="P239" i="7"/>
  <c r="P238" i="7"/>
  <c r="P237" i="7"/>
  <c r="P235" i="7"/>
  <c r="P234" i="7"/>
  <c r="P233" i="7"/>
  <c r="P232" i="7"/>
  <c r="P231" i="7"/>
  <c r="P230" i="7"/>
  <c r="P229" i="7"/>
  <c r="P228" i="7"/>
  <c r="P227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4" i="7"/>
  <c r="P183" i="7"/>
  <c r="P182" i="7"/>
  <c r="P181" i="7"/>
  <c r="P180" i="7"/>
  <c r="P179" i="7"/>
  <c r="P178" i="7"/>
  <c r="P177" i="7"/>
  <c r="P176" i="7"/>
  <c r="P175" i="7"/>
  <c r="P174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5" i="7"/>
  <c r="P144" i="7"/>
  <c r="P143" i="7"/>
  <c r="P142" i="7"/>
  <c r="P141" i="7"/>
  <c r="P140" i="7"/>
  <c r="P138" i="7"/>
  <c r="P137" i="7"/>
  <c r="P136" i="7"/>
  <c r="P135" i="7"/>
  <c r="P134" i="7"/>
  <c r="P133" i="7"/>
  <c r="P132" i="7"/>
  <c r="P131" i="7"/>
  <c r="P130" i="7"/>
  <c r="P128" i="7"/>
  <c r="P127" i="7"/>
  <c r="P126" i="7"/>
  <c r="P125" i="7"/>
  <c r="P124" i="7"/>
  <c r="P123" i="7"/>
  <c r="P122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0" i="7"/>
  <c r="P89" i="7"/>
  <c r="P88" i="7"/>
  <c r="P87" i="7"/>
  <c r="P86" i="7"/>
  <c r="P85" i="7"/>
  <c r="P84" i="7"/>
  <c r="P83" i="7"/>
  <c r="P82" i="7"/>
  <c r="P80" i="7"/>
  <c r="P79" i="7"/>
  <c r="P78" i="7"/>
  <c r="P77" i="7"/>
  <c r="P76" i="7"/>
  <c r="P75" i="7"/>
  <c r="P74" i="7"/>
  <c r="P73" i="7"/>
  <c r="P71" i="7"/>
  <c r="P70" i="7"/>
  <c r="P69" i="7"/>
  <c r="P68" i="7"/>
  <c r="P67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1" i="7"/>
  <c r="P50" i="7"/>
  <c r="P49" i="7"/>
  <c r="P48" i="7"/>
  <c r="P47" i="7"/>
  <c r="D376" i="7"/>
  <c r="AB376" i="7" s="1"/>
  <c r="D375" i="7"/>
  <c r="AB375" i="7" s="1"/>
  <c r="D374" i="7"/>
  <c r="AB374" i="7" s="1"/>
  <c r="D373" i="7"/>
  <c r="AB373" i="7" s="1"/>
  <c r="D372" i="7"/>
  <c r="AB372" i="7" s="1"/>
  <c r="D371" i="7"/>
  <c r="AB371" i="7" s="1"/>
  <c r="D370" i="7"/>
  <c r="AB370" i="7" s="1"/>
  <c r="D369" i="7"/>
  <c r="AB369" i="7" s="1"/>
  <c r="D368" i="7"/>
  <c r="AB368" i="7" s="1"/>
  <c r="D367" i="7"/>
  <c r="AB367" i="7" s="1"/>
  <c r="D366" i="7"/>
  <c r="AB366" i="7" s="1"/>
  <c r="D365" i="7"/>
  <c r="AB365" i="7" s="1"/>
  <c r="D363" i="7"/>
  <c r="AB363" i="7" s="1"/>
  <c r="D362" i="7"/>
  <c r="AB362" i="7" s="1"/>
  <c r="D361" i="7"/>
  <c r="AB361" i="7" s="1"/>
  <c r="D360" i="7"/>
  <c r="AB360" i="7" s="1"/>
  <c r="D359" i="7"/>
  <c r="AB359" i="7" s="1"/>
  <c r="D358" i="7"/>
  <c r="AB358" i="7" s="1"/>
  <c r="D357" i="7"/>
  <c r="AB357" i="7" s="1"/>
  <c r="D356" i="7"/>
  <c r="AB356" i="7" s="1"/>
  <c r="D355" i="7"/>
  <c r="AB355" i="7" s="1"/>
  <c r="D354" i="7"/>
  <c r="AB354" i="7" s="1"/>
  <c r="D353" i="7"/>
  <c r="AB353" i="7" s="1"/>
  <c r="D351" i="7"/>
  <c r="AB351" i="7" s="1"/>
  <c r="D350" i="7"/>
  <c r="AB350" i="7" s="1"/>
  <c r="D349" i="7"/>
  <c r="AB349" i="7" s="1"/>
  <c r="D348" i="7"/>
  <c r="AB348" i="7" s="1"/>
  <c r="D347" i="7"/>
  <c r="AB347" i="7" s="1"/>
  <c r="D346" i="7"/>
  <c r="AB346" i="7" s="1"/>
  <c r="D345" i="7"/>
  <c r="AB345" i="7" s="1"/>
  <c r="D344" i="7"/>
  <c r="AB344" i="7" s="1"/>
  <c r="D343" i="7"/>
  <c r="AB343" i="7" s="1"/>
  <c r="D342" i="7"/>
  <c r="AB342" i="7" s="1"/>
  <c r="D341" i="7"/>
  <c r="AB341" i="7" s="1"/>
  <c r="D339" i="7"/>
  <c r="AB339" i="7" s="1"/>
  <c r="D338" i="7"/>
  <c r="AB338" i="7" s="1"/>
  <c r="D337" i="7"/>
  <c r="AB337" i="7" s="1"/>
  <c r="D336" i="7"/>
  <c r="AB336" i="7" s="1"/>
  <c r="D335" i="7"/>
  <c r="AB335" i="7" s="1"/>
  <c r="D334" i="7"/>
  <c r="AB334" i="7" s="1"/>
  <c r="D333" i="7"/>
  <c r="AB333" i="7" s="1"/>
  <c r="D332" i="7"/>
  <c r="AB332" i="7" s="1"/>
  <c r="D331" i="7"/>
  <c r="AB331" i="7" s="1"/>
  <c r="D330" i="7"/>
  <c r="AB330" i="7" s="1"/>
  <c r="D329" i="7"/>
  <c r="AB329" i="7" s="1"/>
  <c r="D327" i="7"/>
  <c r="AB327" i="7" s="1"/>
  <c r="D326" i="7"/>
  <c r="AB326" i="7" s="1"/>
  <c r="D325" i="7"/>
  <c r="AB325" i="7" s="1"/>
  <c r="D324" i="7"/>
  <c r="AB324" i="7" s="1"/>
  <c r="D323" i="7"/>
  <c r="AB323" i="7" s="1"/>
  <c r="D322" i="7"/>
  <c r="AB322" i="7" s="1"/>
  <c r="D321" i="7"/>
  <c r="AB321" i="7" s="1"/>
  <c r="D320" i="7"/>
  <c r="AB320" i="7" s="1"/>
  <c r="D319" i="7"/>
  <c r="AB319" i="7" s="1"/>
  <c r="D318" i="7"/>
  <c r="AB318" i="7" s="1"/>
  <c r="D317" i="7"/>
  <c r="AB317" i="7" s="1"/>
  <c r="D316" i="7"/>
  <c r="AB316" i="7" s="1"/>
  <c r="D315" i="7"/>
  <c r="AB315" i="7" s="1"/>
  <c r="D314" i="7"/>
  <c r="AB314" i="7" s="1"/>
  <c r="D313" i="7"/>
  <c r="AB313" i="7" s="1"/>
  <c r="D311" i="7"/>
  <c r="AB311" i="7" s="1"/>
  <c r="D310" i="7"/>
  <c r="AB310" i="7" s="1"/>
  <c r="D309" i="7"/>
  <c r="AB309" i="7" s="1"/>
  <c r="D308" i="7"/>
  <c r="AB308" i="7" s="1"/>
  <c r="D307" i="7"/>
  <c r="AB307" i="7" s="1"/>
  <c r="D306" i="7"/>
  <c r="AB306" i="7" s="1"/>
  <c r="D305" i="7"/>
  <c r="AB305" i="7" s="1"/>
  <c r="D304" i="7"/>
  <c r="AB304" i="7" s="1"/>
  <c r="D303" i="7"/>
  <c r="AB303" i="7" s="1"/>
  <c r="D302" i="7"/>
  <c r="AB302" i="7" s="1"/>
  <c r="D301" i="7"/>
  <c r="AB301" i="7" s="1"/>
  <c r="D300" i="7"/>
  <c r="AB300" i="7" s="1"/>
  <c r="D299" i="7"/>
  <c r="AB299" i="7" s="1"/>
  <c r="D298" i="7"/>
  <c r="AB298" i="7" s="1"/>
  <c r="D297" i="7"/>
  <c r="AB297" i="7" s="1"/>
  <c r="D296" i="7"/>
  <c r="AB296" i="7" s="1"/>
  <c r="D295" i="7"/>
  <c r="AB295" i="7" s="1"/>
  <c r="D294" i="7"/>
  <c r="AB294" i="7" s="1"/>
  <c r="D293" i="7"/>
  <c r="AB293" i="7" s="1"/>
  <c r="D292" i="7"/>
  <c r="AB292" i="7" s="1"/>
  <c r="D291" i="7"/>
  <c r="AB291" i="7" s="1"/>
  <c r="D290" i="7"/>
  <c r="AB290" i="7" s="1"/>
  <c r="D289" i="7"/>
  <c r="AB289" i="7" s="1"/>
  <c r="D288" i="7"/>
  <c r="AB288" i="7" s="1"/>
  <c r="D286" i="7"/>
  <c r="AB286" i="7" s="1"/>
  <c r="D285" i="7"/>
  <c r="AB285" i="7" s="1"/>
  <c r="D284" i="7"/>
  <c r="AB284" i="7" s="1"/>
  <c r="D283" i="7"/>
  <c r="AB283" i="7" s="1"/>
  <c r="D282" i="7"/>
  <c r="AB282" i="7" s="1"/>
  <c r="D281" i="7"/>
  <c r="AB281" i="7" s="1"/>
  <c r="D280" i="7"/>
  <c r="AB280" i="7" s="1"/>
  <c r="D279" i="7"/>
  <c r="AB279" i="7" s="1"/>
  <c r="D278" i="7"/>
  <c r="AB278" i="7" s="1"/>
  <c r="D277" i="7"/>
  <c r="AB277" i="7" s="1"/>
  <c r="D276" i="7"/>
  <c r="AB276" i="7" s="1"/>
  <c r="D275" i="7"/>
  <c r="AB275" i="7" s="1"/>
  <c r="D274" i="7"/>
  <c r="AB274" i="7" s="1"/>
  <c r="D273" i="7"/>
  <c r="AB273" i="7" s="1"/>
  <c r="D272" i="7"/>
  <c r="AB272" i="7" s="1"/>
  <c r="D271" i="7"/>
  <c r="AB271" i="7" s="1"/>
  <c r="D270" i="7"/>
  <c r="AB270" i="7" s="1"/>
  <c r="D268" i="7"/>
  <c r="AB268" i="7" s="1"/>
  <c r="D267" i="7"/>
  <c r="AB267" i="7" s="1"/>
  <c r="D266" i="7"/>
  <c r="AB266" i="7" s="1"/>
  <c r="D265" i="7"/>
  <c r="AB265" i="7" s="1"/>
  <c r="D264" i="7"/>
  <c r="AB264" i="7" s="1"/>
  <c r="D263" i="7"/>
  <c r="AB263" i="7" s="1"/>
  <c r="D262" i="7"/>
  <c r="AB262" i="7" s="1"/>
  <c r="D260" i="7"/>
  <c r="AB260" i="7" s="1"/>
  <c r="D259" i="7"/>
  <c r="AB259" i="7" s="1"/>
  <c r="D258" i="7"/>
  <c r="AB258" i="7" s="1"/>
  <c r="D257" i="7"/>
  <c r="AB257" i="7" s="1"/>
  <c r="D256" i="7"/>
  <c r="AB256" i="7" s="1"/>
  <c r="D255" i="7"/>
  <c r="AB255" i="7" s="1"/>
  <c r="D254" i="7"/>
  <c r="AB254" i="7" s="1"/>
  <c r="D253" i="7"/>
  <c r="AB253" i="7" s="1"/>
  <c r="D252" i="7"/>
  <c r="AB252" i="7" s="1"/>
  <c r="D251" i="7"/>
  <c r="AB251" i="7" s="1"/>
  <c r="D250" i="7"/>
  <c r="AB250" i="7" s="1"/>
  <c r="D249" i="7"/>
  <c r="AB249" i="7" s="1"/>
  <c r="D248" i="7"/>
  <c r="AB248" i="7" s="1"/>
  <c r="D247" i="7"/>
  <c r="AB247" i="7" s="1"/>
  <c r="D246" i="7"/>
  <c r="AB246" i="7" s="1"/>
  <c r="D244" i="7"/>
  <c r="AB244" i="7" s="1"/>
  <c r="D243" i="7"/>
  <c r="AB243" i="7" s="1"/>
  <c r="D242" i="7"/>
  <c r="AB242" i="7" s="1"/>
  <c r="D241" i="7"/>
  <c r="AB241" i="7" s="1"/>
  <c r="D240" i="7"/>
  <c r="AB240" i="7" s="1"/>
  <c r="D239" i="7"/>
  <c r="AB239" i="7" s="1"/>
  <c r="D238" i="7"/>
  <c r="AB238" i="7" s="1"/>
  <c r="D237" i="7"/>
  <c r="AB237" i="7" s="1"/>
  <c r="D235" i="7"/>
  <c r="AB235" i="7" s="1"/>
  <c r="D234" i="7"/>
  <c r="AB234" i="7" s="1"/>
  <c r="D233" i="7"/>
  <c r="AB233" i="7" s="1"/>
  <c r="D232" i="7"/>
  <c r="AB232" i="7" s="1"/>
  <c r="D231" i="7"/>
  <c r="AB231" i="7" s="1"/>
  <c r="D230" i="7"/>
  <c r="AB230" i="7" s="1"/>
  <c r="D229" i="7"/>
  <c r="AB229" i="7" s="1"/>
  <c r="D228" i="7"/>
  <c r="AB228" i="7" s="1"/>
  <c r="D227" i="7"/>
  <c r="AB227" i="7" s="1"/>
  <c r="D225" i="7"/>
  <c r="AB225" i="7" s="1"/>
  <c r="AC225" i="7" s="1"/>
  <c r="AF225" i="7" s="1"/>
  <c r="D224" i="7"/>
  <c r="AB224" i="7" s="1"/>
  <c r="D223" i="7"/>
  <c r="AB223" i="7" s="1"/>
  <c r="AC223" i="7" s="1"/>
  <c r="AF223" i="7" s="1"/>
  <c r="D222" i="7"/>
  <c r="AB222" i="7" s="1"/>
  <c r="D221" i="7"/>
  <c r="AB221" i="7" s="1"/>
  <c r="AC221" i="7" s="1"/>
  <c r="AF221" i="7" s="1"/>
  <c r="D220" i="7"/>
  <c r="AB220" i="7" s="1"/>
  <c r="D219" i="7"/>
  <c r="AB219" i="7" s="1"/>
  <c r="AC219" i="7" s="1"/>
  <c r="D218" i="7"/>
  <c r="AB218" i="7" s="1"/>
  <c r="D217" i="7"/>
  <c r="AB217" i="7" s="1"/>
  <c r="AC217" i="7" s="1"/>
  <c r="D216" i="7"/>
  <c r="AB216" i="7" s="1"/>
  <c r="D215" i="7"/>
  <c r="AB215" i="7" s="1"/>
  <c r="AC215" i="7" s="1"/>
  <c r="AF215" i="7" s="1"/>
  <c r="D214" i="7"/>
  <c r="AB214" i="7" s="1"/>
  <c r="D213" i="7"/>
  <c r="AB213" i="7" s="1"/>
  <c r="AC213" i="7" s="1"/>
  <c r="D211" i="7"/>
  <c r="AB211" i="7" s="1"/>
  <c r="D210" i="7"/>
  <c r="AB210" i="7" s="1"/>
  <c r="AC210" i="7" s="1"/>
  <c r="D209" i="7"/>
  <c r="AB209" i="7" s="1"/>
  <c r="D208" i="7"/>
  <c r="AB208" i="7" s="1"/>
  <c r="AC208" i="7" s="1"/>
  <c r="D207" i="7"/>
  <c r="AB207" i="7" s="1"/>
  <c r="D206" i="7"/>
  <c r="AB206" i="7" s="1"/>
  <c r="AC206" i="7" s="1"/>
  <c r="AF206" i="7" s="1"/>
  <c r="D205" i="7"/>
  <c r="AB205" i="7" s="1"/>
  <c r="D204" i="7"/>
  <c r="AB204" i="7" s="1"/>
  <c r="AC204" i="7" s="1"/>
  <c r="AF204" i="7" s="1"/>
  <c r="D203" i="7"/>
  <c r="AB203" i="7" s="1"/>
  <c r="D202" i="7"/>
  <c r="AB202" i="7" s="1"/>
  <c r="AC202" i="7" s="1"/>
  <c r="D201" i="7"/>
  <c r="AB201" i="7" s="1"/>
  <c r="D200" i="7"/>
  <c r="AB200" i="7" s="1"/>
  <c r="AC200" i="7" s="1"/>
  <c r="AF200" i="7" s="1"/>
  <c r="D198" i="7"/>
  <c r="AB198" i="7" s="1"/>
  <c r="D197" i="7"/>
  <c r="AB197" i="7" s="1"/>
  <c r="AC197" i="7" s="1"/>
  <c r="AF197" i="7" s="1"/>
  <c r="D196" i="7"/>
  <c r="AB196" i="7" s="1"/>
  <c r="AC196" i="7" s="1"/>
  <c r="D195" i="7"/>
  <c r="AB195" i="7" s="1"/>
  <c r="AC195" i="7" s="1"/>
  <c r="AF195" i="7" s="1"/>
  <c r="D194" i="7"/>
  <c r="AB194" i="7" s="1"/>
  <c r="D193" i="7"/>
  <c r="AB193" i="7" s="1"/>
  <c r="AC193" i="7" s="1"/>
  <c r="D192" i="7"/>
  <c r="AB192" i="7" s="1"/>
  <c r="AC192" i="7" s="1"/>
  <c r="D191" i="7"/>
  <c r="AB191" i="7" s="1"/>
  <c r="AC191" i="7" s="1"/>
  <c r="D190" i="7"/>
  <c r="AB190" i="7" s="1"/>
  <c r="D189" i="7"/>
  <c r="AB189" i="7" s="1"/>
  <c r="AC189" i="7" s="1"/>
  <c r="AF189" i="7" s="1"/>
  <c r="D188" i="7"/>
  <c r="AB188" i="7" s="1"/>
  <c r="AC188" i="7" s="1"/>
  <c r="D187" i="7"/>
  <c r="AB187" i="7" s="1"/>
  <c r="AC187" i="7" s="1"/>
  <c r="AF187" i="7" s="1"/>
  <c r="D186" i="7"/>
  <c r="AB186" i="7" s="1"/>
  <c r="D184" i="7"/>
  <c r="AB184" i="7" s="1"/>
  <c r="AC184" i="7" s="1"/>
  <c r="D183" i="7"/>
  <c r="AB183" i="7" s="1"/>
  <c r="D182" i="7"/>
  <c r="AB182" i="7" s="1"/>
  <c r="AC182" i="7" s="1"/>
  <c r="D181" i="7"/>
  <c r="AB181" i="7" s="1"/>
  <c r="D180" i="7"/>
  <c r="AB180" i="7" s="1"/>
  <c r="AC180" i="7" s="1"/>
  <c r="AF180" i="7" s="1"/>
  <c r="D179" i="7"/>
  <c r="AB179" i="7" s="1"/>
  <c r="D178" i="7"/>
  <c r="AB178" i="7" s="1"/>
  <c r="AC178" i="7" s="1"/>
  <c r="AF178" i="7" s="1"/>
  <c r="D177" i="7"/>
  <c r="AB177" i="7" s="1"/>
  <c r="D176" i="7"/>
  <c r="AB176" i="7" s="1"/>
  <c r="AC176" i="7" s="1"/>
  <c r="D175" i="7"/>
  <c r="AB175" i="7" s="1"/>
  <c r="D174" i="7"/>
  <c r="AB174" i="7" s="1"/>
  <c r="AC174" i="7" s="1"/>
  <c r="AF174" i="7" s="1"/>
  <c r="D172" i="7"/>
  <c r="AB172" i="7" s="1"/>
  <c r="D171" i="7"/>
  <c r="AB171" i="7" s="1"/>
  <c r="AC171" i="7" s="1"/>
  <c r="AF171" i="7" s="1"/>
  <c r="D170" i="7"/>
  <c r="AB170" i="7" s="1"/>
  <c r="AC170" i="7" s="1"/>
  <c r="D169" i="7"/>
  <c r="AB169" i="7" s="1"/>
  <c r="AC169" i="7" s="1"/>
  <c r="AF169" i="7" s="1"/>
  <c r="D168" i="7"/>
  <c r="AB168" i="7" s="1"/>
  <c r="D167" i="7"/>
  <c r="AB167" i="7" s="1"/>
  <c r="AC167" i="7" s="1"/>
  <c r="D166" i="7"/>
  <c r="AB166" i="7" s="1"/>
  <c r="AC166" i="7" s="1"/>
  <c r="D165" i="7"/>
  <c r="AB165" i="7" s="1"/>
  <c r="AC165" i="7" s="1"/>
  <c r="D164" i="7"/>
  <c r="AB164" i="7" s="1"/>
  <c r="D163" i="7"/>
  <c r="AB163" i="7" s="1"/>
  <c r="AC163" i="7" s="1"/>
  <c r="AF163" i="7" s="1"/>
  <c r="D162" i="7"/>
  <c r="AB162" i="7" s="1"/>
  <c r="AC162" i="7" s="1"/>
  <c r="D161" i="7"/>
  <c r="AB161" i="7" s="1"/>
  <c r="AC161" i="7" s="1"/>
  <c r="AF161" i="7" s="1"/>
  <c r="D160" i="7"/>
  <c r="AB160" i="7" s="1"/>
  <c r="D158" i="7"/>
  <c r="AB158" i="7" s="1"/>
  <c r="AC158" i="7" s="1"/>
  <c r="D157" i="7"/>
  <c r="AB157" i="7" s="1"/>
  <c r="D156" i="7"/>
  <c r="AB156" i="7" s="1"/>
  <c r="AC156" i="7" s="1"/>
  <c r="AF156" i="7" s="1"/>
  <c r="D155" i="7"/>
  <c r="AB155" i="7" s="1"/>
  <c r="D154" i="7"/>
  <c r="AB154" i="7" s="1"/>
  <c r="AC154" i="7" s="1"/>
  <c r="AF154" i="7" s="1"/>
  <c r="D153" i="7"/>
  <c r="AB153" i="7" s="1"/>
  <c r="D152" i="7"/>
  <c r="AB152" i="7" s="1"/>
  <c r="AC152" i="7" s="1"/>
  <c r="AF152" i="7" s="1"/>
  <c r="D151" i="7"/>
  <c r="AB151" i="7" s="1"/>
  <c r="D150" i="7"/>
  <c r="AB150" i="7" s="1"/>
  <c r="AC150" i="7" s="1"/>
  <c r="D149" i="7"/>
  <c r="AB149" i="7" s="1"/>
  <c r="D148" i="7"/>
  <c r="AB148" i="7" s="1"/>
  <c r="AC148" i="7" s="1"/>
  <c r="AF148" i="7" s="1"/>
  <c r="D147" i="7"/>
  <c r="AB147" i="7" s="1"/>
  <c r="D145" i="7"/>
  <c r="AB145" i="7" s="1"/>
  <c r="AC145" i="7" s="1"/>
  <c r="AF145" i="7" s="1"/>
  <c r="D144" i="7"/>
  <c r="AB144" i="7" s="1"/>
  <c r="AC144" i="7" s="1"/>
  <c r="D143" i="7"/>
  <c r="AB143" i="7" s="1"/>
  <c r="AC143" i="7" s="1"/>
  <c r="D142" i="7"/>
  <c r="AB142" i="7" s="1"/>
  <c r="D141" i="7"/>
  <c r="AB141" i="7" s="1"/>
  <c r="AC141" i="7" s="1"/>
  <c r="AF141" i="7" s="1"/>
  <c r="D140" i="7"/>
  <c r="AB140" i="7" s="1"/>
  <c r="AC140" i="7" s="1"/>
  <c r="D138" i="7"/>
  <c r="AB138" i="7" s="1"/>
  <c r="AC138" i="7" s="1"/>
  <c r="D137" i="7"/>
  <c r="AB137" i="7" s="1"/>
  <c r="AC137" i="7" s="1"/>
  <c r="AF137" i="7" s="1"/>
  <c r="D136" i="7"/>
  <c r="AB136" i="7" s="1"/>
  <c r="AC136" i="7" s="1"/>
  <c r="D135" i="7"/>
  <c r="AB135" i="7" s="1"/>
  <c r="AC135" i="7" s="1"/>
  <c r="D134" i="7"/>
  <c r="AB134" i="7" s="1"/>
  <c r="AC134" i="7" s="1"/>
  <c r="D133" i="7"/>
  <c r="AB133" i="7" s="1"/>
  <c r="AC133" i="7" s="1"/>
  <c r="D132" i="7"/>
  <c r="AB132" i="7" s="1"/>
  <c r="D131" i="7"/>
  <c r="AB131" i="7" s="1"/>
  <c r="AC131" i="7" s="1"/>
  <c r="D130" i="7"/>
  <c r="AB130" i="7" s="1"/>
  <c r="AC130" i="7" s="1"/>
  <c r="D128" i="7"/>
  <c r="AB128" i="7" s="1"/>
  <c r="AC128" i="7" s="1"/>
  <c r="AF128" i="7" s="1"/>
  <c r="D127" i="7"/>
  <c r="AB127" i="7" s="1"/>
  <c r="AC127" i="7" s="1"/>
  <c r="D126" i="7"/>
  <c r="AB126" i="7" s="1"/>
  <c r="AC126" i="7" s="1"/>
  <c r="D125" i="7"/>
  <c r="AB125" i="7" s="1"/>
  <c r="AC125" i="7" s="1"/>
  <c r="AF125" i="7" s="1"/>
  <c r="D124" i="7"/>
  <c r="AB124" i="7" s="1"/>
  <c r="AC124" i="7" s="1"/>
  <c r="D123" i="7"/>
  <c r="AB123" i="7" s="1"/>
  <c r="AC123" i="7" s="1"/>
  <c r="D122" i="7"/>
  <c r="AB122" i="7" s="1"/>
  <c r="AC122" i="7" s="1"/>
  <c r="D120" i="7"/>
  <c r="AB120" i="7" s="1"/>
  <c r="AC120" i="7" s="1"/>
  <c r="D119" i="7"/>
  <c r="AB119" i="7" s="1"/>
  <c r="AC119" i="7" s="1"/>
  <c r="D118" i="7"/>
  <c r="AB118" i="7" s="1"/>
  <c r="AC118" i="7" s="1"/>
  <c r="AF118" i="7" s="1"/>
  <c r="D117" i="7"/>
  <c r="AB117" i="7" s="1"/>
  <c r="AC117" i="7" s="1"/>
  <c r="AF117" i="7" s="1"/>
  <c r="D116" i="7"/>
  <c r="AB116" i="7" s="1"/>
  <c r="AC116" i="7" s="1"/>
  <c r="AF116" i="7" s="1"/>
  <c r="D115" i="7"/>
  <c r="AB115" i="7" s="1"/>
  <c r="AC115" i="7" s="1"/>
  <c r="D114" i="7"/>
  <c r="AB114" i="7" s="1"/>
  <c r="AC114" i="7" s="1"/>
  <c r="D113" i="7"/>
  <c r="AB113" i="7" s="1"/>
  <c r="AC113" i="7" s="1"/>
  <c r="D112" i="7"/>
  <c r="AB112" i="7" s="1"/>
  <c r="AC112" i="7" s="1"/>
  <c r="D111" i="7"/>
  <c r="AB111" i="7" s="1"/>
  <c r="AC111" i="7" s="1"/>
  <c r="D110" i="7"/>
  <c r="AB110" i="7" s="1"/>
  <c r="AC110" i="7" s="1"/>
  <c r="AF110" i="7" s="1"/>
  <c r="D109" i="7"/>
  <c r="AB109" i="7" s="1"/>
  <c r="AC109" i="7" s="1"/>
  <c r="AF109" i="7" s="1"/>
  <c r="D108" i="7"/>
  <c r="AB108" i="7" s="1"/>
  <c r="AC108" i="7" s="1"/>
  <c r="AF108" i="7" s="1"/>
  <c r="D107" i="7"/>
  <c r="AB107" i="7" s="1"/>
  <c r="AC107" i="7" s="1"/>
  <c r="D106" i="7"/>
  <c r="AB106" i="7" s="1"/>
  <c r="AC106" i="7" s="1"/>
  <c r="D104" i="7"/>
  <c r="AB104" i="7" s="1"/>
  <c r="AC104" i="7" s="1"/>
  <c r="D103" i="7"/>
  <c r="AB103" i="7" s="1"/>
  <c r="AC103" i="7" s="1"/>
  <c r="AF103" i="7" s="1"/>
  <c r="D102" i="7"/>
  <c r="AB102" i="7" s="1"/>
  <c r="AC102" i="7" s="1"/>
  <c r="AF102" i="7" s="1"/>
  <c r="D101" i="7"/>
  <c r="AB101" i="7" s="1"/>
  <c r="AC101" i="7" s="1"/>
  <c r="AF101" i="7" s="1"/>
  <c r="D100" i="7"/>
  <c r="AB100" i="7" s="1"/>
  <c r="AC100" i="7" s="1"/>
  <c r="D99" i="7"/>
  <c r="AB99" i="7" s="1"/>
  <c r="AC99" i="7" s="1"/>
  <c r="D98" i="7"/>
  <c r="AB98" i="7" s="1"/>
  <c r="AC98" i="7" s="1"/>
  <c r="D97" i="7"/>
  <c r="AB97" i="7" s="1"/>
  <c r="AC97" i="7" s="1"/>
  <c r="D96" i="7"/>
  <c r="AB96" i="7" s="1"/>
  <c r="AC96" i="7" s="1"/>
  <c r="D95" i="7"/>
  <c r="AB95" i="7" s="1"/>
  <c r="AC95" i="7" s="1"/>
  <c r="AF95" i="7" s="1"/>
  <c r="D94" i="7"/>
  <c r="AB94" i="7" s="1"/>
  <c r="AC94" i="7" s="1"/>
  <c r="AF94" i="7" s="1"/>
  <c r="D93" i="7"/>
  <c r="AB93" i="7" s="1"/>
  <c r="AC93" i="7" s="1"/>
  <c r="AF93" i="7" s="1"/>
  <c r="D92" i="7"/>
  <c r="AB92" i="7" s="1"/>
  <c r="AC92" i="7" s="1"/>
  <c r="D90" i="7"/>
  <c r="AB90" i="7" s="1"/>
  <c r="AC90" i="7" s="1"/>
  <c r="AF90" i="7" s="1"/>
  <c r="D89" i="7"/>
  <c r="AB89" i="7" s="1"/>
  <c r="AC89" i="7" s="1"/>
  <c r="AF89" i="7" s="1"/>
  <c r="D88" i="7"/>
  <c r="AB88" i="7" s="1"/>
  <c r="AC88" i="7" s="1"/>
  <c r="D87" i="7"/>
  <c r="AB87" i="7" s="1"/>
  <c r="AC87" i="7" s="1"/>
  <c r="D86" i="7"/>
  <c r="AB86" i="7" s="1"/>
  <c r="AC86" i="7" s="1"/>
  <c r="D85" i="7"/>
  <c r="AB85" i="7" s="1"/>
  <c r="AC85" i="7" s="1"/>
  <c r="AF85" i="7" s="1"/>
  <c r="D84" i="7"/>
  <c r="AB84" i="7" s="1"/>
  <c r="AC84" i="7" s="1"/>
  <c r="D83" i="7"/>
  <c r="AB83" i="7" s="1"/>
  <c r="AC83" i="7" s="1"/>
  <c r="D82" i="7"/>
  <c r="AB82" i="7" s="1"/>
  <c r="AC82" i="7" s="1"/>
  <c r="D80" i="7"/>
  <c r="AB80" i="7" s="1"/>
  <c r="AC80" i="7" s="1"/>
  <c r="D79" i="7"/>
  <c r="AB79" i="7" s="1"/>
  <c r="AC79" i="7" s="1"/>
  <c r="AF79" i="7" s="1"/>
  <c r="D78" i="7"/>
  <c r="AB78" i="7" s="1"/>
  <c r="AC78" i="7" s="1"/>
  <c r="D77" i="7"/>
  <c r="AB77" i="7" s="1"/>
  <c r="AC77" i="7" s="1"/>
  <c r="AF77" i="7" s="1"/>
  <c r="D76" i="7"/>
  <c r="AB76" i="7" s="1"/>
  <c r="AC76" i="7" s="1"/>
  <c r="AF76" i="7" s="1"/>
  <c r="D75" i="7"/>
  <c r="AB75" i="7" s="1"/>
  <c r="AC75" i="7" s="1"/>
  <c r="AF75" i="7" s="1"/>
  <c r="D74" i="7"/>
  <c r="AB74" i="7" s="1"/>
  <c r="AC74" i="7" s="1"/>
  <c r="D73" i="7"/>
  <c r="AB73" i="7" s="1"/>
  <c r="AC73" i="7" s="1"/>
  <c r="D71" i="7"/>
  <c r="AB71" i="7" s="1"/>
  <c r="AC71" i="7" s="1"/>
  <c r="D70" i="7"/>
  <c r="AB70" i="7" s="1"/>
  <c r="AC70" i="7" s="1"/>
  <c r="D69" i="7"/>
  <c r="AB69" i="7" s="1"/>
  <c r="AC69" i="7" s="1"/>
  <c r="D68" i="7"/>
  <c r="AB68" i="7" s="1"/>
  <c r="AC68" i="7" s="1"/>
  <c r="D67" i="7"/>
  <c r="AB67" i="7" s="1"/>
  <c r="AC67" i="7" s="1"/>
  <c r="AF67" i="7" s="1"/>
  <c r="D65" i="7"/>
  <c r="AB65" i="7" s="1"/>
  <c r="AC65" i="7" s="1"/>
  <c r="D64" i="7"/>
  <c r="AB64" i="7" s="1"/>
  <c r="AC64" i="7" s="1"/>
  <c r="D63" i="7"/>
  <c r="AB63" i="7" s="1"/>
  <c r="AC63" i="7" s="1"/>
  <c r="AF63" i="7" s="1"/>
  <c r="D62" i="7"/>
  <c r="AB62" i="7" s="1"/>
  <c r="AC62" i="7" s="1"/>
  <c r="AF62" i="7" s="1"/>
  <c r="D61" i="7"/>
  <c r="AB61" i="7" s="1"/>
  <c r="AC61" i="7" s="1"/>
  <c r="D60" i="7"/>
  <c r="AB60" i="7" s="1"/>
  <c r="AC60" i="7" s="1"/>
  <c r="D59" i="7"/>
  <c r="AB59" i="7" s="1"/>
  <c r="AC59" i="7" s="1"/>
  <c r="D58" i="7"/>
  <c r="AB58" i="7" s="1"/>
  <c r="AC58" i="7" s="1"/>
  <c r="AF58" i="7" s="1"/>
  <c r="D57" i="7"/>
  <c r="AB57" i="7" s="1"/>
  <c r="AC57" i="7" s="1"/>
  <c r="D56" i="7"/>
  <c r="AB56" i="7" s="1"/>
  <c r="AC56" i="7" s="1"/>
  <c r="D55" i="7"/>
  <c r="AB55" i="7" s="1"/>
  <c r="AC55" i="7" s="1"/>
  <c r="AF55" i="7" s="1"/>
  <c r="D54" i="7"/>
  <c r="AB54" i="7" s="1"/>
  <c r="AC54" i="7" s="1"/>
  <c r="AF54" i="7" s="1"/>
  <c r="D53" i="7"/>
  <c r="AB53" i="7" s="1"/>
  <c r="AC53" i="7" s="1"/>
  <c r="D51" i="7"/>
  <c r="AB51" i="7" s="1"/>
  <c r="D50" i="7"/>
  <c r="AB50" i="7" s="1"/>
  <c r="AC50" i="7" s="1"/>
  <c r="AF50" i="7" s="1"/>
  <c r="D49" i="7"/>
  <c r="AB49" i="7" s="1"/>
  <c r="D48" i="7"/>
  <c r="AB48" i="7" s="1"/>
  <c r="AC48" i="7" s="1"/>
  <c r="AF48" i="7" s="1"/>
  <c r="D47" i="7"/>
  <c r="AB47" i="7" s="1"/>
  <c r="AC47" i="7" s="1"/>
  <c r="D44" i="7"/>
  <c r="AB44" i="7" s="1"/>
  <c r="AC44" i="7" s="1"/>
  <c r="D43" i="7"/>
  <c r="AB43" i="7" s="1"/>
  <c r="AC43" i="7" s="1"/>
  <c r="D42" i="7"/>
  <c r="AB42" i="7" s="1"/>
  <c r="AC42" i="7" s="1"/>
  <c r="D41" i="7"/>
  <c r="AB41" i="7" s="1"/>
  <c r="AC41" i="7" s="1"/>
  <c r="D40" i="7"/>
  <c r="AB40" i="7" s="1"/>
  <c r="AC40" i="7" s="1"/>
  <c r="AF40" i="7" s="1"/>
  <c r="AI40" i="7" s="1"/>
  <c r="D39" i="7"/>
  <c r="AB39" i="7" s="1"/>
  <c r="AC39" i="7" s="1"/>
  <c r="AF39" i="7" s="1"/>
  <c r="AI39" i="7" s="1"/>
  <c r="D38" i="7"/>
  <c r="AB38" i="7" s="1"/>
  <c r="AC38" i="7" s="1"/>
  <c r="AF38" i="7" s="1"/>
  <c r="AI38" i="7" s="1"/>
  <c r="D37" i="7"/>
  <c r="AB37" i="7" s="1"/>
  <c r="AC37" i="7" s="1"/>
  <c r="D36" i="7"/>
  <c r="AB36" i="7" s="1"/>
  <c r="AC36" i="7" s="1"/>
  <c r="D35" i="7"/>
  <c r="AB35" i="7" s="1"/>
  <c r="AC35" i="7" s="1"/>
  <c r="D34" i="7"/>
  <c r="AB34" i="7" s="1"/>
  <c r="AC34" i="7" s="1"/>
  <c r="AB33" i="7"/>
  <c r="AC33" i="7" s="1"/>
  <c r="D32" i="7"/>
  <c r="AB32" i="7" s="1"/>
  <c r="AC32" i="7" s="1"/>
  <c r="AF32" i="7" s="1"/>
  <c r="AI32" i="7" s="1"/>
  <c r="D31" i="7"/>
  <c r="AB31" i="7" s="1"/>
  <c r="AC31" i="7" s="1"/>
  <c r="AF31" i="7" s="1"/>
  <c r="AI31" i="7" s="1"/>
  <c r="D30" i="7"/>
  <c r="AB30" i="7" s="1"/>
  <c r="AC30" i="7" s="1"/>
  <c r="AF30" i="7" s="1"/>
  <c r="AI30" i="7" s="1"/>
  <c r="D29" i="7"/>
  <c r="AB29" i="7" s="1"/>
  <c r="AC29" i="7" s="1"/>
  <c r="D28" i="7"/>
  <c r="AB28" i="7" s="1"/>
  <c r="AC28" i="7" s="1"/>
  <c r="D27" i="7"/>
  <c r="D26" i="7"/>
  <c r="AB26" i="7" s="1"/>
  <c r="AC26" i="7" s="1"/>
  <c r="D25" i="7"/>
  <c r="AB25" i="7" s="1"/>
  <c r="AC25" i="7" s="1"/>
  <c r="D24" i="7"/>
  <c r="AB24" i="7" s="1"/>
  <c r="AC24" i="7" s="1"/>
  <c r="AF24" i="7" s="1"/>
  <c r="AI24" i="7" s="1"/>
  <c r="D23" i="7"/>
  <c r="AB23" i="7" s="1"/>
  <c r="AC23" i="7" s="1"/>
  <c r="AF23" i="7" s="1"/>
  <c r="AI23" i="7" s="1"/>
  <c r="D22" i="7"/>
  <c r="AB22" i="7" s="1"/>
  <c r="AC22" i="7" s="1"/>
  <c r="AF22" i="7" s="1"/>
  <c r="AI22" i="7" s="1"/>
  <c r="D21" i="7"/>
  <c r="AB21" i="7" s="1"/>
  <c r="AC21" i="7" s="1"/>
  <c r="D20" i="7"/>
  <c r="AB20" i="7" s="1"/>
  <c r="AC20" i="7" s="1"/>
  <c r="D19" i="7"/>
  <c r="AB19" i="7" s="1"/>
  <c r="AC19" i="7" s="1"/>
  <c r="D18" i="7"/>
  <c r="AB18" i="7" s="1"/>
  <c r="D16" i="7"/>
  <c r="D15" i="7"/>
  <c r="AB15" i="7" s="1"/>
  <c r="AC15" i="7" s="1"/>
  <c r="AF15" i="7" s="1"/>
  <c r="AI15" i="7" s="1"/>
  <c r="D14" i="7"/>
  <c r="C14" i="8" s="1"/>
  <c r="D14" i="8" s="1"/>
  <c r="D13" i="7"/>
  <c r="AB13" i="7" s="1"/>
  <c r="AC13" i="7" s="1"/>
  <c r="AF13" i="7" s="1"/>
  <c r="AI13" i="7" s="1"/>
  <c r="D12" i="7"/>
  <c r="D11" i="7"/>
  <c r="AB11" i="7" s="1"/>
  <c r="AC11" i="7" s="1"/>
  <c r="D10" i="7"/>
  <c r="D9" i="7"/>
  <c r="AB9" i="7" s="1"/>
  <c r="AC9" i="7" s="1"/>
  <c r="AF9" i="7" s="1"/>
  <c r="AI9" i="7" s="1"/>
  <c r="D8" i="7"/>
  <c r="D7" i="7"/>
  <c r="AB7" i="7" s="1"/>
  <c r="AC7" i="7" s="1"/>
  <c r="AF7" i="7" s="1"/>
  <c r="AI7" i="7" s="1"/>
  <c r="AB16" i="7"/>
  <c r="AC16" i="7" s="1"/>
  <c r="AF16" i="7" s="1"/>
  <c r="AI16" i="7" s="1"/>
  <c r="AB14" i="7"/>
  <c r="AC14" i="7" s="1"/>
  <c r="AF14" i="7" s="1"/>
  <c r="AI14" i="7" s="1"/>
  <c r="AB12" i="7"/>
  <c r="AC12" i="7" s="1"/>
  <c r="AB10" i="7"/>
  <c r="AC10" i="7" s="1"/>
  <c r="AF10" i="7" s="1"/>
  <c r="AI10" i="7" s="1"/>
  <c r="AB8" i="7"/>
  <c r="AC8" i="7" s="1"/>
  <c r="R50" i="8"/>
  <c r="S50" i="8" s="1"/>
  <c r="R48" i="8"/>
  <c r="S48" i="8" s="1"/>
  <c r="U44" i="8"/>
  <c r="V44" i="8" s="1"/>
  <c r="U42" i="8"/>
  <c r="V42" i="8" s="1"/>
  <c r="U40" i="8"/>
  <c r="V40" i="8" s="1"/>
  <c r="U38" i="8"/>
  <c r="V38" i="8" s="1"/>
  <c r="U36" i="8"/>
  <c r="V36" i="8" s="1"/>
  <c r="U34" i="8"/>
  <c r="V34" i="8" s="1"/>
  <c r="U32" i="8"/>
  <c r="V32" i="8" s="1"/>
  <c r="U30" i="8"/>
  <c r="V30" i="8" s="1"/>
  <c r="U28" i="8"/>
  <c r="V28" i="8" s="1"/>
  <c r="U26" i="8"/>
  <c r="V26" i="8" s="1"/>
  <c r="U24" i="8"/>
  <c r="V24" i="8" s="1"/>
  <c r="U22" i="8"/>
  <c r="V22" i="8" s="1"/>
  <c r="U20" i="8"/>
  <c r="V20" i="8" s="1"/>
  <c r="U18" i="8"/>
  <c r="V18" i="8" s="1"/>
  <c r="AE366" i="7"/>
  <c r="AE367" i="7"/>
  <c r="AE368" i="7"/>
  <c r="AE369" i="7"/>
  <c r="AE370" i="7"/>
  <c r="AE371" i="7"/>
  <c r="AE372" i="7"/>
  <c r="AE373" i="7"/>
  <c r="AE374" i="7"/>
  <c r="AE375" i="7"/>
  <c r="AE376" i="7"/>
  <c r="AE365" i="7"/>
  <c r="AE342" i="7"/>
  <c r="AE343" i="7"/>
  <c r="AE344" i="7"/>
  <c r="AE345" i="7"/>
  <c r="AE346" i="7"/>
  <c r="AE347" i="7"/>
  <c r="AE348" i="7"/>
  <c r="AE349" i="7"/>
  <c r="AE350" i="7"/>
  <c r="AE351" i="7"/>
  <c r="AE353" i="7"/>
  <c r="AE354" i="7"/>
  <c r="AE355" i="7"/>
  <c r="AE356" i="7"/>
  <c r="AE357" i="7"/>
  <c r="AE358" i="7"/>
  <c r="AE359" i="7"/>
  <c r="AE360" i="7"/>
  <c r="AE361" i="7"/>
  <c r="AE362" i="7"/>
  <c r="AE363" i="7"/>
  <c r="AE341" i="7"/>
  <c r="AE330" i="7"/>
  <c r="AE331" i="7"/>
  <c r="AE332" i="7"/>
  <c r="AE333" i="7"/>
  <c r="AE334" i="7"/>
  <c r="AE335" i="7"/>
  <c r="AE336" i="7"/>
  <c r="AE337" i="7"/>
  <c r="AE338" i="7"/>
  <c r="AE339" i="7"/>
  <c r="AE329" i="7"/>
  <c r="AE314" i="7"/>
  <c r="AE315" i="7"/>
  <c r="AE316" i="7"/>
  <c r="AE317" i="7"/>
  <c r="AE318" i="7"/>
  <c r="AE319" i="7"/>
  <c r="AE320" i="7"/>
  <c r="AE321" i="7"/>
  <c r="AE322" i="7"/>
  <c r="AE323" i="7"/>
  <c r="AE324" i="7"/>
  <c r="AE325" i="7"/>
  <c r="AE326" i="7"/>
  <c r="AE327" i="7"/>
  <c r="AE313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E302" i="7"/>
  <c r="AE303" i="7"/>
  <c r="AE304" i="7"/>
  <c r="AE305" i="7"/>
  <c r="AE306" i="7"/>
  <c r="AE307" i="7"/>
  <c r="AE308" i="7"/>
  <c r="AE309" i="7"/>
  <c r="AE310" i="7"/>
  <c r="AE311" i="7"/>
  <c r="AE288" i="7"/>
  <c r="AE271" i="7"/>
  <c r="AE272" i="7"/>
  <c r="AE273" i="7"/>
  <c r="AE274" i="7"/>
  <c r="AE275" i="7"/>
  <c r="AE276" i="7"/>
  <c r="AE277" i="7"/>
  <c r="AE278" i="7"/>
  <c r="AE279" i="7"/>
  <c r="AE280" i="7"/>
  <c r="AE281" i="7"/>
  <c r="AE282" i="7"/>
  <c r="AE283" i="7"/>
  <c r="AE284" i="7"/>
  <c r="AE285" i="7"/>
  <c r="AE286" i="7"/>
  <c r="AE270" i="7"/>
  <c r="AE263" i="7"/>
  <c r="AE264" i="7"/>
  <c r="AE265" i="7"/>
  <c r="AE266" i="7"/>
  <c r="AE267" i="7"/>
  <c r="AE268" i="7"/>
  <c r="AE262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46" i="7"/>
  <c r="AE238" i="7"/>
  <c r="AE239" i="7"/>
  <c r="AE240" i="7"/>
  <c r="AE241" i="7"/>
  <c r="AE242" i="7"/>
  <c r="AE243" i="7"/>
  <c r="AE244" i="7"/>
  <c r="AE237" i="7"/>
  <c r="AE228" i="7"/>
  <c r="AE229" i="7"/>
  <c r="AE230" i="7"/>
  <c r="AE231" i="7"/>
  <c r="AE232" i="7"/>
  <c r="AE233" i="7"/>
  <c r="AE234" i="7"/>
  <c r="AE235" i="7"/>
  <c r="AE227" i="7"/>
  <c r="AE214" i="7"/>
  <c r="AE215" i="7"/>
  <c r="AE216" i="7"/>
  <c r="AE217" i="7"/>
  <c r="AE218" i="7"/>
  <c r="AE219" i="7"/>
  <c r="AE220" i="7"/>
  <c r="AE221" i="7"/>
  <c r="AE222" i="7"/>
  <c r="AE223" i="7"/>
  <c r="AE224" i="7"/>
  <c r="AE225" i="7"/>
  <c r="AE213" i="7"/>
  <c r="AE201" i="7"/>
  <c r="AE202" i="7"/>
  <c r="AE203" i="7"/>
  <c r="AE204" i="7"/>
  <c r="AE205" i="7"/>
  <c r="AE206" i="7"/>
  <c r="AE207" i="7"/>
  <c r="AE208" i="7"/>
  <c r="AE209" i="7"/>
  <c r="AE210" i="7"/>
  <c r="AE211" i="7"/>
  <c r="AE200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86" i="7"/>
  <c r="AE175" i="7"/>
  <c r="AE176" i="7"/>
  <c r="AE177" i="7"/>
  <c r="AE178" i="7"/>
  <c r="AE179" i="7"/>
  <c r="AE180" i="7"/>
  <c r="AE181" i="7"/>
  <c r="AE182" i="7"/>
  <c r="AE183" i="7"/>
  <c r="AE184" i="7"/>
  <c r="AE174" i="7"/>
  <c r="AE161" i="7"/>
  <c r="AE162" i="7"/>
  <c r="AE163" i="7"/>
  <c r="AE164" i="7"/>
  <c r="AE165" i="7"/>
  <c r="AE166" i="7"/>
  <c r="AE167" i="7"/>
  <c r="AE168" i="7"/>
  <c r="AE169" i="7"/>
  <c r="AE170" i="7"/>
  <c r="AE171" i="7"/>
  <c r="AE172" i="7"/>
  <c r="AE160" i="7"/>
  <c r="AE148" i="7"/>
  <c r="AE149" i="7"/>
  <c r="AE150" i="7"/>
  <c r="AE151" i="7"/>
  <c r="AE152" i="7"/>
  <c r="AE153" i="7"/>
  <c r="AE154" i="7"/>
  <c r="AE155" i="7"/>
  <c r="AE156" i="7"/>
  <c r="AE157" i="7"/>
  <c r="AE158" i="7"/>
  <c r="AE147" i="7"/>
  <c r="AE141" i="7"/>
  <c r="AE142" i="7"/>
  <c r="AE143" i="7"/>
  <c r="AE144" i="7"/>
  <c r="AE145" i="7"/>
  <c r="AE140" i="7"/>
  <c r="AE131" i="7"/>
  <c r="AE132" i="7"/>
  <c r="AE133" i="7"/>
  <c r="AE134" i="7"/>
  <c r="AE135" i="7"/>
  <c r="AE136" i="7"/>
  <c r="AE137" i="7"/>
  <c r="AE138" i="7"/>
  <c r="AE130" i="7"/>
  <c r="AE123" i="7"/>
  <c r="AE124" i="7"/>
  <c r="AE125" i="7"/>
  <c r="AE126" i="7"/>
  <c r="AE127" i="7"/>
  <c r="AE128" i="7"/>
  <c r="AE122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06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92" i="7"/>
  <c r="AE83" i="7"/>
  <c r="AE84" i="7"/>
  <c r="AE85" i="7"/>
  <c r="AE86" i="7"/>
  <c r="AE87" i="7"/>
  <c r="AE88" i="7"/>
  <c r="AE89" i="7"/>
  <c r="AE90" i="7"/>
  <c r="AE82" i="7"/>
  <c r="AE74" i="7"/>
  <c r="AE75" i="7"/>
  <c r="AE76" i="7"/>
  <c r="AE77" i="7"/>
  <c r="AE78" i="7"/>
  <c r="AE79" i="7"/>
  <c r="AE80" i="7"/>
  <c r="AE73" i="7"/>
  <c r="AE68" i="7"/>
  <c r="AE69" i="7"/>
  <c r="AE70" i="7"/>
  <c r="AE71" i="7"/>
  <c r="AE67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53" i="7"/>
  <c r="AE51" i="7"/>
  <c r="AE50" i="7"/>
  <c r="AE49" i="7"/>
  <c r="AE48" i="7"/>
  <c r="AE47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18" i="7"/>
  <c r="AE16" i="7"/>
  <c r="AE15" i="7"/>
  <c r="AE14" i="7"/>
  <c r="AE13" i="7"/>
  <c r="AE12" i="7"/>
  <c r="AE11" i="7"/>
  <c r="AE10" i="7"/>
  <c r="AE9" i="7"/>
  <c r="AE8" i="7"/>
  <c r="AE7" i="7"/>
  <c r="O48" i="8"/>
  <c r="P48" i="8" s="1"/>
  <c r="O49" i="8"/>
  <c r="P49" i="8" s="1"/>
  <c r="O50" i="8"/>
  <c r="P50" i="8" s="1"/>
  <c r="O51" i="8"/>
  <c r="P51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0" i="8"/>
  <c r="P60" i="8" s="1"/>
  <c r="O61" i="8"/>
  <c r="P61" i="8" s="1"/>
  <c r="O62" i="8"/>
  <c r="P62" i="8" s="1"/>
  <c r="O63" i="8"/>
  <c r="P63" i="8" s="1"/>
  <c r="O64" i="8"/>
  <c r="P64" i="8" s="1"/>
  <c r="O65" i="8"/>
  <c r="P65" i="8" s="1"/>
  <c r="O67" i="8"/>
  <c r="P67" i="8" s="1"/>
  <c r="O68" i="8"/>
  <c r="P68" i="8" s="1"/>
  <c r="O69" i="8"/>
  <c r="P69" i="8" s="1"/>
  <c r="O70" i="8"/>
  <c r="P70" i="8" s="1"/>
  <c r="O71" i="8"/>
  <c r="P71" i="8" s="1"/>
  <c r="O73" i="8"/>
  <c r="P73" i="8" s="1"/>
  <c r="O74" i="8"/>
  <c r="P74" i="8" s="1"/>
  <c r="O75" i="8"/>
  <c r="P75" i="8" s="1"/>
  <c r="O76" i="8"/>
  <c r="P76" i="8" s="1"/>
  <c r="O77" i="8"/>
  <c r="P77" i="8" s="1"/>
  <c r="O78" i="8"/>
  <c r="P78" i="8" s="1"/>
  <c r="O79" i="8"/>
  <c r="P79" i="8" s="1"/>
  <c r="O80" i="8"/>
  <c r="P80" i="8" s="1"/>
  <c r="O82" i="8"/>
  <c r="P82" i="8" s="1"/>
  <c r="O83" i="8"/>
  <c r="P83" i="8" s="1"/>
  <c r="O84" i="8"/>
  <c r="P84" i="8" s="1"/>
  <c r="O85" i="8"/>
  <c r="P85" i="8" s="1"/>
  <c r="O86" i="8"/>
  <c r="P86" i="8" s="1"/>
  <c r="O87" i="8"/>
  <c r="P87" i="8" s="1"/>
  <c r="O88" i="8"/>
  <c r="P88" i="8" s="1"/>
  <c r="O89" i="8"/>
  <c r="P89" i="8" s="1"/>
  <c r="O90" i="8"/>
  <c r="P90" i="8" s="1"/>
  <c r="O92" i="8"/>
  <c r="P92" i="8" s="1"/>
  <c r="O93" i="8"/>
  <c r="P93" i="8" s="1"/>
  <c r="O94" i="8"/>
  <c r="P94" i="8" s="1"/>
  <c r="O95" i="8"/>
  <c r="P95" i="8" s="1"/>
  <c r="O96" i="8"/>
  <c r="P96" i="8" s="1"/>
  <c r="O97" i="8"/>
  <c r="P97" i="8" s="1"/>
  <c r="O98" i="8"/>
  <c r="P98" i="8" s="1"/>
  <c r="O99" i="8"/>
  <c r="P99" i="8" s="1"/>
  <c r="O100" i="8"/>
  <c r="P100" i="8" s="1"/>
  <c r="O101" i="8"/>
  <c r="P101" i="8" s="1"/>
  <c r="O102" i="8"/>
  <c r="P102" i="8" s="1"/>
  <c r="O103" i="8"/>
  <c r="P103" i="8" s="1"/>
  <c r="O104" i="8"/>
  <c r="P104" i="8" s="1"/>
  <c r="O106" i="8"/>
  <c r="P106" i="8" s="1"/>
  <c r="O107" i="8"/>
  <c r="P107" i="8" s="1"/>
  <c r="O108" i="8"/>
  <c r="P108" i="8" s="1"/>
  <c r="O109" i="8"/>
  <c r="P109" i="8" s="1"/>
  <c r="O110" i="8"/>
  <c r="P110" i="8" s="1"/>
  <c r="O111" i="8"/>
  <c r="P111" i="8" s="1"/>
  <c r="O112" i="8"/>
  <c r="P112" i="8" s="1"/>
  <c r="O113" i="8"/>
  <c r="P113" i="8" s="1"/>
  <c r="O114" i="8"/>
  <c r="P114" i="8" s="1"/>
  <c r="O115" i="8"/>
  <c r="P115" i="8" s="1"/>
  <c r="O116" i="8"/>
  <c r="P116" i="8" s="1"/>
  <c r="O117" i="8"/>
  <c r="P117" i="8" s="1"/>
  <c r="O118" i="8"/>
  <c r="P118" i="8" s="1"/>
  <c r="O119" i="8"/>
  <c r="P119" i="8" s="1"/>
  <c r="O120" i="8"/>
  <c r="P120" i="8" s="1"/>
  <c r="O122" i="8"/>
  <c r="P122" i="8" s="1"/>
  <c r="O123" i="8"/>
  <c r="P123" i="8" s="1"/>
  <c r="O124" i="8"/>
  <c r="P124" i="8" s="1"/>
  <c r="O125" i="8"/>
  <c r="P125" i="8" s="1"/>
  <c r="O126" i="8"/>
  <c r="P126" i="8" s="1"/>
  <c r="O127" i="8"/>
  <c r="P127" i="8" s="1"/>
  <c r="O128" i="8"/>
  <c r="P128" i="8" s="1"/>
  <c r="O130" i="8"/>
  <c r="P130" i="8" s="1"/>
  <c r="O131" i="8"/>
  <c r="P131" i="8" s="1"/>
  <c r="O132" i="8"/>
  <c r="P132" i="8" s="1"/>
  <c r="O133" i="8"/>
  <c r="P133" i="8" s="1"/>
  <c r="O134" i="8"/>
  <c r="P134" i="8" s="1"/>
  <c r="O135" i="8"/>
  <c r="P135" i="8" s="1"/>
  <c r="O136" i="8"/>
  <c r="P136" i="8" s="1"/>
  <c r="O137" i="8"/>
  <c r="P137" i="8" s="1"/>
  <c r="O138" i="8"/>
  <c r="P138" i="8" s="1"/>
  <c r="O140" i="8"/>
  <c r="P140" i="8" s="1"/>
  <c r="O141" i="8"/>
  <c r="P141" i="8" s="1"/>
  <c r="O142" i="8"/>
  <c r="P142" i="8" s="1"/>
  <c r="O143" i="8"/>
  <c r="P143" i="8" s="1"/>
  <c r="O144" i="8"/>
  <c r="P144" i="8" s="1"/>
  <c r="O145" i="8"/>
  <c r="P145" i="8" s="1"/>
  <c r="O147" i="8"/>
  <c r="P147" i="8" s="1"/>
  <c r="O148" i="8"/>
  <c r="P148" i="8" s="1"/>
  <c r="O149" i="8"/>
  <c r="P149" i="8" s="1"/>
  <c r="O150" i="8"/>
  <c r="P150" i="8" s="1"/>
  <c r="O151" i="8"/>
  <c r="P151" i="8" s="1"/>
  <c r="O152" i="8"/>
  <c r="P152" i="8" s="1"/>
  <c r="O153" i="8"/>
  <c r="P153" i="8" s="1"/>
  <c r="O154" i="8"/>
  <c r="P154" i="8" s="1"/>
  <c r="O155" i="8"/>
  <c r="P155" i="8" s="1"/>
  <c r="O156" i="8"/>
  <c r="P156" i="8" s="1"/>
  <c r="O157" i="8"/>
  <c r="P157" i="8" s="1"/>
  <c r="O158" i="8"/>
  <c r="P158" i="8" s="1"/>
  <c r="O160" i="8"/>
  <c r="P160" i="8" s="1"/>
  <c r="O161" i="8"/>
  <c r="P161" i="8" s="1"/>
  <c r="O162" i="8"/>
  <c r="P162" i="8" s="1"/>
  <c r="O163" i="8"/>
  <c r="P163" i="8" s="1"/>
  <c r="O164" i="8"/>
  <c r="P164" i="8" s="1"/>
  <c r="O165" i="8"/>
  <c r="P165" i="8" s="1"/>
  <c r="O166" i="8"/>
  <c r="P166" i="8" s="1"/>
  <c r="O167" i="8"/>
  <c r="P167" i="8" s="1"/>
  <c r="O168" i="8"/>
  <c r="P168" i="8" s="1"/>
  <c r="O169" i="8"/>
  <c r="P169" i="8" s="1"/>
  <c r="O170" i="8"/>
  <c r="P170" i="8" s="1"/>
  <c r="O171" i="8"/>
  <c r="P171" i="8" s="1"/>
  <c r="O172" i="8"/>
  <c r="P172" i="8" s="1"/>
  <c r="O174" i="8"/>
  <c r="P174" i="8" s="1"/>
  <c r="O175" i="8"/>
  <c r="P175" i="8" s="1"/>
  <c r="O176" i="8"/>
  <c r="P176" i="8" s="1"/>
  <c r="O177" i="8"/>
  <c r="P177" i="8" s="1"/>
  <c r="O178" i="8"/>
  <c r="P178" i="8" s="1"/>
  <c r="O179" i="8"/>
  <c r="P179" i="8" s="1"/>
  <c r="O180" i="8"/>
  <c r="P180" i="8" s="1"/>
  <c r="O181" i="8"/>
  <c r="P181" i="8" s="1"/>
  <c r="O182" i="8"/>
  <c r="P182" i="8" s="1"/>
  <c r="O183" i="8"/>
  <c r="P183" i="8" s="1"/>
  <c r="O184" i="8"/>
  <c r="P184" i="8" s="1"/>
  <c r="O186" i="8"/>
  <c r="P186" i="8" s="1"/>
  <c r="O187" i="8"/>
  <c r="P187" i="8" s="1"/>
  <c r="O188" i="8"/>
  <c r="P188" i="8" s="1"/>
  <c r="O189" i="8"/>
  <c r="P189" i="8" s="1"/>
  <c r="O190" i="8"/>
  <c r="P190" i="8" s="1"/>
  <c r="O191" i="8"/>
  <c r="P191" i="8" s="1"/>
  <c r="O192" i="8"/>
  <c r="P192" i="8" s="1"/>
  <c r="O193" i="8"/>
  <c r="P193" i="8" s="1"/>
  <c r="O194" i="8"/>
  <c r="P194" i="8" s="1"/>
  <c r="O195" i="8"/>
  <c r="P195" i="8" s="1"/>
  <c r="O196" i="8"/>
  <c r="P196" i="8" s="1"/>
  <c r="O197" i="8"/>
  <c r="P197" i="8" s="1"/>
  <c r="O198" i="8"/>
  <c r="P198" i="8" s="1"/>
  <c r="O200" i="8"/>
  <c r="P200" i="8" s="1"/>
  <c r="O201" i="8"/>
  <c r="P201" i="8" s="1"/>
  <c r="O202" i="8"/>
  <c r="P202" i="8" s="1"/>
  <c r="O203" i="8"/>
  <c r="P203" i="8" s="1"/>
  <c r="O204" i="8"/>
  <c r="P204" i="8" s="1"/>
  <c r="O205" i="8"/>
  <c r="P205" i="8" s="1"/>
  <c r="O206" i="8"/>
  <c r="P206" i="8" s="1"/>
  <c r="O207" i="8"/>
  <c r="P207" i="8" s="1"/>
  <c r="O208" i="8"/>
  <c r="P208" i="8" s="1"/>
  <c r="O209" i="8"/>
  <c r="P209" i="8" s="1"/>
  <c r="O210" i="8"/>
  <c r="P210" i="8" s="1"/>
  <c r="O211" i="8"/>
  <c r="P211" i="8" s="1"/>
  <c r="O213" i="8"/>
  <c r="P213" i="8" s="1"/>
  <c r="O214" i="8"/>
  <c r="P214" i="8" s="1"/>
  <c r="O215" i="8"/>
  <c r="P215" i="8" s="1"/>
  <c r="O216" i="8"/>
  <c r="P216" i="8" s="1"/>
  <c r="O217" i="8"/>
  <c r="P217" i="8" s="1"/>
  <c r="O218" i="8"/>
  <c r="P218" i="8" s="1"/>
  <c r="O219" i="8"/>
  <c r="P219" i="8" s="1"/>
  <c r="O220" i="8"/>
  <c r="P220" i="8" s="1"/>
  <c r="O221" i="8"/>
  <c r="P221" i="8" s="1"/>
  <c r="O222" i="8"/>
  <c r="P222" i="8" s="1"/>
  <c r="O223" i="8"/>
  <c r="P223" i="8" s="1"/>
  <c r="O224" i="8"/>
  <c r="P224" i="8" s="1"/>
  <c r="O225" i="8"/>
  <c r="P225" i="8" s="1"/>
  <c r="O227" i="8"/>
  <c r="P227" i="8" s="1"/>
  <c r="O228" i="8"/>
  <c r="P228" i="8" s="1"/>
  <c r="O229" i="8"/>
  <c r="P229" i="8" s="1"/>
  <c r="O230" i="8"/>
  <c r="P230" i="8" s="1"/>
  <c r="O231" i="8"/>
  <c r="P231" i="8" s="1"/>
  <c r="O232" i="8"/>
  <c r="P232" i="8" s="1"/>
  <c r="O233" i="8"/>
  <c r="P233" i="8" s="1"/>
  <c r="O234" i="8"/>
  <c r="P234" i="8" s="1"/>
  <c r="O235" i="8"/>
  <c r="P235" i="8" s="1"/>
  <c r="O237" i="8"/>
  <c r="P237" i="8" s="1"/>
  <c r="O238" i="8"/>
  <c r="P238" i="8" s="1"/>
  <c r="O239" i="8"/>
  <c r="P239" i="8" s="1"/>
  <c r="O240" i="8"/>
  <c r="P240" i="8" s="1"/>
  <c r="O241" i="8"/>
  <c r="P241" i="8" s="1"/>
  <c r="O242" i="8"/>
  <c r="P242" i="8" s="1"/>
  <c r="O243" i="8"/>
  <c r="P243" i="8" s="1"/>
  <c r="O244" i="8"/>
  <c r="P244" i="8" s="1"/>
  <c r="O246" i="8"/>
  <c r="P246" i="8" s="1"/>
  <c r="O247" i="8"/>
  <c r="P247" i="8" s="1"/>
  <c r="O248" i="8"/>
  <c r="P248" i="8" s="1"/>
  <c r="O249" i="8"/>
  <c r="P249" i="8" s="1"/>
  <c r="O250" i="8"/>
  <c r="P250" i="8" s="1"/>
  <c r="O251" i="8"/>
  <c r="P251" i="8" s="1"/>
  <c r="O252" i="8"/>
  <c r="P252" i="8" s="1"/>
  <c r="O253" i="8"/>
  <c r="P253" i="8" s="1"/>
  <c r="O254" i="8"/>
  <c r="P254" i="8" s="1"/>
  <c r="O255" i="8"/>
  <c r="P255" i="8" s="1"/>
  <c r="O256" i="8"/>
  <c r="P256" i="8" s="1"/>
  <c r="O257" i="8"/>
  <c r="P257" i="8" s="1"/>
  <c r="O258" i="8"/>
  <c r="P258" i="8" s="1"/>
  <c r="O259" i="8"/>
  <c r="P259" i="8" s="1"/>
  <c r="O260" i="8"/>
  <c r="P260" i="8" s="1"/>
  <c r="O262" i="8"/>
  <c r="P262" i="8" s="1"/>
  <c r="O263" i="8"/>
  <c r="P263" i="8" s="1"/>
  <c r="O264" i="8"/>
  <c r="P264" i="8" s="1"/>
  <c r="O265" i="8"/>
  <c r="P265" i="8" s="1"/>
  <c r="O266" i="8"/>
  <c r="P266" i="8" s="1"/>
  <c r="O267" i="8"/>
  <c r="P267" i="8" s="1"/>
  <c r="O268" i="8"/>
  <c r="P268" i="8" s="1"/>
  <c r="O270" i="8"/>
  <c r="P270" i="8" s="1"/>
  <c r="O271" i="8"/>
  <c r="P271" i="8" s="1"/>
  <c r="O272" i="8"/>
  <c r="P272" i="8" s="1"/>
  <c r="O273" i="8"/>
  <c r="P273" i="8" s="1"/>
  <c r="O274" i="8"/>
  <c r="P274" i="8" s="1"/>
  <c r="O275" i="8"/>
  <c r="P275" i="8" s="1"/>
  <c r="O276" i="8"/>
  <c r="P276" i="8" s="1"/>
  <c r="O277" i="8"/>
  <c r="P277" i="8" s="1"/>
  <c r="O278" i="8"/>
  <c r="P278" i="8" s="1"/>
  <c r="O279" i="8"/>
  <c r="P279" i="8" s="1"/>
  <c r="O280" i="8"/>
  <c r="P280" i="8" s="1"/>
  <c r="O281" i="8"/>
  <c r="P281" i="8" s="1"/>
  <c r="O282" i="8"/>
  <c r="P282" i="8" s="1"/>
  <c r="O283" i="8"/>
  <c r="P283" i="8" s="1"/>
  <c r="O284" i="8"/>
  <c r="P284" i="8" s="1"/>
  <c r="O285" i="8"/>
  <c r="P285" i="8" s="1"/>
  <c r="O286" i="8"/>
  <c r="P286" i="8" s="1"/>
  <c r="O288" i="8"/>
  <c r="P288" i="8" s="1"/>
  <c r="O289" i="8"/>
  <c r="P289" i="8" s="1"/>
  <c r="O290" i="8"/>
  <c r="P290" i="8" s="1"/>
  <c r="O291" i="8"/>
  <c r="P291" i="8" s="1"/>
  <c r="O292" i="8"/>
  <c r="P292" i="8" s="1"/>
  <c r="O293" i="8"/>
  <c r="P293" i="8" s="1"/>
  <c r="O294" i="8"/>
  <c r="P294" i="8" s="1"/>
  <c r="O295" i="8"/>
  <c r="P295" i="8" s="1"/>
  <c r="O296" i="8"/>
  <c r="P296" i="8" s="1"/>
  <c r="O297" i="8"/>
  <c r="P297" i="8" s="1"/>
  <c r="O298" i="8"/>
  <c r="P298" i="8" s="1"/>
  <c r="O299" i="8"/>
  <c r="P299" i="8" s="1"/>
  <c r="O300" i="8"/>
  <c r="P300" i="8" s="1"/>
  <c r="O301" i="8"/>
  <c r="P301" i="8" s="1"/>
  <c r="O302" i="8"/>
  <c r="P302" i="8" s="1"/>
  <c r="O303" i="8"/>
  <c r="P303" i="8" s="1"/>
  <c r="O304" i="8"/>
  <c r="P304" i="8" s="1"/>
  <c r="O305" i="8"/>
  <c r="P305" i="8" s="1"/>
  <c r="O306" i="8"/>
  <c r="P306" i="8" s="1"/>
  <c r="O307" i="8"/>
  <c r="P307" i="8" s="1"/>
  <c r="O308" i="8"/>
  <c r="P308" i="8" s="1"/>
  <c r="O309" i="8"/>
  <c r="P309" i="8" s="1"/>
  <c r="O310" i="8"/>
  <c r="P310" i="8" s="1"/>
  <c r="O311" i="8"/>
  <c r="P311" i="8" s="1"/>
  <c r="O313" i="8"/>
  <c r="P313" i="8" s="1"/>
  <c r="O314" i="8"/>
  <c r="P314" i="8" s="1"/>
  <c r="O315" i="8"/>
  <c r="P315" i="8" s="1"/>
  <c r="O316" i="8"/>
  <c r="P316" i="8" s="1"/>
  <c r="O317" i="8"/>
  <c r="P317" i="8" s="1"/>
  <c r="O318" i="8"/>
  <c r="P318" i="8" s="1"/>
  <c r="O319" i="8"/>
  <c r="P319" i="8" s="1"/>
  <c r="O320" i="8"/>
  <c r="P320" i="8" s="1"/>
  <c r="O321" i="8"/>
  <c r="P321" i="8" s="1"/>
  <c r="O322" i="8"/>
  <c r="P322" i="8" s="1"/>
  <c r="O323" i="8"/>
  <c r="P323" i="8" s="1"/>
  <c r="O324" i="8"/>
  <c r="P324" i="8" s="1"/>
  <c r="O325" i="8"/>
  <c r="P325" i="8" s="1"/>
  <c r="O326" i="8"/>
  <c r="P326" i="8" s="1"/>
  <c r="O327" i="8"/>
  <c r="P327" i="8" s="1"/>
  <c r="O329" i="8"/>
  <c r="P329" i="8" s="1"/>
  <c r="O330" i="8"/>
  <c r="P330" i="8" s="1"/>
  <c r="O331" i="8"/>
  <c r="P331" i="8" s="1"/>
  <c r="O332" i="8"/>
  <c r="P332" i="8" s="1"/>
  <c r="O333" i="8"/>
  <c r="P333" i="8" s="1"/>
  <c r="O334" i="8"/>
  <c r="P334" i="8" s="1"/>
  <c r="O335" i="8"/>
  <c r="P335" i="8" s="1"/>
  <c r="O336" i="8"/>
  <c r="P336" i="8" s="1"/>
  <c r="O337" i="8"/>
  <c r="P337" i="8" s="1"/>
  <c r="O338" i="8"/>
  <c r="P338" i="8" s="1"/>
  <c r="O339" i="8"/>
  <c r="P339" i="8" s="1"/>
  <c r="O341" i="8"/>
  <c r="P341" i="8" s="1"/>
  <c r="O342" i="8"/>
  <c r="P342" i="8" s="1"/>
  <c r="O343" i="8"/>
  <c r="P343" i="8" s="1"/>
  <c r="O344" i="8"/>
  <c r="P344" i="8" s="1"/>
  <c r="O345" i="8"/>
  <c r="P345" i="8" s="1"/>
  <c r="O346" i="8"/>
  <c r="P346" i="8" s="1"/>
  <c r="O347" i="8"/>
  <c r="P347" i="8" s="1"/>
  <c r="O348" i="8"/>
  <c r="P348" i="8" s="1"/>
  <c r="O349" i="8"/>
  <c r="P349" i="8" s="1"/>
  <c r="O350" i="8"/>
  <c r="P350" i="8" s="1"/>
  <c r="O351" i="8"/>
  <c r="P351" i="8" s="1"/>
  <c r="O353" i="8"/>
  <c r="P353" i="8" s="1"/>
  <c r="O354" i="8"/>
  <c r="P354" i="8" s="1"/>
  <c r="O355" i="8"/>
  <c r="P355" i="8" s="1"/>
  <c r="O356" i="8"/>
  <c r="P356" i="8" s="1"/>
  <c r="O357" i="8"/>
  <c r="P357" i="8" s="1"/>
  <c r="O358" i="8"/>
  <c r="P358" i="8" s="1"/>
  <c r="O359" i="8"/>
  <c r="P359" i="8" s="1"/>
  <c r="O360" i="8"/>
  <c r="P360" i="8" s="1"/>
  <c r="O361" i="8"/>
  <c r="P361" i="8" s="1"/>
  <c r="O362" i="8"/>
  <c r="P362" i="8" s="1"/>
  <c r="O363" i="8"/>
  <c r="P363" i="8" s="1"/>
  <c r="O365" i="8"/>
  <c r="P365" i="8" s="1"/>
  <c r="O366" i="8"/>
  <c r="P366" i="8" s="1"/>
  <c r="O367" i="8"/>
  <c r="P367" i="8" s="1"/>
  <c r="O368" i="8"/>
  <c r="P368" i="8" s="1"/>
  <c r="O369" i="8"/>
  <c r="P369" i="8" s="1"/>
  <c r="O370" i="8"/>
  <c r="P370" i="8" s="1"/>
  <c r="O371" i="8"/>
  <c r="P371" i="8" s="1"/>
  <c r="O372" i="8"/>
  <c r="P372" i="8" s="1"/>
  <c r="O373" i="8"/>
  <c r="P373" i="8" s="1"/>
  <c r="O374" i="8"/>
  <c r="P374" i="8" s="1"/>
  <c r="O375" i="8"/>
  <c r="P375" i="8" s="1"/>
  <c r="O376" i="8"/>
  <c r="P376" i="8" s="1"/>
  <c r="O47" i="8"/>
  <c r="P47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P38" i="8" s="1"/>
  <c r="O39" i="8"/>
  <c r="P39" i="8" s="1"/>
  <c r="O40" i="8"/>
  <c r="P40" i="8" s="1"/>
  <c r="O41" i="8"/>
  <c r="P41" i="8" s="1"/>
  <c r="O42" i="8"/>
  <c r="P42" i="8" s="1"/>
  <c r="O43" i="8"/>
  <c r="P43" i="8" s="1"/>
  <c r="O44" i="8"/>
  <c r="P44" i="8" s="1"/>
  <c r="O18" i="8"/>
  <c r="P18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16" i="8"/>
  <c r="P16" i="8" s="1"/>
  <c r="O7" i="8"/>
  <c r="P7" i="8" s="1"/>
  <c r="AC132" i="7"/>
  <c r="AC142" i="7"/>
  <c r="AC147" i="7"/>
  <c r="AC149" i="7"/>
  <c r="AC151" i="7"/>
  <c r="AC153" i="7"/>
  <c r="AC155" i="7"/>
  <c r="AC157" i="7"/>
  <c r="AC160" i="7"/>
  <c r="AC164" i="7"/>
  <c r="AC168" i="7"/>
  <c r="AC172" i="7"/>
  <c r="AC175" i="7"/>
  <c r="AC177" i="7"/>
  <c r="AC179" i="7"/>
  <c r="AC181" i="7"/>
  <c r="AC183" i="7"/>
  <c r="AC186" i="7"/>
  <c r="AC190" i="7"/>
  <c r="AC194" i="7"/>
  <c r="AC198" i="7"/>
  <c r="AC201" i="7"/>
  <c r="AC203" i="7"/>
  <c r="AC205" i="7"/>
  <c r="AC207" i="7"/>
  <c r="AC209" i="7"/>
  <c r="AC211" i="7"/>
  <c r="AC214" i="7"/>
  <c r="AC216" i="7"/>
  <c r="AC218" i="7"/>
  <c r="AC220" i="7"/>
  <c r="AC222" i="7"/>
  <c r="AC224" i="7"/>
  <c r="AC227" i="7"/>
  <c r="AC228" i="7"/>
  <c r="AC229" i="7"/>
  <c r="AC230" i="7"/>
  <c r="AC231" i="7"/>
  <c r="AC232" i="7"/>
  <c r="AC233" i="7"/>
  <c r="AC234" i="7"/>
  <c r="AC235" i="7"/>
  <c r="AC237" i="7"/>
  <c r="AC238" i="7"/>
  <c r="AC239" i="7"/>
  <c r="AC240" i="7"/>
  <c r="AC241" i="7"/>
  <c r="AC242" i="7"/>
  <c r="AC243" i="7"/>
  <c r="AC244" i="7"/>
  <c r="AC246" i="7"/>
  <c r="AC247" i="7"/>
  <c r="AC248" i="7"/>
  <c r="AC249" i="7"/>
  <c r="AC250" i="7"/>
  <c r="AC251" i="7"/>
  <c r="AC252" i="7"/>
  <c r="AC253" i="7"/>
  <c r="AC254" i="7"/>
  <c r="AC255" i="7"/>
  <c r="AC256" i="7"/>
  <c r="AC257" i="7"/>
  <c r="AC258" i="7"/>
  <c r="AC259" i="7"/>
  <c r="AC260" i="7"/>
  <c r="AC262" i="7"/>
  <c r="AC263" i="7"/>
  <c r="AC264" i="7"/>
  <c r="AC265" i="7"/>
  <c r="AC266" i="7"/>
  <c r="AC267" i="7"/>
  <c r="AC268" i="7"/>
  <c r="AC270" i="7"/>
  <c r="AC271" i="7"/>
  <c r="AC272" i="7"/>
  <c r="AC273" i="7"/>
  <c r="AC274" i="7"/>
  <c r="AC275" i="7"/>
  <c r="AC276" i="7"/>
  <c r="AC277" i="7"/>
  <c r="AC278" i="7"/>
  <c r="AC279" i="7"/>
  <c r="AC280" i="7"/>
  <c r="AC281" i="7"/>
  <c r="AC282" i="7"/>
  <c r="AC283" i="7"/>
  <c r="AC284" i="7"/>
  <c r="AC285" i="7"/>
  <c r="AC286" i="7"/>
  <c r="AC288" i="7"/>
  <c r="AC289" i="7"/>
  <c r="AC290" i="7"/>
  <c r="AC291" i="7"/>
  <c r="AC292" i="7"/>
  <c r="AC293" i="7"/>
  <c r="AC294" i="7"/>
  <c r="AC295" i="7"/>
  <c r="AC296" i="7"/>
  <c r="AC297" i="7"/>
  <c r="AC298" i="7"/>
  <c r="AC299" i="7"/>
  <c r="AC300" i="7"/>
  <c r="AC301" i="7"/>
  <c r="AC302" i="7"/>
  <c r="AC303" i="7"/>
  <c r="AC304" i="7"/>
  <c r="AC305" i="7"/>
  <c r="AC306" i="7"/>
  <c r="AC307" i="7"/>
  <c r="AC308" i="7"/>
  <c r="AC309" i="7"/>
  <c r="AC310" i="7"/>
  <c r="AC311" i="7"/>
  <c r="AC313" i="7"/>
  <c r="AC314" i="7"/>
  <c r="AC315" i="7"/>
  <c r="AC316" i="7"/>
  <c r="AC317" i="7"/>
  <c r="AC318" i="7"/>
  <c r="AC319" i="7"/>
  <c r="AC320" i="7"/>
  <c r="AC321" i="7"/>
  <c r="AC322" i="7"/>
  <c r="AC323" i="7"/>
  <c r="AC324" i="7"/>
  <c r="AC325" i="7"/>
  <c r="AC326" i="7"/>
  <c r="AC327" i="7"/>
  <c r="AC329" i="7"/>
  <c r="AC330" i="7"/>
  <c r="AC331" i="7"/>
  <c r="AC332" i="7"/>
  <c r="AC333" i="7"/>
  <c r="AC334" i="7"/>
  <c r="AC335" i="7"/>
  <c r="AC336" i="7"/>
  <c r="AC337" i="7"/>
  <c r="AC338" i="7"/>
  <c r="AC339" i="7"/>
  <c r="AC341" i="7"/>
  <c r="AC342" i="7"/>
  <c r="AC343" i="7"/>
  <c r="AC344" i="7"/>
  <c r="AC345" i="7"/>
  <c r="AC346" i="7"/>
  <c r="AC347" i="7"/>
  <c r="AC348" i="7"/>
  <c r="AC349" i="7"/>
  <c r="AC350" i="7"/>
  <c r="AC351" i="7"/>
  <c r="AC353" i="7"/>
  <c r="AC354" i="7"/>
  <c r="AC355" i="7"/>
  <c r="AC356" i="7"/>
  <c r="AC357" i="7"/>
  <c r="AC358" i="7"/>
  <c r="AC359" i="7"/>
  <c r="AC360" i="7"/>
  <c r="AC361" i="7"/>
  <c r="AC362" i="7"/>
  <c r="AC363" i="7"/>
  <c r="AC365" i="7"/>
  <c r="AC366" i="7"/>
  <c r="AC367" i="7"/>
  <c r="AC368" i="7"/>
  <c r="AC369" i="7"/>
  <c r="AC370" i="7"/>
  <c r="AC371" i="7"/>
  <c r="AC372" i="7"/>
  <c r="AC373" i="7"/>
  <c r="AC374" i="7"/>
  <c r="AC375" i="7"/>
  <c r="AC376" i="7"/>
  <c r="U47" i="8"/>
  <c r="V47" i="8" s="1"/>
  <c r="U48" i="8"/>
  <c r="V48" i="8" s="1"/>
  <c r="U49" i="8"/>
  <c r="V49" i="8" s="1"/>
  <c r="U50" i="8"/>
  <c r="V50" i="8" s="1"/>
  <c r="U51" i="8"/>
  <c r="V51" i="8" s="1"/>
  <c r="U53" i="8"/>
  <c r="V53" i="8" s="1"/>
  <c r="U54" i="8"/>
  <c r="V54" i="8" s="1"/>
  <c r="U55" i="8"/>
  <c r="V55" i="8" s="1"/>
  <c r="U56" i="8"/>
  <c r="V56" i="8" s="1"/>
  <c r="U57" i="8"/>
  <c r="V57" i="8" s="1"/>
  <c r="U58" i="8"/>
  <c r="V58" i="8" s="1"/>
  <c r="U59" i="8"/>
  <c r="V59" i="8" s="1"/>
  <c r="U60" i="8"/>
  <c r="V60" i="8" s="1"/>
  <c r="U61" i="8"/>
  <c r="V61" i="8" s="1"/>
  <c r="U62" i="8"/>
  <c r="V62" i="8" s="1"/>
  <c r="U63" i="8"/>
  <c r="V63" i="8" s="1"/>
  <c r="U64" i="8"/>
  <c r="V64" i="8" s="1"/>
  <c r="U65" i="8"/>
  <c r="V65" i="8" s="1"/>
  <c r="U67" i="8"/>
  <c r="V67" i="8" s="1"/>
  <c r="U68" i="8"/>
  <c r="V68" i="8" s="1"/>
  <c r="U69" i="8"/>
  <c r="V69" i="8" s="1"/>
  <c r="U70" i="8"/>
  <c r="V70" i="8" s="1"/>
  <c r="U71" i="8"/>
  <c r="V71" i="8" s="1"/>
  <c r="U73" i="8"/>
  <c r="V73" i="8" s="1"/>
  <c r="U74" i="8"/>
  <c r="V74" i="8" s="1"/>
  <c r="U75" i="8"/>
  <c r="V75" i="8" s="1"/>
  <c r="U76" i="8"/>
  <c r="V76" i="8" s="1"/>
  <c r="U77" i="8"/>
  <c r="V77" i="8" s="1"/>
  <c r="U78" i="8"/>
  <c r="V78" i="8" s="1"/>
  <c r="U79" i="8"/>
  <c r="V79" i="8" s="1"/>
  <c r="U80" i="8"/>
  <c r="V80" i="8" s="1"/>
  <c r="U82" i="8"/>
  <c r="V82" i="8" s="1"/>
  <c r="U83" i="8"/>
  <c r="V83" i="8" s="1"/>
  <c r="U84" i="8"/>
  <c r="V84" i="8" s="1"/>
  <c r="U85" i="8"/>
  <c r="V85" i="8" s="1"/>
  <c r="U86" i="8"/>
  <c r="V86" i="8" s="1"/>
  <c r="U87" i="8"/>
  <c r="V87" i="8" s="1"/>
  <c r="U88" i="8"/>
  <c r="V88" i="8" s="1"/>
  <c r="U89" i="8"/>
  <c r="V89" i="8" s="1"/>
  <c r="U90" i="8"/>
  <c r="V90" i="8" s="1"/>
  <c r="U92" i="8"/>
  <c r="V92" i="8" s="1"/>
  <c r="U93" i="8"/>
  <c r="V93" i="8" s="1"/>
  <c r="U94" i="8"/>
  <c r="V94" i="8" s="1"/>
  <c r="U95" i="8"/>
  <c r="V95" i="8" s="1"/>
  <c r="U96" i="8"/>
  <c r="V96" i="8" s="1"/>
  <c r="U97" i="8"/>
  <c r="V97" i="8" s="1"/>
  <c r="U98" i="8"/>
  <c r="V98" i="8" s="1"/>
  <c r="U99" i="8"/>
  <c r="V99" i="8" s="1"/>
  <c r="U100" i="8"/>
  <c r="V100" i="8" s="1"/>
  <c r="U101" i="8"/>
  <c r="V101" i="8" s="1"/>
  <c r="U102" i="8"/>
  <c r="V102" i="8" s="1"/>
  <c r="U103" i="8"/>
  <c r="V103" i="8" s="1"/>
  <c r="U104" i="8"/>
  <c r="V104" i="8" s="1"/>
  <c r="U106" i="8"/>
  <c r="V106" i="8" s="1"/>
  <c r="U107" i="8"/>
  <c r="V107" i="8" s="1"/>
  <c r="U108" i="8"/>
  <c r="V108" i="8" s="1"/>
  <c r="U109" i="8"/>
  <c r="V109" i="8" s="1"/>
  <c r="U110" i="8"/>
  <c r="V110" i="8" s="1"/>
  <c r="U111" i="8"/>
  <c r="V111" i="8" s="1"/>
  <c r="U112" i="8"/>
  <c r="V112" i="8" s="1"/>
  <c r="U113" i="8"/>
  <c r="V113" i="8" s="1"/>
  <c r="U114" i="8"/>
  <c r="V114" i="8" s="1"/>
  <c r="U115" i="8"/>
  <c r="V115" i="8" s="1"/>
  <c r="U116" i="8"/>
  <c r="V116" i="8" s="1"/>
  <c r="U117" i="8"/>
  <c r="V117" i="8" s="1"/>
  <c r="U118" i="8"/>
  <c r="V118" i="8" s="1"/>
  <c r="U119" i="8"/>
  <c r="V119" i="8" s="1"/>
  <c r="U120" i="8"/>
  <c r="V120" i="8" s="1"/>
  <c r="U122" i="8"/>
  <c r="V122" i="8" s="1"/>
  <c r="U123" i="8"/>
  <c r="V123" i="8" s="1"/>
  <c r="U124" i="8"/>
  <c r="V124" i="8" s="1"/>
  <c r="U125" i="8"/>
  <c r="V125" i="8" s="1"/>
  <c r="U126" i="8"/>
  <c r="V126" i="8" s="1"/>
  <c r="U127" i="8"/>
  <c r="V127" i="8" s="1"/>
  <c r="U128" i="8"/>
  <c r="V128" i="8" s="1"/>
  <c r="U130" i="8"/>
  <c r="V130" i="8" s="1"/>
  <c r="U131" i="8"/>
  <c r="V131" i="8" s="1"/>
  <c r="U132" i="8"/>
  <c r="V132" i="8" s="1"/>
  <c r="U133" i="8"/>
  <c r="V133" i="8" s="1"/>
  <c r="U134" i="8"/>
  <c r="V134" i="8" s="1"/>
  <c r="U135" i="8"/>
  <c r="V135" i="8" s="1"/>
  <c r="U136" i="8"/>
  <c r="V136" i="8" s="1"/>
  <c r="U137" i="8"/>
  <c r="V137" i="8" s="1"/>
  <c r="U138" i="8"/>
  <c r="V138" i="8" s="1"/>
  <c r="U140" i="8"/>
  <c r="V140" i="8" s="1"/>
  <c r="U141" i="8"/>
  <c r="V141" i="8" s="1"/>
  <c r="U142" i="8"/>
  <c r="V142" i="8" s="1"/>
  <c r="U143" i="8"/>
  <c r="V143" i="8" s="1"/>
  <c r="U144" i="8"/>
  <c r="V144" i="8" s="1"/>
  <c r="U145" i="8"/>
  <c r="V145" i="8" s="1"/>
  <c r="U147" i="8"/>
  <c r="V147" i="8" s="1"/>
  <c r="U148" i="8"/>
  <c r="V148" i="8" s="1"/>
  <c r="U149" i="8"/>
  <c r="V149" i="8" s="1"/>
  <c r="U150" i="8"/>
  <c r="V150" i="8" s="1"/>
  <c r="U151" i="8"/>
  <c r="V151" i="8" s="1"/>
  <c r="U152" i="8"/>
  <c r="V152" i="8" s="1"/>
  <c r="U153" i="8"/>
  <c r="V153" i="8" s="1"/>
  <c r="U154" i="8"/>
  <c r="V154" i="8" s="1"/>
  <c r="U155" i="8"/>
  <c r="V155" i="8" s="1"/>
  <c r="U156" i="8"/>
  <c r="V156" i="8" s="1"/>
  <c r="U157" i="8"/>
  <c r="V157" i="8" s="1"/>
  <c r="U158" i="8"/>
  <c r="V158" i="8" s="1"/>
  <c r="U160" i="8"/>
  <c r="V160" i="8" s="1"/>
  <c r="U161" i="8"/>
  <c r="V161" i="8" s="1"/>
  <c r="U162" i="8"/>
  <c r="V162" i="8" s="1"/>
  <c r="U163" i="8"/>
  <c r="V163" i="8" s="1"/>
  <c r="U164" i="8"/>
  <c r="V164" i="8" s="1"/>
  <c r="U165" i="8"/>
  <c r="V165" i="8" s="1"/>
  <c r="U166" i="8"/>
  <c r="V166" i="8" s="1"/>
  <c r="U167" i="8"/>
  <c r="V167" i="8" s="1"/>
  <c r="U168" i="8"/>
  <c r="V168" i="8" s="1"/>
  <c r="U169" i="8"/>
  <c r="V169" i="8" s="1"/>
  <c r="U170" i="8"/>
  <c r="V170" i="8" s="1"/>
  <c r="U171" i="8"/>
  <c r="V171" i="8" s="1"/>
  <c r="U172" i="8"/>
  <c r="V172" i="8" s="1"/>
  <c r="U174" i="8"/>
  <c r="V174" i="8" s="1"/>
  <c r="U175" i="8"/>
  <c r="V175" i="8" s="1"/>
  <c r="U176" i="8"/>
  <c r="V176" i="8" s="1"/>
  <c r="U177" i="8"/>
  <c r="V177" i="8" s="1"/>
  <c r="U178" i="8"/>
  <c r="V178" i="8" s="1"/>
  <c r="U179" i="8"/>
  <c r="V179" i="8" s="1"/>
  <c r="U180" i="8"/>
  <c r="V180" i="8" s="1"/>
  <c r="U181" i="8"/>
  <c r="V181" i="8" s="1"/>
  <c r="U182" i="8"/>
  <c r="V182" i="8" s="1"/>
  <c r="U183" i="8"/>
  <c r="V183" i="8" s="1"/>
  <c r="U184" i="8"/>
  <c r="V184" i="8" s="1"/>
  <c r="U186" i="8"/>
  <c r="V186" i="8" s="1"/>
  <c r="U187" i="8"/>
  <c r="V187" i="8" s="1"/>
  <c r="U188" i="8"/>
  <c r="V188" i="8" s="1"/>
  <c r="U189" i="8"/>
  <c r="V189" i="8" s="1"/>
  <c r="U190" i="8"/>
  <c r="V190" i="8" s="1"/>
  <c r="U191" i="8"/>
  <c r="V191" i="8" s="1"/>
  <c r="U192" i="8"/>
  <c r="V192" i="8" s="1"/>
  <c r="U193" i="8"/>
  <c r="V193" i="8" s="1"/>
  <c r="U194" i="8"/>
  <c r="V194" i="8" s="1"/>
  <c r="U195" i="8"/>
  <c r="V195" i="8" s="1"/>
  <c r="U196" i="8"/>
  <c r="V196" i="8" s="1"/>
  <c r="U197" i="8"/>
  <c r="V197" i="8" s="1"/>
  <c r="U198" i="8"/>
  <c r="V198" i="8" s="1"/>
  <c r="U200" i="8"/>
  <c r="V200" i="8" s="1"/>
  <c r="U201" i="8"/>
  <c r="V201" i="8" s="1"/>
  <c r="U202" i="8"/>
  <c r="V202" i="8" s="1"/>
  <c r="U203" i="8"/>
  <c r="V203" i="8" s="1"/>
  <c r="U204" i="8"/>
  <c r="V204" i="8" s="1"/>
  <c r="U205" i="8"/>
  <c r="V205" i="8" s="1"/>
  <c r="U206" i="8"/>
  <c r="V206" i="8" s="1"/>
  <c r="U207" i="8"/>
  <c r="V207" i="8" s="1"/>
  <c r="U208" i="8"/>
  <c r="V208" i="8" s="1"/>
  <c r="U209" i="8"/>
  <c r="V209" i="8" s="1"/>
  <c r="U210" i="8"/>
  <c r="V210" i="8" s="1"/>
  <c r="U211" i="8"/>
  <c r="V211" i="8" s="1"/>
  <c r="U213" i="8"/>
  <c r="V213" i="8" s="1"/>
  <c r="U214" i="8"/>
  <c r="V214" i="8" s="1"/>
  <c r="U215" i="8"/>
  <c r="V215" i="8" s="1"/>
  <c r="U216" i="8"/>
  <c r="V216" i="8" s="1"/>
  <c r="U217" i="8"/>
  <c r="V217" i="8" s="1"/>
  <c r="U218" i="8"/>
  <c r="V218" i="8" s="1"/>
  <c r="U219" i="8"/>
  <c r="V219" i="8" s="1"/>
  <c r="U220" i="8"/>
  <c r="V220" i="8" s="1"/>
  <c r="U221" i="8"/>
  <c r="V221" i="8" s="1"/>
  <c r="U222" i="8"/>
  <c r="V222" i="8" s="1"/>
  <c r="U223" i="8"/>
  <c r="V223" i="8" s="1"/>
  <c r="U224" i="8"/>
  <c r="V224" i="8" s="1"/>
  <c r="U225" i="8"/>
  <c r="V225" i="8" s="1"/>
  <c r="U227" i="8"/>
  <c r="V227" i="8" s="1"/>
  <c r="U228" i="8"/>
  <c r="V228" i="8" s="1"/>
  <c r="U229" i="8"/>
  <c r="V229" i="8" s="1"/>
  <c r="U230" i="8"/>
  <c r="V230" i="8" s="1"/>
  <c r="U231" i="8"/>
  <c r="V231" i="8" s="1"/>
  <c r="U232" i="8"/>
  <c r="V232" i="8" s="1"/>
  <c r="U233" i="8"/>
  <c r="V233" i="8" s="1"/>
  <c r="U234" i="8"/>
  <c r="V234" i="8" s="1"/>
  <c r="U235" i="8"/>
  <c r="V235" i="8" s="1"/>
  <c r="U237" i="8"/>
  <c r="V237" i="8" s="1"/>
  <c r="U238" i="8"/>
  <c r="V238" i="8" s="1"/>
  <c r="U239" i="8"/>
  <c r="V239" i="8" s="1"/>
  <c r="U240" i="8"/>
  <c r="V240" i="8" s="1"/>
  <c r="U241" i="8"/>
  <c r="V241" i="8" s="1"/>
  <c r="U242" i="8"/>
  <c r="V242" i="8" s="1"/>
  <c r="U243" i="8"/>
  <c r="V243" i="8" s="1"/>
  <c r="U244" i="8"/>
  <c r="V244" i="8" s="1"/>
  <c r="U246" i="8"/>
  <c r="V246" i="8" s="1"/>
  <c r="U247" i="8"/>
  <c r="V247" i="8" s="1"/>
  <c r="U248" i="8"/>
  <c r="V248" i="8" s="1"/>
  <c r="U249" i="8"/>
  <c r="V249" i="8" s="1"/>
  <c r="U250" i="8"/>
  <c r="V250" i="8" s="1"/>
  <c r="U251" i="8"/>
  <c r="V251" i="8" s="1"/>
  <c r="U252" i="8"/>
  <c r="V252" i="8" s="1"/>
  <c r="U253" i="8"/>
  <c r="V253" i="8" s="1"/>
  <c r="U254" i="8"/>
  <c r="V254" i="8" s="1"/>
  <c r="U255" i="8"/>
  <c r="V255" i="8" s="1"/>
  <c r="U256" i="8"/>
  <c r="V256" i="8" s="1"/>
  <c r="U257" i="8"/>
  <c r="V257" i="8" s="1"/>
  <c r="U258" i="8"/>
  <c r="V258" i="8" s="1"/>
  <c r="U259" i="8"/>
  <c r="V259" i="8" s="1"/>
  <c r="U260" i="8"/>
  <c r="V260" i="8" s="1"/>
  <c r="U262" i="8"/>
  <c r="V262" i="8" s="1"/>
  <c r="U263" i="8"/>
  <c r="V263" i="8" s="1"/>
  <c r="U264" i="8"/>
  <c r="V264" i="8" s="1"/>
  <c r="U265" i="8"/>
  <c r="V265" i="8" s="1"/>
  <c r="U266" i="8"/>
  <c r="V266" i="8" s="1"/>
  <c r="U267" i="8"/>
  <c r="V267" i="8" s="1"/>
  <c r="U268" i="8"/>
  <c r="V268" i="8" s="1"/>
  <c r="U270" i="8"/>
  <c r="V270" i="8" s="1"/>
  <c r="U271" i="8"/>
  <c r="V271" i="8" s="1"/>
  <c r="U272" i="8"/>
  <c r="V272" i="8" s="1"/>
  <c r="U273" i="8"/>
  <c r="V273" i="8" s="1"/>
  <c r="U274" i="8"/>
  <c r="V274" i="8" s="1"/>
  <c r="U275" i="8"/>
  <c r="V275" i="8" s="1"/>
  <c r="U276" i="8"/>
  <c r="V276" i="8" s="1"/>
  <c r="U277" i="8"/>
  <c r="V277" i="8" s="1"/>
  <c r="U278" i="8"/>
  <c r="V278" i="8" s="1"/>
  <c r="U279" i="8"/>
  <c r="V279" i="8" s="1"/>
  <c r="U280" i="8"/>
  <c r="V280" i="8" s="1"/>
  <c r="U281" i="8"/>
  <c r="V281" i="8" s="1"/>
  <c r="U282" i="8"/>
  <c r="V282" i="8" s="1"/>
  <c r="U283" i="8"/>
  <c r="V283" i="8" s="1"/>
  <c r="U284" i="8"/>
  <c r="V284" i="8" s="1"/>
  <c r="U285" i="8"/>
  <c r="V285" i="8" s="1"/>
  <c r="U286" i="8"/>
  <c r="V286" i="8" s="1"/>
  <c r="U288" i="8"/>
  <c r="V288" i="8" s="1"/>
  <c r="U289" i="8"/>
  <c r="V289" i="8" s="1"/>
  <c r="U290" i="8"/>
  <c r="V290" i="8" s="1"/>
  <c r="U291" i="8"/>
  <c r="V291" i="8" s="1"/>
  <c r="U292" i="8"/>
  <c r="V292" i="8" s="1"/>
  <c r="U293" i="8"/>
  <c r="V293" i="8" s="1"/>
  <c r="U294" i="8"/>
  <c r="V294" i="8" s="1"/>
  <c r="U295" i="8"/>
  <c r="V295" i="8" s="1"/>
  <c r="U296" i="8"/>
  <c r="V296" i="8" s="1"/>
  <c r="U297" i="8"/>
  <c r="V297" i="8" s="1"/>
  <c r="U298" i="8"/>
  <c r="V298" i="8" s="1"/>
  <c r="U299" i="8"/>
  <c r="V299" i="8" s="1"/>
  <c r="U300" i="8"/>
  <c r="V300" i="8" s="1"/>
  <c r="U301" i="8"/>
  <c r="V301" i="8" s="1"/>
  <c r="U302" i="8"/>
  <c r="V302" i="8" s="1"/>
  <c r="U303" i="8"/>
  <c r="V303" i="8" s="1"/>
  <c r="U304" i="8"/>
  <c r="V304" i="8" s="1"/>
  <c r="U305" i="8"/>
  <c r="V305" i="8" s="1"/>
  <c r="U306" i="8"/>
  <c r="V306" i="8" s="1"/>
  <c r="U307" i="8"/>
  <c r="V307" i="8" s="1"/>
  <c r="U308" i="8"/>
  <c r="V308" i="8" s="1"/>
  <c r="U309" i="8"/>
  <c r="V309" i="8" s="1"/>
  <c r="U310" i="8"/>
  <c r="V310" i="8" s="1"/>
  <c r="U311" i="8"/>
  <c r="V311" i="8" s="1"/>
  <c r="U313" i="8"/>
  <c r="V313" i="8" s="1"/>
  <c r="U314" i="8"/>
  <c r="V314" i="8" s="1"/>
  <c r="U315" i="8"/>
  <c r="V315" i="8" s="1"/>
  <c r="U316" i="8"/>
  <c r="V316" i="8" s="1"/>
  <c r="U317" i="8"/>
  <c r="V317" i="8" s="1"/>
  <c r="U318" i="8"/>
  <c r="V318" i="8" s="1"/>
  <c r="U319" i="8"/>
  <c r="V319" i="8" s="1"/>
  <c r="U320" i="8"/>
  <c r="V320" i="8" s="1"/>
  <c r="U321" i="8"/>
  <c r="V321" i="8" s="1"/>
  <c r="U322" i="8"/>
  <c r="V322" i="8" s="1"/>
  <c r="U323" i="8"/>
  <c r="V323" i="8" s="1"/>
  <c r="U324" i="8"/>
  <c r="V324" i="8" s="1"/>
  <c r="U325" i="8"/>
  <c r="V325" i="8" s="1"/>
  <c r="U326" i="8"/>
  <c r="V326" i="8" s="1"/>
  <c r="U327" i="8"/>
  <c r="V327" i="8" s="1"/>
  <c r="U329" i="8"/>
  <c r="V329" i="8" s="1"/>
  <c r="U330" i="8"/>
  <c r="V330" i="8" s="1"/>
  <c r="U331" i="8"/>
  <c r="V331" i="8" s="1"/>
  <c r="U332" i="8"/>
  <c r="V332" i="8" s="1"/>
  <c r="U333" i="8"/>
  <c r="V333" i="8" s="1"/>
  <c r="U334" i="8"/>
  <c r="V334" i="8" s="1"/>
  <c r="U335" i="8"/>
  <c r="V335" i="8" s="1"/>
  <c r="U336" i="8"/>
  <c r="V336" i="8" s="1"/>
  <c r="U337" i="8"/>
  <c r="V337" i="8" s="1"/>
  <c r="U338" i="8"/>
  <c r="V338" i="8" s="1"/>
  <c r="U339" i="8"/>
  <c r="V339" i="8" s="1"/>
  <c r="U341" i="8"/>
  <c r="V341" i="8" s="1"/>
  <c r="U342" i="8"/>
  <c r="V342" i="8" s="1"/>
  <c r="U343" i="8"/>
  <c r="V343" i="8" s="1"/>
  <c r="U344" i="8"/>
  <c r="V344" i="8" s="1"/>
  <c r="U345" i="8"/>
  <c r="V345" i="8" s="1"/>
  <c r="U346" i="8"/>
  <c r="V346" i="8" s="1"/>
  <c r="U347" i="8"/>
  <c r="V347" i="8" s="1"/>
  <c r="U348" i="8"/>
  <c r="V348" i="8" s="1"/>
  <c r="U349" i="8"/>
  <c r="V349" i="8" s="1"/>
  <c r="U350" i="8"/>
  <c r="V350" i="8" s="1"/>
  <c r="U351" i="8"/>
  <c r="V351" i="8" s="1"/>
  <c r="U353" i="8"/>
  <c r="V353" i="8" s="1"/>
  <c r="U354" i="8"/>
  <c r="V354" i="8" s="1"/>
  <c r="U355" i="8"/>
  <c r="V355" i="8" s="1"/>
  <c r="U356" i="8"/>
  <c r="V356" i="8" s="1"/>
  <c r="U357" i="8"/>
  <c r="V357" i="8" s="1"/>
  <c r="U358" i="8"/>
  <c r="V358" i="8" s="1"/>
  <c r="U359" i="8"/>
  <c r="V359" i="8" s="1"/>
  <c r="U360" i="8"/>
  <c r="V360" i="8" s="1"/>
  <c r="U361" i="8"/>
  <c r="V361" i="8" s="1"/>
  <c r="U362" i="8"/>
  <c r="V362" i="8" s="1"/>
  <c r="U363" i="8"/>
  <c r="V363" i="8" s="1"/>
  <c r="U365" i="8"/>
  <c r="V365" i="8" s="1"/>
  <c r="U366" i="8"/>
  <c r="V366" i="8" s="1"/>
  <c r="U367" i="8"/>
  <c r="V367" i="8" s="1"/>
  <c r="U368" i="8"/>
  <c r="V368" i="8" s="1"/>
  <c r="U369" i="8"/>
  <c r="V369" i="8" s="1"/>
  <c r="U370" i="8"/>
  <c r="V370" i="8" s="1"/>
  <c r="U371" i="8"/>
  <c r="V371" i="8" s="1"/>
  <c r="U372" i="8"/>
  <c r="V372" i="8" s="1"/>
  <c r="U373" i="8"/>
  <c r="V373" i="8" s="1"/>
  <c r="U374" i="8"/>
  <c r="V374" i="8" s="1"/>
  <c r="U375" i="8"/>
  <c r="V375" i="8" s="1"/>
  <c r="U376" i="8"/>
  <c r="V376" i="8" s="1"/>
  <c r="R49" i="8"/>
  <c r="S49" i="8" s="1"/>
  <c r="R51" i="8"/>
  <c r="S51" i="8" s="1"/>
  <c r="R53" i="8"/>
  <c r="S53" i="8" s="1"/>
  <c r="R54" i="8"/>
  <c r="S54" i="8" s="1"/>
  <c r="R55" i="8"/>
  <c r="S55" i="8" s="1"/>
  <c r="R56" i="8"/>
  <c r="S56" i="8" s="1"/>
  <c r="R57" i="8"/>
  <c r="S57" i="8" s="1"/>
  <c r="R58" i="8"/>
  <c r="S58" i="8" s="1"/>
  <c r="R59" i="8"/>
  <c r="S59" i="8" s="1"/>
  <c r="R60" i="8"/>
  <c r="S60" i="8" s="1"/>
  <c r="R61" i="8"/>
  <c r="S61" i="8" s="1"/>
  <c r="R62" i="8"/>
  <c r="S62" i="8" s="1"/>
  <c r="R63" i="8"/>
  <c r="S63" i="8" s="1"/>
  <c r="R64" i="8"/>
  <c r="S64" i="8" s="1"/>
  <c r="R65" i="8"/>
  <c r="S65" i="8" s="1"/>
  <c r="R67" i="8"/>
  <c r="S67" i="8" s="1"/>
  <c r="R68" i="8"/>
  <c r="S68" i="8" s="1"/>
  <c r="R69" i="8"/>
  <c r="S69" i="8" s="1"/>
  <c r="R70" i="8"/>
  <c r="S70" i="8" s="1"/>
  <c r="R71" i="8"/>
  <c r="S71" i="8" s="1"/>
  <c r="R73" i="8"/>
  <c r="S73" i="8" s="1"/>
  <c r="R74" i="8"/>
  <c r="S74" i="8" s="1"/>
  <c r="R75" i="8"/>
  <c r="S75" i="8" s="1"/>
  <c r="R76" i="8"/>
  <c r="S76" i="8" s="1"/>
  <c r="R77" i="8"/>
  <c r="S77" i="8" s="1"/>
  <c r="R78" i="8"/>
  <c r="S78" i="8" s="1"/>
  <c r="R79" i="8"/>
  <c r="S79" i="8" s="1"/>
  <c r="R80" i="8"/>
  <c r="S80" i="8" s="1"/>
  <c r="R82" i="8"/>
  <c r="S82" i="8" s="1"/>
  <c r="R83" i="8"/>
  <c r="S83" i="8" s="1"/>
  <c r="R84" i="8"/>
  <c r="S84" i="8" s="1"/>
  <c r="R85" i="8"/>
  <c r="S85" i="8" s="1"/>
  <c r="R86" i="8"/>
  <c r="S86" i="8" s="1"/>
  <c r="R87" i="8"/>
  <c r="S87" i="8" s="1"/>
  <c r="R88" i="8"/>
  <c r="S88" i="8" s="1"/>
  <c r="R89" i="8"/>
  <c r="S89" i="8" s="1"/>
  <c r="R90" i="8"/>
  <c r="S90" i="8" s="1"/>
  <c r="R92" i="8"/>
  <c r="S92" i="8" s="1"/>
  <c r="R93" i="8"/>
  <c r="S93" i="8" s="1"/>
  <c r="R94" i="8"/>
  <c r="S94" i="8" s="1"/>
  <c r="R95" i="8"/>
  <c r="S95" i="8" s="1"/>
  <c r="R96" i="8"/>
  <c r="S96" i="8" s="1"/>
  <c r="R97" i="8"/>
  <c r="S97" i="8" s="1"/>
  <c r="R98" i="8"/>
  <c r="S98" i="8" s="1"/>
  <c r="R99" i="8"/>
  <c r="S99" i="8" s="1"/>
  <c r="R100" i="8"/>
  <c r="S100" i="8" s="1"/>
  <c r="R101" i="8"/>
  <c r="S101" i="8" s="1"/>
  <c r="R102" i="8"/>
  <c r="S102" i="8" s="1"/>
  <c r="R103" i="8"/>
  <c r="S103" i="8" s="1"/>
  <c r="R104" i="8"/>
  <c r="S104" i="8" s="1"/>
  <c r="R106" i="8"/>
  <c r="S106" i="8" s="1"/>
  <c r="R107" i="8"/>
  <c r="S107" i="8" s="1"/>
  <c r="R108" i="8"/>
  <c r="S108" i="8" s="1"/>
  <c r="R109" i="8"/>
  <c r="S109" i="8" s="1"/>
  <c r="R110" i="8"/>
  <c r="S110" i="8" s="1"/>
  <c r="R111" i="8"/>
  <c r="S111" i="8" s="1"/>
  <c r="R112" i="8"/>
  <c r="S112" i="8" s="1"/>
  <c r="R113" i="8"/>
  <c r="S113" i="8" s="1"/>
  <c r="R114" i="8"/>
  <c r="S114" i="8" s="1"/>
  <c r="R115" i="8"/>
  <c r="S115" i="8" s="1"/>
  <c r="R116" i="8"/>
  <c r="S116" i="8" s="1"/>
  <c r="R117" i="8"/>
  <c r="S117" i="8" s="1"/>
  <c r="R118" i="8"/>
  <c r="S118" i="8" s="1"/>
  <c r="R119" i="8"/>
  <c r="S119" i="8" s="1"/>
  <c r="R120" i="8"/>
  <c r="S120" i="8" s="1"/>
  <c r="R122" i="8"/>
  <c r="S122" i="8" s="1"/>
  <c r="R123" i="8"/>
  <c r="S123" i="8" s="1"/>
  <c r="R124" i="8"/>
  <c r="S124" i="8" s="1"/>
  <c r="R125" i="8"/>
  <c r="S125" i="8" s="1"/>
  <c r="R126" i="8"/>
  <c r="S126" i="8" s="1"/>
  <c r="R127" i="8"/>
  <c r="S127" i="8" s="1"/>
  <c r="R128" i="8"/>
  <c r="S128" i="8" s="1"/>
  <c r="R130" i="8"/>
  <c r="S130" i="8" s="1"/>
  <c r="R131" i="8"/>
  <c r="S131" i="8" s="1"/>
  <c r="R132" i="8"/>
  <c r="S132" i="8" s="1"/>
  <c r="R133" i="8"/>
  <c r="S133" i="8" s="1"/>
  <c r="R134" i="8"/>
  <c r="S134" i="8" s="1"/>
  <c r="R135" i="8"/>
  <c r="S135" i="8" s="1"/>
  <c r="R136" i="8"/>
  <c r="S136" i="8" s="1"/>
  <c r="R137" i="8"/>
  <c r="S137" i="8" s="1"/>
  <c r="R138" i="8"/>
  <c r="S138" i="8" s="1"/>
  <c r="R140" i="8"/>
  <c r="S140" i="8" s="1"/>
  <c r="R141" i="8"/>
  <c r="S141" i="8" s="1"/>
  <c r="R142" i="8"/>
  <c r="S142" i="8" s="1"/>
  <c r="R143" i="8"/>
  <c r="S143" i="8" s="1"/>
  <c r="R144" i="8"/>
  <c r="S144" i="8" s="1"/>
  <c r="R145" i="8"/>
  <c r="S145" i="8" s="1"/>
  <c r="R147" i="8"/>
  <c r="S147" i="8" s="1"/>
  <c r="R148" i="8"/>
  <c r="S148" i="8" s="1"/>
  <c r="R149" i="8"/>
  <c r="S149" i="8" s="1"/>
  <c r="R150" i="8"/>
  <c r="S150" i="8" s="1"/>
  <c r="R151" i="8"/>
  <c r="S151" i="8" s="1"/>
  <c r="R152" i="8"/>
  <c r="S152" i="8" s="1"/>
  <c r="R153" i="8"/>
  <c r="S153" i="8" s="1"/>
  <c r="R154" i="8"/>
  <c r="S154" i="8" s="1"/>
  <c r="R155" i="8"/>
  <c r="S155" i="8" s="1"/>
  <c r="R156" i="8"/>
  <c r="S156" i="8" s="1"/>
  <c r="R157" i="8"/>
  <c r="S157" i="8" s="1"/>
  <c r="R158" i="8"/>
  <c r="S158" i="8" s="1"/>
  <c r="R160" i="8"/>
  <c r="S160" i="8" s="1"/>
  <c r="R161" i="8"/>
  <c r="S161" i="8" s="1"/>
  <c r="R162" i="8"/>
  <c r="S162" i="8" s="1"/>
  <c r="R163" i="8"/>
  <c r="S163" i="8" s="1"/>
  <c r="R164" i="8"/>
  <c r="S164" i="8" s="1"/>
  <c r="R165" i="8"/>
  <c r="S165" i="8" s="1"/>
  <c r="R166" i="8"/>
  <c r="S166" i="8" s="1"/>
  <c r="R167" i="8"/>
  <c r="S167" i="8" s="1"/>
  <c r="R168" i="8"/>
  <c r="S168" i="8" s="1"/>
  <c r="R169" i="8"/>
  <c r="S169" i="8" s="1"/>
  <c r="R170" i="8"/>
  <c r="S170" i="8" s="1"/>
  <c r="R171" i="8"/>
  <c r="S171" i="8" s="1"/>
  <c r="R172" i="8"/>
  <c r="S172" i="8" s="1"/>
  <c r="R174" i="8"/>
  <c r="S174" i="8" s="1"/>
  <c r="R175" i="8"/>
  <c r="S175" i="8" s="1"/>
  <c r="R176" i="8"/>
  <c r="S176" i="8" s="1"/>
  <c r="R177" i="8"/>
  <c r="S177" i="8" s="1"/>
  <c r="R178" i="8"/>
  <c r="S178" i="8" s="1"/>
  <c r="R179" i="8"/>
  <c r="S179" i="8" s="1"/>
  <c r="R180" i="8"/>
  <c r="S180" i="8" s="1"/>
  <c r="R181" i="8"/>
  <c r="S181" i="8" s="1"/>
  <c r="R182" i="8"/>
  <c r="S182" i="8" s="1"/>
  <c r="R183" i="8"/>
  <c r="S183" i="8" s="1"/>
  <c r="R184" i="8"/>
  <c r="S184" i="8" s="1"/>
  <c r="R186" i="8"/>
  <c r="S186" i="8" s="1"/>
  <c r="R187" i="8"/>
  <c r="S187" i="8" s="1"/>
  <c r="R188" i="8"/>
  <c r="S188" i="8" s="1"/>
  <c r="R189" i="8"/>
  <c r="S189" i="8" s="1"/>
  <c r="R190" i="8"/>
  <c r="S190" i="8" s="1"/>
  <c r="R191" i="8"/>
  <c r="S191" i="8" s="1"/>
  <c r="R192" i="8"/>
  <c r="S192" i="8" s="1"/>
  <c r="R193" i="8"/>
  <c r="S193" i="8" s="1"/>
  <c r="R194" i="8"/>
  <c r="S194" i="8" s="1"/>
  <c r="R195" i="8"/>
  <c r="S195" i="8" s="1"/>
  <c r="R196" i="8"/>
  <c r="S196" i="8" s="1"/>
  <c r="R197" i="8"/>
  <c r="S197" i="8" s="1"/>
  <c r="R198" i="8"/>
  <c r="S198" i="8" s="1"/>
  <c r="R200" i="8"/>
  <c r="S200" i="8" s="1"/>
  <c r="R201" i="8"/>
  <c r="S201" i="8" s="1"/>
  <c r="R202" i="8"/>
  <c r="S202" i="8" s="1"/>
  <c r="R203" i="8"/>
  <c r="S203" i="8" s="1"/>
  <c r="R204" i="8"/>
  <c r="S204" i="8" s="1"/>
  <c r="R205" i="8"/>
  <c r="S205" i="8" s="1"/>
  <c r="R206" i="8"/>
  <c r="S206" i="8" s="1"/>
  <c r="R207" i="8"/>
  <c r="S207" i="8" s="1"/>
  <c r="R208" i="8"/>
  <c r="S208" i="8" s="1"/>
  <c r="R209" i="8"/>
  <c r="S209" i="8" s="1"/>
  <c r="R210" i="8"/>
  <c r="S210" i="8" s="1"/>
  <c r="R211" i="8"/>
  <c r="S211" i="8" s="1"/>
  <c r="R213" i="8"/>
  <c r="S213" i="8" s="1"/>
  <c r="R214" i="8"/>
  <c r="S214" i="8" s="1"/>
  <c r="R215" i="8"/>
  <c r="S215" i="8" s="1"/>
  <c r="R216" i="8"/>
  <c r="S216" i="8" s="1"/>
  <c r="R217" i="8"/>
  <c r="S217" i="8" s="1"/>
  <c r="R218" i="8"/>
  <c r="S218" i="8" s="1"/>
  <c r="R219" i="8"/>
  <c r="S219" i="8" s="1"/>
  <c r="R220" i="8"/>
  <c r="S220" i="8" s="1"/>
  <c r="R221" i="8"/>
  <c r="S221" i="8" s="1"/>
  <c r="R222" i="8"/>
  <c r="S222" i="8" s="1"/>
  <c r="R223" i="8"/>
  <c r="S223" i="8" s="1"/>
  <c r="R224" i="8"/>
  <c r="S224" i="8" s="1"/>
  <c r="R225" i="8"/>
  <c r="S225" i="8" s="1"/>
  <c r="R227" i="8"/>
  <c r="S227" i="8" s="1"/>
  <c r="R228" i="8"/>
  <c r="S228" i="8" s="1"/>
  <c r="R229" i="8"/>
  <c r="S229" i="8" s="1"/>
  <c r="R230" i="8"/>
  <c r="S230" i="8" s="1"/>
  <c r="R231" i="8"/>
  <c r="S231" i="8" s="1"/>
  <c r="R232" i="8"/>
  <c r="S232" i="8" s="1"/>
  <c r="R233" i="8"/>
  <c r="S233" i="8" s="1"/>
  <c r="R234" i="8"/>
  <c r="S234" i="8" s="1"/>
  <c r="R235" i="8"/>
  <c r="S235" i="8" s="1"/>
  <c r="R237" i="8"/>
  <c r="S237" i="8" s="1"/>
  <c r="R238" i="8"/>
  <c r="S238" i="8" s="1"/>
  <c r="R239" i="8"/>
  <c r="S239" i="8" s="1"/>
  <c r="R240" i="8"/>
  <c r="S240" i="8" s="1"/>
  <c r="R241" i="8"/>
  <c r="S241" i="8" s="1"/>
  <c r="R242" i="8"/>
  <c r="S242" i="8" s="1"/>
  <c r="R243" i="8"/>
  <c r="S243" i="8" s="1"/>
  <c r="R244" i="8"/>
  <c r="S244" i="8" s="1"/>
  <c r="R246" i="8"/>
  <c r="S246" i="8" s="1"/>
  <c r="R247" i="8"/>
  <c r="S247" i="8" s="1"/>
  <c r="R248" i="8"/>
  <c r="S248" i="8" s="1"/>
  <c r="R249" i="8"/>
  <c r="S249" i="8" s="1"/>
  <c r="R250" i="8"/>
  <c r="S250" i="8" s="1"/>
  <c r="R251" i="8"/>
  <c r="S251" i="8" s="1"/>
  <c r="R252" i="8"/>
  <c r="S252" i="8" s="1"/>
  <c r="R253" i="8"/>
  <c r="S253" i="8" s="1"/>
  <c r="R254" i="8"/>
  <c r="S254" i="8" s="1"/>
  <c r="R255" i="8"/>
  <c r="S255" i="8" s="1"/>
  <c r="R256" i="8"/>
  <c r="S256" i="8" s="1"/>
  <c r="R257" i="8"/>
  <c r="S257" i="8" s="1"/>
  <c r="R258" i="8"/>
  <c r="S258" i="8" s="1"/>
  <c r="R259" i="8"/>
  <c r="S259" i="8" s="1"/>
  <c r="R260" i="8"/>
  <c r="S260" i="8" s="1"/>
  <c r="R262" i="8"/>
  <c r="S262" i="8" s="1"/>
  <c r="R263" i="8"/>
  <c r="S263" i="8" s="1"/>
  <c r="R264" i="8"/>
  <c r="S264" i="8" s="1"/>
  <c r="R265" i="8"/>
  <c r="S265" i="8" s="1"/>
  <c r="R266" i="8"/>
  <c r="S266" i="8" s="1"/>
  <c r="R267" i="8"/>
  <c r="S267" i="8" s="1"/>
  <c r="R268" i="8"/>
  <c r="S268" i="8" s="1"/>
  <c r="R270" i="8"/>
  <c r="S270" i="8" s="1"/>
  <c r="R271" i="8"/>
  <c r="S271" i="8" s="1"/>
  <c r="R272" i="8"/>
  <c r="S272" i="8" s="1"/>
  <c r="R273" i="8"/>
  <c r="S273" i="8" s="1"/>
  <c r="R274" i="8"/>
  <c r="S274" i="8" s="1"/>
  <c r="R275" i="8"/>
  <c r="S275" i="8" s="1"/>
  <c r="R276" i="8"/>
  <c r="S276" i="8" s="1"/>
  <c r="R277" i="8"/>
  <c r="S277" i="8" s="1"/>
  <c r="R278" i="8"/>
  <c r="S278" i="8" s="1"/>
  <c r="R279" i="8"/>
  <c r="S279" i="8" s="1"/>
  <c r="R280" i="8"/>
  <c r="S280" i="8" s="1"/>
  <c r="R281" i="8"/>
  <c r="S281" i="8" s="1"/>
  <c r="R282" i="8"/>
  <c r="S282" i="8" s="1"/>
  <c r="R283" i="8"/>
  <c r="S283" i="8" s="1"/>
  <c r="R284" i="8"/>
  <c r="S284" i="8" s="1"/>
  <c r="R285" i="8"/>
  <c r="S285" i="8" s="1"/>
  <c r="R286" i="8"/>
  <c r="S286" i="8" s="1"/>
  <c r="R288" i="8"/>
  <c r="S288" i="8" s="1"/>
  <c r="R289" i="8"/>
  <c r="S289" i="8" s="1"/>
  <c r="R290" i="8"/>
  <c r="S290" i="8" s="1"/>
  <c r="R291" i="8"/>
  <c r="S291" i="8" s="1"/>
  <c r="R292" i="8"/>
  <c r="S292" i="8" s="1"/>
  <c r="R293" i="8"/>
  <c r="S293" i="8" s="1"/>
  <c r="R294" i="8"/>
  <c r="S294" i="8" s="1"/>
  <c r="R295" i="8"/>
  <c r="S295" i="8" s="1"/>
  <c r="R296" i="8"/>
  <c r="S296" i="8" s="1"/>
  <c r="R297" i="8"/>
  <c r="S297" i="8" s="1"/>
  <c r="R298" i="8"/>
  <c r="S298" i="8" s="1"/>
  <c r="R299" i="8"/>
  <c r="S299" i="8" s="1"/>
  <c r="R300" i="8"/>
  <c r="S300" i="8" s="1"/>
  <c r="R301" i="8"/>
  <c r="S301" i="8" s="1"/>
  <c r="R302" i="8"/>
  <c r="S302" i="8" s="1"/>
  <c r="R303" i="8"/>
  <c r="S303" i="8" s="1"/>
  <c r="R304" i="8"/>
  <c r="S304" i="8" s="1"/>
  <c r="R305" i="8"/>
  <c r="S305" i="8" s="1"/>
  <c r="R306" i="8"/>
  <c r="S306" i="8" s="1"/>
  <c r="R307" i="8"/>
  <c r="S307" i="8" s="1"/>
  <c r="R308" i="8"/>
  <c r="S308" i="8" s="1"/>
  <c r="R309" i="8"/>
  <c r="S309" i="8" s="1"/>
  <c r="R310" i="8"/>
  <c r="S310" i="8" s="1"/>
  <c r="R311" i="8"/>
  <c r="S311" i="8" s="1"/>
  <c r="R313" i="8"/>
  <c r="S313" i="8" s="1"/>
  <c r="R314" i="8"/>
  <c r="S314" i="8" s="1"/>
  <c r="R315" i="8"/>
  <c r="S315" i="8" s="1"/>
  <c r="R316" i="8"/>
  <c r="S316" i="8" s="1"/>
  <c r="R317" i="8"/>
  <c r="S317" i="8" s="1"/>
  <c r="R318" i="8"/>
  <c r="S318" i="8" s="1"/>
  <c r="R319" i="8"/>
  <c r="S319" i="8" s="1"/>
  <c r="R320" i="8"/>
  <c r="S320" i="8" s="1"/>
  <c r="R321" i="8"/>
  <c r="S321" i="8" s="1"/>
  <c r="R322" i="8"/>
  <c r="S322" i="8" s="1"/>
  <c r="R323" i="8"/>
  <c r="S323" i="8" s="1"/>
  <c r="R324" i="8"/>
  <c r="S324" i="8" s="1"/>
  <c r="R325" i="8"/>
  <c r="S325" i="8" s="1"/>
  <c r="R326" i="8"/>
  <c r="S326" i="8" s="1"/>
  <c r="R327" i="8"/>
  <c r="S327" i="8" s="1"/>
  <c r="R329" i="8"/>
  <c r="S329" i="8" s="1"/>
  <c r="R330" i="8"/>
  <c r="S330" i="8" s="1"/>
  <c r="R331" i="8"/>
  <c r="S331" i="8" s="1"/>
  <c r="R332" i="8"/>
  <c r="S332" i="8" s="1"/>
  <c r="R333" i="8"/>
  <c r="S333" i="8" s="1"/>
  <c r="R334" i="8"/>
  <c r="S334" i="8" s="1"/>
  <c r="R335" i="8"/>
  <c r="S335" i="8" s="1"/>
  <c r="R336" i="8"/>
  <c r="S336" i="8" s="1"/>
  <c r="R337" i="8"/>
  <c r="S337" i="8" s="1"/>
  <c r="R338" i="8"/>
  <c r="S338" i="8" s="1"/>
  <c r="R339" i="8"/>
  <c r="S339" i="8" s="1"/>
  <c r="R341" i="8"/>
  <c r="S341" i="8" s="1"/>
  <c r="R342" i="8"/>
  <c r="S342" i="8" s="1"/>
  <c r="R343" i="8"/>
  <c r="S343" i="8" s="1"/>
  <c r="R344" i="8"/>
  <c r="S344" i="8" s="1"/>
  <c r="R345" i="8"/>
  <c r="S345" i="8" s="1"/>
  <c r="R346" i="8"/>
  <c r="S346" i="8" s="1"/>
  <c r="R347" i="8"/>
  <c r="S347" i="8" s="1"/>
  <c r="R348" i="8"/>
  <c r="S348" i="8" s="1"/>
  <c r="R349" i="8"/>
  <c r="S349" i="8" s="1"/>
  <c r="R350" i="8"/>
  <c r="S350" i="8" s="1"/>
  <c r="R351" i="8"/>
  <c r="S351" i="8" s="1"/>
  <c r="R353" i="8"/>
  <c r="S353" i="8" s="1"/>
  <c r="R354" i="8"/>
  <c r="S354" i="8" s="1"/>
  <c r="R355" i="8"/>
  <c r="S355" i="8" s="1"/>
  <c r="R356" i="8"/>
  <c r="S356" i="8" s="1"/>
  <c r="R357" i="8"/>
  <c r="S357" i="8" s="1"/>
  <c r="R358" i="8"/>
  <c r="S358" i="8" s="1"/>
  <c r="R359" i="8"/>
  <c r="S359" i="8" s="1"/>
  <c r="R360" i="8"/>
  <c r="S360" i="8" s="1"/>
  <c r="R361" i="8"/>
  <c r="S361" i="8" s="1"/>
  <c r="R362" i="8"/>
  <c r="S362" i="8" s="1"/>
  <c r="R363" i="8"/>
  <c r="S363" i="8" s="1"/>
  <c r="R365" i="8"/>
  <c r="S365" i="8" s="1"/>
  <c r="R366" i="8"/>
  <c r="S366" i="8" s="1"/>
  <c r="R367" i="8"/>
  <c r="S367" i="8" s="1"/>
  <c r="R368" i="8"/>
  <c r="S368" i="8" s="1"/>
  <c r="R369" i="8"/>
  <c r="S369" i="8" s="1"/>
  <c r="R370" i="8"/>
  <c r="S370" i="8" s="1"/>
  <c r="R371" i="8"/>
  <c r="S371" i="8" s="1"/>
  <c r="R372" i="8"/>
  <c r="S372" i="8" s="1"/>
  <c r="R373" i="8"/>
  <c r="S373" i="8" s="1"/>
  <c r="R374" i="8"/>
  <c r="S374" i="8" s="1"/>
  <c r="R375" i="8"/>
  <c r="S375" i="8" s="1"/>
  <c r="R376" i="8"/>
  <c r="S376" i="8" s="1"/>
  <c r="I44" i="8"/>
  <c r="J44" i="8" s="1"/>
  <c r="I43" i="8"/>
  <c r="J43" i="8" s="1"/>
  <c r="I42" i="8"/>
  <c r="J42" i="8" s="1"/>
  <c r="I41" i="8"/>
  <c r="J41" i="8" s="1"/>
  <c r="I40" i="8"/>
  <c r="J40" i="8" s="1"/>
  <c r="I39" i="8"/>
  <c r="J39" i="8" s="1"/>
  <c r="I38" i="8"/>
  <c r="J38" i="8" s="1"/>
  <c r="I37" i="8"/>
  <c r="J37" i="8" s="1"/>
  <c r="I36" i="8"/>
  <c r="J36" i="8" s="1"/>
  <c r="I35" i="8"/>
  <c r="J35" i="8" s="1"/>
  <c r="I34" i="8"/>
  <c r="J34" i="8" s="1"/>
  <c r="I33" i="8"/>
  <c r="J33" i="8" s="1"/>
  <c r="I32" i="8"/>
  <c r="J32" i="8" s="1"/>
  <c r="I31" i="8"/>
  <c r="J31" i="8" s="1"/>
  <c r="I30" i="8"/>
  <c r="J30" i="8" s="1"/>
  <c r="I29" i="8"/>
  <c r="J29" i="8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L47" i="8"/>
  <c r="M47" i="8" s="1"/>
  <c r="L48" i="8"/>
  <c r="M48" i="8" s="1"/>
  <c r="L49" i="8"/>
  <c r="M49" i="8" s="1"/>
  <c r="L50" i="8"/>
  <c r="M50" i="8" s="1"/>
  <c r="L51" i="8"/>
  <c r="M51" i="8" s="1"/>
  <c r="L53" i="8"/>
  <c r="M53" i="8" s="1"/>
  <c r="L54" i="8"/>
  <c r="M54" i="8" s="1"/>
  <c r="L55" i="8"/>
  <c r="M55" i="8" s="1"/>
  <c r="L56" i="8"/>
  <c r="M56" i="8" s="1"/>
  <c r="L57" i="8"/>
  <c r="M57" i="8" s="1"/>
  <c r="L58" i="8"/>
  <c r="M58" i="8" s="1"/>
  <c r="L59" i="8"/>
  <c r="M59" i="8" s="1"/>
  <c r="L60" i="8"/>
  <c r="M60" i="8" s="1"/>
  <c r="L61" i="8"/>
  <c r="M61" i="8" s="1"/>
  <c r="L62" i="8"/>
  <c r="M62" i="8" s="1"/>
  <c r="L63" i="8"/>
  <c r="M63" i="8" s="1"/>
  <c r="L64" i="8"/>
  <c r="M64" i="8" s="1"/>
  <c r="L65" i="8"/>
  <c r="M65" i="8" s="1"/>
  <c r="L67" i="8"/>
  <c r="M67" i="8" s="1"/>
  <c r="L68" i="8"/>
  <c r="M68" i="8" s="1"/>
  <c r="L69" i="8"/>
  <c r="M69" i="8" s="1"/>
  <c r="L70" i="8"/>
  <c r="M70" i="8" s="1"/>
  <c r="L71" i="8"/>
  <c r="M71" i="8" s="1"/>
  <c r="L73" i="8"/>
  <c r="M73" i="8" s="1"/>
  <c r="L74" i="8"/>
  <c r="M74" i="8" s="1"/>
  <c r="L75" i="8"/>
  <c r="M75" i="8" s="1"/>
  <c r="L76" i="8"/>
  <c r="M76" i="8" s="1"/>
  <c r="L77" i="8"/>
  <c r="M77" i="8" s="1"/>
  <c r="L78" i="8"/>
  <c r="M78" i="8" s="1"/>
  <c r="L79" i="8"/>
  <c r="M79" i="8" s="1"/>
  <c r="L80" i="8"/>
  <c r="M80" i="8" s="1"/>
  <c r="L82" i="8"/>
  <c r="M82" i="8" s="1"/>
  <c r="L83" i="8"/>
  <c r="M83" i="8" s="1"/>
  <c r="L84" i="8"/>
  <c r="M84" i="8" s="1"/>
  <c r="L85" i="8"/>
  <c r="M85" i="8" s="1"/>
  <c r="L86" i="8"/>
  <c r="M86" i="8" s="1"/>
  <c r="L87" i="8"/>
  <c r="M87" i="8" s="1"/>
  <c r="L88" i="8"/>
  <c r="M88" i="8" s="1"/>
  <c r="L89" i="8"/>
  <c r="M89" i="8" s="1"/>
  <c r="L90" i="8"/>
  <c r="M90" i="8" s="1"/>
  <c r="L92" i="8"/>
  <c r="M92" i="8" s="1"/>
  <c r="L93" i="8"/>
  <c r="M93" i="8" s="1"/>
  <c r="L94" i="8"/>
  <c r="M94" i="8" s="1"/>
  <c r="L95" i="8"/>
  <c r="M95" i="8" s="1"/>
  <c r="L96" i="8"/>
  <c r="M96" i="8" s="1"/>
  <c r="L97" i="8"/>
  <c r="M97" i="8" s="1"/>
  <c r="L98" i="8"/>
  <c r="M98" i="8" s="1"/>
  <c r="L99" i="8"/>
  <c r="M99" i="8" s="1"/>
  <c r="L100" i="8"/>
  <c r="M100" i="8" s="1"/>
  <c r="L101" i="8"/>
  <c r="M101" i="8" s="1"/>
  <c r="L102" i="8"/>
  <c r="M102" i="8" s="1"/>
  <c r="L103" i="8"/>
  <c r="M103" i="8" s="1"/>
  <c r="L104" i="8"/>
  <c r="M104" i="8" s="1"/>
  <c r="L106" i="8"/>
  <c r="M106" i="8" s="1"/>
  <c r="L107" i="8"/>
  <c r="M107" i="8" s="1"/>
  <c r="L108" i="8"/>
  <c r="M108" i="8" s="1"/>
  <c r="L109" i="8"/>
  <c r="M109" i="8" s="1"/>
  <c r="L110" i="8"/>
  <c r="M110" i="8" s="1"/>
  <c r="L111" i="8"/>
  <c r="M111" i="8" s="1"/>
  <c r="L112" i="8"/>
  <c r="M112" i="8" s="1"/>
  <c r="L113" i="8"/>
  <c r="M113" i="8" s="1"/>
  <c r="L114" i="8"/>
  <c r="M114" i="8" s="1"/>
  <c r="L115" i="8"/>
  <c r="M115" i="8" s="1"/>
  <c r="L116" i="8"/>
  <c r="M116" i="8" s="1"/>
  <c r="L117" i="8"/>
  <c r="M117" i="8" s="1"/>
  <c r="L118" i="8"/>
  <c r="M118" i="8" s="1"/>
  <c r="L119" i="8"/>
  <c r="M119" i="8" s="1"/>
  <c r="L120" i="8"/>
  <c r="M120" i="8" s="1"/>
  <c r="L122" i="8"/>
  <c r="M122" i="8" s="1"/>
  <c r="L123" i="8"/>
  <c r="M123" i="8" s="1"/>
  <c r="L124" i="8"/>
  <c r="M124" i="8" s="1"/>
  <c r="L125" i="8"/>
  <c r="M125" i="8" s="1"/>
  <c r="L126" i="8"/>
  <c r="M126" i="8" s="1"/>
  <c r="L127" i="8"/>
  <c r="M127" i="8" s="1"/>
  <c r="L128" i="8"/>
  <c r="M128" i="8" s="1"/>
  <c r="L130" i="8"/>
  <c r="M130" i="8" s="1"/>
  <c r="L131" i="8"/>
  <c r="M131" i="8" s="1"/>
  <c r="L132" i="8"/>
  <c r="M132" i="8" s="1"/>
  <c r="L133" i="8"/>
  <c r="M133" i="8" s="1"/>
  <c r="L134" i="8"/>
  <c r="M134" i="8" s="1"/>
  <c r="L135" i="8"/>
  <c r="M135" i="8" s="1"/>
  <c r="L136" i="8"/>
  <c r="M136" i="8" s="1"/>
  <c r="L137" i="8"/>
  <c r="M137" i="8" s="1"/>
  <c r="L138" i="8"/>
  <c r="M138" i="8" s="1"/>
  <c r="L140" i="8"/>
  <c r="M140" i="8" s="1"/>
  <c r="L141" i="8"/>
  <c r="M141" i="8" s="1"/>
  <c r="L142" i="8"/>
  <c r="M142" i="8" s="1"/>
  <c r="L143" i="8"/>
  <c r="M143" i="8" s="1"/>
  <c r="L144" i="8"/>
  <c r="M144" i="8" s="1"/>
  <c r="L145" i="8"/>
  <c r="M145" i="8" s="1"/>
  <c r="L147" i="8"/>
  <c r="M147" i="8" s="1"/>
  <c r="L148" i="8"/>
  <c r="M148" i="8" s="1"/>
  <c r="L149" i="8"/>
  <c r="M149" i="8" s="1"/>
  <c r="L150" i="8"/>
  <c r="M150" i="8" s="1"/>
  <c r="L151" i="8"/>
  <c r="M151" i="8" s="1"/>
  <c r="L152" i="8"/>
  <c r="M152" i="8" s="1"/>
  <c r="L153" i="8"/>
  <c r="M153" i="8" s="1"/>
  <c r="L154" i="8"/>
  <c r="M154" i="8" s="1"/>
  <c r="L155" i="8"/>
  <c r="M155" i="8" s="1"/>
  <c r="L156" i="8"/>
  <c r="M156" i="8" s="1"/>
  <c r="L157" i="8"/>
  <c r="M157" i="8" s="1"/>
  <c r="L158" i="8"/>
  <c r="M158" i="8" s="1"/>
  <c r="L160" i="8"/>
  <c r="M160" i="8" s="1"/>
  <c r="L161" i="8"/>
  <c r="M161" i="8" s="1"/>
  <c r="L162" i="8"/>
  <c r="M162" i="8" s="1"/>
  <c r="L163" i="8"/>
  <c r="M163" i="8" s="1"/>
  <c r="L164" i="8"/>
  <c r="M164" i="8" s="1"/>
  <c r="L165" i="8"/>
  <c r="M165" i="8" s="1"/>
  <c r="L166" i="8"/>
  <c r="M166" i="8" s="1"/>
  <c r="L167" i="8"/>
  <c r="M167" i="8" s="1"/>
  <c r="L168" i="8"/>
  <c r="M168" i="8" s="1"/>
  <c r="L169" i="8"/>
  <c r="M169" i="8" s="1"/>
  <c r="L170" i="8"/>
  <c r="M170" i="8" s="1"/>
  <c r="L171" i="8"/>
  <c r="M171" i="8" s="1"/>
  <c r="L172" i="8"/>
  <c r="M172" i="8" s="1"/>
  <c r="L174" i="8"/>
  <c r="M174" i="8" s="1"/>
  <c r="L175" i="8"/>
  <c r="M175" i="8" s="1"/>
  <c r="L176" i="8"/>
  <c r="M176" i="8" s="1"/>
  <c r="L177" i="8"/>
  <c r="M177" i="8" s="1"/>
  <c r="L178" i="8"/>
  <c r="M178" i="8" s="1"/>
  <c r="L179" i="8"/>
  <c r="M179" i="8" s="1"/>
  <c r="L180" i="8"/>
  <c r="M180" i="8" s="1"/>
  <c r="L181" i="8"/>
  <c r="M181" i="8" s="1"/>
  <c r="L182" i="8"/>
  <c r="M182" i="8" s="1"/>
  <c r="L183" i="8"/>
  <c r="M183" i="8" s="1"/>
  <c r="L184" i="8"/>
  <c r="M184" i="8" s="1"/>
  <c r="L186" i="8"/>
  <c r="M186" i="8" s="1"/>
  <c r="L187" i="8"/>
  <c r="M187" i="8" s="1"/>
  <c r="L188" i="8"/>
  <c r="M188" i="8" s="1"/>
  <c r="L189" i="8"/>
  <c r="M189" i="8" s="1"/>
  <c r="L190" i="8"/>
  <c r="M190" i="8" s="1"/>
  <c r="L191" i="8"/>
  <c r="M191" i="8" s="1"/>
  <c r="L192" i="8"/>
  <c r="M192" i="8" s="1"/>
  <c r="L193" i="8"/>
  <c r="M193" i="8" s="1"/>
  <c r="L194" i="8"/>
  <c r="M194" i="8" s="1"/>
  <c r="L195" i="8"/>
  <c r="M195" i="8" s="1"/>
  <c r="L196" i="8"/>
  <c r="M196" i="8" s="1"/>
  <c r="L197" i="8"/>
  <c r="M197" i="8" s="1"/>
  <c r="L198" i="8"/>
  <c r="M198" i="8" s="1"/>
  <c r="L200" i="8"/>
  <c r="M200" i="8" s="1"/>
  <c r="L201" i="8"/>
  <c r="M201" i="8" s="1"/>
  <c r="L202" i="8"/>
  <c r="M202" i="8" s="1"/>
  <c r="L203" i="8"/>
  <c r="M203" i="8" s="1"/>
  <c r="L204" i="8"/>
  <c r="M204" i="8" s="1"/>
  <c r="L205" i="8"/>
  <c r="M205" i="8" s="1"/>
  <c r="L206" i="8"/>
  <c r="M206" i="8" s="1"/>
  <c r="L207" i="8"/>
  <c r="M207" i="8" s="1"/>
  <c r="L208" i="8"/>
  <c r="M208" i="8" s="1"/>
  <c r="L209" i="8"/>
  <c r="M209" i="8" s="1"/>
  <c r="L210" i="8"/>
  <c r="M210" i="8" s="1"/>
  <c r="L211" i="8"/>
  <c r="M211" i="8" s="1"/>
  <c r="L213" i="8"/>
  <c r="M213" i="8" s="1"/>
  <c r="L214" i="8"/>
  <c r="M214" i="8" s="1"/>
  <c r="L215" i="8"/>
  <c r="M215" i="8" s="1"/>
  <c r="L216" i="8"/>
  <c r="M216" i="8" s="1"/>
  <c r="L217" i="8"/>
  <c r="M217" i="8" s="1"/>
  <c r="L218" i="8"/>
  <c r="M218" i="8" s="1"/>
  <c r="L219" i="8"/>
  <c r="M219" i="8" s="1"/>
  <c r="L220" i="8"/>
  <c r="M220" i="8" s="1"/>
  <c r="L221" i="8"/>
  <c r="M221" i="8" s="1"/>
  <c r="L222" i="8"/>
  <c r="M222" i="8" s="1"/>
  <c r="L223" i="8"/>
  <c r="M223" i="8" s="1"/>
  <c r="L224" i="8"/>
  <c r="M224" i="8" s="1"/>
  <c r="L225" i="8"/>
  <c r="M225" i="8" s="1"/>
  <c r="L227" i="8"/>
  <c r="M227" i="8" s="1"/>
  <c r="L228" i="8"/>
  <c r="M228" i="8" s="1"/>
  <c r="L229" i="8"/>
  <c r="M229" i="8" s="1"/>
  <c r="L230" i="8"/>
  <c r="M230" i="8" s="1"/>
  <c r="L231" i="8"/>
  <c r="M231" i="8" s="1"/>
  <c r="L232" i="8"/>
  <c r="M232" i="8" s="1"/>
  <c r="L233" i="8"/>
  <c r="M233" i="8" s="1"/>
  <c r="L234" i="8"/>
  <c r="M234" i="8" s="1"/>
  <c r="L235" i="8"/>
  <c r="M235" i="8" s="1"/>
  <c r="L237" i="8"/>
  <c r="M237" i="8" s="1"/>
  <c r="L238" i="8"/>
  <c r="M238" i="8" s="1"/>
  <c r="L239" i="8"/>
  <c r="M239" i="8" s="1"/>
  <c r="L240" i="8"/>
  <c r="M240" i="8" s="1"/>
  <c r="L241" i="8"/>
  <c r="M241" i="8" s="1"/>
  <c r="L242" i="8"/>
  <c r="M242" i="8" s="1"/>
  <c r="L243" i="8"/>
  <c r="M243" i="8" s="1"/>
  <c r="L244" i="8"/>
  <c r="M244" i="8" s="1"/>
  <c r="L246" i="8"/>
  <c r="M246" i="8" s="1"/>
  <c r="L247" i="8"/>
  <c r="M247" i="8" s="1"/>
  <c r="L248" i="8"/>
  <c r="M248" i="8" s="1"/>
  <c r="L249" i="8"/>
  <c r="M249" i="8" s="1"/>
  <c r="L250" i="8"/>
  <c r="M250" i="8" s="1"/>
  <c r="L251" i="8"/>
  <c r="M251" i="8" s="1"/>
  <c r="L252" i="8"/>
  <c r="M252" i="8" s="1"/>
  <c r="L253" i="8"/>
  <c r="M253" i="8" s="1"/>
  <c r="L254" i="8"/>
  <c r="M254" i="8" s="1"/>
  <c r="L255" i="8"/>
  <c r="M255" i="8" s="1"/>
  <c r="L256" i="8"/>
  <c r="M256" i="8" s="1"/>
  <c r="L257" i="8"/>
  <c r="M257" i="8" s="1"/>
  <c r="L258" i="8"/>
  <c r="M258" i="8" s="1"/>
  <c r="L259" i="8"/>
  <c r="M259" i="8" s="1"/>
  <c r="L260" i="8"/>
  <c r="M260" i="8" s="1"/>
  <c r="L262" i="8"/>
  <c r="M262" i="8" s="1"/>
  <c r="L263" i="8"/>
  <c r="M263" i="8" s="1"/>
  <c r="L264" i="8"/>
  <c r="M264" i="8" s="1"/>
  <c r="L265" i="8"/>
  <c r="M265" i="8" s="1"/>
  <c r="L266" i="8"/>
  <c r="M266" i="8" s="1"/>
  <c r="L267" i="8"/>
  <c r="M267" i="8" s="1"/>
  <c r="L268" i="8"/>
  <c r="M268" i="8" s="1"/>
  <c r="L270" i="8"/>
  <c r="M270" i="8" s="1"/>
  <c r="L271" i="8"/>
  <c r="M271" i="8" s="1"/>
  <c r="L272" i="8"/>
  <c r="M272" i="8" s="1"/>
  <c r="L273" i="8"/>
  <c r="M273" i="8" s="1"/>
  <c r="L274" i="8"/>
  <c r="M274" i="8" s="1"/>
  <c r="L275" i="8"/>
  <c r="M275" i="8" s="1"/>
  <c r="L276" i="8"/>
  <c r="M276" i="8" s="1"/>
  <c r="L277" i="8"/>
  <c r="M277" i="8" s="1"/>
  <c r="L278" i="8"/>
  <c r="M278" i="8" s="1"/>
  <c r="L279" i="8"/>
  <c r="M279" i="8" s="1"/>
  <c r="L280" i="8"/>
  <c r="M280" i="8" s="1"/>
  <c r="L281" i="8"/>
  <c r="M281" i="8" s="1"/>
  <c r="L282" i="8"/>
  <c r="M282" i="8" s="1"/>
  <c r="L283" i="8"/>
  <c r="M283" i="8" s="1"/>
  <c r="L284" i="8"/>
  <c r="M284" i="8" s="1"/>
  <c r="L285" i="8"/>
  <c r="M285" i="8" s="1"/>
  <c r="L286" i="8"/>
  <c r="M286" i="8" s="1"/>
  <c r="L288" i="8"/>
  <c r="M288" i="8" s="1"/>
  <c r="L289" i="8"/>
  <c r="M289" i="8" s="1"/>
  <c r="L290" i="8"/>
  <c r="M290" i="8" s="1"/>
  <c r="L291" i="8"/>
  <c r="M291" i="8" s="1"/>
  <c r="L292" i="8"/>
  <c r="M292" i="8" s="1"/>
  <c r="L293" i="8"/>
  <c r="M293" i="8" s="1"/>
  <c r="L294" i="8"/>
  <c r="M294" i="8" s="1"/>
  <c r="L295" i="8"/>
  <c r="M295" i="8" s="1"/>
  <c r="L296" i="8"/>
  <c r="M296" i="8" s="1"/>
  <c r="L297" i="8"/>
  <c r="M297" i="8" s="1"/>
  <c r="L298" i="8"/>
  <c r="M298" i="8" s="1"/>
  <c r="L299" i="8"/>
  <c r="M299" i="8" s="1"/>
  <c r="L300" i="8"/>
  <c r="M300" i="8" s="1"/>
  <c r="L301" i="8"/>
  <c r="M301" i="8" s="1"/>
  <c r="L302" i="8"/>
  <c r="M302" i="8" s="1"/>
  <c r="L303" i="8"/>
  <c r="M303" i="8" s="1"/>
  <c r="L304" i="8"/>
  <c r="M304" i="8" s="1"/>
  <c r="L305" i="8"/>
  <c r="M305" i="8" s="1"/>
  <c r="L306" i="8"/>
  <c r="M306" i="8" s="1"/>
  <c r="L307" i="8"/>
  <c r="M307" i="8" s="1"/>
  <c r="L308" i="8"/>
  <c r="M308" i="8" s="1"/>
  <c r="L309" i="8"/>
  <c r="M309" i="8" s="1"/>
  <c r="L310" i="8"/>
  <c r="M310" i="8" s="1"/>
  <c r="L311" i="8"/>
  <c r="M311" i="8" s="1"/>
  <c r="L313" i="8"/>
  <c r="M313" i="8" s="1"/>
  <c r="L314" i="8"/>
  <c r="M314" i="8" s="1"/>
  <c r="L315" i="8"/>
  <c r="M315" i="8" s="1"/>
  <c r="L316" i="8"/>
  <c r="M316" i="8" s="1"/>
  <c r="L317" i="8"/>
  <c r="M317" i="8" s="1"/>
  <c r="L318" i="8"/>
  <c r="M318" i="8" s="1"/>
  <c r="L319" i="8"/>
  <c r="M319" i="8" s="1"/>
  <c r="L320" i="8"/>
  <c r="M320" i="8" s="1"/>
  <c r="L321" i="8"/>
  <c r="M321" i="8" s="1"/>
  <c r="L322" i="8"/>
  <c r="M322" i="8" s="1"/>
  <c r="L323" i="8"/>
  <c r="M323" i="8" s="1"/>
  <c r="L324" i="8"/>
  <c r="M324" i="8" s="1"/>
  <c r="L325" i="8"/>
  <c r="M325" i="8" s="1"/>
  <c r="L326" i="8"/>
  <c r="M326" i="8" s="1"/>
  <c r="L327" i="8"/>
  <c r="M327" i="8" s="1"/>
  <c r="L329" i="8"/>
  <c r="M329" i="8" s="1"/>
  <c r="L330" i="8"/>
  <c r="M330" i="8" s="1"/>
  <c r="L331" i="8"/>
  <c r="M331" i="8" s="1"/>
  <c r="L332" i="8"/>
  <c r="M332" i="8" s="1"/>
  <c r="L333" i="8"/>
  <c r="M333" i="8" s="1"/>
  <c r="L334" i="8"/>
  <c r="M334" i="8" s="1"/>
  <c r="L335" i="8"/>
  <c r="M335" i="8" s="1"/>
  <c r="L336" i="8"/>
  <c r="M336" i="8" s="1"/>
  <c r="L337" i="8"/>
  <c r="M337" i="8" s="1"/>
  <c r="L338" i="8"/>
  <c r="M338" i="8" s="1"/>
  <c r="L339" i="8"/>
  <c r="M339" i="8" s="1"/>
  <c r="L341" i="8"/>
  <c r="M341" i="8" s="1"/>
  <c r="L342" i="8"/>
  <c r="M342" i="8" s="1"/>
  <c r="L343" i="8"/>
  <c r="M343" i="8" s="1"/>
  <c r="L344" i="8"/>
  <c r="M344" i="8" s="1"/>
  <c r="L345" i="8"/>
  <c r="M345" i="8" s="1"/>
  <c r="L346" i="8"/>
  <c r="M346" i="8" s="1"/>
  <c r="L347" i="8"/>
  <c r="M347" i="8" s="1"/>
  <c r="L348" i="8"/>
  <c r="M348" i="8" s="1"/>
  <c r="L349" i="8"/>
  <c r="M349" i="8" s="1"/>
  <c r="L350" i="8"/>
  <c r="M350" i="8" s="1"/>
  <c r="L351" i="8"/>
  <c r="M351" i="8" s="1"/>
  <c r="L353" i="8"/>
  <c r="M353" i="8" s="1"/>
  <c r="L354" i="8"/>
  <c r="M354" i="8" s="1"/>
  <c r="L355" i="8"/>
  <c r="M355" i="8" s="1"/>
  <c r="L356" i="8"/>
  <c r="M356" i="8" s="1"/>
  <c r="L357" i="8"/>
  <c r="M357" i="8" s="1"/>
  <c r="L358" i="8"/>
  <c r="M358" i="8" s="1"/>
  <c r="L359" i="8"/>
  <c r="M359" i="8" s="1"/>
  <c r="L360" i="8"/>
  <c r="M360" i="8" s="1"/>
  <c r="L361" i="8"/>
  <c r="M361" i="8" s="1"/>
  <c r="L362" i="8"/>
  <c r="M362" i="8" s="1"/>
  <c r="L363" i="8"/>
  <c r="M363" i="8" s="1"/>
  <c r="L365" i="8"/>
  <c r="M365" i="8" s="1"/>
  <c r="L366" i="8"/>
  <c r="M366" i="8" s="1"/>
  <c r="L367" i="8"/>
  <c r="M367" i="8" s="1"/>
  <c r="L368" i="8"/>
  <c r="M368" i="8" s="1"/>
  <c r="L369" i="8"/>
  <c r="M369" i="8" s="1"/>
  <c r="L370" i="8"/>
  <c r="M370" i="8" s="1"/>
  <c r="L371" i="8"/>
  <c r="M371" i="8" s="1"/>
  <c r="L372" i="8"/>
  <c r="M372" i="8" s="1"/>
  <c r="L373" i="8"/>
  <c r="M373" i="8" s="1"/>
  <c r="L374" i="8"/>
  <c r="M374" i="8" s="1"/>
  <c r="L375" i="8"/>
  <c r="M375" i="8" s="1"/>
  <c r="L376" i="8"/>
  <c r="M376" i="8" s="1"/>
  <c r="C47" i="8"/>
  <c r="D47" i="8" s="1"/>
  <c r="C51" i="8"/>
  <c r="D51" i="8" s="1"/>
  <c r="C54" i="8"/>
  <c r="D54" i="8" s="1"/>
  <c r="C56" i="8"/>
  <c r="D56" i="8" s="1"/>
  <c r="C58" i="8"/>
  <c r="D58" i="8" s="1"/>
  <c r="C59" i="8"/>
  <c r="D59" i="8" s="1"/>
  <c r="C60" i="8"/>
  <c r="D60" i="8" s="1"/>
  <c r="C61" i="8"/>
  <c r="D61" i="8" s="1"/>
  <c r="C62" i="8"/>
  <c r="D62" i="8" s="1"/>
  <c r="C64" i="8"/>
  <c r="D64" i="8" s="1"/>
  <c r="C67" i="8"/>
  <c r="D67" i="8" s="1"/>
  <c r="C68" i="8"/>
  <c r="D68" i="8" s="1"/>
  <c r="C69" i="8"/>
  <c r="D69" i="8" s="1"/>
  <c r="C71" i="8"/>
  <c r="D71" i="8" s="1"/>
  <c r="C74" i="8"/>
  <c r="D74" i="8" s="1"/>
  <c r="C77" i="8"/>
  <c r="D77" i="8" s="1"/>
  <c r="C78" i="8"/>
  <c r="D78" i="8" s="1"/>
  <c r="C79" i="8"/>
  <c r="D79" i="8" s="1"/>
  <c r="C80" i="8"/>
  <c r="D80" i="8" s="1"/>
  <c r="C83" i="8"/>
  <c r="D83" i="8" s="1"/>
  <c r="C86" i="8"/>
  <c r="D86" i="8" s="1"/>
  <c r="C87" i="8"/>
  <c r="D87" i="8" s="1"/>
  <c r="C88" i="8"/>
  <c r="D88" i="8" s="1"/>
  <c r="C89" i="8"/>
  <c r="D89" i="8" s="1"/>
  <c r="C92" i="8"/>
  <c r="D92" i="8" s="1"/>
  <c r="C96" i="8"/>
  <c r="D96" i="8" s="1"/>
  <c r="C97" i="8"/>
  <c r="D97" i="8" s="1"/>
  <c r="C98" i="8"/>
  <c r="D98" i="8" s="1"/>
  <c r="C99" i="8"/>
  <c r="D99" i="8" s="1"/>
  <c r="C100" i="8"/>
  <c r="D100" i="8" s="1"/>
  <c r="C104" i="8"/>
  <c r="D104" i="8" s="1"/>
  <c r="C107" i="8"/>
  <c r="D107" i="8" s="1"/>
  <c r="C109" i="8"/>
  <c r="D109" i="8" s="1"/>
  <c r="C111" i="8"/>
  <c r="D111" i="8" s="1"/>
  <c r="C113" i="8"/>
  <c r="D113" i="8" s="1"/>
  <c r="C115" i="8"/>
  <c r="D115" i="8" s="1"/>
  <c r="C117" i="8"/>
  <c r="D117" i="8" s="1"/>
  <c r="C122" i="8"/>
  <c r="D122" i="8" s="1"/>
  <c r="C123" i="8"/>
  <c r="D123" i="8" s="1"/>
  <c r="C124" i="8"/>
  <c r="D124" i="8" s="1"/>
  <c r="C125" i="8"/>
  <c r="D125" i="8" s="1"/>
  <c r="C126" i="8"/>
  <c r="D126" i="8" s="1"/>
  <c r="C130" i="8"/>
  <c r="D130" i="8" s="1"/>
  <c r="C131" i="8"/>
  <c r="D131" i="8" s="1"/>
  <c r="C132" i="8"/>
  <c r="D132" i="8" s="1"/>
  <c r="C133" i="8"/>
  <c r="D133" i="8" s="1"/>
  <c r="C135" i="8"/>
  <c r="D135" i="8" s="1"/>
  <c r="C137" i="8"/>
  <c r="D137" i="8" s="1"/>
  <c r="C140" i="8"/>
  <c r="D140" i="8" s="1"/>
  <c r="C142" i="8"/>
  <c r="D142" i="8" s="1"/>
  <c r="C143" i="8"/>
  <c r="D143" i="8" s="1"/>
  <c r="C144" i="8"/>
  <c r="D144" i="8" s="1"/>
  <c r="C147" i="8"/>
  <c r="D147" i="8" s="1"/>
  <c r="C148" i="8"/>
  <c r="D148" i="8" s="1"/>
  <c r="C149" i="8"/>
  <c r="D149" i="8" s="1"/>
  <c r="C150" i="8"/>
  <c r="D150" i="8" s="1"/>
  <c r="C151" i="8"/>
  <c r="D151" i="8" s="1"/>
  <c r="C152" i="8"/>
  <c r="D152" i="8" s="1"/>
  <c r="C153" i="8"/>
  <c r="D153" i="8" s="1"/>
  <c r="C154" i="8"/>
  <c r="D154" i="8" s="1"/>
  <c r="C155" i="8"/>
  <c r="D155" i="8" s="1"/>
  <c r="C156" i="8"/>
  <c r="D156" i="8" s="1"/>
  <c r="C157" i="8"/>
  <c r="D157" i="8" s="1"/>
  <c r="C158" i="8"/>
  <c r="D158" i="8" s="1"/>
  <c r="C160" i="8"/>
  <c r="D160" i="8" s="1"/>
  <c r="C162" i="8"/>
  <c r="D162" i="8" s="1"/>
  <c r="C164" i="8"/>
  <c r="D164" i="8" s="1"/>
  <c r="C166" i="8"/>
  <c r="D166" i="8" s="1"/>
  <c r="C168" i="8"/>
  <c r="D168" i="8" s="1"/>
  <c r="C169" i="8"/>
  <c r="D169" i="8" s="1"/>
  <c r="C170" i="8"/>
  <c r="D170" i="8" s="1"/>
  <c r="C172" i="8"/>
  <c r="D172" i="8" s="1"/>
  <c r="C175" i="8"/>
  <c r="D175" i="8" s="1"/>
  <c r="C177" i="8"/>
  <c r="D177" i="8" s="1"/>
  <c r="C179" i="8"/>
  <c r="D179" i="8" s="1"/>
  <c r="C181" i="8"/>
  <c r="D181" i="8" s="1"/>
  <c r="C183" i="8"/>
  <c r="D183" i="8" s="1"/>
  <c r="C186" i="8"/>
  <c r="D186" i="8" s="1"/>
  <c r="C188" i="8"/>
  <c r="D188" i="8" s="1"/>
  <c r="C190" i="8"/>
  <c r="D190" i="8" s="1"/>
  <c r="C192" i="8"/>
  <c r="D192" i="8" s="1"/>
  <c r="C193" i="8"/>
  <c r="D193" i="8" s="1"/>
  <c r="C194" i="8"/>
  <c r="D194" i="8" s="1"/>
  <c r="C196" i="8"/>
  <c r="D196" i="8" s="1"/>
  <c r="C198" i="8"/>
  <c r="D198" i="8" s="1"/>
  <c r="C201" i="8"/>
  <c r="D201" i="8" s="1"/>
  <c r="C203" i="8"/>
  <c r="D203" i="8" s="1"/>
  <c r="C205" i="8"/>
  <c r="D205" i="8" s="1"/>
  <c r="C207" i="8"/>
  <c r="D207" i="8" s="1"/>
  <c r="C209" i="8"/>
  <c r="D209" i="8" s="1"/>
  <c r="C211" i="8"/>
  <c r="D211" i="8" s="1"/>
  <c r="C214" i="8"/>
  <c r="D214" i="8" s="1"/>
  <c r="C216" i="8"/>
  <c r="D216" i="8" s="1"/>
  <c r="C217" i="8"/>
  <c r="D217" i="8" s="1"/>
  <c r="C218" i="8"/>
  <c r="D218" i="8" s="1"/>
  <c r="C219" i="8"/>
  <c r="D219" i="8" s="1"/>
  <c r="C220" i="8"/>
  <c r="D220" i="8" s="1"/>
  <c r="C222" i="8"/>
  <c r="D222" i="8" s="1"/>
  <c r="C224" i="8"/>
  <c r="D224" i="8" s="1"/>
  <c r="C227" i="8"/>
  <c r="D227" i="8" s="1"/>
  <c r="C229" i="8"/>
  <c r="D229" i="8" s="1"/>
  <c r="C231" i="8"/>
  <c r="D231" i="8" s="1"/>
  <c r="C232" i="8"/>
  <c r="D232" i="8" s="1"/>
  <c r="C233" i="8"/>
  <c r="D233" i="8" s="1"/>
  <c r="C235" i="8"/>
  <c r="D235" i="8" s="1"/>
  <c r="C238" i="8"/>
  <c r="D238" i="8" s="1"/>
  <c r="C240" i="8"/>
  <c r="D240" i="8" s="1"/>
  <c r="C242" i="8"/>
  <c r="D242" i="8" s="1"/>
  <c r="C244" i="8"/>
  <c r="D244" i="8" s="1"/>
  <c r="C246" i="8"/>
  <c r="D246" i="8" s="1"/>
  <c r="C247" i="8"/>
  <c r="D247" i="8" s="1"/>
  <c r="C248" i="8"/>
  <c r="D248" i="8" s="1"/>
  <c r="C249" i="8"/>
  <c r="D249" i="8" s="1"/>
  <c r="C251" i="8"/>
  <c r="D251" i="8" s="1"/>
  <c r="C253" i="8"/>
  <c r="D253" i="8" s="1"/>
  <c r="C254" i="8"/>
  <c r="D254" i="8" s="1"/>
  <c r="C255" i="8"/>
  <c r="D255" i="8" s="1"/>
  <c r="C256" i="8"/>
  <c r="D256" i="8" s="1"/>
  <c r="C257" i="8"/>
  <c r="D257" i="8" s="1"/>
  <c r="C259" i="8"/>
  <c r="D259" i="8" s="1"/>
  <c r="C260" i="8"/>
  <c r="D260" i="8" s="1"/>
  <c r="C262" i="8"/>
  <c r="D262" i="8" s="1"/>
  <c r="C264" i="8"/>
  <c r="D264" i="8" s="1"/>
  <c r="C266" i="8"/>
  <c r="D266" i="8" s="1"/>
  <c r="C267" i="8"/>
  <c r="D267" i="8" s="1"/>
  <c r="C268" i="8"/>
  <c r="D268" i="8" s="1"/>
  <c r="C271" i="8"/>
  <c r="D271" i="8" s="1"/>
  <c r="C273" i="8"/>
  <c r="D273" i="8" s="1"/>
  <c r="C275" i="8"/>
  <c r="D275" i="8" s="1"/>
  <c r="C277" i="8"/>
  <c r="D277" i="8" s="1"/>
  <c r="C279" i="8"/>
  <c r="D279" i="8" s="1"/>
  <c r="C281" i="8"/>
  <c r="D281" i="8" s="1"/>
  <c r="C282" i="8"/>
  <c r="D282" i="8" s="1"/>
  <c r="C283" i="8"/>
  <c r="D283" i="8" s="1"/>
  <c r="C285" i="8"/>
  <c r="D285" i="8" s="1"/>
  <c r="C288" i="8"/>
  <c r="D288" i="8" s="1"/>
  <c r="C290" i="8"/>
  <c r="D290" i="8" s="1"/>
  <c r="C291" i="8"/>
  <c r="D291" i="8" s="1"/>
  <c r="C292" i="8"/>
  <c r="D292" i="8" s="1"/>
  <c r="C294" i="8"/>
  <c r="D294" i="8" s="1"/>
  <c r="C296" i="8"/>
  <c r="D296" i="8" s="1"/>
  <c r="C298" i="8"/>
  <c r="D298" i="8" s="1"/>
  <c r="C300" i="8"/>
  <c r="D300" i="8" s="1"/>
  <c r="C302" i="8"/>
  <c r="D302" i="8" s="1"/>
  <c r="C303" i="8"/>
  <c r="D303" i="8" s="1"/>
  <c r="C304" i="8"/>
  <c r="D304" i="8" s="1"/>
  <c r="C306" i="8"/>
  <c r="D306" i="8" s="1"/>
  <c r="C307" i="8"/>
  <c r="D307" i="8" s="1"/>
  <c r="C308" i="8"/>
  <c r="D308" i="8" s="1"/>
  <c r="C310" i="8"/>
  <c r="D310" i="8" s="1"/>
  <c r="C311" i="8"/>
  <c r="D311" i="8" s="1"/>
  <c r="C313" i="8"/>
  <c r="D313" i="8" s="1"/>
  <c r="C314" i="8"/>
  <c r="D314" i="8" s="1"/>
  <c r="C315" i="8"/>
  <c r="D315" i="8" s="1"/>
  <c r="C317" i="8"/>
  <c r="D317" i="8" s="1"/>
  <c r="C318" i="8"/>
  <c r="D318" i="8" s="1"/>
  <c r="C319" i="8"/>
  <c r="D319" i="8" s="1"/>
  <c r="C321" i="8"/>
  <c r="D321" i="8" s="1"/>
  <c r="C322" i="8"/>
  <c r="D322" i="8" s="1"/>
  <c r="C323" i="8"/>
  <c r="D323" i="8" s="1"/>
  <c r="C324" i="8"/>
  <c r="D324" i="8" s="1"/>
  <c r="C325" i="8"/>
  <c r="D325" i="8" s="1"/>
  <c r="C327" i="8"/>
  <c r="D327" i="8" s="1"/>
  <c r="C329" i="8"/>
  <c r="D329" i="8" s="1"/>
  <c r="C330" i="8"/>
  <c r="D330" i="8" s="1"/>
  <c r="C331" i="8"/>
  <c r="D331" i="8" s="1"/>
  <c r="C332" i="8"/>
  <c r="D332" i="8" s="1"/>
  <c r="C334" i="8"/>
  <c r="D334" i="8" s="1"/>
  <c r="C335" i="8"/>
  <c r="D335" i="8" s="1"/>
  <c r="C336" i="8"/>
  <c r="D336" i="8" s="1"/>
  <c r="C337" i="8"/>
  <c r="D337" i="8" s="1"/>
  <c r="C338" i="8"/>
  <c r="D338" i="8" s="1"/>
  <c r="C339" i="8"/>
  <c r="D339" i="8" s="1"/>
  <c r="C341" i="8"/>
  <c r="D341" i="8" s="1"/>
  <c r="C343" i="8"/>
  <c r="D343" i="8" s="1"/>
  <c r="C344" i="8"/>
  <c r="D344" i="8" s="1"/>
  <c r="C345" i="8"/>
  <c r="D345" i="8" s="1"/>
  <c r="C346" i="8"/>
  <c r="D346" i="8" s="1"/>
  <c r="C347" i="8"/>
  <c r="D347" i="8" s="1"/>
  <c r="C348" i="8"/>
  <c r="D348" i="8" s="1"/>
  <c r="C349" i="8"/>
  <c r="D349" i="8" s="1"/>
  <c r="C350" i="8"/>
  <c r="D350" i="8" s="1"/>
  <c r="C351" i="8"/>
  <c r="D351" i="8" s="1"/>
  <c r="C354" i="8"/>
  <c r="D354" i="8" s="1"/>
  <c r="C356" i="8"/>
  <c r="D356" i="8" s="1"/>
  <c r="C357" i="8"/>
  <c r="D357" i="8" s="1"/>
  <c r="C358" i="8"/>
  <c r="D358" i="8" s="1"/>
  <c r="C359" i="8"/>
  <c r="D359" i="8" s="1"/>
  <c r="C360" i="8"/>
  <c r="D360" i="8" s="1"/>
  <c r="C362" i="8"/>
  <c r="D362" i="8" s="1"/>
  <c r="C363" i="8"/>
  <c r="D363" i="8" s="1"/>
  <c r="C365" i="8"/>
  <c r="D365" i="8" s="1"/>
  <c r="C367" i="8"/>
  <c r="D367" i="8" s="1"/>
  <c r="C369" i="8"/>
  <c r="D369" i="8" s="1"/>
  <c r="C371" i="8"/>
  <c r="D371" i="8" s="1"/>
  <c r="C373" i="8"/>
  <c r="D373" i="8" s="1"/>
  <c r="C375" i="8"/>
  <c r="D375" i="8" s="1"/>
  <c r="C376" i="8"/>
  <c r="D376" i="8" s="1"/>
  <c r="U19" i="8"/>
  <c r="V19" i="8" s="1"/>
  <c r="U21" i="8"/>
  <c r="V21" i="8" s="1"/>
  <c r="U23" i="8"/>
  <c r="V23" i="8" s="1"/>
  <c r="U25" i="8"/>
  <c r="V25" i="8" s="1"/>
  <c r="U27" i="8"/>
  <c r="V27" i="8" s="1"/>
  <c r="U29" i="8"/>
  <c r="V29" i="8" s="1"/>
  <c r="U31" i="8"/>
  <c r="V31" i="8" s="1"/>
  <c r="U33" i="8"/>
  <c r="V33" i="8" s="1"/>
  <c r="U35" i="8"/>
  <c r="V35" i="8" s="1"/>
  <c r="U37" i="8"/>
  <c r="V37" i="8" s="1"/>
  <c r="U39" i="8"/>
  <c r="V39" i="8" s="1"/>
  <c r="U41" i="8"/>
  <c r="V41" i="8" s="1"/>
  <c r="U43" i="8"/>
  <c r="V43" i="8" s="1"/>
  <c r="R19" i="8"/>
  <c r="S19" i="8" s="1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R34" i="8"/>
  <c r="S34" i="8" s="1"/>
  <c r="R35" i="8"/>
  <c r="S35" i="8" s="1"/>
  <c r="R36" i="8"/>
  <c r="S36" i="8" s="1"/>
  <c r="R37" i="8"/>
  <c r="S37" i="8" s="1"/>
  <c r="R38" i="8"/>
  <c r="S38" i="8" s="1"/>
  <c r="R39" i="8"/>
  <c r="S39" i="8" s="1"/>
  <c r="R40" i="8"/>
  <c r="S40" i="8" s="1"/>
  <c r="R41" i="8"/>
  <c r="S41" i="8" s="1"/>
  <c r="R42" i="8"/>
  <c r="S42" i="8" s="1"/>
  <c r="R43" i="8"/>
  <c r="S43" i="8" s="1"/>
  <c r="R44" i="8"/>
  <c r="S44" i="8" s="1"/>
  <c r="R18" i="8"/>
  <c r="S18" i="8" s="1"/>
  <c r="L19" i="8"/>
  <c r="M19" i="8" s="1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1" i="8"/>
  <c r="M31" i="8" s="1"/>
  <c r="L32" i="8"/>
  <c r="M32" i="8" s="1"/>
  <c r="L33" i="8"/>
  <c r="M33" i="8" s="1"/>
  <c r="L34" i="8"/>
  <c r="M34" i="8" s="1"/>
  <c r="L35" i="8"/>
  <c r="M35" i="8" s="1"/>
  <c r="L36" i="8"/>
  <c r="M36" i="8" s="1"/>
  <c r="L37" i="8"/>
  <c r="M37" i="8" s="1"/>
  <c r="L38" i="8"/>
  <c r="M38" i="8" s="1"/>
  <c r="L39" i="8"/>
  <c r="M39" i="8" s="1"/>
  <c r="L40" i="8"/>
  <c r="M40" i="8" s="1"/>
  <c r="L41" i="8"/>
  <c r="M41" i="8" s="1"/>
  <c r="L42" i="8"/>
  <c r="M42" i="8" s="1"/>
  <c r="L43" i="8"/>
  <c r="M43" i="8" s="1"/>
  <c r="L44" i="8"/>
  <c r="M44" i="8" s="1"/>
  <c r="C19" i="8"/>
  <c r="D19" i="8" s="1"/>
  <c r="C20" i="8"/>
  <c r="D20" i="8" s="1"/>
  <c r="C21" i="8"/>
  <c r="D21" i="8" s="1"/>
  <c r="C24" i="8"/>
  <c r="D24" i="8" s="1"/>
  <c r="C25" i="8"/>
  <c r="D25" i="8" s="1"/>
  <c r="C26" i="8"/>
  <c r="D26" i="8" s="1"/>
  <c r="C27" i="8"/>
  <c r="D27" i="8" s="1"/>
  <c r="C28" i="8"/>
  <c r="D28" i="8" s="1"/>
  <c r="C29" i="8"/>
  <c r="D29" i="8" s="1"/>
  <c r="C32" i="8"/>
  <c r="D32" i="8" s="1"/>
  <c r="C33" i="8"/>
  <c r="D33" i="8" s="1"/>
  <c r="C34" i="8"/>
  <c r="D34" i="8" s="1"/>
  <c r="C35" i="8"/>
  <c r="D35" i="8" s="1"/>
  <c r="C36" i="8"/>
  <c r="D36" i="8" s="1"/>
  <c r="C37" i="8"/>
  <c r="D37" i="8" s="1"/>
  <c r="C40" i="8"/>
  <c r="D40" i="8" s="1"/>
  <c r="C41" i="8"/>
  <c r="D41" i="8" s="1"/>
  <c r="C42" i="8"/>
  <c r="D42" i="8" s="1"/>
  <c r="C43" i="8"/>
  <c r="D43" i="8" s="1"/>
  <c r="C44" i="8"/>
  <c r="D44" i="8" s="1"/>
  <c r="C18" i="8"/>
  <c r="D18" i="8" s="1"/>
  <c r="L8" i="8"/>
  <c r="M8" i="8" s="1"/>
  <c r="L9" i="8"/>
  <c r="M9" i="8" s="1"/>
  <c r="L10" i="8"/>
  <c r="M10" i="8" s="1"/>
  <c r="L11" i="8"/>
  <c r="M11" i="8" s="1"/>
  <c r="L12" i="8"/>
  <c r="M12" i="8" s="1"/>
  <c r="L13" i="8"/>
  <c r="M13" i="8" s="1"/>
  <c r="L14" i="8"/>
  <c r="M14" i="8" s="1"/>
  <c r="L15" i="8"/>
  <c r="M15" i="8" s="1"/>
  <c r="L16" i="8"/>
  <c r="M16" i="8" s="1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C8" i="8"/>
  <c r="D8" i="8" s="1"/>
  <c r="C9" i="8"/>
  <c r="D9" i="8" s="1"/>
  <c r="C10" i="8"/>
  <c r="D10" i="8" s="1"/>
  <c r="C12" i="8"/>
  <c r="D12" i="8" s="1"/>
  <c r="C16" i="8"/>
  <c r="D16" i="8" s="1"/>
  <c r="AF127" i="7" l="1"/>
  <c r="AG127" i="7" s="1"/>
  <c r="C206" i="8"/>
  <c r="D206" i="8" s="1"/>
  <c r="C94" i="8"/>
  <c r="D94" i="8" s="1"/>
  <c r="X94" i="8" s="1"/>
  <c r="T94" i="8" s="1"/>
  <c r="C65" i="8"/>
  <c r="D65" i="8" s="1"/>
  <c r="AF59" i="7"/>
  <c r="AG59" i="7" s="1"/>
  <c r="AF68" i="7"/>
  <c r="AF86" i="7"/>
  <c r="AF112" i="7"/>
  <c r="AF120" i="7"/>
  <c r="AF165" i="7"/>
  <c r="AG165" i="7" s="1"/>
  <c r="AF182" i="7"/>
  <c r="AG182" i="7" s="1"/>
  <c r="AF191" i="7"/>
  <c r="AF208" i="7"/>
  <c r="B208" i="8" s="1"/>
  <c r="AF217" i="7"/>
  <c r="C15" i="8"/>
  <c r="D15" i="8" s="1"/>
  <c r="C39" i="8"/>
  <c r="D39" i="8" s="1"/>
  <c r="C31" i="8"/>
  <c r="D31" i="8" s="1"/>
  <c r="C23" i="8"/>
  <c r="D23" i="8" s="1"/>
  <c r="C189" i="8"/>
  <c r="D189" i="8" s="1"/>
  <c r="C128" i="8"/>
  <c r="D128" i="8" s="1"/>
  <c r="C118" i="8"/>
  <c r="D118" i="8" s="1"/>
  <c r="X118" i="8" s="1"/>
  <c r="C93" i="8"/>
  <c r="D93" i="8" s="1"/>
  <c r="C84" i="8"/>
  <c r="D84" i="8" s="1"/>
  <c r="C75" i="8"/>
  <c r="D75" i="8" s="1"/>
  <c r="C48" i="8"/>
  <c r="D48" i="8" s="1"/>
  <c r="AF25" i="7"/>
  <c r="AI25" i="7" s="1"/>
  <c r="AF33" i="7"/>
  <c r="AI33" i="7" s="1"/>
  <c r="AF41" i="7"/>
  <c r="AI41" i="7" s="1"/>
  <c r="AF60" i="7"/>
  <c r="AG60" i="7" s="1"/>
  <c r="AF69" i="7"/>
  <c r="AF78" i="7"/>
  <c r="AF87" i="7"/>
  <c r="AF96" i="7"/>
  <c r="AG96" i="7" s="1"/>
  <c r="AF104" i="7"/>
  <c r="B104" i="8" s="1"/>
  <c r="AF113" i="7"/>
  <c r="AG113" i="7" s="1"/>
  <c r="AF122" i="7"/>
  <c r="AF131" i="7"/>
  <c r="AG131" i="7" s="1"/>
  <c r="AF140" i="7"/>
  <c r="AF166" i="7"/>
  <c r="AF192" i="7"/>
  <c r="AF65" i="7"/>
  <c r="AF119" i="7"/>
  <c r="B119" i="8" s="1"/>
  <c r="C119" i="8"/>
  <c r="D119" i="8" s="1"/>
  <c r="X119" i="8" s="1"/>
  <c r="C85" i="8"/>
  <c r="D85" i="8" s="1"/>
  <c r="C57" i="8"/>
  <c r="D57" i="8" s="1"/>
  <c r="C171" i="8"/>
  <c r="D171" i="8" s="1"/>
  <c r="C127" i="8"/>
  <c r="D127" i="8" s="1"/>
  <c r="C102" i="8"/>
  <c r="D102" i="8" s="1"/>
  <c r="C63" i="8"/>
  <c r="D63" i="8" s="1"/>
  <c r="C55" i="8"/>
  <c r="D55" i="8" s="1"/>
  <c r="X55" i="8" s="1"/>
  <c r="E55" i="8" s="1"/>
  <c r="C50" i="8"/>
  <c r="D50" i="8" s="1"/>
  <c r="X50" i="8" s="1"/>
  <c r="W50" i="8" s="1"/>
  <c r="AF26" i="7"/>
  <c r="AI26" i="7" s="1"/>
  <c r="AF34" i="7"/>
  <c r="AI34" i="7" s="1"/>
  <c r="AF42" i="7"/>
  <c r="AI42" i="7" s="1"/>
  <c r="AF53" i="7"/>
  <c r="AF61" i="7"/>
  <c r="AF70" i="7"/>
  <c r="AG70" i="7" s="1"/>
  <c r="AF88" i="7"/>
  <c r="AG88" i="7" s="1"/>
  <c r="AF97" i="7"/>
  <c r="B97" i="8" s="1"/>
  <c r="AF106" i="7"/>
  <c r="AF114" i="7"/>
  <c r="AG114" i="7" s="1"/>
  <c r="AF123" i="7"/>
  <c r="AF150" i="7"/>
  <c r="AF158" i="7"/>
  <c r="AF167" i="7"/>
  <c r="AG167" i="7" s="1"/>
  <c r="AF176" i="7"/>
  <c r="AG176" i="7" s="1"/>
  <c r="AF184" i="7"/>
  <c r="B184" i="8" s="1"/>
  <c r="AF193" i="7"/>
  <c r="AF202" i="7"/>
  <c r="AG202" i="7" s="1"/>
  <c r="AF219" i="7"/>
  <c r="AF57" i="7"/>
  <c r="AF84" i="7"/>
  <c r="AF111" i="7"/>
  <c r="C76" i="8"/>
  <c r="D76" i="8" s="1"/>
  <c r="C38" i="8"/>
  <c r="D38" i="8" s="1"/>
  <c r="X38" i="8" s="1"/>
  <c r="C30" i="8"/>
  <c r="D30" i="8" s="1"/>
  <c r="C22" i="8"/>
  <c r="D22" i="8" s="1"/>
  <c r="X22" i="8" s="1"/>
  <c r="C215" i="8"/>
  <c r="D215" i="8" s="1"/>
  <c r="C13" i="8"/>
  <c r="D13" i="8" s="1"/>
  <c r="C136" i="8"/>
  <c r="D136" i="8" s="1"/>
  <c r="C116" i="8"/>
  <c r="D116" i="8" s="1"/>
  <c r="C90" i="8"/>
  <c r="D90" i="8" s="1"/>
  <c r="X90" i="8" s="1"/>
  <c r="C82" i="8"/>
  <c r="D82" i="8" s="1"/>
  <c r="X82" i="8" s="1"/>
  <c r="T82" i="8" s="1"/>
  <c r="C73" i="8"/>
  <c r="D73" i="8" s="1"/>
  <c r="AF8" i="7"/>
  <c r="AI8" i="7" s="1"/>
  <c r="AF19" i="7"/>
  <c r="AI19" i="7" s="1"/>
  <c r="AF35" i="7"/>
  <c r="AI35" i="7" s="1"/>
  <c r="AF43" i="7"/>
  <c r="AI43" i="7" s="1"/>
  <c r="AF71" i="7"/>
  <c r="AF80" i="7"/>
  <c r="AG80" i="7" s="1"/>
  <c r="AF98" i="7"/>
  <c r="AG98" i="7" s="1"/>
  <c r="AF107" i="7"/>
  <c r="AF115" i="7"/>
  <c r="B115" i="8" s="1"/>
  <c r="AF124" i="7"/>
  <c r="AF133" i="7"/>
  <c r="AF11" i="7"/>
  <c r="AI11" i="7" s="1"/>
  <c r="AF20" i="7"/>
  <c r="AI20" i="7" s="1"/>
  <c r="AF28" i="7"/>
  <c r="AI28" i="7" s="1"/>
  <c r="AF36" i="7"/>
  <c r="AI36" i="7" s="1"/>
  <c r="AF44" i="7"/>
  <c r="AI44" i="7" s="1"/>
  <c r="AF73" i="7"/>
  <c r="AG73" i="7" s="1"/>
  <c r="AF82" i="7"/>
  <c r="AF99" i="7"/>
  <c r="AF143" i="7"/>
  <c r="AF213" i="7"/>
  <c r="AG213" i="7" s="1"/>
  <c r="C11" i="8"/>
  <c r="D11" i="8" s="1"/>
  <c r="X11" i="8" s="1"/>
  <c r="C49" i="8"/>
  <c r="D49" i="8" s="1"/>
  <c r="X49" i="8" s="1"/>
  <c r="AF12" i="7"/>
  <c r="AI12" i="7" s="1"/>
  <c r="AF21" i="7"/>
  <c r="AI21" i="7" s="1"/>
  <c r="AF29" i="7"/>
  <c r="AI29" i="7" s="1"/>
  <c r="AF37" i="7"/>
  <c r="AI37" i="7" s="1"/>
  <c r="AF47" i="7"/>
  <c r="AF56" i="7"/>
  <c r="AF64" i="7"/>
  <c r="AG64" i="7" s="1"/>
  <c r="AF74" i="7"/>
  <c r="AG74" i="7" s="1"/>
  <c r="AF83" i="7"/>
  <c r="AF92" i="7"/>
  <c r="AG92" i="7" s="1"/>
  <c r="AF100" i="7"/>
  <c r="AG100" i="7" s="1"/>
  <c r="AF126" i="7"/>
  <c r="AF135" i="7"/>
  <c r="AF144" i="7"/>
  <c r="AF162" i="7"/>
  <c r="AG162" i="7" s="1"/>
  <c r="AF170" i="7"/>
  <c r="AG170" i="7" s="1"/>
  <c r="AF188" i="7"/>
  <c r="AF196" i="7"/>
  <c r="B196" i="8" s="1"/>
  <c r="AB27" i="7"/>
  <c r="AC27" i="7" s="1"/>
  <c r="AF27" i="7" s="1"/>
  <c r="AI27" i="7" s="1"/>
  <c r="C374" i="8"/>
  <c r="D374" i="8" s="1"/>
  <c r="C372" i="8"/>
  <c r="D372" i="8" s="1"/>
  <c r="C370" i="8"/>
  <c r="D370" i="8" s="1"/>
  <c r="X370" i="8" s="1"/>
  <c r="C368" i="8"/>
  <c r="D368" i="8" s="1"/>
  <c r="X368" i="8" s="1"/>
  <c r="C366" i="8"/>
  <c r="D366" i="8" s="1"/>
  <c r="X366" i="8" s="1"/>
  <c r="C361" i="8"/>
  <c r="D361" i="8" s="1"/>
  <c r="C355" i="8"/>
  <c r="D355" i="8" s="1"/>
  <c r="X355" i="8" s="1"/>
  <c r="C353" i="8"/>
  <c r="D353" i="8" s="1"/>
  <c r="C342" i="8"/>
  <c r="D342" i="8" s="1"/>
  <c r="C333" i="8"/>
  <c r="D333" i="8" s="1"/>
  <c r="C326" i="8"/>
  <c r="D326" i="8" s="1"/>
  <c r="C320" i="8"/>
  <c r="D320" i="8" s="1"/>
  <c r="C316" i="8"/>
  <c r="D316" i="8" s="1"/>
  <c r="X316" i="8" s="1"/>
  <c r="C309" i="8"/>
  <c r="D309" i="8" s="1"/>
  <c r="C305" i="8"/>
  <c r="D305" i="8" s="1"/>
  <c r="X305" i="8" s="1"/>
  <c r="C301" i="8"/>
  <c r="D301" i="8" s="1"/>
  <c r="C299" i="8"/>
  <c r="D299" i="8" s="1"/>
  <c r="C297" i="8"/>
  <c r="D297" i="8" s="1"/>
  <c r="C295" i="8"/>
  <c r="D295" i="8" s="1"/>
  <c r="C293" i="8"/>
  <c r="D293" i="8" s="1"/>
  <c r="C289" i="8"/>
  <c r="D289" i="8" s="1"/>
  <c r="X289" i="8" s="1"/>
  <c r="C286" i="8"/>
  <c r="D286" i="8" s="1"/>
  <c r="C284" i="8"/>
  <c r="D284" i="8" s="1"/>
  <c r="X284" i="8" s="1"/>
  <c r="C280" i="8"/>
  <c r="D280" i="8" s="1"/>
  <c r="X280" i="8" s="1"/>
  <c r="C278" i="8"/>
  <c r="D278" i="8" s="1"/>
  <c r="C276" i="8"/>
  <c r="D276" i="8" s="1"/>
  <c r="X276" i="8" s="1"/>
  <c r="C274" i="8"/>
  <c r="D274" i="8" s="1"/>
  <c r="C272" i="8"/>
  <c r="D272" i="8" s="1"/>
  <c r="X272" i="8" s="1"/>
  <c r="C270" i="8"/>
  <c r="D270" i="8" s="1"/>
  <c r="X270" i="8" s="1"/>
  <c r="C265" i="8"/>
  <c r="D265" i="8" s="1"/>
  <c r="X265" i="8" s="1"/>
  <c r="C263" i="8"/>
  <c r="D263" i="8" s="1"/>
  <c r="X263" i="8" s="1"/>
  <c r="C258" i="8"/>
  <c r="D258" i="8" s="1"/>
  <c r="C252" i="8"/>
  <c r="D252" i="8" s="1"/>
  <c r="C250" i="8"/>
  <c r="D250" i="8" s="1"/>
  <c r="C243" i="8"/>
  <c r="D243" i="8" s="1"/>
  <c r="C241" i="8"/>
  <c r="D241" i="8" s="1"/>
  <c r="X241" i="8" s="1"/>
  <c r="C239" i="8"/>
  <c r="D239" i="8" s="1"/>
  <c r="C237" i="8"/>
  <c r="D237" i="8" s="1"/>
  <c r="X237" i="8" s="1"/>
  <c r="C234" i="8"/>
  <c r="D234" i="8" s="1"/>
  <c r="X234" i="8" s="1"/>
  <c r="C230" i="8"/>
  <c r="D230" i="8" s="1"/>
  <c r="X230" i="8" s="1"/>
  <c r="C228" i="8"/>
  <c r="D228" i="8" s="1"/>
  <c r="C225" i="8"/>
  <c r="D225" i="8" s="1"/>
  <c r="X225" i="8" s="1"/>
  <c r="C223" i="8"/>
  <c r="D223" i="8" s="1"/>
  <c r="C221" i="8"/>
  <c r="D221" i="8" s="1"/>
  <c r="X221" i="8" s="1"/>
  <c r="C213" i="8"/>
  <c r="D213" i="8" s="1"/>
  <c r="X213" i="8" s="1"/>
  <c r="C210" i="8"/>
  <c r="D210" i="8" s="1"/>
  <c r="X210" i="8" s="1"/>
  <c r="C208" i="8"/>
  <c r="D208" i="8" s="1"/>
  <c r="X208" i="8" s="1"/>
  <c r="C204" i="8"/>
  <c r="D204" i="8" s="1"/>
  <c r="C202" i="8"/>
  <c r="D202" i="8" s="1"/>
  <c r="C200" i="8"/>
  <c r="D200" i="8" s="1"/>
  <c r="X200" i="8" s="1"/>
  <c r="C197" i="8"/>
  <c r="D197" i="8" s="1"/>
  <c r="C195" i="8"/>
  <c r="D195" i="8" s="1"/>
  <c r="X195" i="8" s="1"/>
  <c r="C191" i="8"/>
  <c r="D191" i="8" s="1"/>
  <c r="X191" i="8" s="1"/>
  <c r="C187" i="8"/>
  <c r="D187" i="8" s="1"/>
  <c r="X187" i="8" s="1"/>
  <c r="C184" i="8"/>
  <c r="D184" i="8" s="1"/>
  <c r="X184" i="8" s="1"/>
  <c r="C182" i="8"/>
  <c r="D182" i="8" s="1"/>
  <c r="X182" i="8" s="1"/>
  <c r="C180" i="8"/>
  <c r="D180" i="8" s="1"/>
  <c r="C178" i="8"/>
  <c r="D178" i="8" s="1"/>
  <c r="X178" i="8" s="1"/>
  <c r="C176" i="8"/>
  <c r="D176" i="8" s="1"/>
  <c r="C174" i="8"/>
  <c r="D174" i="8" s="1"/>
  <c r="X174" i="8" s="1"/>
  <c r="C167" i="8"/>
  <c r="D167" i="8" s="1"/>
  <c r="C165" i="8"/>
  <c r="D165" i="8" s="1"/>
  <c r="C163" i="8"/>
  <c r="D163" i="8" s="1"/>
  <c r="C161" i="8"/>
  <c r="D161" i="8" s="1"/>
  <c r="C145" i="8"/>
  <c r="D145" i="8" s="1"/>
  <c r="C141" i="8"/>
  <c r="D141" i="8" s="1"/>
  <c r="X141" i="8" s="1"/>
  <c r="C138" i="8"/>
  <c r="D138" i="8" s="1"/>
  <c r="C134" i="8"/>
  <c r="D134" i="8" s="1"/>
  <c r="C120" i="8"/>
  <c r="D120" i="8" s="1"/>
  <c r="C114" i="8"/>
  <c r="D114" i="8" s="1"/>
  <c r="X114" i="8" s="1"/>
  <c r="C112" i="8"/>
  <c r="D112" i="8" s="1"/>
  <c r="X112" i="8" s="1"/>
  <c r="C110" i="8"/>
  <c r="D110" i="8" s="1"/>
  <c r="X110" i="8" s="1"/>
  <c r="C108" i="8"/>
  <c r="D108" i="8" s="1"/>
  <c r="C106" i="8"/>
  <c r="D106" i="8" s="1"/>
  <c r="X106" i="8" s="1"/>
  <c r="C103" i="8"/>
  <c r="D103" i="8" s="1"/>
  <c r="X103" i="8" s="1"/>
  <c r="C101" i="8"/>
  <c r="D101" i="8" s="1"/>
  <c r="X101" i="8" s="1"/>
  <c r="C95" i="8"/>
  <c r="D95" i="8" s="1"/>
  <c r="C70" i="8"/>
  <c r="D70" i="8" s="1"/>
  <c r="X70" i="8" s="1"/>
  <c r="AF375" i="7"/>
  <c r="AG375" i="7" s="1"/>
  <c r="AF373" i="7"/>
  <c r="AG373" i="7" s="1"/>
  <c r="AF371" i="7"/>
  <c r="AG371" i="7" s="1"/>
  <c r="AF369" i="7"/>
  <c r="AG369" i="7" s="1"/>
  <c r="AF367" i="7"/>
  <c r="AG367" i="7" s="1"/>
  <c r="AF365" i="7"/>
  <c r="AG365" i="7" s="1"/>
  <c r="AF362" i="7"/>
  <c r="AG362" i="7" s="1"/>
  <c r="AF360" i="7"/>
  <c r="AG360" i="7" s="1"/>
  <c r="AF358" i="7"/>
  <c r="AG358" i="7" s="1"/>
  <c r="AF356" i="7"/>
  <c r="AG356" i="7" s="1"/>
  <c r="AF354" i="7"/>
  <c r="AG354" i="7" s="1"/>
  <c r="AF351" i="7"/>
  <c r="AG351" i="7" s="1"/>
  <c r="AF349" i="7"/>
  <c r="AG349" i="7" s="1"/>
  <c r="AF347" i="7"/>
  <c r="AG347" i="7" s="1"/>
  <c r="AF345" i="7"/>
  <c r="AG345" i="7" s="1"/>
  <c r="AF343" i="7"/>
  <c r="AG343" i="7" s="1"/>
  <c r="AF341" i="7"/>
  <c r="AG341" i="7" s="1"/>
  <c r="AF338" i="7"/>
  <c r="AG338" i="7" s="1"/>
  <c r="AF336" i="7"/>
  <c r="AG336" i="7" s="1"/>
  <c r="AF334" i="7"/>
  <c r="AG334" i="7" s="1"/>
  <c r="AF332" i="7"/>
  <c r="AG332" i="7" s="1"/>
  <c r="AF330" i="7"/>
  <c r="AG330" i="7" s="1"/>
  <c r="AF327" i="7"/>
  <c r="AG327" i="7" s="1"/>
  <c r="AF325" i="7"/>
  <c r="AG325" i="7" s="1"/>
  <c r="AF323" i="7"/>
  <c r="AG323" i="7" s="1"/>
  <c r="AF321" i="7"/>
  <c r="AG321" i="7" s="1"/>
  <c r="AF319" i="7"/>
  <c r="AG319" i="7" s="1"/>
  <c r="AF317" i="7"/>
  <c r="AG317" i="7" s="1"/>
  <c r="AF315" i="7"/>
  <c r="AG315" i="7" s="1"/>
  <c r="AF313" i="7"/>
  <c r="AG313" i="7" s="1"/>
  <c r="AF310" i="7"/>
  <c r="AG310" i="7" s="1"/>
  <c r="AF308" i="7"/>
  <c r="AG308" i="7" s="1"/>
  <c r="AF306" i="7"/>
  <c r="AG306" i="7" s="1"/>
  <c r="AF304" i="7"/>
  <c r="AG304" i="7" s="1"/>
  <c r="AF302" i="7"/>
  <c r="AG302" i="7" s="1"/>
  <c r="AF300" i="7"/>
  <c r="AG300" i="7" s="1"/>
  <c r="AF298" i="7"/>
  <c r="AG298" i="7" s="1"/>
  <c r="AF296" i="7"/>
  <c r="AG296" i="7" s="1"/>
  <c r="AF294" i="7"/>
  <c r="AG294" i="7" s="1"/>
  <c r="AF292" i="7"/>
  <c r="AG292" i="7" s="1"/>
  <c r="AF290" i="7"/>
  <c r="AG290" i="7" s="1"/>
  <c r="AF288" i="7"/>
  <c r="AG288" i="7" s="1"/>
  <c r="AF285" i="7"/>
  <c r="AG285" i="7" s="1"/>
  <c r="AF283" i="7"/>
  <c r="AG283" i="7" s="1"/>
  <c r="AF281" i="7"/>
  <c r="AG281" i="7" s="1"/>
  <c r="AF279" i="7"/>
  <c r="AG279" i="7" s="1"/>
  <c r="AF277" i="7"/>
  <c r="AG277" i="7" s="1"/>
  <c r="AF275" i="7"/>
  <c r="AG275" i="7" s="1"/>
  <c r="AF273" i="7"/>
  <c r="AG273" i="7" s="1"/>
  <c r="AF271" i="7"/>
  <c r="AG271" i="7" s="1"/>
  <c r="AF268" i="7"/>
  <c r="AG268" i="7" s="1"/>
  <c r="AF266" i="7"/>
  <c r="AG266" i="7" s="1"/>
  <c r="AF264" i="7"/>
  <c r="AG264" i="7" s="1"/>
  <c r="AF262" i="7"/>
  <c r="AG262" i="7" s="1"/>
  <c r="AF259" i="7"/>
  <c r="AG259" i="7" s="1"/>
  <c r="AF257" i="7"/>
  <c r="AG257" i="7" s="1"/>
  <c r="AF255" i="7"/>
  <c r="AG255" i="7" s="1"/>
  <c r="AF253" i="7"/>
  <c r="AG253" i="7" s="1"/>
  <c r="AF251" i="7"/>
  <c r="AG251" i="7" s="1"/>
  <c r="AF249" i="7"/>
  <c r="AG249" i="7" s="1"/>
  <c r="AF247" i="7"/>
  <c r="AG247" i="7" s="1"/>
  <c r="AF244" i="7"/>
  <c r="AG244" i="7" s="1"/>
  <c r="AF242" i="7"/>
  <c r="AG242" i="7" s="1"/>
  <c r="AF240" i="7"/>
  <c r="AG240" i="7" s="1"/>
  <c r="AF238" i="7"/>
  <c r="AG238" i="7" s="1"/>
  <c r="AF235" i="7"/>
  <c r="AG235" i="7" s="1"/>
  <c r="AF233" i="7"/>
  <c r="AG233" i="7" s="1"/>
  <c r="AF231" i="7"/>
  <c r="AG231" i="7" s="1"/>
  <c r="AF229" i="7"/>
  <c r="AG229" i="7" s="1"/>
  <c r="AF227" i="7"/>
  <c r="AG227" i="7" s="1"/>
  <c r="AF222" i="7"/>
  <c r="AG222" i="7" s="1"/>
  <c r="AF218" i="7"/>
  <c r="AG218" i="7" s="1"/>
  <c r="AF214" i="7"/>
  <c r="AG214" i="7" s="1"/>
  <c r="AF210" i="7"/>
  <c r="AG210" i="7" s="1"/>
  <c r="AF207" i="7"/>
  <c r="AG207" i="7" s="1"/>
  <c r="AF203" i="7"/>
  <c r="AG203" i="7" s="1"/>
  <c r="AF198" i="7"/>
  <c r="AG198" i="7" s="1"/>
  <c r="AF190" i="7"/>
  <c r="AG190" i="7" s="1"/>
  <c r="AF183" i="7"/>
  <c r="AG183" i="7" s="1"/>
  <c r="AF179" i="7"/>
  <c r="AG179" i="7" s="1"/>
  <c r="AF175" i="7"/>
  <c r="AG175" i="7" s="1"/>
  <c r="AF168" i="7"/>
  <c r="AG168" i="7" s="1"/>
  <c r="AF160" i="7"/>
  <c r="AG160" i="7" s="1"/>
  <c r="AF155" i="7"/>
  <c r="AG155" i="7" s="1"/>
  <c r="AF151" i="7"/>
  <c r="AG151" i="7" s="1"/>
  <c r="AF147" i="7"/>
  <c r="AG147" i="7" s="1"/>
  <c r="AF138" i="7"/>
  <c r="AG138" i="7" s="1"/>
  <c r="AF134" i="7"/>
  <c r="AG134" i="7" s="1"/>
  <c r="AF130" i="7"/>
  <c r="AG130" i="7" s="1"/>
  <c r="AF376" i="7"/>
  <c r="AG376" i="7" s="1"/>
  <c r="AF374" i="7"/>
  <c r="AG374" i="7" s="1"/>
  <c r="AF372" i="7"/>
  <c r="AG372" i="7" s="1"/>
  <c r="AF370" i="7"/>
  <c r="AG370" i="7" s="1"/>
  <c r="AF368" i="7"/>
  <c r="AG368" i="7" s="1"/>
  <c r="AF366" i="7"/>
  <c r="AG366" i="7" s="1"/>
  <c r="AF363" i="7"/>
  <c r="AG363" i="7" s="1"/>
  <c r="AF361" i="7"/>
  <c r="AG361" i="7" s="1"/>
  <c r="AF359" i="7"/>
  <c r="AG359" i="7" s="1"/>
  <c r="AF357" i="7"/>
  <c r="AG357" i="7" s="1"/>
  <c r="AF355" i="7"/>
  <c r="AG355" i="7" s="1"/>
  <c r="AF353" i="7"/>
  <c r="AG353" i="7" s="1"/>
  <c r="AF350" i="7"/>
  <c r="AG350" i="7" s="1"/>
  <c r="AF348" i="7"/>
  <c r="AG348" i="7" s="1"/>
  <c r="AF346" i="7"/>
  <c r="AG346" i="7" s="1"/>
  <c r="AF344" i="7"/>
  <c r="AG344" i="7" s="1"/>
  <c r="AF342" i="7"/>
  <c r="AG342" i="7" s="1"/>
  <c r="AF339" i="7"/>
  <c r="AG339" i="7" s="1"/>
  <c r="AF337" i="7"/>
  <c r="AG337" i="7" s="1"/>
  <c r="AF335" i="7"/>
  <c r="AG335" i="7" s="1"/>
  <c r="AF333" i="7"/>
  <c r="AG333" i="7" s="1"/>
  <c r="AF331" i="7"/>
  <c r="AG331" i="7" s="1"/>
  <c r="AF329" i="7"/>
  <c r="AG329" i="7" s="1"/>
  <c r="AF326" i="7"/>
  <c r="AG326" i="7" s="1"/>
  <c r="AF324" i="7"/>
  <c r="AG324" i="7" s="1"/>
  <c r="AF322" i="7"/>
  <c r="AG322" i="7" s="1"/>
  <c r="AF320" i="7"/>
  <c r="AG320" i="7" s="1"/>
  <c r="AF318" i="7"/>
  <c r="AG318" i="7" s="1"/>
  <c r="AF316" i="7"/>
  <c r="AG316" i="7" s="1"/>
  <c r="AF314" i="7"/>
  <c r="AG314" i="7" s="1"/>
  <c r="AF311" i="7"/>
  <c r="AG311" i="7" s="1"/>
  <c r="AF309" i="7"/>
  <c r="AG309" i="7" s="1"/>
  <c r="AF307" i="7"/>
  <c r="AG307" i="7" s="1"/>
  <c r="AF305" i="7"/>
  <c r="AG305" i="7" s="1"/>
  <c r="AF303" i="7"/>
  <c r="AG303" i="7" s="1"/>
  <c r="AF301" i="7"/>
  <c r="AG301" i="7" s="1"/>
  <c r="AF299" i="7"/>
  <c r="AG299" i="7" s="1"/>
  <c r="AF297" i="7"/>
  <c r="AG297" i="7" s="1"/>
  <c r="AF295" i="7"/>
  <c r="AG295" i="7" s="1"/>
  <c r="AF293" i="7"/>
  <c r="AG293" i="7" s="1"/>
  <c r="AF291" i="7"/>
  <c r="AG291" i="7" s="1"/>
  <c r="AF289" i="7"/>
  <c r="AG289" i="7" s="1"/>
  <c r="AF286" i="7"/>
  <c r="AG286" i="7" s="1"/>
  <c r="AF284" i="7"/>
  <c r="AG284" i="7" s="1"/>
  <c r="AF282" i="7"/>
  <c r="AG282" i="7" s="1"/>
  <c r="AF280" i="7"/>
  <c r="AG280" i="7" s="1"/>
  <c r="AF278" i="7"/>
  <c r="AG278" i="7" s="1"/>
  <c r="AF276" i="7"/>
  <c r="AG276" i="7" s="1"/>
  <c r="AF274" i="7"/>
  <c r="AG274" i="7" s="1"/>
  <c r="AF272" i="7"/>
  <c r="AG272" i="7" s="1"/>
  <c r="AF270" i="7"/>
  <c r="AG270" i="7" s="1"/>
  <c r="AF267" i="7"/>
  <c r="AG267" i="7" s="1"/>
  <c r="AF265" i="7"/>
  <c r="AG265" i="7" s="1"/>
  <c r="AF263" i="7"/>
  <c r="AG263" i="7" s="1"/>
  <c r="AF260" i="7"/>
  <c r="AG260" i="7" s="1"/>
  <c r="AF258" i="7"/>
  <c r="AG258" i="7" s="1"/>
  <c r="AF256" i="7"/>
  <c r="AG256" i="7" s="1"/>
  <c r="AF254" i="7"/>
  <c r="AG254" i="7" s="1"/>
  <c r="AF252" i="7"/>
  <c r="AG252" i="7" s="1"/>
  <c r="AF250" i="7"/>
  <c r="AG250" i="7" s="1"/>
  <c r="AF248" i="7"/>
  <c r="AG248" i="7" s="1"/>
  <c r="AF246" i="7"/>
  <c r="AG246" i="7" s="1"/>
  <c r="AF243" i="7"/>
  <c r="AG243" i="7" s="1"/>
  <c r="AF241" i="7"/>
  <c r="AG241" i="7" s="1"/>
  <c r="AF239" i="7"/>
  <c r="AG239" i="7" s="1"/>
  <c r="AF237" i="7"/>
  <c r="AG237" i="7" s="1"/>
  <c r="AF234" i="7"/>
  <c r="AG234" i="7" s="1"/>
  <c r="AF232" i="7"/>
  <c r="AG232" i="7" s="1"/>
  <c r="AF230" i="7"/>
  <c r="AG230" i="7" s="1"/>
  <c r="AF228" i="7"/>
  <c r="AG228" i="7" s="1"/>
  <c r="AF224" i="7"/>
  <c r="AG224" i="7" s="1"/>
  <c r="AF220" i="7"/>
  <c r="AG220" i="7" s="1"/>
  <c r="AF216" i="7"/>
  <c r="AG216" i="7" s="1"/>
  <c r="AF211" i="7"/>
  <c r="AG211" i="7" s="1"/>
  <c r="AF209" i="7"/>
  <c r="AG209" i="7" s="1"/>
  <c r="AF205" i="7"/>
  <c r="AG205" i="7" s="1"/>
  <c r="AF201" i="7"/>
  <c r="AG201" i="7" s="1"/>
  <c r="AF194" i="7"/>
  <c r="AG194" i="7" s="1"/>
  <c r="AF186" i="7"/>
  <c r="AG186" i="7" s="1"/>
  <c r="AF181" i="7"/>
  <c r="AG181" i="7" s="1"/>
  <c r="AF177" i="7"/>
  <c r="AG177" i="7" s="1"/>
  <c r="AF172" i="7"/>
  <c r="AG172" i="7" s="1"/>
  <c r="AF164" i="7"/>
  <c r="AG164" i="7" s="1"/>
  <c r="AF157" i="7"/>
  <c r="AG157" i="7" s="1"/>
  <c r="AF153" i="7"/>
  <c r="AG153" i="7" s="1"/>
  <c r="AF149" i="7"/>
  <c r="AG149" i="7" s="1"/>
  <c r="AF142" i="7"/>
  <c r="AG142" i="7" s="1"/>
  <c r="AF136" i="7"/>
  <c r="AG136" i="7" s="1"/>
  <c r="AF132" i="7"/>
  <c r="AG132" i="7" s="1"/>
  <c r="C53" i="8"/>
  <c r="D53" i="8" s="1"/>
  <c r="AE377" i="7"/>
  <c r="AG48" i="7"/>
  <c r="AG50" i="7"/>
  <c r="AG68" i="7"/>
  <c r="AG82" i="7"/>
  <c r="AG84" i="7"/>
  <c r="AG86" i="7"/>
  <c r="AG90" i="7"/>
  <c r="AG106" i="7"/>
  <c r="AG108" i="7"/>
  <c r="AG110" i="7"/>
  <c r="AG112" i="7"/>
  <c r="AG116" i="7"/>
  <c r="AG118" i="7"/>
  <c r="AG120" i="7"/>
  <c r="AG148" i="7"/>
  <c r="AG150" i="7"/>
  <c r="AG152" i="7"/>
  <c r="AG154" i="7"/>
  <c r="AG156" i="7"/>
  <c r="AG158" i="7"/>
  <c r="AG174" i="7"/>
  <c r="AG178" i="7"/>
  <c r="AG180" i="7"/>
  <c r="AG184" i="7"/>
  <c r="AG200" i="7"/>
  <c r="AG204" i="7"/>
  <c r="AG206" i="7"/>
  <c r="AG54" i="7"/>
  <c r="AG56" i="7"/>
  <c r="AG58" i="7"/>
  <c r="AG62" i="7"/>
  <c r="AG67" i="7"/>
  <c r="AG69" i="7"/>
  <c r="AG71" i="7"/>
  <c r="AG76" i="7"/>
  <c r="AG78" i="7"/>
  <c r="AG83" i="7"/>
  <c r="AG85" i="7"/>
  <c r="AG87" i="7"/>
  <c r="AG89" i="7"/>
  <c r="AG94" i="7"/>
  <c r="AG102" i="7"/>
  <c r="AG104" i="7"/>
  <c r="AG107" i="7"/>
  <c r="AG109" i="7"/>
  <c r="AG111" i="7"/>
  <c r="AG117" i="7"/>
  <c r="AG122" i="7"/>
  <c r="AG124" i="7"/>
  <c r="AG126" i="7"/>
  <c r="AG128" i="7"/>
  <c r="AG133" i="7"/>
  <c r="AG135" i="7"/>
  <c r="AG137" i="7"/>
  <c r="AG140" i="7"/>
  <c r="AG144" i="7"/>
  <c r="AG166" i="7"/>
  <c r="AG188" i="7"/>
  <c r="AG192" i="7"/>
  <c r="X15" i="8"/>
  <c r="N15" i="8" s="1"/>
  <c r="X13" i="8"/>
  <c r="E13" i="8" s="1"/>
  <c r="X9" i="8"/>
  <c r="K9" i="8" s="1"/>
  <c r="B15" i="8"/>
  <c r="B19" i="8"/>
  <c r="B23" i="8"/>
  <c r="B25" i="8"/>
  <c r="K25" i="8" s="1"/>
  <c r="B27" i="8"/>
  <c r="T27" i="8" s="1"/>
  <c r="B29" i="8"/>
  <c r="T29" i="8" s="1"/>
  <c r="B31" i="8"/>
  <c r="B35" i="8"/>
  <c r="B39" i="8"/>
  <c r="E39" i="8" s="1"/>
  <c r="B43" i="8"/>
  <c r="B41" i="8"/>
  <c r="W41" i="8" s="1"/>
  <c r="B12" i="8"/>
  <c r="K12" i="8" s="1"/>
  <c r="B16" i="8"/>
  <c r="B22" i="8"/>
  <c r="B24" i="8"/>
  <c r="Q24" i="8" s="1"/>
  <c r="B26" i="8"/>
  <c r="B28" i="8"/>
  <c r="T28" i="8" s="1"/>
  <c r="B30" i="8"/>
  <c r="E30" i="8" s="1"/>
  <c r="B32" i="8"/>
  <c r="K32" i="8" s="1"/>
  <c r="B38" i="8"/>
  <c r="B14" i="8"/>
  <c r="N14" i="8" s="1"/>
  <c r="B9" i="8"/>
  <c r="Q9" i="8" s="1"/>
  <c r="B11" i="8"/>
  <c r="B13" i="8"/>
  <c r="Q13" i="8" s="1"/>
  <c r="AG53" i="7"/>
  <c r="AG55" i="7"/>
  <c r="AG57" i="7"/>
  <c r="AG61" i="7"/>
  <c r="AG63" i="7"/>
  <c r="AG65" i="7"/>
  <c r="AG75" i="7"/>
  <c r="AG77" i="7"/>
  <c r="AG79" i="7"/>
  <c r="AG93" i="7"/>
  <c r="AG95" i="7"/>
  <c r="AG99" i="7"/>
  <c r="AG101" i="7"/>
  <c r="AG103" i="7"/>
  <c r="AG123" i="7"/>
  <c r="AG125" i="7"/>
  <c r="AG141" i="7"/>
  <c r="AG143" i="7"/>
  <c r="AG145" i="7"/>
  <c r="AG161" i="7"/>
  <c r="AG163" i="7"/>
  <c r="AG169" i="7"/>
  <c r="AG171" i="7"/>
  <c r="AG187" i="7"/>
  <c r="AG189" i="7"/>
  <c r="AG191" i="7"/>
  <c r="AG193" i="7"/>
  <c r="AG195" i="7"/>
  <c r="AG197" i="7"/>
  <c r="AG215" i="7"/>
  <c r="AG217" i="7"/>
  <c r="AG219" i="7"/>
  <c r="AG221" i="7"/>
  <c r="AG223" i="7"/>
  <c r="AG225" i="7"/>
  <c r="AG47" i="7"/>
  <c r="B10" i="8"/>
  <c r="B40" i="8"/>
  <c r="B42" i="8"/>
  <c r="B44" i="8"/>
  <c r="K44" i="8" s="1"/>
  <c r="AG19" i="7"/>
  <c r="AG21" i="7"/>
  <c r="AG23" i="7"/>
  <c r="AG29" i="7"/>
  <c r="AG31" i="7"/>
  <c r="AG33" i="7"/>
  <c r="AG35" i="7"/>
  <c r="AG37" i="7"/>
  <c r="AG39" i="7"/>
  <c r="AG41" i="7"/>
  <c r="AG43" i="7"/>
  <c r="AG20" i="7"/>
  <c r="AG22" i="7"/>
  <c r="AG24" i="7"/>
  <c r="AG26" i="7"/>
  <c r="AG28" i="7"/>
  <c r="AG30" i="7"/>
  <c r="AG32" i="7"/>
  <c r="AG38" i="7"/>
  <c r="AG40" i="7"/>
  <c r="AG42" i="7"/>
  <c r="AG44" i="7"/>
  <c r="AG9" i="7"/>
  <c r="AG11" i="7"/>
  <c r="AG13" i="7"/>
  <c r="AG15" i="7"/>
  <c r="AG10" i="7"/>
  <c r="AG12" i="7"/>
  <c r="AG14" i="7"/>
  <c r="AG16" i="7"/>
  <c r="R47" i="8"/>
  <c r="S47" i="8" s="1"/>
  <c r="C7" i="8"/>
  <c r="D7" i="8" s="1"/>
  <c r="X44" i="8"/>
  <c r="X42" i="8"/>
  <c r="Q42" i="8" s="1"/>
  <c r="X40" i="8"/>
  <c r="X36" i="8"/>
  <c r="X34" i="8"/>
  <c r="X32" i="8"/>
  <c r="X30" i="8"/>
  <c r="X28" i="8"/>
  <c r="X26" i="8"/>
  <c r="Q26" i="8" s="1"/>
  <c r="X24" i="8"/>
  <c r="K24" i="8" s="1"/>
  <c r="X20" i="8"/>
  <c r="X16" i="8"/>
  <c r="E16" i="8" s="1"/>
  <c r="X14" i="8"/>
  <c r="X12" i="8"/>
  <c r="X10" i="8"/>
  <c r="E10" i="8" s="1"/>
  <c r="X8" i="8"/>
  <c r="X43" i="8"/>
  <c r="T43" i="8" s="1"/>
  <c r="X41" i="8"/>
  <c r="X39" i="8"/>
  <c r="T39" i="8" s="1"/>
  <c r="X37" i="8"/>
  <c r="X35" i="8"/>
  <c r="X33" i="8"/>
  <c r="X31" i="8"/>
  <c r="X29" i="8"/>
  <c r="X27" i="8"/>
  <c r="X25" i="8"/>
  <c r="X23" i="8"/>
  <c r="W23" i="8" s="1"/>
  <c r="X21" i="8"/>
  <c r="X19" i="8"/>
  <c r="E19" i="8" s="1"/>
  <c r="B50" i="8"/>
  <c r="B48" i="8"/>
  <c r="AC49" i="7"/>
  <c r="AF49" i="7" s="1"/>
  <c r="AC51" i="7"/>
  <c r="AF51" i="7" s="1"/>
  <c r="B373" i="8"/>
  <c r="B369" i="8"/>
  <c r="B367" i="8"/>
  <c r="B365" i="8"/>
  <c r="B360" i="8"/>
  <c r="B356" i="8"/>
  <c r="B351" i="8"/>
  <c r="B349" i="8"/>
  <c r="B347" i="8"/>
  <c r="B343" i="8"/>
  <c r="B338" i="8"/>
  <c r="B334" i="8"/>
  <c r="B332" i="8"/>
  <c r="B330" i="8"/>
  <c r="B325" i="8"/>
  <c r="B321" i="8"/>
  <c r="B317" i="8"/>
  <c r="B315" i="8"/>
  <c r="B313" i="8"/>
  <c r="B308" i="8"/>
  <c r="B304" i="8"/>
  <c r="B300" i="8"/>
  <c r="B298" i="8"/>
  <c r="B296" i="8"/>
  <c r="B292" i="8"/>
  <c r="B288" i="8"/>
  <c r="B283" i="8"/>
  <c r="B281" i="8"/>
  <c r="B279" i="8"/>
  <c r="B275" i="8"/>
  <c r="B271" i="8"/>
  <c r="B266" i="8"/>
  <c r="B264" i="8"/>
  <c r="B262" i="8"/>
  <c r="B257" i="8"/>
  <c r="B253" i="8"/>
  <c r="B249" i="8"/>
  <c r="B247" i="8"/>
  <c r="B244" i="8"/>
  <c r="B240" i="8"/>
  <c r="B235" i="8"/>
  <c r="B231" i="8"/>
  <c r="B229" i="8"/>
  <c r="B227" i="8"/>
  <c r="B218" i="8"/>
  <c r="B209" i="8"/>
  <c r="B205" i="8"/>
  <c r="B201" i="8"/>
  <c r="B198" i="8"/>
  <c r="B192" i="8"/>
  <c r="B188" i="8"/>
  <c r="B168" i="8"/>
  <c r="B166" i="8"/>
  <c r="B162" i="8"/>
  <c r="B160" i="8"/>
  <c r="B155" i="8"/>
  <c r="B151" i="8"/>
  <c r="B149" i="8"/>
  <c r="B144" i="8"/>
  <c r="B140" i="8"/>
  <c r="B137" i="8"/>
  <c r="B135" i="8"/>
  <c r="B133" i="8"/>
  <c r="B128" i="8"/>
  <c r="B126" i="8"/>
  <c r="B124" i="8"/>
  <c r="B122" i="8"/>
  <c r="B117" i="8"/>
  <c r="B111" i="8"/>
  <c r="B109" i="8"/>
  <c r="B107" i="8"/>
  <c r="B102" i="8"/>
  <c r="B100" i="8"/>
  <c r="B96" i="8"/>
  <c r="B94" i="8"/>
  <c r="B89" i="8"/>
  <c r="E89" i="8" s="1"/>
  <c r="B87" i="8"/>
  <c r="B85" i="8"/>
  <c r="B83" i="8"/>
  <c r="B78" i="8"/>
  <c r="B76" i="8"/>
  <c r="W76" i="8" s="1"/>
  <c r="B71" i="8"/>
  <c r="B69" i="8"/>
  <c r="B67" i="8"/>
  <c r="B62" i="8"/>
  <c r="B58" i="8"/>
  <c r="B56" i="8"/>
  <c r="B54" i="8"/>
  <c r="B47" i="8"/>
  <c r="B376" i="8"/>
  <c r="B372" i="8"/>
  <c r="B370" i="8"/>
  <c r="B368" i="8"/>
  <c r="B363" i="8"/>
  <c r="B359" i="8"/>
  <c r="B355" i="8"/>
  <c r="B353" i="8"/>
  <c r="B350" i="8"/>
  <c r="B346" i="8"/>
  <c r="B342" i="8"/>
  <c r="B337" i="8"/>
  <c r="B335" i="8"/>
  <c r="B333" i="8"/>
  <c r="B329" i="8"/>
  <c r="B324" i="8"/>
  <c r="B320" i="8"/>
  <c r="B318" i="8"/>
  <c r="B316" i="8"/>
  <c r="B311" i="8"/>
  <c r="B307" i="8"/>
  <c r="B303" i="8"/>
  <c r="B301" i="8"/>
  <c r="B299" i="8"/>
  <c r="B295" i="8"/>
  <c r="B291" i="8"/>
  <c r="B286" i="8"/>
  <c r="B284" i="8"/>
  <c r="B282" i="8"/>
  <c r="B278" i="8"/>
  <c r="B274" i="8"/>
  <c r="B270" i="8"/>
  <c r="B267" i="8"/>
  <c r="B265" i="8"/>
  <c r="B260" i="8"/>
  <c r="B256" i="8"/>
  <c r="B252" i="8"/>
  <c r="B250" i="8"/>
  <c r="B248" i="8"/>
  <c r="B243" i="8"/>
  <c r="B239" i="8"/>
  <c r="B234" i="8"/>
  <c r="B232" i="8"/>
  <c r="B230" i="8"/>
  <c r="B225" i="8"/>
  <c r="B223" i="8"/>
  <c r="B221" i="8"/>
  <c r="B219" i="8"/>
  <c r="B217" i="8"/>
  <c r="B215" i="8"/>
  <c r="B213" i="8"/>
  <c r="B206" i="8"/>
  <c r="B204" i="8"/>
  <c r="B200" i="8"/>
  <c r="B197" i="8"/>
  <c r="B195" i="8"/>
  <c r="B193" i="8"/>
  <c r="B191" i="8"/>
  <c r="B189" i="8"/>
  <c r="B187" i="8"/>
  <c r="B180" i="8"/>
  <c r="B178" i="8"/>
  <c r="B176" i="8"/>
  <c r="B174" i="8"/>
  <c r="B171" i="8"/>
  <c r="B169" i="8"/>
  <c r="B167" i="8"/>
  <c r="B163" i="8"/>
  <c r="B161" i="8"/>
  <c r="B158" i="8"/>
  <c r="B156" i="8"/>
  <c r="B154" i="8"/>
  <c r="B152" i="8"/>
  <c r="B150" i="8"/>
  <c r="B148" i="8"/>
  <c r="B145" i="8"/>
  <c r="B143" i="8"/>
  <c r="B141" i="8"/>
  <c r="B136" i="8"/>
  <c r="B134" i="8"/>
  <c r="B132" i="8"/>
  <c r="B127" i="8"/>
  <c r="B125" i="8"/>
  <c r="B123" i="8"/>
  <c r="B120" i="8"/>
  <c r="B118" i="8"/>
  <c r="B116" i="8"/>
  <c r="B112" i="8"/>
  <c r="B110" i="8"/>
  <c r="B108" i="8"/>
  <c r="B106" i="8"/>
  <c r="B103" i="8"/>
  <c r="B101" i="8"/>
  <c r="B99" i="8"/>
  <c r="B95" i="8"/>
  <c r="B93" i="8"/>
  <c r="B90" i="8"/>
  <c r="B88" i="8"/>
  <c r="B86" i="8"/>
  <c r="B84" i="8"/>
  <c r="B82" i="8"/>
  <c r="B79" i="8"/>
  <c r="B77" i="8"/>
  <c r="B75" i="8"/>
  <c r="B70" i="8"/>
  <c r="B68" i="8"/>
  <c r="B65" i="8"/>
  <c r="B63" i="8"/>
  <c r="B61" i="8"/>
  <c r="B57" i="8"/>
  <c r="B55" i="8"/>
  <c r="B53" i="8"/>
  <c r="W31" i="8"/>
  <c r="X89" i="8"/>
  <c r="X267" i="8"/>
  <c r="E15" i="8"/>
  <c r="Q30" i="8"/>
  <c r="X87" i="8"/>
  <c r="X88" i="8"/>
  <c r="Q40" i="8"/>
  <c r="T32" i="8"/>
  <c r="X271" i="8"/>
  <c r="T19" i="8"/>
  <c r="T31" i="8"/>
  <c r="W26" i="8"/>
  <c r="T42" i="8"/>
  <c r="W28" i="8"/>
  <c r="B7" i="8"/>
  <c r="X274" i="8"/>
  <c r="X203" i="8"/>
  <c r="X201" i="8"/>
  <c r="X198" i="8"/>
  <c r="X196" i="8"/>
  <c r="X194" i="8"/>
  <c r="X193" i="8"/>
  <c r="X122" i="8"/>
  <c r="X275" i="8"/>
  <c r="X273" i="8"/>
  <c r="X268" i="8"/>
  <c r="X202" i="8"/>
  <c r="X197" i="8"/>
  <c r="X123" i="8"/>
  <c r="X375" i="8"/>
  <c r="X373" i="8"/>
  <c r="X371" i="8"/>
  <c r="X369" i="8"/>
  <c r="X367" i="8"/>
  <c r="X365" i="8"/>
  <c r="X363" i="8"/>
  <c r="X361" i="8"/>
  <c r="X359" i="8"/>
  <c r="X357" i="8"/>
  <c r="X353" i="8"/>
  <c r="X351" i="8"/>
  <c r="X349" i="8"/>
  <c r="X347" i="8"/>
  <c r="X345" i="8"/>
  <c r="X343" i="8"/>
  <c r="X341" i="8"/>
  <c r="X339" i="8"/>
  <c r="X337" i="8"/>
  <c r="X335" i="8"/>
  <c r="X333" i="8"/>
  <c r="X331" i="8"/>
  <c r="X329" i="8"/>
  <c r="X327" i="8"/>
  <c r="X325" i="8"/>
  <c r="X323" i="8"/>
  <c r="X321" i="8"/>
  <c r="X319" i="8"/>
  <c r="X317" i="8"/>
  <c r="X315" i="8"/>
  <c r="X313" i="8"/>
  <c r="X311" i="8"/>
  <c r="X309" i="8"/>
  <c r="X307" i="8"/>
  <c r="X303" i="8"/>
  <c r="X301" i="8"/>
  <c r="X299" i="8"/>
  <c r="X297" i="8"/>
  <c r="X295" i="8"/>
  <c r="X293" i="8"/>
  <c r="X291" i="8"/>
  <c r="X285" i="8"/>
  <c r="X283" i="8"/>
  <c r="X281" i="8"/>
  <c r="X279" i="8"/>
  <c r="X277" i="8"/>
  <c r="X376" i="8"/>
  <c r="X374" i="8"/>
  <c r="X372" i="8"/>
  <c r="X362" i="8"/>
  <c r="X360" i="8"/>
  <c r="X358" i="8"/>
  <c r="X356" i="8"/>
  <c r="X354" i="8"/>
  <c r="X350" i="8"/>
  <c r="X348" i="8"/>
  <c r="X346" i="8"/>
  <c r="X344" i="8"/>
  <c r="X342" i="8"/>
  <c r="X338" i="8"/>
  <c r="X336" i="8"/>
  <c r="X334" i="8"/>
  <c r="X332" i="8"/>
  <c r="X330" i="8"/>
  <c r="X326" i="8"/>
  <c r="X324" i="8"/>
  <c r="X322" i="8"/>
  <c r="X320" i="8"/>
  <c r="X318" i="8"/>
  <c r="X314" i="8"/>
  <c r="X310" i="8"/>
  <c r="X308" i="8"/>
  <c r="X306" i="8"/>
  <c r="X304" i="8"/>
  <c r="X302" i="8"/>
  <c r="X300" i="8"/>
  <c r="X298" i="8"/>
  <c r="X296" i="8"/>
  <c r="X294" i="8"/>
  <c r="X292" i="8"/>
  <c r="X290" i="8"/>
  <c r="X288" i="8"/>
  <c r="X286" i="8"/>
  <c r="X282" i="8"/>
  <c r="X278" i="8"/>
  <c r="X266" i="8"/>
  <c r="X264" i="8"/>
  <c r="X262" i="8"/>
  <c r="X260" i="8"/>
  <c r="X258" i="8"/>
  <c r="X256" i="8"/>
  <c r="X254" i="8"/>
  <c r="X252" i="8"/>
  <c r="X250" i="8"/>
  <c r="X248" i="8"/>
  <c r="X246" i="8"/>
  <c r="X244" i="8"/>
  <c r="X242" i="8"/>
  <c r="X240" i="8"/>
  <c r="X238" i="8"/>
  <c r="X232" i="8"/>
  <c r="X228" i="8"/>
  <c r="X224" i="8"/>
  <c r="X222" i="8"/>
  <c r="X220" i="8"/>
  <c r="X218" i="8"/>
  <c r="X216" i="8"/>
  <c r="X214" i="8"/>
  <c r="X206" i="8"/>
  <c r="X204" i="8"/>
  <c r="X259" i="8"/>
  <c r="X257" i="8"/>
  <c r="X255" i="8"/>
  <c r="X253" i="8"/>
  <c r="X251" i="8"/>
  <c r="X249" i="8"/>
  <c r="X247" i="8"/>
  <c r="X243" i="8"/>
  <c r="X239" i="8"/>
  <c r="X235" i="8"/>
  <c r="X233" i="8"/>
  <c r="X231" i="8"/>
  <c r="X229" i="8"/>
  <c r="X227" i="8"/>
  <c r="X223" i="8"/>
  <c r="X219" i="8"/>
  <c r="X217" i="8"/>
  <c r="X215" i="8"/>
  <c r="X211" i="8"/>
  <c r="X209" i="8"/>
  <c r="X207" i="8"/>
  <c r="X205" i="8"/>
  <c r="X192" i="8"/>
  <c r="X190" i="8"/>
  <c r="X188" i="8"/>
  <c r="X186" i="8"/>
  <c r="X180" i="8"/>
  <c r="X176" i="8"/>
  <c r="X172" i="8"/>
  <c r="X170" i="8"/>
  <c r="X168" i="8"/>
  <c r="X166" i="8"/>
  <c r="X164" i="8"/>
  <c r="X162" i="8"/>
  <c r="X160" i="8"/>
  <c r="X158" i="8"/>
  <c r="X156" i="8"/>
  <c r="X154" i="8"/>
  <c r="X152" i="8"/>
  <c r="X150" i="8"/>
  <c r="X148" i="8"/>
  <c r="X144" i="8"/>
  <c r="X142" i="8"/>
  <c r="X140" i="8"/>
  <c r="X138" i="8"/>
  <c r="X136" i="8"/>
  <c r="X134" i="8"/>
  <c r="X132" i="8"/>
  <c r="X130" i="8"/>
  <c r="X128" i="8"/>
  <c r="X126" i="8"/>
  <c r="X189" i="8"/>
  <c r="X183" i="8"/>
  <c r="X181" i="8"/>
  <c r="X179" i="8"/>
  <c r="X177" i="8"/>
  <c r="X175" i="8"/>
  <c r="X171" i="8"/>
  <c r="X169" i="8"/>
  <c r="X167" i="8"/>
  <c r="X165" i="8"/>
  <c r="X163" i="8"/>
  <c r="X161" i="8"/>
  <c r="X157" i="8"/>
  <c r="X155" i="8"/>
  <c r="X153" i="8"/>
  <c r="X151" i="8"/>
  <c r="X149" i="8"/>
  <c r="X147" i="8"/>
  <c r="X145" i="8"/>
  <c r="X143" i="8"/>
  <c r="X137" i="8"/>
  <c r="X135" i="8"/>
  <c r="X133" i="8"/>
  <c r="X131" i="8"/>
  <c r="X127" i="8"/>
  <c r="X125" i="8"/>
  <c r="X124" i="8"/>
  <c r="X116" i="8"/>
  <c r="X108" i="8"/>
  <c r="X104" i="8"/>
  <c r="X102" i="8"/>
  <c r="X100" i="8"/>
  <c r="Q100" i="8" s="1"/>
  <c r="X98" i="8"/>
  <c r="X96" i="8"/>
  <c r="X92" i="8"/>
  <c r="X117" i="8"/>
  <c r="Q117" i="8" s="1"/>
  <c r="X115" i="8"/>
  <c r="X113" i="8"/>
  <c r="X111" i="8"/>
  <c r="X109" i="8"/>
  <c r="X107" i="8"/>
  <c r="X99" i="8"/>
  <c r="X97" i="8"/>
  <c r="X95" i="8"/>
  <c r="X93" i="8"/>
  <c r="X120" i="8"/>
  <c r="X86" i="8"/>
  <c r="X84" i="8"/>
  <c r="X80" i="8"/>
  <c r="X78" i="8"/>
  <c r="Q78" i="8" s="1"/>
  <c r="X76" i="8"/>
  <c r="X74" i="8"/>
  <c r="X68" i="8"/>
  <c r="X64" i="8"/>
  <c r="X62" i="8"/>
  <c r="W62" i="8" s="1"/>
  <c r="X60" i="8"/>
  <c r="X58" i="8"/>
  <c r="Q58" i="8" s="1"/>
  <c r="X56" i="8"/>
  <c r="T56" i="8" s="1"/>
  <c r="X54" i="8"/>
  <c r="E87" i="8"/>
  <c r="X85" i="8"/>
  <c r="X83" i="8"/>
  <c r="X79" i="8"/>
  <c r="X77" i="8"/>
  <c r="X75" i="8"/>
  <c r="X73" i="8"/>
  <c r="X71" i="8"/>
  <c r="X69" i="8"/>
  <c r="X67" i="8"/>
  <c r="X65" i="8"/>
  <c r="X63" i="8"/>
  <c r="E63" i="8" s="1"/>
  <c r="X61" i="8"/>
  <c r="E61" i="8" s="1"/>
  <c r="X59" i="8"/>
  <c r="X57" i="8"/>
  <c r="E57" i="8" s="1"/>
  <c r="X53" i="8"/>
  <c r="X51" i="8"/>
  <c r="X48" i="8"/>
  <c r="W87" i="8"/>
  <c r="X47" i="8"/>
  <c r="N30" i="8"/>
  <c r="K40" i="8"/>
  <c r="K30" i="8"/>
  <c r="E32" i="8"/>
  <c r="E29" i="8"/>
  <c r="N10" i="8"/>
  <c r="K10" i="8"/>
  <c r="Q14" i="8"/>
  <c r="I7" i="8"/>
  <c r="J7" i="8" s="1"/>
  <c r="L7" i="8"/>
  <c r="M7" i="8" s="1"/>
  <c r="E22" i="8" l="1"/>
  <c r="T22" i="8"/>
  <c r="N22" i="8"/>
  <c r="T38" i="8"/>
  <c r="Q38" i="8"/>
  <c r="W38" i="8"/>
  <c r="K38" i="8"/>
  <c r="E38" i="8"/>
  <c r="N38" i="8"/>
  <c r="N11" i="8"/>
  <c r="E11" i="8"/>
  <c r="N9" i="8"/>
  <c r="E9" i="8"/>
  <c r="N13" i="8"/>
  <c r="E44" i="8"/>
  <c r="Q104" i="8"/>
  <c r="T44" i="8"/>
  <c r="B73" i="8"/>
  <c r="E73" i="8" s="1"/>
  <c r="AG97" i="7"/>
  <c r="AG208" i="7"/>
  <c r="B98" i="8"/>
  <c r="T98" i="8" s="1"/>
  <c r="B153" i="8"/>
  <c r="AG36" i="7"/>
  <c r="AG196" i="7"/>
  <c r="AG119" i="7"/>
  <c r="K14" i="8"/>
  <c r="K13" i="8"/>
  <c r="K28" i="8"/>
  <c r="N28" i="8"/>
  <c r="T64" i="8"/>
  <c r="W86" i="8"/>
  <c r="W30" i="8"/>
  <c r="W89" i="8"/>
  <c r="B59" i="8"/>
  <c r="N59" i="8" s="1"/>
  <c r="B130" i="8"/>
  <c r="B165" i="8"/>
  <c r="N165" i="8" s="1"/>
  <c r="B182" i="8"/>
  <c r="B237" i="8"/>
  <c r="Q237" i="8" s="1"/>
  <c r="B254" i="8"/>
  <c r="B272" i="8"/>
  <c r="W272" i="8" s="1"/>
  <c r="B289" i="8"/>
  <c r="E289" i="8" s="1"/>
  <c r="B305" i="8"/>
  <c r="E305" i="8" s="1"/>
  <c r="B322" i="8"/>
  <c r="B339" i="8"/>
  <c r="Q339" i="8" s="1"/>
  <c r="B357" i="8"/>
  <c r="B374" i="8"/>
  <c r="B64" i="8"/>
  <c r="B183" i="8"/>
  <c r="Q183" i="8" s="1"/>
  <c r="B207" i="8"/>
  <c r="E207" i="8" s="1"/>
  <c r="B233" i="8"/>
  <c r="Q233" i="8" s="1"/>
  <c r="B251" i="8"/>
  <c r="B268" i="8"/>
  <c r="E268" i="8" s="1"/>
  <c r="B285" i="8"/>
  <c r="B302" i="8"/>
  <c r="B319" i="8"/>
  <c r="B336" i="8"/>
  <c r="W336" i="8" s="1"/>
  <c r="B354" i="8"/>
  <c r="W354" i="8" s="1"/>
  <c r="B371" i="8"/>
  <c r="E371" i="8" s="1"/>
  <c r="E12" i="8"/>
  <c r="AG34" i="7"/>
  <c r="AG27" i="7"/>
  <c r="B37" i="8"/>
  <c r="B21" i="8"/>
  <c r="B131" i="8"/>
  <c r="N131" i="8" s="1"/>
  <c r="B170" i="8"/>
  <c r="E170" i="8" s="1"/>
  <c r="AG8" i="7"/>
  <c r="E65" i="8"/>
  <c r="T84" i="8"/>
  <c r="W44" i="8"/>
  <c r="B80" i="8"/>
  <c r="W80" i="8" s="1"/>
  <c r="B175" i="8"/>
  <c r="T175" i="8" s="1"/>
  <c r="E28" i="8"/>
  <c r="K29" i="8"/>
  <c r="T53" i="8"/>
  <c r="W68" i="8"/>
  <c r="B114" i="8"/>
  <c r="Q114" i="8" s="1"/>
  <c r="B202" i="8"/>
  <c r="B157" i="8"/>
  <c r="T157" i="8" s="1"/>
  <c r="AG25" i="7"/>
  <c r="B36" i="8"/>
  <c r="B20" i="8"/>
  <c r="AG115" i="7"/>
  <c r="B60" i="8"/>
  <c r="E60" i="8" s="1"/>
  <c r="B113" i="8"/>
  <c r="W29" i="8"/>
  <c r="E14" i="8"/>
  <c r="N44" i="8"/>
  <c r="Q109" i="8"/>
  <c r="Q96" i="8"/>
  <c r="B241" i="8"/>
  <c r="B258" i="8"/>
  <c r="B276" i="8"/>
  <c r="Q276" i="8" s="1"/>
  <c r="B293" i="8"/>
  <c r="W293" i="8" s="1"/>
  <c r="B309" i="8"/>
  <c r="W309" i="8" s="1"/>
  <c r="B326" i="8"/>
  <c r="B344" i="8"/>
  <c r="N344" i="8" s="1"/>
  <c r="B361" i="8"/>
  <c r="B190" i="8"/>
  <c r="B214" i="8"/>
  <c r="B238" i="8"/>
  <c r="E238" i="8" s="1"/>
  <c r="B255" i="8"/>
  <c r="T255" i="8" s="1"/>
  <c r="B273" i="8"/>
  <c r="T273" i="8" s="1"/>
  <c r="B290" i="8"/>
  <c r="B306" i="8"/>
  <c r="N306" i="8" s="1"/>
  <c r="B323" i="8"/>
  <c r="B341" i="8"/>
  <c r="B358" i="8"/>
  <c r="B375" i="8"/>
  <c r="W375" i="8" s="1"/>
  <c r="T37" i="8"/>
  <c r="Q34" i="8"/>
  <c r="B34" i="8"/>
  <c r="B33" i="8"/>
  <c r="N33" i="8" s="1"/>
  <c r="K41" i="8"/>
  <c r="Q113" i="8"/>
  <c r="W39" i="8"/>
  <c r="B138" i="8"/>
  <c r="E138" i="8" s="1"/>
  <c r="B228" i="8"/>
  <c r="E228" i="8" s="1"/>
  <c r="B246" i="8"/>
  <c r="B263" i="8"/>
  <c r="Q263" i="8" s="1"/>
  <c r="B280" i="8"/>
  <c r="B297" i="8"/>
  <c r="W297" i="8" s="1"/>
  <c r="B314" i="8"/>
  <c r="B331" i="8"/>
  <c r="E331" i="8" s="1"/>
  <c r="B348" i="8"/>
  <c r="W348" i="8" s="1"/>
  <c r="B366" i="8"/>
  <c r="N366" i="8" s="1"/>
  <c r="B74" i="8"/>
  <c r="T74" i="8" s="1"/>
  <c r="B92" i="8"/>
  <c r="T92" i="8" s="1"/>
  <c r="B147" i="8"/>
  <c r="B222" i="8"/>
  <c r="B242" i="8"/>
  <c r="B259" i="8"/>
  <c r="Q259" i="8" s="1"/>
  <c r="B277" i="8"/>
  <c r="Q277" i="8" s="1"/>
  <c r="B294" i="8"/>
  <c r="E294" i="8" s="1"/>
  <c r="B310" i="8"/>
  <c r="B327" i="8"/>
  <c r="N327" i="8" s="1"/>
  <c r="B345" i="8"/>
  <c r="B362" i="8"/>
  <c r="W25" i="8"/>
  <c r="B8" i="8"/>
  <c r="E8" i="8" s="1"/>
  <c r="W64" i="8"/>
  <c r="Q70" i="8"/>
  <c r="N50" i="8"/>
  <c r="B210" i="8"/>
  <c r="W210" i="8" s="1"/>
  <c r="B179" i="8"/>
  <c r="B203" i="8"/>
  <c r="B142" i="8"/>
  <c r="E142" i="8" s="1"/>
  <c r="B164" i="8"/>
  <c r="T164" i="8" s="1"/>
  <c r="B172" i="8"/>
  <c r="T172" i="8" s="1"/>
  <c r="B177" i="8"/>
  <c r="B181" i="8"/>
  <c r="Q181" i="8" s="1"/>
  <c r="B186" i="8"/>
  <c r="B194" i="8"/>
  <c r="B211" i="8"/>
  <c r="B216" i="8"/>
  <c r="N216" i="8" s="1"/>
  <c r="B220" i="8"/>
  <c r="Q220" i="8" s="1"/>
  <c r="B224" i="8"/>
  <c r="E224" i="8" s="1"/>
  <c r="W55" i="8"/>
  <c r="Q74" i="8"/>
  <c r="W82" i="8"/>
  <c r="AG7" i="7"/>
  <c r="K19" i="8"/>
  <c r="Q22" i="8"/>
  <c r="B49" i="8"/>
  <c r="W49" i="8" s="1"/>
  <c r="AG49" i="7"/>
  <c r="B51" i="8"/>
  <c r="W51" i="8" s="1"/>
  <c r="AG51" i="7"/>
  <c r="Q53" i="8"/>
  <c r="W63" i="8"/>
  <c r="Q47" i="8"/>
  <c r="W75" i="8"/>
  <c r="W79" i="8"/>
  <c r="Q97" i="8"/>
  <c r="Q106" i="8"/>
  <c r="W67" i="8"/>
  <c r="W71" i="8"/>
  <c r="W85" i="8"/>
  <c r="Q94" i="8"/>
  <c r="Q102" i="8"/>
  <c r="Q111" i="8"/>
  <c r="Q119" i="8"/>
  <c r="W61" i="8"/>
  <c r="T54" i="8"/>
  <c r="T58" i="8"/>
  <c r="T62" i="8"/>
  <c r="W57" i="8"/>
  <c r="W65" i="8"/>
  <c r="E70" i="8"/>
  <c r="Q84" i="8"/>
  <c r="Q88" i="8"/>
  <c r="Q93" i="8"/>
  <c r="Q101" i="8"/>
  <c r="Q110" i="8"/>
  <c r="Q118" i="8"/>
  <c r="T76" i="8"/>
  <c r="Q98" i="8"/>
  <c r="Q107" i="8"/>
  <c r="Q115" i="8"/>
  <c r="N12" i="8"/>
  <c r="N16" i="8"/>
  <c r="Q8" i="8"/>
  <c r="Q12" i="8"/>
  <c r="Q16" i="8"/>
  <c r="K16" i="8"/>
  <c r="E23" i="8"/>
  <c r="E31" i="8"/>
  <c r="W54" i="8"/>
  <c r="W56" i="8"/>
  <c r="E50" i="8"/>
  <c r="N54" i="8"/>
  <c r="N58" i="8"/>
  <c r="N62" i="8"/>
  <c r="T23" i="8"/>
  <c r="X7" i="8"/>
  <c r="Q54" i="8"/>
  <c r="W58" i="8"/>
  <c r="Q62" i="8"/>
  <c r="T48" i="8"/>
  <c r="E67" i="8"/>
  <c r="E71" i="8"/>
  <c r="E75" i="8"/>
  <c r="E79" i="8"/>
  <c r="E85" i="8"/>
  <c r="T70" i="8"/>
  <c r="E76" i="8"/>
  <c r="E84" i="8"/>
  <c r="T51" i="8"/>
  <c r="E25" i="8"/>
  <c r="E41" i="8"/>
  <c r="E24" i="8"/>
  <c r="E40" i="8"/>
  <c r="K22" i="8"/>
  <c r="N24" i="8"/>
  <c r="N32" i="8"/>
  <c r="N40" i="8"/>
  <c r="W19" i="8"/>
  <c r="W24" i="8"/>
  <c r="W35" i="8"/>
  <c r="W40" i="8"/>
  <c r="T26" i="8"/>
  <c r="W22" i="8"/>
  <c r="W42" i="8"/>
  <c r="T24" i="8"/>
  <c r="T35" i="8"/>
  <c r="T40" i="8"/>
  <c r="T30" i="8"/>
  <c r="Q28" i="8"/>
  <c r="Q44" i="8"/>
  <c r="T68" i="8"/>
  <c r="W77" i="8"/>
  <c r="Q82" i="8"/>
  <c r="T86" i="8"/>
  <c r="Q90" i="8"/>
  <c r="Q108" i="8"/>
  <c r="Q112" i="8"/>
  <c r="Q116" i="8"/>
  <c r="W120" i="8"/>
  <c r="E56" i="8"/>
  <c r="T60" i="8"/>
  <c r="E64" i="8"/>
  <c r="W69" i="8"/>
  <c r="W74" i="8"/>
  <c r="T78" i="8"/>
  <c r="W83" i="8"/>
  <c r="Q87" i="8"/>
  <c r="W92" i="8"/>
  <c r="T96" i="8"/>
  <c r="T100" i="8"/>
  <c r="T34" i="8"/>
  <c r="W34" i="8"/>
  <c r="W95" i="8"/>
  <c r="W99" i="8"/>
  <c r="W103" i="8"/>
  <c r="W109" i="8"/>
  <c r="W113" i="8"/>
  <c r="W117" i="8"/>
  <c r="Q10" i="8"/>
  <c r="K11" i="8"/>
  <c r="K15" i="8"/>
  <c r="Q15" i="8"/>
  <c r="Q11" i="8"/>
  <c r="E27" i="8"/>
  <c r="E35" i="8"/>
  <c r="E43" i="8"/>
  <c r="E26" i="8"/>
  <c r="E34" i="8"/>
  <c r="E42" i="8"/>
  <c r="K26" i="8"/>
  <c r="K34" i="8"/>
  <c r="K42" i="8"/>
  <c r="N26" i="8"/>
  <c r="N34" i="8"/>
  <c r="N42" i="8"/>
  <c r="Q56" i="8"/>
  <c r="Q60" i="8"/>
  <c r="Q64" i="8"/>
  <c r="Q68" i="8"/>
  <c r="W70" i="8"/>
  <c r="Q76" i="8"/>
  <c r="W78" i="8"/>
  <c r="W84" i="8"/>
  <c r="Q86" i="8"/>
  <c r="T50" i="8"/>
  <c r="Q51" i="8"/>
  <c r="E69" i="8"/>
  <c r="Q50" i="8"/>
  <c r="Q95" i="8"/>
  <c r="Q99" i="8"/>
  <c r="Q103" i="8"/>
  <c r="N68" i="8"/>
  <c r="N78" i="8"/>
  <c r="N82" i="8"/>
  <c r="N86" i="8"/>
  <c r="W27" i="8"/>
  <c r="W32" i="8"/>
  <c r="W43" i="8"/>
  <c r="T25" i="8"/>
  <c r="T41" i="8"/>
  <c r="Q32" i="8"/>
  <c r="W93" i="8"/>
  <c r="W97" i="8"/>
  <c r="W101" i="8"/>
  <c r="W107" i="8"/>
  <c r="W111" i="8"/>
  <c r="W115" i="8"/>
  <c r="W119" i="8"/>
  <c r="N88" i="8"/>
  <c r="T88" i="8"/>
  <c r="E88" i="8"/>
  <c r="W88" i="8"/>
  <c r="T106" i="8"/>
  <c r="E106" i="8"/>
  <c r="W106" i="8"/>
  <c r="T110" i="8"/>
  <c r="E110" i="8"/>
  <c r="W110" i="8"/>
  <c r="T114" i="8"/>
  <c r="E114" i="8"/>
  <c r="W114" i="8"/>
  <c r="T118" i="8"/>
  <c r="E118" i="8"/>
  <c r="W118" i="8"/>
  <c r="N123" i="8"/>
  <c r="Q123" i="8"/>
  <c r="T123" i="8"/>
  <c r="E123" i="8"/>
  <c r="W123" i="8"/>
  <c r="Q127" i="8"/>
  <c r="W127" i="8"/>
  <c r="E132" i="8"/>
  <c r="Q132" i="8"/>
  <c r="T132" i="8"/>
  <c r="W132" i="8"/>
  <c r="E136" i="8"/>
  <c r="Q136" i="8"/>
  <c r="T136" i="8"/>
  <c r="W136" i="8"/>
  <c r="Q141" i="8"/>
  <c r="W141" i="8"/>
  <c r="Q145" i="8"/>
  <c r="W145" i="8"/>
  <c r="E150" i="8"/>
  <c r="Q150" i="8"/>
  <c r="T150" i="8"/>
  <c r="W150" i="8"/>
  <c r="E154" i="8"/>
  <c r="Q154" i="8"/>
  <c r="T154" i="8"/>
  <c r="W154" i="8"/>
  <c r="E158" i="8"/>
  <c r="Q158" i="8"/>
  <c r="T158" i="8"/>
  <c r="W158" i="8"/>
  <c r="Q163" i="8"/>
  <c r="W163" i="8"/>
  <c r="Q167" i="8"/>
  <c r="W167" i="8"/>
  <c r="Q171" i="8"/>
  <c r="W171" i="8"/>
  <c r="E176" i="8"/>
  <c r="Q176" i="8"/>
  <c r="T176" i="8"/>
  <c r="W176" i="8"/>
  <c r="E180" i="8"/>
  <c r="Q180" i="8"/>
  <c r="T180" i="8"/>
  <c r="W180" i="8"/>
  <c r="E184" i="8"/>
  <c r="Q184" i="8"/>
  <c r="T184" i="8"/>
  <c r="W184" i="8"/>
  <c r="Q189" i="8"/>
  <c r="W189" i="8"/>
  <c r="E193" i="8"/>
  <c r="N193" i="8"/>
  <c r="Q193" i="8"/>
  <c r="W193" i="8"/>
  <c r="T197" i="8"/>
  <c r="E197" i="8"/>
  <c r="W197" i="8"/>
  <c r="N197" i="8"/>
  <c r="Q197" i="8"/>
  <c r="T202" i="8"/>
  <c r="E202" i="8"/>
  <c r="W202" i="8"/>
  <c r="N202" i="8"/>
  <c r="Q202" i="8"/>
  <c r="E206" i="8"/>
  <c r="W206" i="8"/>
  <c r="T206" i="8"/>
  <c r="Q206" i="8"/>
  <c r="W215" i="8"/>
  <c r="Q215" i="8"/>
  <c r="W219" i="8"/>
  <c r="Q219" i="8"/>
  <c r="W223" i="8"/>
  <c r="Q223" i="8"/>
  <c r="E232" i="8"/>
  <c r="W232" i="8"/>
  <c r="T232" i="8"/>
  <c r="Q232" i="8"/>
  <c r="W237" i="8"/>
  <c r="W241" i="8"/>
  <c r="Q241" i="8"/>
  <c r="E246" i="8"/>
  <c r="W246" i="8"/>
  <c r="T246" i="8"/>
  <c r="Q246" i="8"/>
  <c r="E250" i="8"/>
  <c r="W250" i="8"/>
  <c r="T250" i="8"/>
  <c r="Q250" i="8"/>
  <c r="E254" i="8"/>
  <c r="W254" i="8"/>
  <c r="T254" i="8"/>
  <c r="Q254" i="8"/>
  <c r="E258" i="8"/>
  <c r="W258" i="8"/>
  <c r="T258" i="8"/>
  <c r="Q258" i="8"/>
  <c r="W263" i="8"/>
  <c r="T267" i="8"/>
  <c r="W267" i="8"/>
  <c r="N267" i="8"/>
  <c r="E267" i="8"/>
  <c r="Q267" i="8"/>
  <c r="T272" i="8"/>
  <c r="E272" i="8"/>
  <c r="Q280" i="8"/>
  <c r="W280" i="8"/>
  <c r="Q284" i="8"/>
  <c r="W284" i="8"/>
  <c r="Q293" i="8"/>
  <c r="T293" i="8"/>
  <c r="E297" i="8"/>
  <c r="Q297" i="8"/>
  <c r="T297" i="8"/>
  <c r="E301" i="8"/>
  <c r="Q301" i="8"/>
  <c r="T301" i="8"/>
  <c r="W301" i="8"/>
  <c r="T309" i="8"/>
  <c r="Q314" i="8"/>
  <c r="W314" i="8"/>
  <c r="Q318" i="8"/>
  <c r="W318" i="8"/>
  <c r="Q322" i="8"/>
  <c r="W322" i="8"/>
  <c r="Q326" i="8"/>
  <c r="W326" i="8"/>
  <c r="E335" i="8"/>
  <c r="Q335" i="8"/>
  <c r="T335" i="8"/>
  <c r="W335" i="8"/>
  <c r="E339" i="8"/>
  <c r="Q344" i="8"/>
  <c r="W344" i="8"/>
  <c r="Q348" i="8"/>
  <c r="E353" i="8"/>
  <c r="Q353" i="8"/>
  <c r="T353" i="8"/>
  <c r="W353" i="8"/>
  <c r="E357" i="8"/>
  <c r="Q357" i="8"/>
  <c r="T357" i="8"/>
  <c r="W357" i="8"/>
  <c r="E361" i="8"/>
  <c r="Q361" i="8"/>
  <c r="T361" i="8"/>
  <c r="W361" i="8"/>
  <c r="Q370" i="8"/>
  <c r="W370" i="8"/>
  <c r="Q374" i="8"/>
  <c r="W374" i="8"/>
  <c r="T89" i="8"/>
  <c r="N89" i="8"/>
  <c r="Q89" i="8"/>
  <c r="E94" i="8"/>
  <c r="W94" i="8"/>
  <c r="W98" i="8"/>
  <c r="T102" i="8"/>
  <c r="E102" i="8"/>
  <c r="W102" i="8"/>
  <c r="Q124" i="8"/>
  <c r="E124" i="8"/>
  <c r="W124" i="8"/>
  <c r="E128" i="8"/>
  <c r="Q128" i="8"/>
  <c r="T128" i="8"/>
  <c r="W128" i="8"/>
  <c r="Q133" i="8"/>
  <c r="W133" i="8"/>
  <c r="Q137" i="8"/>
  <c r="W137" i="8"/>
  <c r="Q147" i="8"/>
  <c r="W147" i="8"/>
  <c r="Q151" i="8"/>
  <c r="W151" i="8"/>
  <c r="Q155" i="8"/>
  <c r="W155" i="8"/>
  <c r="E160" i="8"/>
  <c r="Q160" i="8"/>
  <c r="T160" i="8"/>
  <c r="W160" i="8"/>
  <c r="E164" i="8"/>
  <c r="Q164" i="8"/>
  <c r="E168" i="8"/>
  <c r="Q168" i="8"/>
  <c r="T168" i="8"/>
  <c r="W168" i="8"/>
  <c r="Q172" i="8"/>
  <c r="Q177" i="8"/>
  <c r="W177" i="8"/>
  <c r="W181" i="8"/>
  <c r="E186" i="8"/>
  <c r="Q186" i="8"/>
  <c r="T186" i="8"/>
  <c r="W186" i="8"/>
  <c r="E190" i="8"/>
  <c r="Q190" i="8"/>
  <c r="T190" i="8"/>
  <c r="W190" i="8"/>
  <c r="T194" i="8"/>
  <c r="Q194" i="8"/>
  <c r="N194" i="8"/>
  <c r="E194" i="8"/>
  <c r="W194" i="8"/>
  <c r="T198" i="8"/>
  <c r="Q198" i="8"/>
  <c r="N198" i="8"/>
  <c r="E198" i="8"/>
  <c r="W198" i="8"/>
  <c r="T203" i="8"/>
  <c r="Q203" i="8"/>
  <c r="N203" i="8"/>
  <c r="E203" i="8"/>
  <c r="W203" i="8"/>
  <c r="Q207" i="8"/>
  <c r="W211" i="8"/>
  <c r="Q211" i="8"/>
  <c r="W220" i="8"/>
  <c r="T220" i="8"/>
  <c r="W229" i="8"/>
  <c r="Q229" i="8"/>
  <c r="W233" i="8"/>
  <c r="E242" i="8"/>
  <c r="W242" i="8"/>
  <c r="T242" i="8"/>
  <c r="Q242" i="8"/>
  <c r="W247" i="8"/>
  <c r="Q247" i="8"/>
  <c r="W251" i="8"/>
  <c r="Q251" i="8"/>
  <c r="Q255" i="8"/>
  <c r="W259" i="8"/>
  <c r="E264" i="8"/>
  <c r="W264" i="8"/>
  <c r="T264" i="8"/>
  <c r="Q264" i="8"/>
  <c r="T268" i="8"/>
  <c r="Q268" i="8"/>
  <c r="N268" i="8"/>
  <c r="W268" i="8"/>
  <c r="E277" i="8"/>
  <c r="E281" i="8"/>
  <c r="Q281" i="8"/>
  <c r="T281" i="8"/>
  <c r="W281" i="8"/>
  <c r="E285" i="8"/>
  <c r="Q285" i="8"/>
  <c r="T285" i="8"/>
  <c r="W285" i="8"/>
  <c r="Q290" i="8"/>
  <c r="W290" i="8"/>
  <c r="Q298" i="8"/>
  <c r="W298" i="8"/>
  <c r="Q302" i="8"/>
  <c r="W302" i="8"/>
  <c r="Q310" i="8"/>
  <c r="W310" i="8"/>
  <c r="E315" i="8"/>
  <c r="Q315" i="8"/>
  <c r="T315" i="8"/>
  <c r="W315" i="8"/>
  <c r="E319" i="8"/>
  <c r="Q319" i="8"/>
  <c r="T319" i="8"/>
  <c r="W319" i="8"/>
  <c r="E323" i="8"/>
  <c r="Q323" i="8"/>
  <c r="T323" i="8"/>
  <c r="W323" i="8"/>
  <c r="T327" i="8"/>
  <c r="W327" i="8"/>
  <c r="Q332" i="8"/>
  <c r="W332" i="8"/>
  <c r="Q336" i="8"/>
  <c r="E341" i="8"/>
  <c r="Q341" i="8"/>
  <c r="T341" i="8"/>
  <c r="W341" i="8"/>
  <c r="E345" i="8"/>
  <c r="Q345" i="8"/>
  <c r="T345" i="8"/>
  <c r="W345" i="8"/>
  <c r="E349" i="8"/>
  <c r="Q349" i="8"/>
  <c r="T349" i="8"/>
  <c r="W349" i="8"/>
  <c r="Q354" i="8"/>
  <c r="Q358" i="8"/>
  <c r="W358" i="8"/>
  <c r="Q362" i="8"/>
  <c r="W362" i="8"/>
  <c r="E367" i="8"/>
  <c r="Q367" i="8"/>
  <c r="T367" i="8"/>
  <c r="W367" i="8"/>
  <c r="E375" i="8"/>
  <c r="Q375" i="8"/>
  <c r="T375" i="8"/>
  <c r="N90" i="8"/>
  <c r="T90" i="8"/>
  <c r="E90" i="8"/>
  <c r="W90" i="8"/>
  <c r="T108" i="8"/>
  <c r="E108" i="8"/>
  <c r="W108" i="8"/>
  <c r="T112" i="8"/>
  <c r="E112" i="8"/>
  <c r="W112" i="8"/>
  <c r="T116" i="8"/>
  <c r="E116" i="8"/>
  <c r="W116" i="8"/>
  <c r="Q125" i="8"/>
  <c r="W125" i="8"/>
  <c r="E130" i="8"/>
  <c r="Q130" i="8"/>
  <c r="T130" i="8"/>
  <c r="W130" i="8"/>
  <c r="E134" i="8"/>
  <c r="Q134" i="8"/>
  <c r="T134" i="8"/>
  <c r="W134" i="8"/>
  <c r="Q143" i="8"/>
  <c r="W143" i="8"/>
  <c r="E148" i="8"/>
  <c r="Q148" i="8"/>
  <c r="T148" i="8"/>
  <c r="W148" i="8"/>
  <c r="E152" i="8"/>
  <c r="Q152" i="8"/>
  <c r="T152" i="8"/>
  <c r="W152" i="8"/>
  <c r="E156" i="8"/>
  <c r="Q156" i="8"/>
  <c r="T156" i="8"/>
  <c r="W156" i="8"/>
  <c r="Q161" i="8"/>
  <c r="W161" i="8"/>
  <c r="W165" i="8"/>
  <c r="Q169" i="8"/>
  <c r="W169" i="8"/>
  <c r="E174" i="8"/>
  <c r="Q174" i="8"/>
  <c r="T174" i="8"/>
  <c r="W174" i="8"/>
  <c r="E178" i="8"/>
  <c r="Q178" i="8"/>
  <c r="T178" i="8"/>
  <c r="W178" i="8"/>
  <c r="E182" i="8"/>
  <c r="Q182" i="8"/>
  <c r="T182" i="8"/>
  <c r="W182" i="8"/>
  <c r="Q187" i="8"/>
  <c r="W187" i="8"/>
  <c r="Q191" i="8"/>
  <c r="W191" i="8"/>
  <c r="T195" i="8"/>
  <c r="E195" i="8"/>
  <c r="W195" i="8"/>
  <c r="N195" i="8"/>
  <c r="Q195" i="8"/>
  <c r="T200" i="8"/>
  <c r="E200" i="8"/>
  <c r="W200" i="8"/>
  <c r="N200" i="8"/>
  <c r="Q200" i="8"/>
  <c r="E204" i="8"/>
  <c r="W204" i="8"/>
  <c r="T204" i="8"/>
  <c r="Q204" i="8"/>
  <c r="E208" i="8"/>
  <c r="W208" i="8"/>
  <c r="T208" i="8"/>
  <c r="Q208" i="8"/>
  <c r="W213" i="8"/>
  <c r="Q213" i="8"/>
  <c r="W217" i="8"/>
  <c r="Q217" i="8"/>
  <c r="W221" i="8"/>
  <c r="Q221" i="8"/>
  <c r="W225" i="8"/>
  <c r="Q225" i="8"/>
  <c r="E230" i="8"/>
  <c r="W230" i="8"/>
  <c r="T230" i="8"/>
  <c r="Q230" i="8"/>
  <c r="E234" i="8"/>
  <c r="W234" i="8"/>
  <c r="T234" i="8"/>
  <c r="Q234" i="8"/>
  <c r="W239" i="8"/>
  <c r="Q239" i="8"/>
  <c r="W243" i="8"/>
  <c r="Q243" i="8"/>
  <c r="E248" i="8"/>
  <c r="W248" i="8"/>
  <c r="T248" i="8"/>
  <c r="Q248" i="8"/>
  <c r="E252" i="8"/>
  <c r="W252" i="8"/>
  <c r="T252" i="8"/>
  <c r="Q252" i="8"/>
  <c r="E256" i="8"/>
  <c r="W256" i="8"/>
  <c r="T256" i="8"/>
  <c r="Q256" i="8"/>
  <c r="E260" i="8"/>
  <c r="W260" i="8"/>
  <c r="T260" i="8"/>
  <c r="Q260" i="8"/>
  <c r="W265" i="8"/>
  <c r="Q265" i="8"/>
  <c r="T270" i="8"/>
  <c r="E270" i="8"/>
  <c r="W270" i="8"/>
  <c r="N270" i="8"/>
  <c r="Q270" i="8"/>
  <c r="T274" i="8"/>
  <c r="E274" i="8"/>
  <c r="W274" i="8"/>
  <c r="N274" i="8"/>
  <c r="Q274" i="8"/>
  <c r="Q278" i="8"/>
  <c r="W278" i="8"/>
  <c r="Q282" i="8"/>
  <c r="W282" i="8"/>
  <c r="Q286" i="8"/>
  <c r="W286" i="8"/>
  <c r="E291" i="8"/>
  <c r="Q291" i="8"/>
  <c r="T291" i="8"/>
  <c r="W291" i="8"/>
  <c r="E295" i="8"/>
  <c r="Q295" i="8"/>
  <c r="T295" i="8"/>
  <c r="W295" i="8"/>
  <c r="E299" i="8"/>
  <c r="Q299" i="8"/>
  <c r="T299" i="8"/>
  <c r="W299" i="8"/>
  <c r="E303" i="8"/>
  <c r="Q303" i="8"/>
  <c r="T303" i="8"/>
  <c r="W303" i="8"/>
  <c r="E307" i="8"/>
  <c r="Q307" i="8"/>
  <c r="T307" i="8"/>
  <c r="W307" i="8"/>
  <c r="E311" i="8"/>
  <c r="Q311" i="8"/>
  <c r="T311" i="8"/>
  <c r="W311" i="8"/>
  <c r="Q316" i="8"/>
  <c r="W316" i="8"/>
  <c r="Q320" i="8"/>
  <c r="W320" i="8"/>
  <c r="Q324" i="8"/>
  <c r="W324" i="8"/>
  <c r="E329" i="8"/>
  <c r="Q329" i="8"/>
  <c r="T329" i="8"/>
  <c r="W329" i="8"/>
  <c r="E333" i="8"/>
  <c r="Q333" i="8"/>
  <c r="T333" i="8"/>
  <c r="W333" i="8"/>
  <c r="E337" i="8"/>
  <c r="Q337" i="8"/>
  <c r="T337" i="8"/>
  <c r="W337" i="8"/>
  <c r="Q342" i="8"/>
  <c r="W342" i="8"/>
  <c r="Q346" i="8"/>
  <c r="W346" i="8"/>
  <c r="Q350" i="8"/>
  <c r="W350" i="8"/>
  <c r="E355" i="8"/>
  <c r="Q355" i="8"/>
  <c r="T355" i="8"/>
  <c r="W355" i="8"/>
  <c r="E359" i="8"/>
  <c r="Q359" i="8"/>
  <c r="T359" i="8"/>
  <c r="W359" i="8"/>
  <c r="E363" i="8"/>
  <c r="Q363" i="8"/>
  <c r="T363" i="8"/>
  <c r="W363" i="8"/>
  <c r="Q368" i="8"/>
  <c r="W368" i="8"/>
  <c r="Q372" i="8"/>
  <c r="W372" i="8"/>
  <c r="Q376" i="8"/>
  <c r="W376" i="8"/>
  <c r="T87" i="8"/>
  <c r="N87" i="8"/>
  <c r="Q92" i="8"/>
  <c r="E96" i="8"/>
  <c r="W96" i="8"/>
  <c r="E100" i="8"/>
  <c r="W100" i="8"/>
  <c r="T104" i="8"/>
  <c r="E104" i="8"/>
  <c r="W104" i="8"/>
  <c r="N122" i="8"/>
  <c r="E122" i="8"/>
  <c r="W122" i="8"/>
  <c r="T122" i="8"/>
  <c r="Q122" i="8"/>
  <c r="E126" i="8"/>
  <c r="Q126" i="8"/>
  <c r="T126" i="8"/>
  <c r="W126" i="8"/>
  <c r="Q131" i="8"/>
  <c r="W131" i="8"/>
  <c r="Q135" i="8"/>
  <c r="W135" i="8"/>
  <c r="E140" i="8"/>
  <c r="Q140" i="8"/>
  <c r="T140" i="8"/>
  <c r="W140" i="8"/>
  <c r="E144" i="8"/>
  <c r="Q144" i="8"/>
  <c r="T144" i="8"/>
  <c r="W144" i="8"/>
  <c r="Q149" i="8"/>
  <c r="W149" i="8"/>
  <c r="Q153" i="8"/>
  <c r="W153" i="8"/>
  <c r="Q157" i="8"/>
  <c r="W157" i="8"/>
  <c r="E162" i="8"/>
  <c r="Q162" i="8"/>
  <c r="T162" i="8"/>
  <c r="W162" i="8"/>
  <c r="E166" i="8"/>
  <c r="Q166" i="8"/>
  <c r="T166" i="8"/>
  <c r="W166" i="8"/>
  <c r="Q179" i="8"/>
  <c r="W179" i="8"/>
  <c r="W183" i="8"/>
  <c r="E188" i="8"/>
  <c r="Q188" i="8"/>
  <c r="T188" i="8"/>
  <c r="W188" i="8"/>
  <c r="E192" i="8"/>
  <c r="Q192" i="8"/>
  <c r="T192" i="8"/>
  <c r="W192" i="8"/>
  <c r="T196" i="8"/>
  <c r="Q196" i="8"/>
  <c r="N196" i="8"/>
  <c r="E196" i="8"/>
  <c r="W196" i="8"/>
  <c r="T201" i="8"/>
  <c r="Q201" i="8"/>
  <c r="N201" i="8"/>
  <c r="E201" i="8"/>
  <c r="W201" i="8"/>
  <c r="W205" i="8"/>
  <c r="Q205" i="8"/>
  <c r="W209" i="8"/>
  <c r="Q209" i="8"/>
  <c r="E214" i="8"/>
  <c r="W214" i="8"/>
  <c r="T214" i="8"/>
  <c r="Q214" i="8"/>
  <c r="E218" i="8"/>
  <c r="W218" i="8"/>
  <c r="T218" i="8"/>
  <c r="Q218" i="8"/>
  <c r="E222" i="8"/>
  <c r="W222" i="8"/>
  <c r="T222" i="8"/>
  <c r="Q222" i="8"/>
  <c r="W227" i="8"/>
  <c r="Q227" i="8"/>
  <c r="W231" i="8"/>
  <c r="Q231" i="8"/>
  <c r="W235" i="8"/>
  <c r="Q235" i="8"/>
  <c r="E240" i="8"/>
  <c r="W240" i="8"/>
  <c r="T240" i="8"/>
  <c r="Q240" i="8"/>
  <c r="E244" i="8"/>
  <c r="W244" i="8"/>
  <c r="T244" i="8"/>
  <c r="Q244" i="8"/>
  <c r="W249" i="8"/>
  <c r="Q249" i="8"/>
  <c r="W253" i="8"/>
  <c r="Q253" i="8"/>
  <c r="W257" i="8"/>
  <c r="Q257" i="8"/>
  <c r="E262" i="8"/>
  <c r="W262" i="8"/>
  <c r="T262" i="8"/>
  <c r="Q262" i="8"/>
  <c r="E266" i="8"/>
  <c r="W266" i="8"/>
  <c r="T266" i="8"/>
  <c r="Q266" i="8"/>
  <c r="T271" i="8"/>
  <c r="Q271" i="8"/>
  <c r="N271" i="8"/>
  <c r="E271" i="8"/>
  <c r="W271" i="8"/>
  <c r="T275" i="8"/>
  <c r="Q275" i="8"/>
  <c r="N275" i="8"/>
  <c r="E275" i="8"/>
  <c r="W275" i="8"/>
  <c r="E279" i="8"/>
  <c r="Q279" i="8"/>
  <c r="T279" i="8"/>
  <c r="W279" i="8"/>
  <c r="E283" i="8"/>
  <c r="Q283" i="8"/>
  <c r="T283" i="8"/>
  <c r="W283" i="8"/>
  <c r="Q288" i="8"/>
  <c r="W288" i="8"/>
  <c r="Q292" i="8"/>
  <c r="W292" i="8"/>
  <c r="Q296" i="8"/>
  <c r="W296" i="8"/>
  <c r="Q300" i="8"/>
  <c r="W300" i="8"/>
  <c r="Q304" i="8"/>
  <c r="W304" i="8"/>
  <c r="Q308" i="8"/>
  <c r="W308" i="8"/>
  <c r="E313" i="8"/>
  <c r="Q313" i="8"/>
  <c r="T313" i="8"/>
  <c r="W313" i="8"/>
  <c r="E317" i="8"/>
  <c r="Q317" i="8"/>
  <c r="T317" i="8"/>
  <c r="W317" i="8"/>
  <c r="E321" i="8"/>
  <c r="Q321" i="8"/>
  <c r="T321" i="8"/>
  <c r="W321" i="8"/>
  <c r="E325" i="8"/>
  <c r="Q325" i="8"/>
  <c r="T325" i="8"/>
  <c r="W325" i="8"/>
  <c r="Q330" i="8"/>
  <c r="W330" i="8"/>
  <c r="Q334" i="8"/>
  <c r="W334" i="8"/>
  <c r="Q338" i="8"/>
  <c r="W338" i="8"/>
  <c r="E343" i="8"/>
  <c r="Q343" i="8"/>
  <c r="T343" i="8"/>
  <c r="W343" i="8"/>
  <c r="E347" i="8"/>
  <c r="Q347" i="8"/>
  <c r="T347" i="8"/>
  <c r="W347" i="8"/>
  <c r="E351" i="8"/>
  <c r="Q351" i="8"/>
  <c r="T351" i="8"/>
  <c r="W351" i="8"/>
  <c r="Q356" i="8"/>
  <c r="W356" i="8"/>
  <c r="Q360" i="8"/>
  <c r="W360" i="8"/>
  <c r="E365" i="8"/>
  <c r="Q365" i="8"/>
  <c r="T365" i="8"/>
  <c r="W365" i="8"/>
  <c r="E369" i="8"/>
  <c r="Q369" i="8"/>
  <c r="T369" i="8"/>
  <c r="W369" i="8"/>
  <c r="E373" i="8"/>
  <c r="Q373" i="8"/>
  <c r="T373" i="8"/>
  <c r="W373" i="8"/>
  <c r="E77" i="8"/>
  <c r="E83" i="8"/>
  <c r="N56" i="8"/>
  <c r="N60" i="8"/>
  <c r="N64" i="8"/>
  <c r="N70" i="8"/>
  <c r="N76" i="8"/>
  <c r="N84" i="8"/>
  <c r="T120" i="8"/>
  <c r="E95" i="8"/>
  <c r="E99" i="8"/>
  <c r="E103" i="8"/>
  <c r="E109" i="8"/>
  <c r="E113" i="8"/>
  <c r="E117" i="8"/>
  <c r="N94" i="8"/>
  <c r="N102" i="8"/>
  <c r="N106" i="8"/>
  <c r="N110" i="8"/>
  <c r="N114" i="8"/>
  <c r="N118" i="8"/>
  <c r="N124" i="8"/>
  <c r="E127" i="8"/>
  <c r="E133" i="8"/>
  <c r="E137" i="8"/>
  <c r="E143" i="8"/>
  <c r="E147" i="8"/>
  <c r="E151" i="8"/>
  <c r="E155" i="8"/>
  <c r="E161" i="8"/>
  <c r="E165" i="8"/>
  <c r="E169" i="8"/>
  <c r="E179" i="8"/>
  <c r="E183" i="8"/>
  <c r="E189" i="8"/>
  <c r="N126" i="8"/>
  <c r="N130" i="8"/>
  <c r="N134" i="8"/>
  <c r="N148" i="8"/>
  <c r="N152" i="8"/>
  <c r="N156" i="8"/>
  <c r="N160" i="8"/>
  <c r="N168" i="8"/>
  <c r="N176" i="8"/>
  <c r="N180" i="8"/>
  <c r="N184" i="8"/>
  <c r="N188" i="8"/>
  <c r="N192" i="8"/>
  <c r="E211" i="8"/>
  <c r="E215" i="8"/>
  <c r="E219" i="8"/>
  <c r="E223" i="8"/>
  <c r="E227" i="8"/>
  <c r="E231" i="8"/>
  <c r="E235" i="8"/>
  <c r="E239" i="8"/>
  <c r="E243" i="8"/>
  <c r="E249" i="8"/>
  <c r="E253" i="8"/>
  <c r="E257" i="8"/>
  <c r="E263" i="8"/>
  <c r="N206" i="8"/>
  <c r="N210" i="8"/>
  <c r="N230" i="8"/>
  <c r="N234" i="8"/>
  <c r="N240" i="8"/>
  <c r="N244" i="8"/>
  <c r="N248" i="8"/>
  <c r="N252" i="8"/>
  <c r="N256" i="8"/>
  <c r="N260" i="8"/>
  <c r="N264" i="8"/>
  <c r="E278" i="8"/>
  <c r="E282" i="8"/>
  <c r="E286" i="8"/>
  <c r="E290" i="8"/>
  <c r="E298" i="8"/>
  <c r="E302" i="8"/>
  <c r="E310" i="8"/>
  <c r="E316" i="8"/>
  <c r="E320" i="8"/>
  <c r="E324" i="8"/>
  <c r="E330" i="8"/>
  <c r="E334" i="8"/>
  <c r="E338" i="8"/>
  <c r="E358" i="8"/>
  <c r="E362" i="8"/>
  <c r="E368" i="8"/>
  <c r="E372" i="8"/>
  <c r="E376" i="8"/>
  <c r="N279" i="8"/>
  <c r="N283" i="8"/>
  <c r="N293" i="8"/>
  <c r="N297" i="8"/>
  <c r="N301" i="8"/>
  <c r="N313" i="8"/>
  <c r="N317" i="8"/>
  <c r="N321" i="8"/>
  <c r="N325" i="8"/>
  <c r="N329" i="8"/>
  <c r="N333" i="8"/>
  <c r="N337" i="8"/>
  <c r="N341" i="8"/>
  <c r="N345" i="8"/>
  <c r="N349" i="8"/>
  <c r="N353" i="8"/>
  <c r="N357" i="8"/>
  <c r="N361" i="8"/>
  <c r="N365" i="8"/>
  <c r="N369" i="8"/>
  <c r="N373" i="8"/>
  <c r="T193" i="8"/>
  <c r="E93" i="8"/>
  <c r="E97" i="8"/>
  <c r="E101" i="8"/>
  <c r="E107" i="8"/>
  <c r="E111" i="8"/>
  <c r="E115" i="8"/>
  <c r="E119" i="8"/>
  <c r="N96" i="8"/>
  <c r="N100" i="8"/>
  <c r="N104" i="8"/>
  <c r="N108" i="8"/>
  <c r="N112" i="8"/>
  <c r="N116" i="8"/>
  <c r="E125" i="8"/>
  <c r="E135" i="8"/>
  <c r="E141" i="8"/>
  <c r="E145" i="8"/>
  <c r="E149" i="8"/>
  <c r="E153" i="8"/>
  <c r="E157" i="8"/>
  <c r="E163" i="8"/>
  <c r="E167" i="8"/>
  <c r="E171" i="8"/>
  <c r="E177" i="8"/>
  <c r="E181" i="8"/>
  <c r="E187" i="8"/>
  <c r="E191" i="8"/>
  <c r="N128" i="8"/>
  <c r="N132" i="8"/>
  <c r="N136" i="8"/>
  <c r="N140" i="8"/>
  <c r="N144" i="8"/>
  <c r="N150" i="8"/>
  <c r="N154" i="8"/>
  <c r="N158" i="8"/>
  <c r="N162" i="8"/>
  <c r="N166" i="8"/>
  <c r="N174" i="8"/>
  <c r="N178" i="8"/>
  <c r="N182" i="8"/>
  <c r="N186" i="8"/>
  <c r="N190" i="8"/>
  <c r="E205" i="8"/>
  <c r="E209" i="8"/>
  <c r="E213" i="8"/>
  <c r="E217" i="8"/>
  <c r="E221" i="8"/>
  <c r="E225" i="8"/>
  <c r="E229" i="8"/>
  <c r="E237" i="8"/>
  <c r="E241" i="8"/>
  <c r="E247" i="8"/>
  <c r="E251" i="8"/>
  <c r="E259" i="8"/>
  <c r="E265" i="8"/>
  <c r="N204" i="8"/>
  <c r="N208" i="8"/>
  <c r="N214" i="8"/>
  <c r="N218" i="8"/>
  <c r="N222" i="8"/>
  <c r="N232" i="8"/>
  <c r="N238" i="8"/>
  <c r="N242" i="8"/>
  <c r="N246" i="8"/>
  <c r="N250" i="8"/>
  <c r="N254" i="8"/>
  <c r="N258" i="8"/>
  <c r="N262" i="8"/>
  <c r="N266" i="8"/>
  <c r="E276" i="8"/>
  <c r="E280" i="8"/>
  <c r="E284" i="8"/>
  <c r="E288" i="8"/>
  <c r="E292" i="8"/>
  <c r="E296" i="8"/>
  <c r="E300" i="8"/>
  <c r="E304" i="8"/>
  <c r="E308" i="8"/>
  <c r="E314" i="8"/>
  <c r="E318" i="8"/>
  <c r="E322" i="8"/>
  <c r="E326" i="8"/>
  <c r="E332" i="8"/>
  <c r="E336" i="8"/>
  <c r="E342" i="8"/>
  <c r="E346" i="8"/>
  <c r="E350" i="8"/>
  <c r="E356" i="8"/>
  <c r="E360" i="8"/>
  <c r="E370" i="8"/>
  <c r="E374" i="8"/>
  <c r="N277" i="8"/>
  <c r="N281" i="8"/>
  <c r="N285" i="8"/>
  <c r="N291" i="8"/>
  <c r="N295" i="8"/>
  <c r="N299" i="8"/>
  <c r="N303" i="8"/>
  <c r="N307" i="8"/>
  <c r="N311" i="8"/>
  <c r="N315" i="8"/>
  <c r="N319" i="8"/>
  <c r="N323" i="8"/>
  <c r="N335" i="8"/>
  <c r="N339" i="8"/>
  <c r="N343" i="8"/>
  <c r="N347" i="8"/>
  <c r="N351" i="8"/>
  <c r="N355" i="8"/>
  <c r="N359" i="8"/>
  <c r="N363" i="8"/>
  <c r="N367" i="8"/>
  <c r="N375" i="8"/>
  <c r="E54" i="8"/>
  <c r="E58" i="8"/>
  <c r="E62" i="8"/>
  <c r="E68" i="8"/>
  <c r="E74" i="8"/>
  <c r="E78" i="8"/>
  <c r="E82" i="8"/>
  <c r="E86" i="8"/>
  <c r="Q120" i="8"/>
  <c r="E120" i="8"/>
  <c r="N205" i="8"/>
  <c r="N209" i="8"/>
  <c r="N211" i="8"/>
  <c r="N213" i="8"/>
  <c r="N215" i="8"/>
  <c r="N217" i="8"/>
  <c r="N219" i="8"/>
  <c r="N221" i="8"/>
  <c r="N223" i="8"/>
  <c r="N225" i="8"/>
  <c r="N227" i="8"/>
  <c r="N229" i="8"/>
  <c r="N231" i="8"/>
  <c r="N233" i="8"/>
  <c r="N235" i="8"/>
  <c r="N237" i="8"/>
  <c r="N239" i="8"/>
  <c r="N241" i="8"/>
  <c r="N243" i="8"/>
  <c r="N247" i="8"/>
  <c r="N249" i="8"/>
  <c r="N251" i="8"/>
  <c r="N253" i="8"/>
  <c r="N257" i="8"/>
  <c r="N265" i="8"/>
  <c r="T207" i="8"/>
  <c r="T211" i="8"/>
  <c r="T215" i="8"/>
  <c r="T219" i="8"/>
  <c r="T223" i="8"/>
  <c r="T227" i="8"/>
  <c r="T231" i="8"/>
  <c r="T235" i="8"/>
  <c r="T239" i="8"/>
  <c r="T243" i="8"/>
  <c r="T249" i="8"/>
  <c r="T253" i="8"/>
  <c r="T257" i="8"/>
  <c r="T205" i="8"/>
  <c r="T209" i="8"/>
  <c r="T213" i="8"/>
  <c r="T217" i="8"/>
  <c r="T221" i="8"/>
  <c r="T225" i="8"/>
  <c r="T229" i="8"/>
  <c r="T237" i="8"/>
  <c r="T241" i="8"/>
  <c r="T247" i="8"/>
  <c r="T251" i="8"/>
  <c r="T259" i="8"/>
  <c r="T265" i="8"/>
  <c r="Q55" i="8"/>
  <c r="Q57" i="8"/>
  <c r="Q61" i="8"/>
  <c r="Q63" i="8"/>
  <c r="Q65" i="8"/>
  <c r="Q67" i="8"/>
  <c r="Q69" i="8"/>
  <c r="Q71" i="8"/>
  <c r="Q75" i="8"/>
  <c r="Q77" i="8"/>
  <c r="Q79" i="8"/>
  <c r="Q83" i="8"/>
  <c r="Q85" i="8"/>
  <c r="W48" i="8"/>
  <c r="Q48" i="8"/>
  <c r="N51" i="8"/>
  <c r="N53" i="8"/>
  <c r="N55" i="8"/>
  <c r="N57" i="8"/>
  <c r="N61" i="8"/>
  <c r="N63" i="8"/>
  <c r="N65" i="8"/>
  <c r="N67" i="8"/>
  <c r="N69" i="8"/>
  <c r="N71" i="8"/>
  <c r="N75" i="8"/>
  <c r="N77" i="8"/>
  <c r="N79" i="8"/>
  <c r="N83" i="8"/>
  <c r="N85" i="8"/>
  <c r="N48" i="8"/>
  <c r="E49" i="8"/>
  <c r="E51" i="8"/>
  <c r="E53" i="8"/>
  <c r="W53" i="8"/>
  <c r="T55" i="8"/>
  <c r="T57" i="8"/>
  <c r="T59" i="8"/>
  <c r="T61" i="8"/>
  <c r="T63" i="8"/>
  <c r="T65" i="8"/>
  <c r="T67" i="8"/>
  <c r="T69" i="8"/>
  <c r="T71" i="8"/>
  <c r="T73" i="8"/>
  <c r="T75" i="8"/>
  <c r="T77" i="8"/>
  <c r="T79" i="8"/>
  <c r="T83" i="8"/>
  <c r="T85" i="8"/>
  <c r="N93" i="8"/>
  <c r="N95" i="8"/>
  <c r="N97" i="8"/>
  <c r="N99" i="8"/>
  <c r="N101" i="8"/>
  <c r="N103" i="8"/>
  <c r="N107" i="8"/>
  <c r="N109" i="8"/>
  <c r="N111" i="8"/>
  <c r="N113" i="8"/>
  <c r="N115" i="8"/>
  <c r="N117" i="8"/>
  <c r="N119" i="8"/>
  <c r="T93" i="8"/>
  <c r="T95" i="8"/>
  <c r="T97" i="8"/>
  <c r="T99" i="8"/>
  <c r="T101" i="8"/>
  <c r="T103" i="8"/>
  <c r="T107" i="8"/>
  <c r="T109" i="8"/>
  <c r="T111" i="8"/>
  <c r="T113" i="8"/>
  <c r="T115" i="8"/>
  <c r="T117" i="8"/>
  <c r="T119" i="8"/>
  <c r="T124" i="8"/>
  <c r="N125" i="8"/>
  <c r="N127" i="8"/>
  <c r="N133" i="8"/>
  <c r="N135" i="8"/>
  <c r="N137" i="8"/>
  <c r="N141" i="8"/>
  <c r="N143" i="8"/>
  <c r="N145" i="8"/>
  <c r="N147" i="8"/>
  <c r="N149" i="8"/>
  <c r="N151" i="8"/>
  <c r="N153" i="8"/>
  <c r="N155" i="8"/>
  <c r="N157" i="8"/>
  <c r="N161" i="8"/>
  <c r="N163" i="8"/>
  <c r="N167" i="8"/>
  <c r="N169" i="8"/>
  <c r="N171" i="8"/>
  <c r="N177" i="8"/>
  <c r="N179" i="8"/>
  <c r="N181" i="8"/>
  <c r="N187" i="8"/>
  <c r="N189" i="8"/>
  <c r="N191" i="8"/>
  <c r="T125" i="8"/>
  <c r="T127" i="8"/>
  <c r="T131" i="8"/>
  <c r="T133" i="8"/>
  <c r="T135" i="8"/>
  <c r="T137" i="8"/>
  <c r="T141" i="8"/>
  <c r="T143" i="8"/>
  <c r="T145" i="8"/>
  <c r="T147" i="8"/>
  <c r="T149" i="8"/>
  <c r="T151" i="8"/>
  <c r="T153" i="8"/>
  <c r="T155" i="8"/>
  <c r="T161" i="8"/>
  <c r="T163" i="8"/>
  <c r="T165" i="8"/>
  <c r="T167" i="8"/>
  <c r="T169" i="8"/>
  <c r="T171" i="8"/>
  <c r="T177" i="8"/>
  <c r="T179" i="8"/>
  <c r="T181" i="8"/>
  <c r="T183" i="8"/>
  <c r="T187" i="8"/>
  <c r="T189" i="8"/>
  <c r="T191" i="8"/>
  <c r="N276" i="8"/>
  <c r="N278" i="8"/>
  <c r="N280" i="8"/>
  <c r="N282" i="8"/>
  <c r="N284" i="8"/>
  <c r="N286" i="8"/>
  <c r="N288" i="8"/>
  <c r="N290" i="8"/>
  <c r="N292" i="8"/>
  <c r="N296" i="8"/>
  <c r="N298" i="8"/>
  <c r="N300" i="8"/>
  <c r="N302" i="8"/>
  <c r="N304" i="8"/>
  <c r="N308" i="8"/>
  <c r="N310" i="8"/>
  <c r="N314" i="8"/>
  <c r="N316" i="8"/>
  <c r="N318" i="8"/>
  <c r="N320" i="8"/>
  <c r="N322" i="8"/>
  <c r="N324" i="8"/>
  <c r="N326" i="8"/>
  <c r="N330" i="8"/>
  <c r="N332" i="8"/>
  <c r="N334" i="8"/>
  <c r="N336" i="8"/>
  <c r="N338" i="8"/>
  <c r="N342" i="8"/>
  <c r="N346" i="8"/>
  <c r="N350" i="8"/>
  <c r="N356" i="8"/>
  <c r="N358" i="8"/>
  <c r="N360" i="8"/>
  <c r="N362" i="8"/>
  <c r="N368" i="8"/>
  <c r="N370" i="8"/>
  <c r="N372" i="8"/>
  <c r="N374" i="8"/>
  <c r="N376" i="8"/>
  <c r="T276" i="8"/>
  <c r="T278" i="8"/>
  <c r="T280" i="8"/>
  <c r="T282" i="8"/>
  <c r="T284" i="8"/>
  <c r="T286" i="8"/>
  <c r="T288" i="8"/>
  <c r="T290" i="8"/>
  <c r="T292" i="8"/>
  <c r="T296" i="8"/>
  <c r="T298" i="8"/>
  <c r="T300" i="8"/>
  <c r="T302" i="8"/>
  <c r="T304" i="8"/>
  <c r="T306" i="8"/>
  <c r="T308" i="8"/>
  <c r="T310" i="8"/>
  <c r="T314" i="8"/>
  <c r="T316" i="8"/>
  <c r="T318" i="8"/>
  <c r="T320" i="8"/>
  <c r="T322" i="8"/>
  <c r="T324" i="8"/>
  <c r="T326" i="8"/>
  <c r="T330" i="8"/>
  <c r="T332" i="8"/>
  <c r="T334" i="8"/>
  <c r="T338" i="8"/>
  <c r="T342" i="8"/>
  <c r="T344" i="8"/>
  <c r="T346" i="8"/>
  <c r="T350" i="8"/>
  <c r="T356" i="8"/>
  <c r="T358" i="8"/>
  <c r="T360" i="8"/>
  <c r="T362" i="8"/>
  <c r="T366" i="8"/>
  <c r="T368" i="8"/>
  <c r="T370" i="8"/>
  <c r="T372" i="8"/>
  <c r="T374" i="8"/>
  <c r="T376" i="8"/>
  <c r="E48" i="8"/>
  <c r="N120" i="8"/>
  <c r="E47" i="8"/>
  <c r="T47" i="8"/>
  <c r="N47" i="8"/>
  <c r="W47" i="8"/>
  <c r="Q25" i="8"/>
  <c r="Q33" i="8"/>
  <c r="Q41" i="8"/>
  <c r="Q20" i="8"/>
  <c r="Q27" i="8"/>
  <c r="Q35" i="8"/>
  <c r="Q43" i="8"/>
  <c r="Q29" i="8"/>
  <c r="Q37" i="8"/>
  <c r="Q19" i="8"/>
  <c r="Q23" i="8"/>
  <c r="Q31" i="8"/>
  <c r="Q39" i="8"/>
  <c r="N25" i="8"/>
  <c r="N41" i="8"/>
  <c r="N20" i="8"/>
  <c r="N27" i="8"/>
  <c r="N35" i="8"/>
  <c r="N43" i="8"/>
  <c r="N29" i="8"/>
  <c r="N37" i="8"/>
  <c r="N19" i="8"/>
  <c r="N23" i="8"/>
  <c r="N31" i="8"/>
  <c r="N39" i="8"/>
  <c r="K20" i="8"/>
  <c r="K27" i="8"/>
  <c r="K35" i="8"/>
  <c r="K43" i="8"/>
  <c r="K23" i="8"/>
  <c r="K31" i="8"/>
  <c r="K39" i="8"/>
  <c r="W273" i="8" l="1"/>
  <c r="Q228" i="8"/>
  <c r="W59" i="8"/>
  <c r="Q59" i="8"/>
  <c r="N371" i="8"/>
  <c r="N289" i="8"/>
  <c r="W175" i="8"/>
  <c r="W207" i="8"/>
  <c r="T228" i="8"/>
  <c r="T49" i="8"/>
  <c r="N175" i="8"/>
  <c r="Q165" i="8"/>
  <c r="W371" i="8"/>
  <c r="Q327" i="8"/>
  <c r="W306" i="8"/>
  <c r="Q238" i="8"/>
  <c r="Q224" i="8"/>
  <c r="Q216" i="8"/>
  <c r="W339" i="8"/>
  <c r="W331" i="8"/>
  <c r="W305" i="8"/>
  <c r="W289" i="8"/>
  <c r="W276" i="8"/>
  <c r="W228" i="8"/>
  <c r="T210" i="8"/>
  <c r="T33" i="8"/>
  <c r="N74" i="8"/>
  <c r="Q49" i="8"/>
  <c r="N8" i="8"/>
  <c r="W60" i="8"/>
  <c r="K37" i="8"/>
  <c r="W37" i="8"/>
  <c r="E37" i="8"/>
  <c r="E92" i="8"/>
  <c r="T36" i="8"/>
  <c r="Q36" i="8"/>
  <c r="E36" i="8"/>
  <c r="K36" i="8"/>
  <c r="W36" i="8"/>
  <c r="N36" i="8"/>
  <c r="W294" i="8"/>
  <c r="Q309" i="8"/>
  <c r="N228" i="8"/>
  <c r="Q366" i="8"/>
  <c r="E309" i="8"/>
  <c r="E293" i="8"/>
  <c r="E21" i="8"/>
  <c r="K21" i="8"/>
  <c r="T21" i="8"/>
  <c r="W21" i="8"/>
  <c r="N354" i="8"/>
  <c r="Q73" i="8"/>
  <c r="E348" i="8"/>
  <c r="N273" i="8"/>
  <c r="T336" i="8"/>
  <c r="T233" i="8"/>
  <c r="T263" i="8"/>
  <c r="N259" i="8"/>
  <c r="N331" i="8"/>
  <c r="E366" i="8"/>
  <c r="N170" i="8"/>
  <c r="E131" i="8"/>
  <c r="N92" i="8"/>
  <c r="E344" i="8"/>
  <c r="E306" i="8"/>
  <c r="N142" i="8"/>
  <c r="E175" i="8"/>
  <c r="W170" i="8"/>
  <c r="W138" i="8"/>
  <c r="T371" i="8"/>
  <c r="E327" i="8"/>
  <c r="Q306" i="8"/>
  <c r="Q273" i="8"/>
  <c r="T238" i="8"/>
  <c r="T224" i="8"/>
  <c r="T216" i="8"/>
  <c r="W142" i="8"/>
  <c r="T339" i="8"/>
  <c r="T331" i="8"/>
  <c r="T305" i="8"/>
  <c r="T289" i="8"/>
  <c r="E210" i="8"/>
  <c r="E59" i="8"/>
  <c r="W366" i="8"/>
  <c r="E255" i="8"/>
  <c r="E354" i="8"/>
  <c r="Q294" i="8"/>
  <c r="E273" i="8"/>
  <c r="W255" i="8"/>
  <c r="E220" i="8"/>
  <c r="W73" i="8"/>
  <c r="N49" i="8"/>
  <c r="N263" i="8"/>
  <c r="Q175" i="8"/>
  <c r="Q21" i="8"/>
  <c r="T354" i="8"/>
  <c r="N348" i="8"/>
  <c r="N294" i="8"/>
  <c r="N207" i="8"/>
  <c r="N309" i="8"/>
  <c r="N224" i="8"/>
  <c r="N172" i="8"/>
  <c r="N138" i="8"/>
  <c r="N98" i="8"/>
  <c r="T170" i="8"/>
  <c r="T138" i="8"/>
  <c r="Q371" i="8"/>
  <c r="W277" i="8"/>
  <c r="W238" i="8"/>
  <c r="W224" i="8"/>
  <c r="W216" i="8"/>
  <c r="T142" i="8"/>
  <c r="Q331" i="8"/>
  <c r="Q305" i="8"/>
  <c r="Q289" i="8"/>
  <c r="Q272" i="8"/>
  <c r="T80" i="8"/>
  <c r="K8" i="8"/>
  <c r="E172" i="8"/>
  <c r="N255" i="8"/>
  <c r="N305" i="8"/>
  <c r="N220" i="8"/>
  <c r="Q170" i="8"/>
  <c r="Q138" i="8"/>
  <c r="T277" i="8"/>
  <c r="E216" i="8"/>
  <c r="W172" i="8"/>
  <c r="W164" i="8"/>
  <c r="Q142" i="8"/>
  <c r="N272" i="8"/>
  <c r="Q80" i="8"/>
  <c r="E80" i="8"/>
  <c r="K33" i="8"/>
  <c r="E33" i="8"/>
  <c r="N21" i="8"/>
  <c r="T348" i="8"/>
  <c r="T294" i="8"/>
  <c r="N183" i="8"/>
  <c r="N73" i="8"/>
  <c r="E233" i="8"/>
  <c r="N164" i="8"/>
  <c r="N80" i="8"/>
  <c r="E98" i="8"/>
  <c r="W20" i="8"/>
  <c r="T20" i="8"/>
  <c r="E20" i="8"/>
  <c r="W33" i="8"/>
  <c r="Q210" i="8"/>
  <c r="E7" i="8"/>
  <c r="Q7" i="8"/>
  <c r="K7" i="8"/>
  <c r="N7" i="8"/>
  <c r="L18" i="8" l="1"/>
  <c r="M18" i="8" s="1"/>
  <c r="X18" i="8" s="1"/>
  <c r="AC18" i="7" l="1"/>
  <c r="AF18" i="7" l="1"/>
  <c r="AF377" i="7" l="1"/>
  <c r="AI18" i="7"/>
  <c r="AG18" i="7"/>
  <c r="AG377" i="7" s="1"/>
  <c r="B18" i="8"/>
  <c r="T18" i="8" s="1"/>
  <c r="Q18" i="8"/>
  <c r="N18" i="8" l="1"/>
  <c r="W18" i="8"/>
  <c r="E18" i="8"/>
  <c r="K18" i="8"/>
</calcChain>
</file>

<file path=xl/sharedStrings.xml><?xml version="1.0" encoding="utf-8"?>
<sst xmlns="http://schemas.openxmlformats.org/spreadsheetml/2006/main" count="5473" uniqueCount="429">
  <si>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</si>
  <si>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</si>
  <si>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</si>
  <si>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</si>
  <si>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</si>
  <si>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</si>
  <si>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</si>
  <si>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</si>
  <si>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</si>
  <si>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</si>
  <si>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</si>
  <si>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</si>
  <si>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</si>
  <si>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</si>
  <si>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</si>
  <si>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</si>
  <si>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</si>
  <si>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</si>
  <si>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</si>
  <si>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</si>
  <si>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</si>
  <si>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</si>
  <si>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</si>
  <si>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</si>
  <si>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</si>
  <si>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</si>
  <si>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</si>
  <si>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</si>
  <si>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</si>
  <si>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</si>
  <si>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</si>
  <si>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</si>
  <si>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</si>
  <si>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</si>
  <si>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</si>
  <si>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</si>
  <si>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</si>
  <si>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</si>
  <si>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</si>
  <si>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</si>
  <si>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</si>
  <si>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</si>
  <si>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</si>
  <si>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</si>
  <si>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</si>
  <si>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</si>
  <si>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</si>
  <si>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</si>
  <si>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</si>
  <si>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</si>
  <si>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</si>
  <si>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</si>
  <si>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</si>
  <si>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</si>
  <si>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</si>
  <si>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</si>
  <si>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</si>
  <si>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</si>
  <si>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</si>
  <si>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</si>
  <si>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</si>
  <si>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</si>
  <si>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</si>
  <si>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</si>
  <si>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</si>
  <si>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</si>
  <si>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</si>
  <si>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</si>
  <si>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</si>
  <si>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</si>
  <si>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</si>
  <si>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</si>
  <si>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</si>
  <si>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</si>
  <si>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</si>
  <si>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</si>
  <si>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</si>
  <si>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</si>
  <si>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</si>
  <si>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</si>
  <si>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</si>
  <si>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</si>
  <si>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</si>
  <si>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</si>
  <si>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</si>
  <si>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</si>
  <si>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</si>
  <si>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</si>
  <si>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</si>
  <si>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</si>
  <si>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</si>
  <si>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</si>
  <si>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</si>
  <si>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</si>
  <si>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</si>
  <si>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</si>
  <si>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</si>
  <si>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</si>
  <si>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</si>
  <si>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</si>
  <si>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</si>
  <si>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</si>
  <si>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</si>
  <si>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</si>
  <si>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</si>
  <si>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</si>
  <si>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</si>
  <si>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</si>
  <si>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</si>
  <si>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</si>
  <si>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</si>
  <si>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</si>
  <si>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</si>
  <si>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</si>
  <si>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</si>
  <si>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</si>
  <si>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</si>
  <si>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</si>
  <si>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</si>
  <si>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</si>
  <si>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</si>
  <si>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</si>
  <si>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</si>
  <si>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</si>
  <si>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</si>
  <si>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</si>
  <si>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</si>
  <si>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</si>
  <si>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</si>
  <si>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</si>
  <si>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</si>
  <si>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</si>
  <si>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</si>
  <si>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</si>
  <si>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</si>
  <si>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</si>
  <si>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</si>
  <si>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</si>
  <si>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</si>
  <si>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</si>
  <si>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</si>
  <si>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</si>
  <si>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</si>
  <si>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</si>
  <si>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</si>
  <si>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</si>
  <si>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</si>
  <si>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</si>
  <si>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</si>
  <si>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</si>
  <si>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</si>
  <si>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</si>
  <si>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</si>
  <si>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</si>
  <si>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</si>
  <si>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</si>
  <si>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</si>
  <si>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</si>
  <si>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</si>
  <si>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</si>
  <si>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</si>
  <si>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</si>
  <si>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</si>
  <si>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</si>
  <si>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</si>
  <si>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</si>
  <si>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</si>
  <si>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</si>
  <si>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</si>
  <si>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</si>
  <si>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</si>
  <si>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</si>
  <si>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</si>
  <si>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</si>
  <si>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</si>
  <si>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</si>
  <si>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</si>
  <si>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</si>
  <si>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</si>
  <si>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</si>
  <si>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</si>
  <si>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</si>
  <si>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</si>
  <si>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</si>
  <si>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</si>
  <si>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</si>
  <si>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</si>
  <si>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</si>
  <si>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</si>
  <si>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</si>
  <si>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</si>
  <si>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</si>
  <si>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</si>
  <si>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</si>
  <si>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</si>
  <si>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</si>
  <si>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</si>
  <si>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</si>
  <si>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</si>
  <si>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</si>
  <si>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</si>
  <si>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</si>
  <si>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</si>
  <si>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</si>
  <si>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</si>
  <si>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</si>
  <si>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</si>
  <si>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</si>
  <si>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</si>
  <si>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</si>
  <si>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</si>
  <si>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</si>
  <si>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</si>
  <si>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</si>
  <si>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</si>
  <si>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</si>
  <si>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</si>
  <si>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</si>
  <si>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</si>
  <si>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</si>
  <si>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</si>
  <si>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</si>
  <si>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</si>
  <si>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</si>
  <si>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</si>
  <si>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</si>
  <si>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</si>
  <si>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</si>
  <si>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</si>
  <si>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</si>
  <si>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</si>
  <si>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</si>
  <si>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</si>
  <si>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</si>
  <si>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</si>
  <si>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</si>
  <si>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</si>
  <si>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</si>
  <si>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</si>
  <si>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</si>
  <si>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</si>
  <si>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</si>
  <si>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</si>
  <si>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</si>
  <si>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</si>
  <si>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</si>
  <si>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</si>
  <si>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</si>
  <si>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</si>
  <si>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</si>
  <si>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</si>
  <si>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</si>
  <si>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</si>
  <si>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</si>
  <si>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</si>
  <si>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</si>
  <si>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</si>
  <si>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</si>
  <si>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</si>
  <si>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</si>
  <si>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</si>
  <si>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</si>
  <si>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</si>
  <si>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</si>
  <si>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</si>
  <si>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</si>
  <si>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</si>
  <si>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</si>
  <si>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</si>
  <si>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</si>
  <si>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</si>
  <si>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</si>
  <si>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</si>
  <si>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</si>
  <si>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</si>
  <si>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</si>
  <si>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</si>
  <si>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</si>
  <si>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</si>
  <si>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</si>
  <si>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</si>
  <si>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</si>
  <si>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</si>
  <si>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</si>
  <si>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</si>
  <si>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</si>
  <si>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</si>
  <si>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</si>
  <si>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</si>
  <si>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</si>
  <si>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</si>
  <si>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</si>
  <si>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</si>
  <si>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</si>
  <si>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</si>
  <si>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</si>
  <si>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</si>
  <si>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</si>
  <si>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</si>
  <si>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</si>
  <si>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</si>
  <si>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</si>
  <si>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</si>
  <si>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</si>
  <si>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</si>
  <si>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</si>
  <si>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</si>
  <si>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</si>
  <si>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</si>
  <si>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</si>
  <si>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</si>
  <si>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</si>
  <si>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</si>
  <si>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</si>
  <si>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</si>
  <si>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</si>
  <si>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</si>
  <si>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</si>
  <si>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</si>
  <si>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</si>
  <si>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</si>
  <si>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</si>
  <si>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</si>
  <si>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</si>
  <si>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</si>
  <si>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</si>
  <si>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</si>
  <si>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</si>
  <si>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</si>
  <si>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</si>
  <si>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</si>
  <si>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</si>
  <si>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</si>
  <si>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</si>
  <si>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</si>
  <si>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</si>
  <si>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</si>
  <si>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</si>
  <si>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</si>
  <si>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</si>
  <si>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</si>
  <si>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</si>
  <si>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</si>
  <si>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</si>
  <si>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</si>
  <si>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</si>
  <si>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</si>
  <si>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</si>
  <si>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</si>
  <si>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</si>
  <si>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</si>
  <si>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</si>
  <si>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</si>
  <si>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</si>
  <si>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</si>
  <si>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</si>
  <si>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</si>
  <si>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</si>
  <si>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</si>
  <si>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</si>
  <si>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</si>
  <si>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</si>
  <si>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</si>
  <si>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</si>
  <si>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</si>
  <si>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</si>
  <si>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</si>
  <si>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</si>
  <si>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</si>
  <si>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</si>
  <si>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х</t>
  </si>
  <si>
    <t>Прогнозное значение</t>
  </si>
  <si>
    <t>Фактически сложившийся уровень</t>
  </si>
  <si>
    <t>x</t>
  </si>
  <si>
    <t>Распределение за отчётный период</t>
  </si>
  <si>
    <t>План распределения за период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</si>
  <si>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</si>
  <si>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</si>
  <si>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</si>
  <si>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</si>
  <si>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</si>
  <si>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 xml:space="preserve"> + / -
(5)=(2)*(4)/(24)</t>
  </si>
  <si>
    <t xml:space="preserve"> + / -
(5)=(2)*(7)/(24)</t>
  </si>
  <si>
    <t xml:space="preserve"> + / -
(5)=(2)*(10)/(24)</t>
  </si>
  <si>
    <t xml:space="preserve"> + / -
(5)=(2)*(13)/(24)</t>
  </si>
  <si>
    <t xml:space="preserve"> + / -
(5)=(2)*(16)/(24)</t>
  </si>
  <si>
    <t xml:space="preserve"> + / -
(5)=(2)*(19)/(24)</t>
  </si>
  <si>
    <t xml:space="preserve"> + / -
(5)=(2)*(22)/(24)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</si>
  <si>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</si>
  <si>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</si>
  <si>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</si>
  <si>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</si>
  <si>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Н/Д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</si>
  <si>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</si>
  <si>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</si>
  <si>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</si>
  <si>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Исполнение
(4)=(3)/(2)</t>
  </si>
  <si>
    <t>Исполнение
(8)=(7)/(6)</t>
  </si>
  <si>
    <t>Исполнение
(12)=(10)/(11)</t>
  </si>
  <si>
    <t>Исполнение
(16)=(15)/(14)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</si>
  <si>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</si>
  <si>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</si>
  <si>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</si>
  <si>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Исполнение
(22)=(21)/(20)</t>
  </si>
  <si>
    <t>Исполнение
(26)=(25)/(24)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</si>
  <si>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</si>
  <si>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</si>
  <si>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 (тыс.рублей)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</si>
  <si>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</si>
  <si>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</si>
  <si>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</si>
  <si>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За февраль 2013 года</t>
  </si>
  <si>
    <t>–</t>
  </si>
  <si>
    <t>-</t>
  </si>
  <si>
    <t>0,6</t>
  </si>
  <si>
    <t>21,5</t>
  </si>
  <si>
    <t>0,1</t>
  </si>
  <si>
    <t>0,2</t>
  </si>
  <si>
    <t>1,5</t>
  </si>
  <si>
    <t>0,5</t>
  </si>
  <si>
    <t>0,3</t>
  </si>
  <si>
    <t>0,9</t>
  </si>
  <si>
    <t>0,15</t>
  </si>
  <si>
    <t>0,4</t>
  </si>
  <si>
    <t>0,02</t>
  </si>
  <si>
    <t>1,2</t>
  </si>
  <si>
    <t>Корректировка распределения с учетом использования показателей темпа роста среднемесячной номинальной заработной платы в расчете за январь 2013 года</t>
  </si>
  <si>
    <t>Распределение за отчётный период с учетом корректировки</t>
  </si>
  <si>
    <t>Факторный анализ влияния отдельных показателей на итоговое распределение февраль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</si>
</sst>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"/>
    <numFmt numFmtId="16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3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5" fillId="0" borderId="0"/>
  </cellStyleXfs>
  <cellXfs count="120">
    <xf numFmtId="0" fontId="0" fillId="0" borderId="0" xfId="0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" fontId="18" fillId="12" borderId="3" xfId="0" applyNumberFormat="1" applyFont="1" applyFill="1" applyBorder="1" applyAlignment="1">
      <alignment horizontal="center" vertical="center"/>
    </xf>
    <xf numFmtId="3" fontId="18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6" fillId="0" borderId="0" xfId="38" applyNumberFormat="1" applyFont="1" applyFill="1" applyBorder="1" applyAlignment="1">
      <alignment horizontal="left" vertical="center" wrapText="1"/>
    </xf>
    <xf numFmtId="0" fontId="17" fillId="0" borderId="3" xfId="45" applyFont="1" applyFill="1" applyBorder="1" applyAlignment="1">
      <alignment horizontal="center" vertical="top" wrapText="1"/>
    </xf>
    <xf numFmtId="0" fontId="17" fillId="0" borderId="3" xfId="45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12" borderId="3" xfId="45" applyFont="1" applyFill="1" applyBorder="1" applyAlignment="1">
      <alignment vertical="top" wrapText="1"/>
    </xf>
    <xf numFmtId="0" fontId="17" fillId="12" borderId="3" xfId="45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0" fontId="17" fillId="12" borderId="4" xfId="45" applyFont="1" applyFill="1" applyBorder="1" applyAlignment="1">
      <alignment horizontal="left" vertical="top" wrapText="1"/>
    </xf>
    <xf numFmtId="0" fontId="17" fillId="0" borderId="4" xfId="45" applyFont="1" applyBorder="1" applyAlignment="1">
      <alignment vertical="top" wrapText="1"/>
    </xf>
    <xf numFmtId="4" fontId="0" fillId="0" borderId="3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0" fillId="0" borderId="3" xfId="0" applyNumberFormat="1" applyBorder="1"/>
    <xf numFmtId="169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vertical="center"/>
    </xf>
    <xf numFmtId="0" fontId="16" fillId="14" borderId="3" xfId="0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horizontal="right" vertical="center"/>
    </xf>
    <xf numFmtId="165" fontId="18" fillId="12" borderId="3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165" fontId="16" fillId="12" borderId="3" xfId="0" applyNumberFormat="1" applyFont="1" applyFill="1" applyBorder="1" applyAlignment="1">
      <alignment vertical="center"/>
    </xf>
    <xf numFmtId="168" fontId="0" fillId="15" borderId="3" xfId="0" applyNumberFormat="1" applyFill="1" applyBorder="1"/>
    <xf numFmtId="0" fontId="19" fillId="13" borderId="3" xfId="0" applyFont="1" applyFill="1" applyBorder="1" applyAlignment="1">
      <alignment vertical="center"/>
    </xf>
    <xf numFmtId="165" fontId="19" fillId="13" borderId="3" xfId="0" applyNumberFormat="1" applyFont="1" applyFill="1" applyBorder="1" applyAlignment="1">
      <alignment vertical="center"/>
    </xf>
    <xf numFmtId="168" fontId="0" fillId="0" borderId="3" xfId="0" applyNumberFormat="1" applyFill="1" applyBorder="1"/>
    <xf numFmtId="0" fontId="0" fillId="0" borderId="0" xfId="0" applyFill="1"/>
    <xf numFmtId="165" fontId="0" fillId="0" borderId="3" xfId="0" applyNumberFormat="1" applyFill="1" applyBorder="1"/>
    <xf numFmtId="4" fontId="0" fillId="0" borderId="3" xfId="0" applyNumberFormat="1" applyFill="1" applyBorder="1"/>
    <xf numFmtId="169" fontId="0" fillId="0" borderId="3" xfId="0" applyNumberFormat="1" applyFill="1" applyBorder="1"/>
    <xf numFmtId="3" fontId="0" fillId="0" borderId="3" xfId="0" applyNumberFormat="1" applyFill="1" applyBorder="1"/>
    <xf numFmtId="0" fontId="3" fillId="13" borderId="9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left" vertical="top" wrapText="1"/>
    </xf>
    <xf numFmtId="3" fontId="18" fillId="12" borderId="12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center" vertical="top" wrapText="1"/>
    </xf>
    <xf numFmtId="165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right" vertical="center"/>
    </xf>
    <xf numFmtId="0" fontId="21" fillId="16" borderId="31" xfId="0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vertical="center"/>
    </xf>
    <xf numFmtId="165" fontId="16" fillId="12" borderId="4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165" fontId="16" fillId="0" borderId="34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165" fontId="16" fillId="0" borderId="35" xfId="0" applyNumberFormat="1" applyFont="1" applyFill="1" applyBorder="1" applyAlignment="1">
      <alignment vertical="center"/>
    </xf>
    <xf numFmtId="0" fontId="16" fillId="12" borderId="33" xfId="0" applyFont="1" applyFill="1" applyBorder="1" applyAlignment="1">
      <alignment vertical="center"/>
    </xf>
    <xf numFmtId="0" fontId="16" fillId="12" borderId="34" xfId="0" applyFont="1" applyFill="1" applyBorder="1" applyAlignment="1">
      <alignment vertical="center"/>
    </xf>
    <xf numFmtId="0" fontId="18" fillId="12" borderId="37" xfId="0" applyFont="1" applyFill="1" applyBorder="1" applyAlignment="1">
      <alignment vertical="center"/>
    </xf>
    <xf numFmtId="0" fontId="18" fillId="12" borderId="36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2" fontId="16" fillId="0" borderId="33" xfId="0" applyNumberFormat="1" applyFont="1" applyFill="1" applyBorder="1" applyAlignment="1">
      <alignment vertical="center"/>
    </xf>
    <xf numFmtId="0" fontId="3" fillId="18" borderId="29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30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17" borderId="11" xfId="0" applyNumberFormat="1" applyFill="1" applyBorder="1" applyAlignment="1">
      <alignment horizontal="center" vertical="center" wrapText="1"/>
    </xf>
    <xf numFmtId="0" fontId="0" fillId="17" borderId="12" xfId="0" applyNumberForma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165" fontId="17" fillId="12" borderId="4" xfId="45" applyNumberFormat="1" applyFont="1" applyFill="1" applyBorder="1" applyAlignment="1">
      <alignment horizontal="left" vertical="top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9">
    <dxf>
      <font>
        <color rgb="FF008A3E"/>
      </font>
    </dxf>
    <dxf>
      <font>
        <condense val="0"/>
        <extend val="0"/>
        <color rgb="FF9C0006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A3E"/>
      <color rgb="FFFFFFCC"/>
      <color rgb="FFCC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  <pageSetUpPr fitToPage="1"/>
  </sheetPr>
  <dimension ref="A1:GR37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T137" sqref="T137"/>
    </sheetView>
  </sheetViews>
  <sheetFormatPr defaultColWidth="9.109375" defaultRowHeight="13.8" x14ac:dyDescent="0.25"/>
  <cols>
    <col min="1" max="1" width="47.44140625" style="1" customWidth="1"/>
    <col min="2" max="2" width="14" style="1" customWidth="1"/>
    <col min="3" max="3" width="14.33203125" style="1" customWidth="1"/>
    <col min="4" max="4" width="10" style="1" customWidth="1"/>
    <col min="5" max="5" width="6.44140625" style="1" customWidth="1"/>
    <col min="6" max="6" width="9.109375" style="1" customWidth="1"/>
    <col min="7" max="7" width="10.44140625" style="1" customWidth="1"/>
    <col min="8" max="8" width="9.44140625" style="1" customWidth="1"/>
    <col min="9" max="9" width="5.88671875" style="1" customWidth="1"/>
    <col min="10" max="10" width="8.88671875" style="1" customWidth="1"/>
    <col min="11" max="11" width="11.88671875" style="1" customWidth="1"/>
    <col min="12" max="12" width="9.6640625" style="1" customWidth="1"/>
    <col min="13" max="13" width="6" style="1" customWidth="1"/>
    <col min="14" max="14" width="12.33203125" style="1" customWidth="1"/>
    <col min="15" max="15" width="13" style="1" customWidth="1"/>
    <col min="16" max="16" width="11.33203125" style="1" customWidth="1"/>
    <col min="17" max="17" width="7.44140625" style="1" customWidth="1"/>
    <col min="18" max="18" width="10" style="1" customWidth="1"/>
    <col min="19" max="19" width="7.88671875" style="1" customWidth="1"/>
    <col min="20" max="20" width="9.5546875" style="1" customWidth="1"/>
    <col min="21" max="21" width="10.6640625" style="1" customWidth="1"/>
    <col min="22" max="22" width="9.6640625" style="1" customWidth="1"/>
    <col min="23" max="23" width="7.109375" style="1" customWidth="1"/>
    <col min="24" max="24" width="9.109375" style="1" customWidth="1"/>
    <col min="25" max="25" width="11.33203125" style="1" customWidth="1"/>
    <col min="26" max="26" width="10.5546875" style="1" customWidth="1"/>
    <col min="27" max="27" width="8.44140625" style="1" customWidth="1"/>
    <col min="28" max="29" width="12.6640625" style="1" customWidth="1"/>
    <col min="30" max="30" width="12.6640625" style="1" hidden="1" customWidth="1"/>
    <col min="31" max="31" width="13.5546875" style="1" customWidth="1"/>
    <col min="32" max="32" width="12.88671875" style="1" customWidth="1"/>
    <col min="33" max="33" width="14.33203125" style="1" customWidth="1"/>
    <col min="34" max="34" width="16.109375" style="1" customWidth="1"/>
    <col min="35" max="35" width="16.44140625" style="1" customWidth="1"/>
    <col min="36" max="16384" width="9.109375" style="1"/>
  </cols>
  <sheetData>
    <row r="1" spans="1:35" ht="21.75" customHeight="1" x14ac:dyDescent="0.25">
      <c r="A1" s="90" t="s">
        <v>400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5" ht="14.4" thickBot="1" x14ac:dyDescent="0.3">
      <c r="A2" s="70" t="s">
        <v>411</v>
      </c>
    </row>
    <row r="3" spans="1:35" ht="82.5" customHeight="1" x14ac:dyDescent="0.25">
      <c r="A3" s="102" t="s">
        <v>15</v>
      </c>
      <c r="B3" s="100" t="s">
        <v>410</v>
      </c>
      <c r="C3" s="101"/>
      <c r="D3" s="101"/>
      <c r="E3" s="101"/>
      <c r="F3" s="98" t="s">
        <v>409</v>
      </c>
      <c r="G3" s="99"/>
      <c r="H3" s="99"/>
      <c r="I3" s="99"/>
      <c r="J3" s="100" t="s">
        <v>408</v>
      </c>
      <c r="K3" s="101"/>
      <c r="L3" s="101"/>
      <c r="M3" s="101"/>
      <c r="N3" s="104" t="s">
        <v>407</v>
      </c>
      <c r="O3" s="105"/>
      <c r="P3" s="105"/>
      <c r="Q3" s="105"/>
      <c r="R3" s="96" t="s">
        <v>402</v>
      </c>
      <c r="S3" s="97"/>
      <c r="T3" s="100" t="s">
        <v>406</v>
      </c>
      <c r="U3" s="101"/>
      <c r="V3" s="101"/>
      <c r="W3" s="101"/>
      <c r="X3" s="100" t="s">
        <v>405</v>
      </c>
      <c r="Y3" s="101"/>
      <c r="Z3" s="101"/>
      <c r="AA3" s="101"/>
      <c r="AB3" s="91" t="s">
        <v>388</v>
      </c>
      <c r="AC3" s="91" t="s">
        <v>389</v>
      </c>
      <c r="AD3" s="50"/>
      <c r="AE3" s="93" t="s">
        <v>375</v>
      </c>
      <c r="AF3" s="88" t="s">
        <v>374</v>
      </c>
      <c r="AG3" s="86" t="s">
        <v>390</v>
      </c>
      <c r="AH3" s="86" t="s">
        <v>426</v>
      </c>
      <c r="AI3" s="88" t="s">
        <v>427</v>
      </c>
    </row>
    <row r="4" spans="1:35" ht="164.25" customHeight="1" thickBot="1" x14ac:dyDescent="0.3">
      <c r="A4" s="103"/>
      <c r="B4" s="52" t="s">
        <v>371</v>
      </c>
      <c r="C4" s="53" t="s">
        <v>372</v>
      </c>
      <c r="D4" s="54" t="s">
        <v>396</v>
      </c>
      <c r="E4" s="53" t="s">
        <v>16</v>
      </c>
      <c r="F4" s="52" t="s">
        <v>371</v>
      </c>
      <c r="G4" s="53" t="s">
        <v>372</v>
      </c>
      <c r="H4" s="54" t="s">
        <v>397</v>
      </c>
      <c r="I4" s="53" t="s">
        <v>16</v>
      </c>
      <c r="J4" s="52" t="s">
        <v>371</v>
      </c>
      <c r="K4" s="53" t="s">
        <v>372</v>
      </c>
      <c r="L4" s="54" t="s">
        <v>398</v>
      </c>
      <c r="M4" s="53" t="s">
        <v>16</v>
      </c>
      <c r="N4" s="52" t="s">
        <v>371</v>
      </c>
      <c r="O4" s="53" t="s">
        <v>372</v>
      </c>
      <c r="P4" s="54" t="s">
        <v>399</v>
      </c>
      <c r="Q4" s="53" t="s">
        <v>16</v>
      </c>
      <c r="R4" s="54" t="s">
        <v>401</v>
      </c>
      <c r="S4" s="53" t="s">
        <v>16</v>
      </c>
      <c r="T4" s="52" t="s">
        <v>371</v>
      </c>
      <c r="U4" s="53" t="s">
        <v>372</v>
      </c>
      <c r="V4" s="54" t="s">
        <v>403</v>
      </c>
      <c r="W4" s="53" t="s">
        <v>16</v>
      </c>
      <c r="X4" s="52" t="s">
        <v>371</v>
      </c>
      <c r="Y4" s="53" t="s">
        <v>372</v>
      </c>
      <c r="Z4" s="54" t="s">
        <v>404</v>
      </c>
      <c r="AA4" s="53" t="s">
        <v>16</v>
      </c>
      <c r="AB4" s="92"/>
      <c r="AC4" s="92"/>
      <c r="AD4" s="55" t="s">
        <v>395</v>
      </c>
      <c r="AE4" s="94"/>
      <c r="AF4" s="89"/>
      <c r="AG4" s="95"/>
      <c r="AH4" s="87"/>
      <c r="AI4" s="89"/>
    </row>
    <row r="5" spans="1:35" s="62" customFormat="1" thickBot="1" x14ac:dyDescent="0.3">
      <c r="A5" s="63">
        <v>1</v>
      </c>
      <c r="B5" s="64">
        <v>2</v>
      </c>
      <c r="C5" s="65">
        <v>3</v>
      </c>
      <c r="D5" s="65">
        <v>4</v>
      </c>
      <c r="E5" s="65">
        <v>5</v>
      </c>
      <c r="F5" s="64">
        <v>6</v>
      </c>
      <c r="G5" s="65">
        <v>7</v>
      </c>
      <c r="H5" s="65">
        <v>8</v>
      </c>
      <c r="I5" s="65">
        <v>9</v>
      </c>
      <c r="J5" s="64">
        <v>10</v>
      </c>
      <c r="K5" s="65">
        <v>11</v>
      </c>
      <c r="L5" s="65">
        <v>12</v>
      </c>
      <c r="M5" s="65">
        <v>13</v>
      </c>
      <c r="N5" s="64">
        <v>14</v>
      </c>
      <c r="O5" s="65">
        <v>15</v>
      </c>
      <c r="P5" s="65">
        <v>16</v>
      </c>
      <c r="Q5" s="65">
        <v>17</v>
      </c>
      <c r="R5" s="65">
        <v>18</v>
      </c>
      <c r="S5" s="65">
        <v>19</v>
      </c>
      <c r="T5" s="64">
        <v>20</v>
      </c>
      <c r="U5" s="65">
        <v>21</v>
      </c>
      <c r="V5" s="65">
        <v>22</v>
      </c>
      <c r="W5" s="65">
        <v>23</v>
      </c>
      <c r="X5" s="64">
        <v>24</v>
      </c>
      <c r="Y5" s="65">
        <v>25</v>
      </c>
      <c r="Z5" s="65">
        <v>26</v>
      </c>
      <c r="AA5" s="65">
        <v>27</v>
      </c>
      <c r="AB5" s="64">
        <v>28</v>
      </c>
      <c r="AC5" s="65">
        <v>29</v>
      </c>
      <c r="AD5" s="65">
        <v>32</v>
      </c>
      <c r="AE5" s="65">
        <v>30</v>
      </c>
      <c r="AF5" s="64">
        <v>31</v>
      </c>
      <c r="AG5" s="72">
        <v>32</v>
      </c>
      <c r="AH5" s="83">
        <v>33</v>
      </c>
      <c r="AI5" s="84">
        <v>34</v>
      </c>
    </row>
    <row r="6" spans="1:35" s="3" customFormat="1" ht="15.6" x14ac:dyDescent="0.25">
      <c r="A6" s="56" t="s">
        <v>4</v>
      </c>
      <c r="B6" s="57"/>
      <c r="C6" s="58"/>
      <c r="D6" s="58"/>
      <c r="E6" s="59"/>
      <c r="F6" s="57"/>
      <c r="G6" s="58"/>
      <c r="H6" s="58"/>
      <c r="I6" s="59"/>
      <c r="J6" s="57"/>
      <c r="K6" s="57"/>
      <c r="L6" s="57"/>
      <c r="M6" s="59"/>
      <c r="N6" s="57"/>
      <c r="O6" s="57"/>
      <c r="P6" s="57"/>
      <c r="Q6" s="59"/>
      <c r="R6" s="58"/>
      <c r="S6" s="59"/>
      <c r="T6" s="57"/>
      <c r="U6" s="57"/>
      <c r="V6" s="57"/>
      <c r="W6" s="59"/>
      <c r="X6" s="57"/>
      <c r="Y6" s="60"/>
      <c r="Z6" s="60"/>
      <c r="AA6" s="59"/>
      <c r="AB6" s="61"/>
      <c r="AC6" s="61"/>
      <c r="AD6" s="61"/>
      <c r="AE6" s="61"/>
      <c r="AF6" s="61"/>
      <c r="AG6" s="39"/>
      <c r="AH6" s="82"/>
      <c r="AI6" s="81"/>
    </row>
    <row r="7" spans="1:35" s="2" customFormat="1" ht="15" customHeight="1" x14ac:dyDescent="0.25">
      <c r="A7" s="14" t="s">
        <v>5</v>
      </c>
      <c r="B7" s="37">
        <v>16345945.4</v>
      </c>
      <c r="C7" s="37">
        <v>18231764</v>
      </c>
      <c r="D7" s="4">
        <f>IF((E7=0),0,IF(B7=0,1,IF(C7&lt;0,0,C7/B7)))</f>
        <v>1.115369197305651</v>
      </c>
      <c r="E7" s="13">
        <v>15</v>
      </c>
      <c r="F7" s="5" t="s">
        <v>392</v>
      </c>
      <c r="G7" s="5" t="s">
        <v>392</v>
      </c>
      <c r="H7" s="5" t="s">
        <v>392</v>
      </c>
      <c r="I7" s="13">
        <v>10</v>
      </c>
      <c r="J7" s="37">
        <v>0.5</v>
      </c>
      <c r="K7" s="37">
        <v>0.5</v>
      </c>
      <c r="L7" s="4">
        <f>IF((M7=0),0,IF(J7=0,1,IF(K7&lt;0,0,J7/K7)))</f>
        <v>1</v>
      </c>
      <c r="M7" s="13">
        <v>5</v>
      </c>
      <c r="N7" s="37">
        <v>1171584.6000000001</v>
      </c>
      <c r="O7" s="37">
        <v>1066289.8999999999</v>
      </c>
      <c r="P7" s="4">
        <f>IF((Q7=0),0,IF(N7=0,1,IF(O7&lt;0,0,O7/N7)))</f>
        <v>0.91012625123273194</v>
      </c>
      <c r="Q7" s="13">
        <v>20</v>
      </c>
      <c r="R7" s="5">
        <v>1</v>
      </c>
      <c r="S7" s="13">
        <v>15</v>
      </c>
      <c r="T7" s="13" t="s">
        <v>370</v>
      </c>
      <c r="U7" s="13" t="s">
        <v>370</v>
      </c>
      <c r="V7" s="13" t="s">
        <v>370</v>
      </c>
      <c r="W7" s="13" t="s">
        <v>370</v>
      </c>
      <c r="X7" s="13" t="s">
        <v>370</v>
      </c>
      <c r="Y7" s="13" t="s">
        <v>370</v>
      </c>
      <c r="Z7" s="13" t="s">
        <v>370</v>
      </c>
      <c r="AA7" s="13" t="s">
        <v>370</v>
      </c>
      <c r="AB7" s="20">
        <f>((D7*E7)+(L7*M7)+(P7*Q7)+R7*S7)/(E7+M7+Q7+S7)</f>
        <v>0.99878296334980743</v>
      </c>
      <c r="AC7" s="20">
        <f>IF(AB7&gt;1.2,IF((AB7-1.2)*0.1+1.2&gt;1.3,1.3,(AB7-1.2)*0.1+1.2),AB7)</f>
        <v>0.99878296334980743</v>
      </c>
      <c r="AD7" s="21">
        <v>362534</v>
      </c>
      <c r="AE7" s="21">
        <f>AD7/11</f>
        <v>32957.63636363636</v>
      </c>
      <c r="AF7" s="21">
        <f>ROUND(AC7*AE7,1)</f>
        <v>32917.5</v>
      </c>
      <c r="AG7" s="73">
        <f>AF7-AE7</f>
        <v>-40.136363636360329</v>
      </c>
      <c r="AH7" s="85">
        <v>-320.59999999999854</v>
      </c>
      <c r="AI7" s="76">
        <f>AF7+AH7</f>
        <v>32596.9</v>
      </c>
    </row>
    <row r="8" spans="1:35" s="2" customFormat="1" ht="15" customHeight="1" x14ac:dyDescent="0.25">
      <c r="A8" s="14" t="s">
        <v>6</v>
      </c>
      <c r="B8" s="37">
        <v>27402691</v>
      </c>
      <c r="C8" s="37">
        <v>32340245</v>
      </c>
      <c r="D8" s="4">
        <f t="shared" ref="D8:D44" si="0">IF((E8=0),0,IF(B8=0,1,IF(C8&lt;0,0,C8/B8)))</f>
        <v>1.1801850044581388</v>
      </c>
      <c r="E8" s="13">
        <v>20</v>
      </c>
      <c r="F8" s="5" t="s">
        <v>392</v>
      </c>
      <c r="G8" s="5" t="s">
        <v>392</v>
      </c>
      <c r="H8" s="5" t="s">
        <v>392</v>
      </c>
      <c r="I8" s="13">
        <v>10</v>
      </c>
      <c r="J8" s="37">
        <v>0.9</v>
      </c>
      <c r="K8" s="37">
        <v>0.8</v>
      </c>
      <c r="L8" s="4">
        <f t="shared" ref="L8:L44" si="1">IF((M8=0),0,IF(J8=0,1,IF(K8&lt;0,0,J8/K8)))</f>
        <v>1.125</v>
      </c>
      <c r="M8" s="13">
        <v>15</v>
      </c>
      <c r="N8" s="37">
        <v>583544.80000000005</v>
      </c>
      <c r="O8" s="37">
        <v>497889.4</v>
      </c>
      <c r="P8" s="4">
        <f t="shared" ref="P8:P44" si="2">IF((Q8=0),0,IF(N8=0,1,IF(O8&lt;0,0,O8/N8)))</f>
        <v>0.85321538294917543</v>
      </c>
      <c r="Q8" s="13">
        <v>20</v>
      </c>
      <c r="R8" s="5">
        <v>1</v>
      </c>
      <c r="S8" s="13">
        <v>15</v>
      </c>
      <c r="T8" s="13" t="s">
        <v>370</v>
      </c>
      <c r="U8" s="13" t="s">
        <v>370</v>
      </c>
      <c r="V8" s="13" t="s">
        <v>370</v>
      </c>
      <c r="W8" s="13" t="s">
        <v>370</v>
      </c>
      <c r="X8" s="13" t="s">
        <v>370</v>
      </c>
      <c r="Y8" s="13" t="s">
        <v>370</v>
      </c>
      <c r="Z8" s="13" t="s">
        <v>370</v>
      </c>
      <c r="AA8" s="13" t="s">
        <v>370</v>
      </c>
      <c r="AB8" s="20">
        <f t="shared" ref="AB8:AB16" si="3">((D8*E8)+(L8*M8)+(P8*Q8)+R8*S8)/(E8+M8+Q8+S8)</f>
        <v>1.0363286821163755</v>
      </c>
      <c r="AC8" s="20">
        <f t="shared" ref="AC8:AC16" si="4">IF(AB8&gt;1.2,IF((AB8-1.2)*0.1+1.2&gt;1.3,1.3,(AB8-1.2)*0.1+1.2),AB8)</f>
        <v>1.0363286821163755</v>
      </c>
      <c r="AD8" s="7">
        <v>462029</v>
      </c>
      <c r="AE8" s="21">
        <f t="shared" ref="AE8:AE44" si="5">AD8/11</f>
        <v>42002.63636363636</v>
      </c>
      <c r="AF8" s="21">
        <f t="shared" ref="AF8:AF44" si="6">ROUND(AC8*AE8,1)</f>
        <v>43528.5</v>
      </c>
      <c r="AG8" s="73">
        <f t="shared" ref="AG8:AG71" si="7">AF8-AE8</f>
        <v>1525.8636363636397</v>
      </c>
      <c r="AH8" s="85">
        <v>-538.69999999999709</v>
      </c>
      <c r="AI8" s="76">
        <f t="shared" ref="AI8:AI44" si="8">AF8+AH8</f>
        <v>42989.8</v>
      </c>
    </row>
    <row r="9" spans="1:35" s="2" customFormat="1" ht="15" customHeight="1" x14ac:dyDescent="0.25">
      <c r="A9" s="14" t="s">
        <v>7</v>
      </c>
      <c r="B9" s="37">
        <v>3139721</v>
      </c>
      <c r="C9" s="37">
        <v>3599347</v>
      </c>
      <c r="D9" s="4">
        <f t="shared" si="0"/>
        <v>1.1463907143341718</v>
      </c>
      <c r="E9" s="13">
        <v>20</v>
      </c>
      <c r="F9" s="5" t="s">
        <v>392</v>
      </c>
      <c r="G9" s="5" t="s">
        <v>392</v>
      </c>
      <c r="H9" s="5" t="s">
        <v>392</v>
      </c>
      <c r="I9" s="13">
        <v>10</v>
      </c>
      <c r="J9" s="37">
        <v>0.7</v>
      </c>
      <c r="K9" s="37">
        <v>0.5</v>
      </c>
      <c r="L9" s="4">
        <f t="shared" si="1"/>
        <v>1.4</v>
      </c>
      <c r="M9" s="13">
        <v>5</v>
      </c>
      <c r="N9" s="37">
        <v>86900.1</v>
      </c>
      <c r="O9" s="37">
        <v>82695.8</v>
      </c>
      <c r="P9" s="4">
        <f t="shared" si="2"/>
        <v>0.95161915809072717</v>
      </c>
      <c r="Q9" s="13">
        <v>20</v>
      </c>
      <c r="R9" s="5">
        <v>1</v>
      </c>
      <c r="S9" s="13">
        <v>15</v>
      </c>
      <c r="T9" s="13" t="s">
        <v>370</v>
      </c>
      <c r="U9" s="13" t="s">
        <v>370</v>
      </c>
      <c r="V9" s="13" t="s">
        <v>370</v>
      </c>
      <c r="W9" s="13" t="s">
        <v>370</v>
      </c>
      <c r="X9" s="13" t="s">
        <v>370</v>
      </c>
      <c r="Y9" s="13" t="s">
        <v>370</v>
      </c>
      <c r="Z9" s="13" t="s">
        <v>370</v>
      </c>
      <c r="AA9" s="13" t="s">
        <v>370</v>
      </c>
      <c r="AB9" s="20">
        <f t="shared" si="3"/>
        <v>1.0660032908082997</v>
      </c>
      <c r="AC9" s="20">
        <f t="shared" si="4"/>
        <v>1.0660032908082997</v>
      </c>
      <c r="AD9" s="7">
        <v>122440</v>
      </c>
      <c r="AE9" s="21">
        <f t="shared" si="5"/>
        <v>11130.90909090909</v>
      </c>
      <c r="AF9" s="21">
        <f t="shared" si="6"/>
        <v>11865.6</v>
      </c>
      <c r="AG9" s="73">
        <f t="shared" si="7"/>
        <v>734.69090909091028</v>
      </c>
      <c r="AH9" s="85">
        <v>-125.89999999999964</v>
      </c>
      <c r="AI9" s="76">
        <f t="shared" si="8"/>
        <v>11739.7</v>
      </c>
    </row>
    <row r="10" spans="1:35" s="2" customFormat="1" ht="15" customHeight="1" x14ac:dyDescent="0.25">
      <c r="A10" s="14" t="s">
        <v>8</v>
      </c>
      <c r="B10" s="37">
        <v>4777239</v>
      </c>
      <c r="C10" s="37">
        <v>5276981</v>
      </c>
      <c r="D10" s="4">
        <f t="shared" si="0"/>
        <v>1.1046089592754309</v>
      </c>
      <c r="E10" s="13">
        <v>20</v>
      </c>
      <c r="F10" s="5" t="s">
        <v>392</v>
      </c>
      <c r="G10" s="5" t="s">
        <v>392</v>
      </c>
      <c r="H10" s="5" t="s">
        <v>392</v>
      </c>
      <c r="I10" s="13">
        <v>10</v>
      </c>
      <c r="J10" s="37">
        <v>1.1000000000000001</v>
      </c>
      <c r="K10" s="37">
        <v>0.9</v>
      </c>
      <c r="L10" s="4">
        <f t="shared" si="1"/>
        <v>1.2222222222222223</v>
      </c>
      <c r="M10" s="13">
        <v>10</v>
      </c>
      <c r="N10" s="37">
        <v>98193</v>
      </c>
      <c r="O10" s="37">
        <v>97294.6</v>
      </c>
      <c r="P10" s="4">
        <f t="shared" si="2"/>
        <v>0.99085067163647111</v>
      </c>
      <c r="Q10" s="13">
        <v>20</v>
      </c>
      <c r="R10" s="5">
        <v>1</v>
      </c>
      <c r="S10" s="13">
        <v>15</v>
      </c>
      <c r="T10" s="13" t="s">
        <v>370</v>
      </c>
      <c r="U10" s="13" t="s">
        <v>370</v>
      </c>
      <c r="V10" s="13" t="s">
        <v>370</v>
      </c>
      <c r="W10" s="13" t="s">
        <v>370</v>
      </c>
      <c r="X10" s="13" t="s">
        <v>370</v>
      </c>
      <c r="Y10" s="13" t="s">
        <v>370</v>
      </c>
      <c r="Z10" s="13" t="s">
        <v>370</v>
      </c>
      <c r="AA10" s="13" t="s">
        <v>370</v>
      </c>
      <c r="AB10" s="20">
        <f t="shared" si="3"/>
        <v>1.0635602283147734</v>
      </c>
      <c r="AC10" s="20">
        <f t="shared" si="4"/>
        <v>1.0635602283147734</v>
      </c>
      <c r="AD10" s="7">
        <v>50137</v>
      </c>
      <c r="AE10" s="21">
        <f t="shared" si="5"/>
        <v>4557.909090909091</v>
      </c>
      <c r="AF10" s="21">
        <f t="shared" si="6"/>
        <v>4847.6000000000004</v>
      </c>
      <c r="AG10" s="73">
        <f t="shared" si="7"/>
        <v>289.69090909090937</v>
      </c>
      <c r="AH10" s="85">
        <v>-8.3999999999996362</v>
      </c>
      <c r="AI10" s="76">
        <f t="shared" si="8"/>
        <v>4839.2000000000007</v>
      </c>
    </row>
    <row r="11" spans="1:35" s="2" customFormat="1" ht="15" customHeight="1" x14ac:dyDescent="0.25">
      <c r="A11" s="14" t="s">
        <v>9</v>
      </c>
      <c r="B11" s="37">
        <v>360278</v>
      </c>
      <c r="C11" s="37">
        <v>358184</v>
      </c>
      <c r="D11" s="4">
        <f t="shared" si="0"/>
        <v>0.99418782162663277</v>
      </c>
      <c r="E11" s="13">
        <v>20</v>
      </c>
      <c r="F11" s="5" t="s">
        <v>392</v>
      </c>
      <c r="G11" s="5" t="s">
        <v>392</v>
      </c>
      <c r="H11" s="5" t="s">
        <v>392</v>
      </c>
      <c r="I11" s="13">
        <v>10</v>
      </c>
      <c r="J11" s="37">
        <v>1.7</v>
      </c>
      <c r="K11" s="37">
        <v>1.3</v>
      </c>
      <c r="L11" s="4">
        <f t="shared" si="1"/>
        <v>1.3076923076923077</v>
      </c>
      <c r="M11" s="13">
        <v>10</v>
      </c>
      <c r="N11" s="37">
        <v>17799.3</v>
      </c>
      <c r="O11" s="37">
        <v>20887.7</v>
      </c>
      <c r="P11" s="4">
        <f t="shared" si="2"/>
        <v>1.1735124415005085</v>
      </c>
      <c r="Q11" s="13">
        <v>20</v>
      </c>
      <c r="R11" s="5">
        <v>1</v>
      </c>
      <c r="S11" s="13">
        <v>15</v>
      </c>
      <c r="T11" s="13" t="s">
        <v>370</v>
      </c>
      <c r="U11" s="13" t="s">
        <v>370</v>
      </c>
      <c r="V11" s="13" t="s">
        <v>370</v>
      </c>
      <c r="W11" s="13" t="s">
        <v>370</v>
      </c>
      <c r="X11" s="13" t="s">
        <v>370</v>
      </c>
      <c r="Y11" s="13" t="s">
        <v>370</v>
      </c>
      <c r="Z11" s="13" t="s">
        <v>370</v>
      </c>
      <c r="AA11" s="13" t="s">
        <v>370</v>
      </c>
      <c r="AB11" s="20">
        <f t="shared" si="3"/>
        <v>1.0989373590687064</v>
      </c>
      <c r="AC11" s="20">
        <f t="shared" si="4"/>
        <v>1.0989373590687064</v>
      </c>
      <c r="AD11" s="7">
        <v>126417</v>
      </c>
      <c r="AE11" s="21">
        <f t="shared" si="5"/>
        <v>11492.454545454546</v>
      </c>
      <c r="AF11" s="21">
        <f t="shared" si="6"/>
        <v>12629.5</v>
      </c>
      <c r="AG11" s="73">
        <f t="shared" si="7"/>
        <v>1137.045454545454</v>
      </c>
      <c r="AH11" s="85">
        <v>40.600000000000364</v>
      </c>
      <c r="AI11" s="76">
        <f t="shared" si="8"/>
        <v>12670.1</v>
      </c>
    </row>
    <row r="12" spans="1:35" s="2" customFormat="1" ht="15" customHeight="1" x14ac:dyDescent="0.25">
      <c r="A12" s="14" t="s">
        <v>10</v>
      </c>
      <c r="B12" s="37">
        <v>1586244</v>
      </c>
      <c r="C12" s="37">
        <v>1855541.8</v>
      </c>
      <c r="D12" s="4">
        <f t="shared" si="0"/>
        <v>1.1697707288412122</v>
      </c>
      <c r="E12" s="13">
        <v>20</v>
      </c>
      <c r="F12" s="5" t="s">
        <v>392</v>
      </c>
      <c r="G12" s="5" t="s">
        <v>392</v>
      </c>
      <c r="H12" s="5" t="s">
        <v>392</v>
      </c>
      <c r="I12" s="13">
        <v>10</v>
      </c>
      <c r="J12" s="37">
        <v>1.7</v>
      </c>
      <c r="K12" s="37">
        <v>1.5</v>
      </c>
      <c r="L12" s="4">
        <f t="shared" si="1"/>
        <v>1.1333333333333333</v>
      </c>
      <c r="M12" s="13">
        <v>15</v>
      </c>
      <c r="N12" s="37">
        <v>31037</v>
      </c>
      <c r="O12" s="37">
        <v>26337.8</v>
      </c>
      <c r="P12" s="4">
        <f t="shared" si="2"/>
        <v>0.84859361407352507</v>
      </c>
      <c r="Q12" s="13">
        <v>20</v>
      </c>
      <c r="R12" s="5">
        <v>1</v>
      </c>
      <c r="S12" s="13">
        <v>15</v>
      </c>
      <c r="T12" s="13" t="s">
        <v>370</v>
      </c>
      <c r="U12" s="13" t="s">
        <v>370</v>
      </c>
      <c r="V12" s="13" t="s">
        <v>370</v>
      </c>
      <c r="W12" s="13" t="s">
        <v>370</v>
      </c>
      <c r="X12" s="13" t="s">
        <v>370</v>
      </c>
      <c r="Y12" s="13" t="s">
        <v>370</v>
      </c>
      <c r="Z12" s="13" t="s">
        <v>370</v>
      </c>
      <c r="AA12" s="13" t="s">
        <v>370</v>
      </c>
      <c r="AB12" s="20">
        <f t="shared" si="3"/>
        <v>1.0338183836899251</v>
      </c>
      <c r="AC12" s="20">
        <f t="shared" si="4"/>
        <v>1.0338183836899251</v>
      </c>
      <c r="AD12" s="7">
        <v>43685</v>
      </c>
      <c r="AE12" s="21">
        <f t="shared" si="5"/>
        <v>3971.3636363636365</v>
      </c>
      <c r="AF12" s="21">
        <f t="shared" si="6"/>
        <v>4105.7</v>
      </c>
      <c r="AG12" s="73">
        <f t="shared" si="7"/>
        <v>134.33636363636333</v>
      </c>
      <c r="AH12" s="85">
        <v>7.1999999999998181</v>
      </c>
      <c r="AI12" s="76">
        <f t="shared" si="8"/>
        <v>4112.8999999999996</v>
      </c>
    </row>
    <row r="13" spans="1:35" s="2" customFormat="1" ht="15" customHeight="1" x14ac:dyDescent="0.25">
      <c r="A13" s="14" t="s">
        <v>11</v>
      </c>
      <c r="B13" s="37">
        <v>1511769.7</v>
      </c>
      <c r="C13" s="37">
        <v>1779408</v>
      </c>
      <c r="D13" s="4">
        <f t="shared" si="0"/>
        <v>1.1770364229419337</v>
      </c>
      <c r="E13" s="13">
        <v>20</v>
      </c>
      <c r="F13" s="5" t="s">
        <v>392</v>
      </c>
      <c r="G13" s="5" t="s">
        <v>392</v>
      </c>
      <c r="H13" s="5" t="s">
        <v>392</v>
      </c>
      <c r="I13" s="13">
        <v>10</v>
      </c>
      <c r="J13" s="37">
        <v>1.4</v>
      </c>
      <c r="K13" s="37">
        <v>1.3</v>
      </c>
      <c r="L13" s="4">
        <f t="shared" si="1"/>
        <v>1.0769230769230769</v>
      </c>
      <c r="M13" s="13">
        <v>10</v>
      </c>
      <c r="N13" s="37">
        <v>26291.3</v>
      </c>
      <c r="O13" s="37">
        <v>21739.599999999999</v>
      </c>
      <c r="P13" s="4">
        <f t="shared" si="2"/>
        <v>0.82687428921354211</v>
      </c>
      <c r="Q13" s="13">
        <v>20</v>
      </c>
      <c r="R13" s="5">
        <v>1</v>
      </c>
      <c r="S13" s="13">
        <v>15</v>
      </c>
      <c r="T13" s="13" t="s">
        <v>370</v>
      </c>
      <c r="U13" s="13" t="s">
        <v>370</v>
      </c>
      <c r="V13" s="13" t="s">
        <v>370</v>
      </c>
      <c r="W13" s="13" t="s">
        <v>370</v>
      </c>
      <c r="X13" s="13" t="s">
        <v>370</v>
      </c>
      <c r="Y13" s="13" t="s">
        <v>370</v>
      </c>
      <c r="Z13" s="13" t="s">
        <v>370</v>
      </c>
      <c r="AA13" s="13" t="s">
        <v>370</v>
      </c>
      <c r="AB13" s="20">
        <f t="shared" si="3"/>
        <v>1.0130376155744658</v>
      </c>
      <c r="AC13" s="20">
        <f t="shared" si="4"/>
        <v>1.0130376155744658</v>
      </c>
      <c r="AD13" s="7">
        <v>108473</v>
      </c>
      <c r="AE13" s="21">
        <f t="shared" si="5"/>
        <v>9861.181818181818</v>
      </c>
      <c r="AF13" s="21">
        <f t="shared" si="6"/>
        <v>9989.7000000000007</v>
      </c>
      <c r="AG13" s="73">
        <f t="shared" si="7"/>
        <v>128.51818181818271</v>
      </c>
      <c r="AH13" s="85">
        <v>1.6000000000003638</v>
      </c>
      <c r="AI13" s="76">
        <f t="shared" si="8"/>
        <v>9991.3000000000011</v>
      </c>
    </row>
    <row r="14" spans="1:35" s="2" customFormat="1" ht="15" customHeight="1" x14ac:dyDescent="0.25">
      <c r="A14" s="14" t="s">
        <v>12</v>
      </c>
      <c r="B14" s="37">
        <v>67931</v>
      </c>
      <c r="C14" s="37">
        <v>50902.9</v>
      </c>
      <c r="D14" s="4">
        <f t="shared" si="0"/>
        <v>0.749332410828635</v>
      </c>
      <c r="E14" s="13">
        <v>20</v>
      </c>
      <c r="F14" s="5" t="s">
        <v>392</v>
      </c>
      <c r="G14" s="5" t="s">
        <v>392</v>
      </c>
      <c r="H14" s="5" t="s">
        <v>392</v>
      </c>
      <c r="I14" s="13">
        <v>10</v>
      </c>
      <c r="J14" s="37">
        <v>1.8</v>
      </c>
      <c r="K14" s="37">
        <v>1.7</v>
      </c>
      <c r="L14" s="4">
        <f t="shared" si="1"/>
        <v>1.0588235294117647</v>
      </c>
      <c r="M14" s="13">
        <v>15</v>
      </c>
      <c r="N14" s="37">
        <v>7902.9</v>
      </c>
      <c r="O14" s="37">
        <v>9055.5</v>
      </c>
      <c r="P14" s="4">
        <f t="shared" si="2"/>
        <v>1.1458451960672664</v>
      </c>
      <c r="Q14" s="13">
        <v>20</v>
      </c>
      <c r="R14" s="5">
        <v>1</v>
      </c>
      <c r="S14" s="13">
        <v>15</v>
      </c>
      <c r="T14" s="13" t="s">
        <v>370</v>
      </c>
      <c r="U14" s="13" t="s">
        <v>370</v>
      </c>
      <c r="V14" s="13" t="s">
        <v>370</v>
      </c>
      <c r="W14" s="13" t="s">
        <v>370</v>
      </c>
      <c r="X14" s="13" t="s">
        <v>370</v>
      </c>
      <c r="Y14" s="13" t="s">
        <v>370</v>
      </c>
      <c r="Z14" s="13" t="s">
        <v>370</v>
      </c>
      <c r="AA14" s="13" t="s">
        <v>370</v>
      </c>
      <c r="AB14" s="20">
        <f t="shared" si="3"/>
        <v>0.98265578684420718</v>
      </c>
      <c r="AC14" s="20">
        <f t="shared" si="4"/>
        <v>0.98265578684420718</v>
      </c>
      <c r="AD14" s="7">
        <v>60223</v>
      </c>
      <c r="AE14" s="21">
        <f t="shared" si="5"/>
        <v>5474.818181818182</v>
      </c>
      <c r="AF14" s="21">
        <f t="shared" si="6"/>
        <v>5379.9</v>
      </c>
      <c r="AG14" s="73">
        <f t="shared" si="7"/>
        <v>-94.918181818182347</v>
      </c>
      <c r="AH14" s="85">
        <v>-28.300000000000182</v>
      </c>
      <c r="AI14" s="76">
        <f t="shared" si="8"/>
        <v>5351.5999999999995</v>
      </c>
    </row>
    <row r="15" spans="1:35" s="2" customFormat="1" ht="15" customHeight="1" x14ac:dyDescent="0.25">
      <c r="A15" s="14" t="s">
        <v>13</v>
      </c>
      <c r="B15" s="37">
        <v>206777</v>
      </c>
      <c r="C15" s="37">
        <v>250198.9</v>
      </c>
      <c r="D15" s="4">
        <f t="shared" si="0"/>
        <v>1.2099938581176823</v>
      </c>
      <c r="E15" s="13">
        <v>20</v>
      </c>
      <c r="F15" s="5" t="s">
        <v>392</v>
      </c>
      <c r="G15" s="5" t="s">
        <v>392</v>
      </c>
      <c r="H15" s="5" t="s">
        <v>392</v>
      </c>
      <c r="I15" s="13">
        <v>10</v>
      </c>
      <c r="J15" s="37">
        <v>1.5</v>
      </c>
      <c r="K15" s="37">
        <v>1.2</v>
      </c>
      <c r="L15" s="4">
        <f t="shared" si="1"/>
        <v>1.25</v>
      </c>
      <c r="M15" s="13">
        <v>10</v>
      </c>
      <c r="N15" s="37">
        <v>25306.799999999999</v>
      </c>
      <c r="O15" s="37">
        <v>22038.2</v>
      </c>
      <c r="P15" s="4">
        <f t="shared" si="2"/>
        <v>0.87084103877218777</v>
      </c>
      <c r="Q15" s="13">
        <v>20</v>
      </c>
      <c r="R15" s="5">
        <v>1</v>
      </c>
      <c r="S15" s="13">
        <v>15</v>
      </c>
      <c r="T15" s="13" t="s">
        <v>370</v>
      </c>
      <c r="U15" s="13" t="s">
        <v>370</v>
      </c>
      <c r="V15" s="13" t="s">
        <v>370</v>
      </c>
      <c r="W15" s="13" t="s">
        <v>370</v>
      </c>
      <c r="X15" s="13" t="s">
        <v>370</v>
      </c>
      <c r="Y15" s="13" t="s">
        <v>370</v>
      </c>
      <c r="Z15" s="13" t="s">
        <v>370</v>
      </c>
      <c r="AA15" s="13" t="s">
        <v>370</v>
      </c>
      <c r="AB15" s="20">
        <f t="shared" si="3"/>
        <v>1.0633338144276523</v>
      </c>
      <c r="AC15" s="20">
        <f t="shared" si="4"/>
        <v>1.0633338144276523</v>
      </c>
      <c r="AD15" s="7">
        <v>78168</v>
      </c>
      <c r="AE15" s="21">
        <f t="shared" si="5"/>
        <v>7106.181818181818</v>
      </c>
      <c r="AF15" s="21">
        <f t="shared" si="6"/>
        <v>7556.2</v>
      </c>
      <c r="AG15" s="73">
        <f t="shared" si="7"/>
        <v>450.0181818181818</v>
      </c>
      <c r="AH15" s="85">
        <v>-96.399999999999636</v>
      </c>
      <c r="AI15" s="76">
        <f t="shared" si="8"/>
        <v>7459.8</v>
      </c>
    </row>
    <row r="16" spans="1:35" s="2" customFormat="1" ht="15" customHeight="1" x14ac:dyDescent="0.25">
      <c r="A16" s="14" t="s">
        <v>14</v>
      </c>
      <c r="B16" s="37">
        <v>42737</v>
      </c>
      <c r="C16" s="37">
        <v>46436.4</v>
      </c>
      <c r="D16" s="4">
        <f t="shared" si="0"/>
        <v>1.0865619954606078</v>
      </c>
      <c r="E16" s="13">
        <v>20</v>
      </c>
      <c r="F16" s="5" t="s">
        <v>392</v>
      </c>
      <c r="G16" s="5" t="s">
        <v>392</v>
      </c>
      <c r="H16" s="5" t="s">
        <v>392</v>
      </c>
      <c r="I16" s="13">
        <v>10</v>
      </c>
      <c r="J16" s="37">
        <v>1.8</v>
      </c>
      <c r="K16" s="37">
        <v>1.5</v>
      </c>
      <c r="L16" s="4">
        <f t="shared" si="1"/>
        <v>1.2</v>
      </c>
      <c r="M16" s="13">
        <v>10</v>
      </c>
      <c r="N16" s="37">
        <v>9307.2000000000007</v>
      </c>
      <c r="O16" s="37">
        <v>10007.1</v>
      </c>
      <c r="P16" s="4">
        <f t="shared" si="2"/>
        <v>1.0751998452810727</v>
      </c>
      <c r="Q16" s="13">
        <v>20</v>
      </c>
      <c r="R16" s="5">
        <v>1</v>
      </c>
      <c r="S16" s="13">
        <v>15</v>
      </c>
      <c r="T16" s="13" t="s">
        <v>370</v>
      </c>
      <c r="U16" s="13" t="s">
        <v>370</v>
      </c>
      <c r="V16" s="13" t="s">
        <v>370</v>
      </c>
      <c r="W16" s="13" t="s">
        <v>370</v>
      </c>
      <c r="X16" s="13" t="s">
        <v>370</v>
      </c>
      <c r="Y16" s="13" t="s">
        <v>370</v>
      </c>
      <c r="Z16" s="13" t="s">
        <v>370</v>
      </c>
      <c r="AA16" s="13" t="s">
        <v>370</v>
      </c>
      <c r="AB16" s="20">
        <f t="shared" si="3"/>
        <v>1.0805421048435941</v>
      </c>
      <c r="AC16" s="20">
        <f t="shared" si="4"/>
        <v>1.0805421048435941</v>
      </c>
      <c r="AD16" s="7">
        <v>50748</v>
      </c>
      <c r="AE16" s="21">
        <f t="shared" si="5"/>
        <v>4613.454545454545</v>
      </c>
      <c r="AF16" s="21">
        <f t="shared" si="6"/>
        <v>4985</v>
      </c>
      <c r="AG16" s="73">
        <f t="shared" si="7"/>
        <v>371.54545454545496</v>
      </c>
      <c r="AH16" s="85">
        <v>-33.299999999999272</v>
      </c>
      <c r="AI16" s="76">
        <f t="shared" si="8"/>
        <v>4951.7000000000007</v>
      </c>
    </row>
    <row r="17" spans="1:35" s="2" customFormat="1" ht="15.6" x14ac:dyDescent="0.25">
      <c r="A17" s="17" t="s">
        <v>22</v>
      </c>
      <c r="B17" s="38"/>
      <c r="C17" s="38"/>
      <c r="D17" s="8"/>
      <c r="E17" s="18"/>
      <c r="F17" s="9"/>
      <c r="G17" s="8"/>
      <c r="H17" s="8"/>
      <c r="I17" s="18"/>
      <c r="J17" s="38"/>
      <c r="K17" s="38"/>
      <c r="L17" s="9"/>
      <c r="M17" s="18"/>
      <c r="N17" s="38"/>
      <c r="O17" s="38"/>
      <c r="P17" s="9"/>
      <c r="Q17" s="18"/>
      <c r="R17" s="8"/>
      <c r="S17" s="18"/>
      <c r="T17" s="9"/>
      <c r="U17" s="9"/>
      <c r="V17" s="9"/>
      <c r="W17" s="18"/>
      <c r="X17" s="9"/>
      <c r="Y17" s="8"/>
      <c r="Z17" s="8"/>
      <c r="AA17" s="18"/>
      <c r="AB17" s="10"/>
      <c r="AC17" s="10"/>
      <c r="AD17" s="10"/>
      <c r="AE17" s="10"/>
      <c r="AF17" s="10"/>
      <c r="AG17" s="74"/>
      <c r="AH17" s="79"/>
      <c r="AI17" s="80"/>
    </row>
    <row r="18" spans="1:35" s="2" customFormat="1" ht="15" customHeight="1" x14ac:dyDescent="0.25">
      <c r="A18" s="15" t="s">
        <v>0</v>
      </c>
      <c r="B18" s="37">
        <v>1610.4</v>
      </c>
      <c r="C18" s="37">
        <v>5021</v>
      </c>
      <c r="D18" s="4">
        <f t="shared" si="0"/>
        <v>3.1178589170392446</v>
      </c>
      <c r="E18" s="13">
        <v>10</v>
      </c>
      <c r="F18" s="5" t="s">
        <v>392</v>
      </c>
      <c r="G18" s="5" t="s">
        <v>392</v>
      </c>
      <c r="H18" s="5" t="s">
        <v>392</v>
      </c>
      <c r="I18" s="13">
        <v>5</v>
      </c>
      <c r="J18" s="37">
        <v>2.5</v>
      </c>
      <c r="K18" s="37">
        <v>3.2</v>
      </c>
      <c r="L18" s="4">
        <f t="shared" si="1"/>
        <v>0.78125</v>
      </c>
      <c r="M18" s="13">
        <v>15</v>
      </c>
      <c r="N18" s="37">
        <v>1586.1</v>
      </c>
      <c r="O18" s="37">
        <v>4949.1000000000004</v>
      </c>
      <c r="P18" s="4">
        <f t="shared" si="2"/>
        <v>3.120295063362966</v>
      </c>
      <c r="Q18" s="13">
        <v>20</v>
      </c>
      <c r="R18" s="6">
        <v>1</v>
      </c>
      <c r="S18" s="13">
        <v>15</v>
      </c>
      <c r="T18" s="37">
        <v>200</v>
      </c>
      <c r="U18" s="37">
        <v>44.1</v>
      </c>
      <c r="V18" s="4">
        <f t="shared" ref="V18:V44" si="9">IF((W18=0),0,IF(T18=0,1,IF(U18&lt;0,0,U18/T18)))</f>
        <v>0.2205</v>
      </c>
      <c r="W18" s="13">
        <v>20</v>
      </c>
      <c r="X18" s="37">
        <v>12</v>
      </c>
      <c r="Y18" s="37">
        <v>21.1</v>
      </c>
      <c r="Z18" s="4">
        <f t="shared" ref="Z18:Z44" si="10">IF((AA18=0),0,IF(X18=0,1,IF(Y18&lt;0,0,Y18/X18)))</f>
        <v>1.7583333333333335</v>
      </c>
      <c r="AA18" s="13">
        <v>15</v>
      </c>
      <c r="AB18" s="20">
        <f t="shared" ref="AB18:AB44" si="11">((D18*E18)+(L18*M18)+(P18*Q18)+R18*S18+(V18*W18)+(Z18*AA18))/(E18+M18+Q18+S18+W18+AA18)</f>
        <v>1.5904025309226502</v>
      </c>
      <c r="AC18" s="20">
        <f t="shared" ref="AC18:AC80" si="12">IF(AB18&gt;1.2,IF((AB18-1.2)*0.1+1.2&gt;1.3,1.3,(AB18-1.2)*0.1+1.2),AB18)</f>
        <v>1.2390402530922651</v>
      </c>
      <c r="AD18" s="35">
        <v>20212</v>
      </c>
      <c r="AE18" s="21">
        <f t="shared" si="5"/>
        <v>1837.4545454545455</v>
      </c>
      <c r="AF18" s="21">
        <f t="shared" si="6"/>
        <v>2276.6999999999998</v>
      </c>
      <c r="AG18" s="73">
        <f t="shared" si="7"/>
        <v>439.24545454545432</v>
      </c>
      <c r="AH18" s="75">
        <v>3.2999999999999545</v>
      </c>
      <c r="AI18" s="76">
        <f t="shared" si="8"/>
        <v>2280</v>
      </c>
    </row>
    <row r="19" spans="1:35" s="2" customFormat="1" ht="15" customHeight="1" x14ac:dyDescent="0.25">
      <c r="A19" s="15" t="s">
        <v>23</v>
      </c>
      <c r="B19" s="37">
        <v>510081.7</v>
      </c>
      <c r="C19" s="37">
        <v>344340</v>
      </c>
      <c r="D19" s="4">
        <f t="shared" si="0"/>
        <v>0.67506832728953026</v>
      </c>
      <c r="E19" s="13">
        <v>10</v>
      </c>
      <c r="F19" s="5" t="s">
        <v>392</v>
      </c>
      <c r="G19" s="5" t="s">
        <v>392</v>
      </c>
      <c r="H19" s="5" t="s">
        <v>392</v>
      </c>
      <c r="I19" s="13">
        <v>5</v>
      </c>
      <c r="J19" s="37">
        <v>1.3</v>
      </c>
      <c r="K19" s="37">
        <v>1.1000000000000001</v>
      </c>
      <c r="L19" s="4">
        <f t="shared" si="1"/>
        <v>1.1818181818181817</v>
      </c>
      <c r="M19" s="13">
        <v>5</v>
      </c>
      <c r="N19" s="37">
        <v>13902.3</v>
      </c>
      <c r="O19" s="37">
        <v>15072</v>
      </c>
      <c r="P19" s="4">
        <f t="shared" si="2"/>
        <v>1.0841371571610454</v>
      </c>
      <c r="Q19" s="13">
        <v>20</v>
      </c>
      <c r="R19" s="6">
        <v>1</v>
      </c>
      <c r="S19" s="13">
        <v>15</v>
      </c>
      <c r="T19" s="37">
        <v>896</v>
      </c>
      <c r="U19" s="37">
        <v>902.2</v>
      </c>
      <c r="V19" s="4">
        <f t="shared" si="9"/>
        <v>1.006919642857143</v>
      </c>
      <c r="W19" s="13">
        <v>20</v>
      </c>
      <c r="X19" s="37">
        <v>54</v>
      </c>
      <c r="Y19" s="37">
        <v>98.7</v>
      </c>
      <c r="Z19" s="4">
        <f t="shared" si="10"/>
        <v>1.8277777777777777</v>
      </c>
      <c r="AA19" s="13">
        <v>10</v>
      </c>
      <c r="AB19" s="20">
        <f t="shared" si="11"/>
        <v>1.0969835995015971</v>
      </c>
      <c r="AC19" s="20">
        <f t="shared" si="12"/>
        <v>1.0969835995015971</v>
      </c>
      <c r="AD19" s="35">
        <v>36299</v>
      </c>
      <c r="AE19" s="21">
        <f t="shared" si="5"/>
        <v>3299.909090909091</v>
      </c>
      <c r="AF19" s="21">
        <f t="shared" si="6"/>
        <v>3619.9</v>
      </c>
      <c r="AG19" s="73">
        <f t="shared" si="7"/>
        <v>319.9909090909091</v>
      </c>
      <c r="AH19" s="75">
        <v>-20.900000000000091</v>
      </c>
      <c r="AI19" s="76">
        <f t="shared" si="8"/>
        <v>3599</v>
      </c>
    </row>
    <row r="20" spans="1:35" s="2" customFormat="1" ht="15" customHeight="1" x14ac:dyDescent="0.25">
      <c r="A20" s="15" t="s">
        <v>24</v>
      </c>
      <c r="B20" s="37">
        <v>7825</v>
      </c>
      <c r="C20" s="37">
        <v>17957.5</v>
      </c>
      <c r="D20" s="4">
        <f t="shared" si="0"/>
        <v>2.2948881789137379</v>
      </c>
      <c r="E20" s="13">
        <v>10</v>
      </c>
      <c r="F20" s="5" t="s">
        <v>392</v>
      </c>
      <c r="G20" s="5" t="s">
        <v>392</v>
      </c>
      <c r="H20" s="5" t="s">
        <v>392</v>
      </c>
      <c r="I20" s="13">
        <v>5</v>
      </c>
      <c r="J20" s="37">
        <v>2.8</v>
      </c>
      <c r="K20" s="37">
        <v>2.7</v>
      </c>
      <c r="L20" s="4">
        <f t="shared" si="1"/>
        <v>1.037037037037037</v>
      </c>
      <c r="M20" s="13">
        <v>10</v>
      </c>
      <c r="N20" s="37">
        <v>4157.1000000000004</v>
      </c>
      <c r="O20" s="37">
        <v>3943</v>
      </c>
      <c r="P20" s="4">
        <f t="shared" si="2"/>
        <v>0.94849775083591914</v>
      </c>
      <c r="Q20" s="13">
        <v>20</v>
      </c>
      <c r="R20" s="6">
        <v>1</v>
      </c>
      <c r="S20" s="13">
        <v>15</v>
      </c>
      <c r="T20" s="37">
        <v>450</v>
      </c>
      <c r="U20" s="37">
        <v>526.70000000000005</v>
      </c>
      <c r="V20" s="4">
        <f t="shared" si="9"/>
        <v>1.1704444444444446</v>
      </c>
      <c r="W20" s="13">
        <v>20</v>
      </c>
      <c r="X20" s="37">
        <v>243</v>
      </c>
      <c r="Y20" s="37">
        <v>252.3</v>
      </c>
      <c r="Z20" s="4">
        <f t="shared" si="10"/>
        <v>1.0382716049382716</v>
      </c>
      <c r="AA20" s="13">
        <v>20</v>
      </c>
      <c r="AB20" s="20">
        <f t="shared" si="11"/>
        <v>1.1733002964618995</v>
      </c>
      <c r="AC20" s="20">
        <f t="shared" si="12"/>
        <v>1.1733002964618995</v>
      </c>
      <c r="AD20" s="35">
        <v>13700</v>
      </c>
      <c r="AE20" s="21">
        <f t="shared" si="5"/>
        <v>1245.4545454545455</v>
      </c>
      <c r="AF20" s="21">
        <f t="shared" si="6"/>
        <v>1461.3</v>
      </c>
      <c r="AG20" s="73">
        <f t="shared" si="7"/>
        <v>215.84545454545446</v>
      </c>
      <c r="AH20" s="75">
        <v>5.2000000000000455</v>
      </c>
      <c r="AI20" s="76">
        <f t="shared" si="8"/>
        <v>1466.5</v>
      </c>
    </row>
    <row r="21" spans="1:35" s="2" customFormat="1" ht="15" customHeight="1" x14ac:dyDescent="0.25">
      <c r="A21" s="15" t="s">
        <v>25</v>
      </c>
      <c r="B21" s="37">
        <v>17433.400000000001</v>
      </c>
      <c r="C21" s="37">
        <v>14352.5</v>
      </c>
      <c r="D21" s="4">
        <f t="shared" si="0"/>
        <v>0.82327601041678611</v>
      </c>
      <c r="E21" s="13">
        <v>10</v>
      </c>
      <c r="F21" s="5" t="s">
        <v>392</v>
      </c>
      <c r="G21" s="5" t="s">
        <v>392</v>
      </c>
      <c r="H21" s="5" t="s">
        <v>392</v>
      </c>
      <c r="I21" s="13">
        <v>5</v>
      </c>
      <c r="J21" s="37">
        <v>4</v>
      </c>
      <c r="K21" s="37">
        <v>3.4</v>
      </c>
      <c r="L21" s="4">
        <f t="shared" si="1"/>
        <v>1.1764705882352942</v>
      </c>
      <c r="M21" s="13">
        <v>10</v>
      </c>
      <c r="N21" s="37">
        <v>7123</v>
      </c>
      <c r="O21" s="37">
        <v>12824.7</v>
      </c>
      <c r="P21" s="4">
        <f t="shared" si="2"/>
        <v>1.8004632879404747</v>
      </c>
      <c r="Q21" s="13">
        <v>20</v>
      </c>
      <c r="R21" s="6">
        <v>1</v>
      </c>
      <c r="S21" s="13">
        <v>15</v>
      </c>
      <c r="T21" s="37">
        <v>372</v>
      </c>
      <c r="U21" s="37">
        <v>268.3</v>
      </c>
      <c r="V21" s="4">
        <f t="shared" si="9"/>
        <v>0.72123655913978502</v>
      </c>
      <c r="W21" s="13">
        <v>10</v>
      </c>
      <c r="X21" s="37">
        <v>30</v>
      </c>
      <c r="Y21" s="37">
        <v>30</v>
      </c>
      <c r="Z21" s="4">
        <f t="shared" si="10"/>
        <v>1</v>
      </c>
      <c r="AA21" s="13">
        <v>15</v>
      </c>
      <c r="AB21" s="20">
        <f t="shared" si="11"/>
        <v>1.1652387167091018</v>
      </c>
      <c r="AC21" s="20">
        <f t="shared" si="12"/>
        <v>1.1652387167091018</v>
      </c>
      <c r="AD21" s="35">
        <v>19670</v>
      </c>
      <c r="AE21" s="21">
        <f t="shared" si="5"/>
        <v>1788.1818181818182</v>
      </c>
      <c r="AF21" s="21">
        <f t="shared" si="6"/>
        <v>2083.6999999999998</v>
      </c>
      <c r="AG21" s="73">
        <f t="shared" si="7"/>
        <v>295.51818181818157</v>
      </c>
      <c r="AH21" s="75">
        <v>7</v>
      </c>
      <c r="AI21" s="76">
        <f t="shared" si="8"/>
        <v>2090.6999999999998</v>
      </c>
    </row>
    <row r="22" spans="1:35" s="2" customFormat="1" ht="15" customHeight="1" x14ac:dyDescent="0.25">
      <c r="A22" s="15" t="s">
        <v>26</v>
      </c>
      <c r="B22" s="37">
        <v>5665.7</v>
      </c>
      <c r="C22" s="37">
        <v>7550</v>
      </c>
      <c r="D22" s="4">
        <f t="shared" si="0"/>
        <v>1.3325802636920416</v>
      </c>
      <c r="E22" s="13">
        <v>10</v>
      </c>
      <c r="F22" s="5" t="s">
        <v>392</v>
      </c>
      <c r="G22" s="5" t="s">
        <v>392</v>
      </c>
      <c r="H22" s="5" t="s">
        <v>392</v>
      </c>
      <c r="I22" s="13">
        <v>5</v>
      </c>
      <c r="J22" s="37">
        <v>4.2</v>
      </c>
      <c r="K22" s="37">
        <v>3.6</v>
      </c>
      <c r="L22" s="4">
        <f t="shared" si="1"/>
        <v>1.1666666666666667</v>
      </c>
      <c r="M22" s="13">
        <v>10</v>
      </c>
      <c r="N22" s="37">
        <v>8449.4</v>
      </c>
      <c r="O22" s="37">
        <v>6562.7</v>
      </c>
      <c r="P22" s="4">
        <f t="shared" si="2"/>
        <v>0.77670603829857743</v>
      </c>
      <c r="Q22" s="13">
        <v>20</v>
      </c>
      <c r="R22" s="6">
        <v>1</v>
      </c>
      <c r="S22" s="13">
        <v>15</v>
      </c>
      <c r="T22" s="37">
        <v>227</v>
      </c>
      <c r="U22" s="37">
        <v>232.7</v>
      </c>
      <c r="V22" s="4">
        <f t="shared" si="9"/>
        <v>1.0251101321585903</v>
      </c>
      <c r="W22" s="13">
        <v>15</v>
      </c>
      <c r="X22" s="37">
        <v>29</v>
      </c>
      <c r="Y22" s="37">
        <v>29.7</v>
      </c>
      <c r="Z22" s="4">
        <f t="shared" si="10"/>
        <v>1.0241379310344827</v>
      </c>
      <c r="AA22" s="13">
        <v>15</v>
      </c>
      <c r="AB22" s="20">
        <f t="shared" si="11"/>
        <v>1.0148860119700558</v>
      </c>
      <c r="AC22" s="20">
        <f t="shared" si="12"/>
        <v>1.0148860119700558</v>
      </c>
      <c r="AD22" s="35">
        <v>31032</v>
      </c>
      <c r="AE22" s="21">
        <f t="shared" si="5"/>
        <v>2821.090909090909</v>
      </c>
      <c r="AF22" s="21">
        <f t="shared" si="6"/>
        <v>2863.1</v>
      </c>
      <c r="AG22" s="73">
        <f t="shared" si="7"/>
        <v>42.009090909090901</v>
      </c>
      <c r="AH22" s="75">
        <v>3.7000000000002728</v>
      </c>
      <c r="AI22" s="76">
        <f t="shared" si="8"/>
        <v>2866.8</v>
      </c>
    </row>
    <row r="23" spans="1:35" s="2" customFormat="1" ht="15" customHeight="1" x14ac:dyDescent="0.25">
      <c r="A23" s="15" t="s">
        <v>27</v>
      </c>
      <c r="B23" s="37">
        <v>21676.1</v>
      </c>
      <c r="C23" s="37">
        <v>18565.2</v>
      </c>
      <c r="D23" s="4">
        <f t="shared" si="0"/>
        <v>0.85648248531793092</v>
      </c>
      <c r="E23" s="13">
        <v>10</v>
      </c>
      <c r="F23" s="5" t="s">
        <v>392</v>
      </c>
      <c r="G23" s="5" t="s">
        <v>392</v>
      </c>
      <c r="H23" s="5" t="s">
        <v>392</v>
      </c>
      <c r="I23" s="13">
        <v>5</v>
      </c>
      <c r="J23" s="37">
        <v>2.6</v>
      </c>
      <c r="K23" s="37">
        <v>2.6</v>
      </c>
      <c r="L23" s="4">
        <f t="shared" si="1"/>
        <v>1</v>
      </c>
      <c r="M23" s="13">
        <v>15</v>
      </c>
      <c r="N23" s="37">
        <v>4455.1000000000004</v>
      </c>
      <c r="O23" s="37">
        <v>5271.2</v>
      </c>
      <c r="P23" s="4">
        <f t="shared" si="2"/>
        <v>1.1831833179951066</v>
      </c>
      <c r="Q23" s="13">
        <v>20</v>
      </c>
      <c r="R23" s="6">
        <v>1</v>
      </c>
      <c r="S23" s="13">
        <v>15</v>
      </c>
      <c r="T23" s="37">
        <v>379</v>
      </c>
      <c r="U23" s="37">
        <v>366.4</v>
      </c>
      <c r="V23" s="4">
        <f t="shared" si="9"/>
        <v>0.96675461741424795</v>
      </c>
      <c r="W23" s="13">
        <v>15</v>
      </c>
      <c r="X23" s="37">
        <v>18</v>
      </c>
      <c r="Y23" s="37">
        <v>31.8</v>
      </c>
      <c r="Z23" s="4">
        <f t="shared" si="10"/>
        <v>1.7666666666666666</v>
      </c>
      <c r="AA23" s="13">
        <v>15</v>
      </c>
      <c r="AB23" s="20">
        <f t="shared" si="11"/>
        <v>1.1469978941588352</v>
      </c>
      <c r="AC23" s="20">
        <f t="shared" si="12"/>
        <v>1.1469978941588352</v>
      </c>
      <c r="AD23" s="35">
        <v>39059</v>
      </c>
      <c r="AE23" s="21">
        <f t="shared" si="5"/>
        <v>3550.818181818182</v>
      </c>
      <c r="AF23" s="21">
        <f t="shared" si="6"/>
        <v>4072.8</v>
      </c>
      <c r="AG23" s="73">
        <f t="shared" si="7"/>
        <v>521.9818181818182</v>
      </c>
      <c r="AH23" s="75">
        <v>-16.199999999999818</v>
      </c>
      <c r="AI23" s="76">
        <f t="shared" si="8"/>
        <v>4056.6000000000004</v>
      </c>
    </row>
    <row r="24" spans="1:35" s="2" customFormat="1" ht="15" customHeight="1" x14ac:dyDescent="0.25">
      <c r="A24" s="15" t="s">
        <v>28</v>
      </c>
      <c r="B24" s="37">
        <v>686814</v>
      </c>
      <c r="C24" s="37">
        <v>728646.6</v>
      </c>
      <c r="D24" s="4">
        <f t="shared" si="0"/>
        <v>1.0609081934846989</v>
      </c>
      <c r="E24" s="13">
        <v>10</v>
      </c>
      <c r="F24" s="5" t="s">
        <v>392</v>
      </c>
      <c r="G24" s="5" t="s">
        <v>392</v>
      </c>
      <c r="H24" s="5" t="s">
        <v>392</v>
      </c>
      <c r="I24" s="13">
        <v>5</v>
      </c>
      <c r="J24" s="37">
        <v>0.5</v>
      </c>
      <c r="K24" s="37">
        <v>0.3</v>
      </c>
      <c r="L24" s="4">
        <f t="shared" si="1"/>
        <v>1.6666666666666667</v>
      </c>
      <c r="M24" s="13">
        <v>5</v>
      </c>
      <c r="N24" s="37">
        <v>76041.3</v>
      </c>
      <c r="O24" s="37">
        <v>41192.5</v>
      </c>
      <c r="P24" s="4">
        <f t="shared" si="2"/>
        <v>0.54171220113280549</v>
      </c>
      <c r="Q24" s="13">
        <v>20</v>
      </c>
      <c r="R24" s="6">
        <v>1</v>
      </c>
      <c r="S24" s="13">
        <v>15</v>
      </c>
      <c r="T24" s="37">
        <v>359</v>
      </c>
      <c r="U24" s="37">
        <v>385.9</v>
      </c>
      <c r="V24" s="4">
        <f t="shared" si="9"/>
        <v>1.0749303621169917</v>
      </c>
      <c r="W24" s="13">
        <v>15</v>
      </c>
      <c r="X24" s="37">
        <v>119</v>
      </c>
      <c r="Y24" s="37">
        <v>352</v>
      </c>
      <c r="Z24" s="4">
        <f t="shared" si="10"/>
        <v>2.9579831932773111</v>
      </c>
      <c r="AA24" s="13">
        <v>20</v>
      </c>
      <c r="AB24" s="20">
        <f t="shared" si="11"/>
        <v>1.4124738657427944</v>
      </c>
      <c r="AC24" s="20">
        <f t="shared" si="12"/>
        <v>1.2212473865742794</v>
      </c>
      <c r="AD24" s="35">
        <v>30650</v>
      </c>
      <c r="AE24" s="21">
        <f t="shared" si="5"/>
        <v>2786.3636363636365</v>
      </c>
      <c r="AF24" s="21">
        <f t="shared" si="6"/>
        <v>3402.8</v>
      </c>
      <c r="AG24" s="73">
        <f t="shared" si="7"/>
        <v>616.43636363636369</v>
      </c>
      <c r="AH24" s="75">
        <v>16</v>
      </c>
      <c r="AI24" s="76">
        <f t="shared" si="8"/>
        <v>3418.8</v>
      </c>
    </row>
    <row r="25" spans="1:35" s="2" customFormat="1" ht="15" customHeight="1" x14ac:dyDescent="0.25">
      <c r="A25" s="15" t="s">
        <v>29</v>
      </c>
      <c r="B25" s="37">
        <v>2820.4</v>
      </c>
      <c r="C25" s="37">
        <v>2621.1999999999998</v>
      </c>
      <c r="D25" s="4">
        <f t="shared" si="0"/>
        <v>0.92937172032335824</v>
      </c>
      <c r="E25" s="13">
        <v>10</v>
      </c>
      <c r="F25" s="5" t="s">
        <v>392</v>
      </c>
      <c r="G25" s="5" t="s">
        <v>392</v>
      </c>
      <c r="H25" s="5" t="s">
        <v>392</v>
      </c>
      <c r="I25" s="13">
        <v>5</v>
      </c>
      <c r="J25" s="37">
        <v>2</v>
      </c>
      <c r="K25" s="37">
        <v>1.9</v>
      </c>
      <c r="L25" s="4">
        <f t="shared" si="1"/>
        <v>1.0526315789473684</v>
      </c>
      <c r="M25" s="13">
        <v>10</v>
      </c>
      <c r="N25" s="37">
        <v>2068.1</v>
      </c>
      <c r="O25" s="37">
        <v>2818.6</v>
      </c>
      <c r="P25" s="4">
        <f t="shared" si="2"/>
        <v>1.3628934771045889</v>
      </c>
      <c r="Q25" s="13">
        <v>20</v>
      </c>
      <c r="R25" s="6">
        <v>1</v>
      </c>
      <c r="S25" s="13">
        <v>15</v>
      </c>
      <c r="T25" s="37">
        <v>183</v>
      </c>
      <c r="U25" s="37">
        <v>70.900000000000006</v>
      </c>
      <c r="V25" s="4">
        <f t="shared" si="9"/>
        <v>0.38743169398907107</v>
      </c>
      <c r="W25" s="13">
        <v>15</v>
      </c>
      <c r="X25" s="37">
        <v>10</v>
      </c>
      <c r="Y25" s="37">
        <v>6.6</v>
      </c>
      <c r="Z25" s="4">
        <f t="shared" si="10"/>
        <v>0.65999999999999992</v>
      </c>
      <c r="AA25" s="13">
        <v>10</v>
      </c>
      <c r="AB25" s="20">
        <f t="shared" si="11"/>
        <v>0.93111722430793864</v>
      </c>
      <c r="AC25" s="20">
        <f t="shared" si="12"/>
        <v>0.93111722430793864</v>
      </c>
      <c r="AD25" s="35">
        <v>11762</v>
      </c>
      <c r="AE25" s="21">
        <f t="shared" si="5"/>
        <v>1069.2727272727273</v>
      </c>
      <c r="AF25" s="21">
        <f t="shared" si="6"/>
        <v>995.6</v>
      </c>
      <c r="AG25" s="73">
        <f t="shared" si="7"/>
        <v>-73.672727272727229</v>
      </c>
      <c r="AH25" s="75">
        <v>-7.1999999999999318</v>
      </c>
      <c r="AI25" s="76">
        <f t="shared" si="8"/>
        <v>988.40000000000009</v>
      </c>
    </row>
    <row r="26" spans="1:35" s="2" customFormat="1" ht="15" customHeight="1" x14ac:dyDescent="0.25">
      <c r="A26" s="15" t="s">
        <v>30</v>
      </c>
      <c r="B26" s="37">
        <v>4608</v>
      </c>
      <c r="C26" s="37">
        <v>7059.2</v>
      </c>
      <c r="D26" s="4">
        <f t="shared" si="0"/>
        <v>1.5319444444444443</v>
      </c>
      <c r="E26" s="13">
        <v>10</v>
      </c>
      <c r="F26" s="5" t="s">
        <v>392</v>
      </c>
      <c r="G26" s="5" t="s">
        <v>392</v>
      </c>
      <c r="H26" s="5" t="s">
        <v>392</v>
      </c>
      <c r="I26" s="13">
        <v>5</v>
      </c>
      <c r="J26" s="37">
        <v>3.4</v>
      </c>
      <c r="K26" s="37">
        <v>3.5</v>
      </c>
      <c r="L26" s="4">
        <f t="shared" si="1"/>
        <v>0.97142857142857142</v>
      </c>
      <c r="M26" s="13">
        <v>15</v>
      </c>
      <c r="N26" s="37">
        <v>5097.6000000000004</v>
      </c>
      <c r="O26" s="37">
        <v>3553.8</v>
      </c>
      <c r="P26" s="4">
        <f t="shared" si="2"/>
        <v>0.69715160075329563</v>
      </c>
      <c r="Q26" s="13">
        <v>20</v>
      </c>
      <c r="R26" s="6">
        <v>1</v>
      </c>
      <c r="S26" s="13">
        <v>15</v>
      </c>
      <c r="T26" s="37">
        <v>1320</v>
      </c>
      <c r="U26" s="37">
        <v>1253</v>
      </c>
      <c r="V26" s="4">
        <f t="shared" si="9"/>
        <v>0.94924242424242422</v>
      </c>
      <c r="W26" s="13">
        <v>20</v>
      </c>
      <c r="X26" s="37">
        <v>55</v>
      </c>
      <c r="Y26" s="37">
        <v>65.3</v>
      </c>
      <c r="Z26" s="4">
        <f t="shared" si="10"/>
        <v>1.1872727272727273</v>
      </c>
      <c r="AA26" s="13">
        <v>10</v>
      </c>
      <c r="AB26" s="20">
        <f t="shared" si="11"/>
        <v>0.99657200876127428</v>
      </c>
      <c r="AC26" s="20">
        <f t="shared" si="12"/>
        <v>0.99657200876127428</v>
      </c>
      <c r="AD26" s="35">
        <v>29083</v>
      </c>
      <c r="AE26" s="21">
        <f t="shared" si="5"/>
        <v>2643.909090909091</v>
      </c>
      <c r="AF26" s="21">
        <f t="shared" si="6"/>
        <v>2634.8</v>
      </c>
      <c r="AG26" s="73">
        <f t="shared" si="7"/>
        <v>-9.1090909090908099</v>
      </c>
      <c r="AH26" s="75">
        <v>8.1999999999998181</v>
      </c>
      <c r="AI26" s="76">
        <f t="shared" si="8"/>
        <v>2643</v>
      </c>
    </row>
    <row r="27" spans="1:35" s="2" customFormat="1" ht="15" customHeight="1" x14ac:dyDescent="0.25">
      <c r="A27" s="15" t="s">
        <v>31</v>
      </c>
      <c r="B27" s="37">
        <v>3311.4</v>
      </c>
      <c r="C27" s="37">
        <v>3389</v>
      </c>
      <c r="D27" s="4">
        <f t="shared" si="0"/>
        <v>1.0234341970163676</v>
      </c>
      <c r="E27" s="13">
        <v>10</v>
      </c>
      <c r="F27" s="5" t="s">
        <v>392</v>
      </c>
      <c r="G27" s="5" t="s">
        <v>392</v>
      </c>
      <c r="H27" s="5" t="s">
        <v>392</v>
      </c>
      <c r="I27" s="13">
        <v>5</v>
      </c>
      <c r="J27" s="37">
        <v>2.7</v>
      </c>
      <c r="K27" s="37">
        <v>2.5</v>
      </c>
      <c r="L27" s="4">
        <f t="shared" si="1"/>
        <v>1.08</v>
      </c>
      <c r="M27" s="13">
        <v>15</v>
      </c>
      <c r="N27" s="37">
        <v>938.3</v>
      </c>
      <c r="O27" s="37">
        <v>2079.3000000000002</v>
      </c>
      <c r="P27" s="4">
        <f t="shared" si="2"/>
        <v>2.2160289885963982</v>
      </c>
      <c r="Q27" s="13">
        <v>20</v>
      </c>
      <c r="R27" s="6">
        <v>1</v>
      </c>
      <c r="S27" s="13">
        <v>15</v>
      </c>
      <c r="T27" s="37">
        <v>72</v>
      </c>
      <c r="U27" s="37">
        <v>82.6</v>
      </c>
      <c r="V27" s="4">
        <f t="shared" si="9"/>
        <v>1.1472222222222221</v>
      </c>
      <c r="W27" s="13">
        <v>20</v>
      </c>
      <c r="X27" s="37">
        <v>5</v>
      </c>
      <c r="Y27" s="37">
        <v>6.2</v>
      </c>
      <c r="Z27" s="4">
        <f t="shared" si="10"/>
        <v>1.24</v>
      </c>
      <c r="AA27" s="13">
        <v>20</v>
      </c>
      <c r="AB27" s="20">
        <f t="shared" si="11"/>
        <v>1.3349936618653608</v>
      </c>
      <c r="AC27" s="20">
        <f t="shared" si="12"/>
        <v>1.2134993661865361</v>
      </c>
      <c r="AD27" s="35">
        <v>10089</v>
      </c>
      <c r="AE27" s="21">
        <f t="shared" si="5"/>
        <v>917.18181818181813</v>
      </c>
      <c r="AF27" s="21">
        <f t="shared" si="6"/>
        <v>1113</v>
      </c>
      <c r="AG27" s="73">
        <f t="shared" si="7"/>
        <v>195.81818181818187</v>
      </c>
      <c r="AH27" s="75">
        <v>1.7000000000000455</v>
      </c>
      <c r="AI27" s="76">
        <f t="shared" si="8"/>
        <v>1114.7</v>
      </c>
    </row>
    <row r="28" spans="1:35" s="2" customFormat="1" ht="15" customHeight="1" x14ac:dyDescent="0.25">
      <c r="A28" s="15" t="s">
        <v>32</v>
      </c>
      <c r="B28" s="37">
        <v>532667</v>
      </c>
      <c r="C28" s="37">
        <v>680216.5</v>
      </c>
      <c r="D28" s="4">
        <f t="shared" si="0"/>
        <v>1.2770013911130218</v>
      </c>
      <c r="E28" s="13">
        <v>10</v>
      </c>
      <c r="F28" s="5" t="s">
        <v>392</v>
      </c>
      <c r="G28" s="5" t="s">
        <v>392</v>
      </c>
      <c r="H28" s="5" t="s">
        <v>392</v>
      </c>
      <c r="I28" s="13">
        <v>5</v>
      </c>
      <c r="J28" s="71">
        <v>1.7</v>
      </c>
      <c r="K28" s="37">
        <v>1.2</v>
      </c>
      <c r="L28" s="4">
        <f t="shared" si="1"/>
        <v>1.4166666666666667</v>
      </c>
      <c r="M28" s="13">
        <v>10</v>
      </c>
      <c r="N28" s="71">
        <v>10478.700000000001</v>
      </c>
      <c r="O28" s="37">
        <v>11273.6</v>
      </c>
      <c r="P28" s="4">
        <f t="shared" si="2"/>
        <v>1.0758586465878401</v>
      </c>
      <c r="Q28" s="13">
        <v>20</v>
      </c>
      <c r="R28" s="6">
        <v>1</v>
      </c>
      <c r="S28" s="13">
        <v>15</v>
      </c>
      <c r="T28" s="37">
        <v>573</v>
      </c>
      <c r="U28" s="37">
        <v>546.29999999999995</v>
      </c>
      <c r="V28" s="4">
        <f t="shared" si="9"/>
        <v>0.95340314136125648</v>
      </c>
      <c r="W28" s="13">
        <v>20</v>
      </c>
      <c r="X28" s="37">
        <v>800</v>
      </c>
      <c r="Y28" s="37">
        <v>343</v>
      </c>
      <c r="Z28" s="4">
        <f t="shared" si="10"/>
        <v>0.42875000000000002</v>
      </c>
      <c r="AA28" s="13">
        <v>15</v>
      </c>
      <c r="AB28" s="20">
        <f t="shared" si="11"/>
        <v>0.98836851485309807</v>
      </c>
      <c r="AC28" s="20">
        <f t="shared" si="12"/>
        <v>0.98836851485309807</v>
      </c>
      <c r="AD28" s="35">
        <v>18615</v>
      </c>
      <c r="AE28" s="21">
        <f t="shared" si="5"/>
        <v>1692.2727272727273</v>
      </c>
      <c r="AF28" s="21">
        <f t="shared" si="6"/>
        <v>1672.6</v>
      </c>
      <c r="AG28" s="73">
        <f t="shared" si="7"/>
        <v>-19.672727272727343</v>
      </c>
      <c r="AH28" s="75">
        <v>-5.3999999999998636</v>
      </c>
      <c r="AI28" s="76">
        <f t="shared" si="8"/>
        <v>1667.2</v>
      </c>
    </row>
    <row r="29" spans="1:35" s="2" customFormat="1" ht="15" customHeight="1" x14ac:dyDescent="0.25">
      <c r="A29" s="15" t="s">
        <v>33</v>
      </c>
      <c r="B29" s="71">
        <v>63958</v>
      </c>
      <c r="C29" s="37">
        <v>94581</v>
      </c>
      <c r="D29" s="4">
        <f t="shared" si="0"/>
        <v>1.4787985865724382</v>
      </c>
      <c r="E29" s="13">
        <v>10</v>
      </c>
      <c r="F29" s="5" t="s">
        <v>392</v>
      </c>
      <c r="G29" s="5" t="s">
        <v>392</v>
      </c>
      <c r="H29" s="5" t="s">
        <v>392</v>
      </c>
      <c r="I29" s="13">
        <v>5</v>
      </c>
      <c r="J29" s="71">
        <v>1.4</v>
      </c>
      <c r="K29" s="37">
        <v>1.1000000000000001</v>
      </c>
      <c r="L29" s="4">
        <f t="shared" si="1"/>
        <v>1.2727272727272725</v>
      </c>
      <c r="M29" s="13">
        <v>5</v>
      </c>
      <c r="N29" s="71">
        <v>18802.400000000001</v>
      </c>
      <c r="O29" s="37">
        <v>10645.2</v>
      </c>
      <c r="P29" s="4">
        <f t="shared" si="2"/>
        <v>0.56616176658298945</v>
      </c>
      <c r="Q29" s="13">
        <v>20</v>
      </c>
      <c r="R29" s="6">
        <v>1</v>
      </c>
      <c r="S29" s="13">
        <v>15</v>
      </c>
      <c r="T29" s="37">
        <v>379</v>
      </c>
      <c r="U29" s="37">
        <v>547.29999999999995</v>
      </c>
      <c r="V29" s="4">
        <f t="shared" si="9"/>
        <v>1.4440633245382584</v>
      </c>
      <c r="W29" s="13">
        <v>15</v>
      </c>
      <c r="X29" s="37">
        <v>772</v>
      </c>
      <c r="Y29" s="37">
        <v>14</v>
      </c>
      <c r="Z29" s="4">
        <f t="shared" si="10"/>
        <v>1.8134715025906734E-2</v>
      </c>
      <c r="AA29" s="13">
        <v>25</v>
      </c>
      <c r="AB29" s="20">
        <f t="shared" si="11"/>
        <v>0.77321305894157855</v>
      </c>
      <c r="AC29" s="20">
        <f t="shared" si="12"/>
        <v>0.77321305894157855</v>
      </c>
      <c r="AD29" s="35">
        <v>33933</v>
      </c>
      <c r="AE29" s="21">
        <f t="shared" si="5"/>
        <v>3084.818181818182</v>
      </c>
      <c r="AF29" s="21">
        <f t="shared" si="6"/>
        <v>2385.1999999999998</v>
      </c>
      <c r="AG29" s="73">
        <f t="shared" si="7"/>
        <v>-699.61818181818217</v>
      </c>
      <c r="AH29" s="75">
        <v>-55.400000000000091</v>
      </c>
      <c r="AI29" s="76">
        <f t="shared" si="8"/>
        <v>2329.7999999999997</v>
      </c>
    </row>
    <row r="30" spans="1:35" s="2" customFormat="1" ht="15" customHeight="1" x14ac:dyDescent="0.25">
      <c r="A30" s="15" t="s">
        <v>34</v>
      </c>
      <c r="B30" s="71">
        <v>11125</v>
      </c>
      <c r="C30" s="37">
        <v>12054</v>
      </c>
      <c r="D30" s="4">
        <f t="shared" si="0"/>
        <v>1.083505617977528</v>
      </c>
      <c r="E30" s="13">
        <v>10</v>
      </c>
      <c r="F30" s="5" t="s">
        <v>392</v>
      </c>
      <c r="G30" s="5" t="s">
        <v>392</v>
      </c>
      <c r="H30" s="5" t="s">
        <v>392</v>
      </c>
      <c r="I30" s="13">
        <v>5</v>
      </c>
      <c r="J30" s="71">
        <v>2.2999999999999998</v>
      </c>
      <c r="K30" s="37">
        <v>3</v>
      </c>
      <c r="L30" s="4">
        <f t="shared" si="1"/>
        <v>0.76666666666666661</v>
      </c>
      <c r="M30" s="13">
        <v>10</v>
      </c>
      <c r="N30" s="71">
        <v>5865.1</v>
      </c>
      <c r="O30" s="37">
        <v>2877.1</v>
      </c>
      <c r="P30" s="4">
        <f t="shared" si="2"/>
        <v>0.4905457707455968</v>
      </c>
      <c r="Q30" s="13">
        <v>20</v>
      </c>
      <c r="R30" s="6">
        <v>1</v>
      </c>
      <c r="S30" s="13">
        <v>15</v>
      </c>
      <c r="T30" s="37">
        <v>263</v>
      </c>
      <c r="U30" s="37">
        <v>222.5</v>
      </c>
      <c r="V30" s="4">
        <f t="shared" si="9"/>
        <v>0.8460076045627376</v>
      </c>
      <c r="W30" s="13">
        <v>15</v>
      </c>
      <c r="X30" s="37">
        <v>11</v>
      </c>
      <c r="Y30" s="37">
        <v>10.5</v>
      </c>
      <c r="Z30" s="4">
        <f t="shared" si="10"/>
        <v>0.95454545454545459</v>
      </c>
      <c r="AA30" s="13">
        <v>25</v>
      </c>
      <c r="AB30" s="20">
        <f t="shared" si="11"/>
        <v>0.84069882835190846</v>
      </c>
      <c r="AC30" s="20">
        <f t="shared" si="12"/>
        <v>0.84069882835190846</v>
      </c>
      <c r="AD30" s="35">
        <v>14061</v>
      </c>
      <c r="AE30" s="21">
        <f t="shared" si="5"/>
        <v>1278.2727272727273</v>
      </c>
      <c r="AF30" s="21">
        <f t="shared" si="6"/>
        <v>1074.5999999999999</v>
      </c>
      <c r="AG30" s="73">
        <f t="shared" si="7"/>
        <v>-203.67272727272734</v>
      </c>
      <c r="AH30" s="75">
        <v>-4.8000000000001819</v>
      </c>
      <c r="AI30" s="76">
        <f t="shared" si="8"/>
        <v>1069.7999999999997</v>
      </c>
    </row>
    <row r="31" spans="1:35" s="2" customFormat="1" ht="15" customHeight="1" x14ac:dyDescent="0.25">
      <c r="A31" s="15" t="s">
        <v>35</v>
      </c>
      <c r="B31" s="71">
        <v>36809.699999999997</v>
      </c>
      <c r="C31" s="37">
        <v>54120.4</v>
      </c>
      <c r="D31" s="4">
        <f t="shared" si="0"/>
        <v>1.4702754980344857</v>
      </c>
      <c r="E31" s="13">
        <v>10</v>
      </c>
      <c r="F31" s="5" t="s">
        <v>392</v>
      </c>
      <c r="G31" s="5" t="s">
        <v>392</v>
      </c>
      <c r="H31" s="5" t="s">
        <v>392</v>
      </c>
      <c r="I31" s="13">
        <v>5</v>
      </c>
      <c r="J31" s="37">
        <v>2.2000000000000002</v>
      </c>
      <c r="K31" s="37">
        <v>2</v>
      </c>
      <c r="L31" s="4">
        <f t="shared" si="1"/>
        <v>1.1000000000000001</v>
      </c>
      <c r="M31" s="13">
        <v>10</v>
      </c>
      <c r="N31" s="71">
        <v>5848.4</v>
      </c>
      <c r="O31" s="37">
        <v>5974.2</v>
      </c>
      <c r="P31" s="4">
        <f t="shared" si="2"/>
        <v>1.0215101566240339</v>
      </c>
      <c r="Q31" s="13">
        <v>20</v>
      </c>
      <c r="R31" s="6">
        <v>1</v>
      </c>
      <c r="S31" s="13">
        <v>15</v>
      </c>
      <c r="T31" s="37">
        <v>1304</v>
      </c>
      <c r="U31" s="37">
        <v>1411.7</v>
      </c>
      <c r="V31" s="4">
        <f t="shared" si="9"/>
        <v>1.0825920245398772</v>
      </c>
      <c r="W31" s="13">
        <v>15</v>
      </c>
      <c r="X31" s="37">
        <v>71</v>
      </c>
      <c r="Y31" s="37">
        <v>77.400000000000006</v>
      </c>
      <c r="Z31" s="4">
        <f t="shared" si="10"/>
        <v>1.0901408450704226</v>
      </c>
      <c r="AA31" s="13">
        <v>15</v>
      </c>
      <c r="AB31" s="20">
        <f t="shared" si="11"/>
        <v>1.1026347194938826</v>
      </c>
      <c r="AC31" s="20">
        <f t="shared" si="12"/>
        <v>1.1026347194938826</v>
      </c>
      <c r="AD31" s="35">
        <v>44063</v>
      </c>
      <c r="AE31" s="21">
        <f t="shared" si="5"/>
        <v>4005.7272727272725</v>
      </c>
      <c r="AF31" s="21">
        <f t="shared" si="6"/>
        <v>4416.8999999999996</v>
      </c>
      <c r="AG31" s="73">
        <f t="shared" si="7"/>
        <v>411.17272727272712</v>
      </c>
      <c r="AH31" s="75">
        <v>3.8000000000001819</v>
      </c>
      <c r="AI31" s="76">
        <f t="shared" si="8"/>
        <v>4420.7</v>
      </c>
    </row>
    <row r="32" spans="1:35" s="2" customFormat="1" ht="15" customHeight="1" x14ac:dyDescent="0.25">
      <c r="A32" s="15" t="s">
        <v>36</v>
      </c>
      <c r="B32" s="71">
        <v>14030</v>
      </c>
      <c r="C32" s="37">
        <v>10285</v>
      </c>
      <c r="D32" s="4">
        <f t="shared" si="0"/>
        <v>0.73307198859586598</v>
      </c>
      <c r="E32" s="13">
        <v>10</v>
      </c>
      <c r="F32" s="5" t="s">
        <v>392</v>
      </c>
      <c r="G32" s="5" t="s">
        <v>392</v>
      </c>
      <c r="H32" s="5" t="s">
        <v>392</v>
      </c>
      <c r="I32" s="13">
        <v>5</v>
      </c>
      <c r="J32" s="37">
        <v>2.7</v>
      </c>
      <c r="K32" s="37">
        <v>2.4</v>
      </c>
      <c r="L32" s="4">
        <f t="shared" si="1"/>
        <v>1.1250000000000002</v>
      </c>
      <c r="M32" s="13">
        <v>15</v>
      </c>
      <c r="N32" s="71">
        <v>6239.9</v>
      </c>
      <c r="O32" s="37">
        <v>6000.6</v>
      </c>
      <c r="P32" s="4">
        <f t="shared" si="2"/>
        <v>0.96165002644273156</v>
      </c>
      <c r="Q32" s="13">
        <v>20</v>
      </c>
      <c r="R32" s="6">
        <v>1</v>
      </c>
      <c r="S32" s="13">
        <v>15</v>
      </c>
      <c r="T32" s="37">
        <v>457</v>
      </c>
      <c r="U32" s="37">
        <v>172.5</v>
      </c>
      <c r="V32" s="4">
        <f t="shared" si="9"/>
        <v>0.37746170678336982</v>
      </c>
      <c r="W32" s="13">
        <v>20</v>
      </c>
      <c r="X32" s="37">
        <v>114</v>
      </c>
      <c r="Y32" s="37">
        <v>8.5</v>
      </c>
      <c r="Z32" s="4">
        <f t="shared" si="10"/>
        <v>7.4561403508771926E-2</v>
      </c>
      <c r="AA32" s="13">
        <v>10</v>
      </c>
      <c r="AB32" s="20">
        <f t="shared" si="11"/>
        <v>0.74148409539520466</v>
      </c>
      <c r="AC32" s="20">
        <f t="shared" si="12"/>
        <v>0.74148409539520466</v>
      </c>
      <c r="AD32" s="35">
        <v>36597</v>
      </c>
      <c r="AE32" s="21">
        <f t="shared" si="5"/>
        <v>3327</v>
      </c>
      <c r="AF32" s="21">
        <f t="shared" si="6"/>
        <v>2466.9</v>
      </c>
      <c r="AG32" s="73">
        <f t="shared" si="7"/>
        <v>-860.09999999999991</v>
      </c>
      <c r="AH32" s="75">
        <v>-12</v>
      </c>
      <c r="AI32" s="76">
        <f t="shared" si="8"/>
        <v>2454.9</v>
      </c>
    </row>
    <row r="33" spans="1:200" s="2" customFormat="1" ht="15" customHeight="1" x14ac:dyDescent="0.25">
      <c r="A33" s="15" t="s">
        <v>1</v>
      </c>
      <c r="B33" s="71">
        <v>280885</v>
      </c>
      <c r="C33" s="37">
        <v>375790.4</v>
      </c>
      <c r="D33" s="4">
        <f t="shared" si="0"/>
        <v>1.3378799152678142</v>
      </c>
      <c r="E33" s="13">
        <v>10</v>
      </c>
      <c r="F33" s="5" t="s">
        <v>392</v>
      </c>
      <c r="G33" s="5" t="s">
        <v>392</v>
      </c>
      <c r="H33" s="5" t="s">
        <v>392</v>
      </c>
      <c r="I33" s="13">
        <v>5</v>
      </c>
      <c r="J33" s="37">
        <v>1.6</v>
      </c>
      <c r="K33" s="37">
        <v>1.1000000000000001</v>
      </c>
      <c r="L33" s="4">
        <f t="shared" si="1"/>
        <v>1.4545454545454546</v>
      </c>
      <c r="M33" s="13">
        <v>10</v>
      </c>
      <c r="N33" s="71">
        <v>25700.2</v>
      </c>
      <c r="O33" s="37">
        <v>22684.6</v>
      </c>
      <c r="P33" s="4">
        <f t="shared" si="2"/>
        <v>0.88266239173235994</v>
      </c>
      <c r="Q33" s="13">
        <v>20</v>
      </c>
      <c r="R33" s="6">
        <v>1</v>
      </c>
      <c r="S33" s="13">
        <v>15</v>
      </c>
      <c r="T33" s="37">
        <v>696</v>
      </c>
      <c r="U33" s="37">
        <v>421.4</v>
      </c>
      <c r="V33" s="4">
        <f t="shared" si="9"/>
        <v>0.60545977011494245</v>
      </c>
      <c r="W33" s="13">
        <v>15</v>
      </c>
      <c r="X33" s="37">
        <v>452</v>
      </c>
      <c r="Y33" s="37">
        <v>476.7</v>
      </c>
      <c r="Z33" s="4">
        <f t="shared" si="10"/>
        <v>1.054646017699115</v>
      </c>
      <c r="AA33" s="13">
        <v>15</v>
      </c>
      <c r="AB33" s="20">
        <f t="shared" si="11"/>
        <v>1.005636333529303</v>
      </c>
      <c r="AC33" s="20">
        <f t="shared" si="12"/>
        <v>1.005636333529303</v>
      </c>
      <c r="AD33" s="35">
        <v>28897</v>
      </c>
      <c r="AE33" s="21">
        <f t="shared" si="5"/>
        <v>2627</v>
      </c>
      <c r="AF33" s="21">
        <f t="shared" si="6"/>
        <v>2641.8</v>
      </c>
      <c r="AG33" s="73">
        <f t="shared" si="7"/>
        <v>14.800000000000182</v>
      </c>
      <c r="AH33" s="75">
        <v>9</v>
      </c>
      <c r="AI33" s="76">
        <f t="shared" si="8"/>
        <v>2650.8</v>
      </c>
    </row>
    <row r="34" spans="1:200" s="2" customFormat="1" ht="15" customHeight="1" x14ac:dyDescent="0.25">
      <c r="A34" s="15" t="s">
        <v>37</v>
      </c>
      <c r="B34" s="71">
        <v>699700</v>
      </c>
      <c r="C34" s="37">
        <v>645948</v>
      </c>
      <c r="D34" s="4">
        <f t="shared" si="0"/>
        <v>0.923178505073603</v>
      </c>
      <c r="E34" s="13">
        <v>10</v>
      </c>
      <c r="F34" s="5" t="s">
        <v>392</v>
      </c>
      <c r="G34" s="5" t="s">
        <v>392</v>
      </c>
      <c r="H34" s="5" t="s">
        <v>392</v>
      </c>
      <c r="I34" s="13">
        <v>5</v>
      </c>
      <c r="J34" s="71">
        <v>1.8</v>
      </c>
      <c r="K34" s="37">
        <v>1.5</v>
      </c>
      <c r="L34" s="4">
        <f t="shared" si="1"/>
        <v>1.2</v>
      </c>
      <c r="M34" s="13">
        <v>10</v>
      </c>
      <c r="N34" s="71">
        <v>22163.8</v>
      </c>
      <c r="O34" s="37">
        <v>17884.599999999999</v>
      </c>
      <c r="P34" s="4">
        <f t="shared" si="2"/>
        <v>0.80692841480251576</v>
      </c>
      <c r="Q34" s="13">
        <v>20</v>
      </c>
      <c r="R34" s="6">
        <v>1</v>
      </c>
      <c r="S34" s="13">
        <v>15</v>
      </c>
      <c r="T34" s="37">
        <v>215</v>
      </c>
      <c r="U34" s="37">
        <v>140.1</v>
      </c>
      <c r="V34" s="4">
        <f t="shared" si="9"/>
        <v>0.65162790697674411</v>
      </c>
      <c r="W34" s="13">
        <v>10</v>
      </c>
      <c r="X34" s="37">
        <v>4</v>
      </c>
      <c r="Y34" s="37">
        <v>8.8000000000000007</v>
      </c>
      <c r="Z34" s="4">
        <f t="shared" si="10"/>
        <v>2.2000000000000002</v>
      </c>
      <c r="AA34" s="13">
        <v>15</v>
      </c>
      <c r="AB34" s="20">
        <f t="shared" si="11"/>
        <v>1.1485829052069225</v>
      </c>
      <c r="AC34" s="20">
        <f t="shared" si="12"/>
        <v>1.1485829052069225</v>
      </c>
      <c r="AD34" s="35">
        <v>18941</v>
      </c>
      <c r="AE34" s="21">
        <f t="shared" si="5"/>
        <v>1721.909090909091</v>
      </c>
      <c r="AF34" s="21">
        <f t="shared" si="6"/>
        <v>1977.8</v>
      </c>
      <c r="AG34" s="73">
        <f t="shared" si="7"/>
        <v>255.89090909090896</v>
      </c>
      <c r="AH34" s="75">
        <v>3.0999999999999091</v>
      </c>
      <c r="AI34" s="76">
        <f t="shared" si="8"/>
        <v>1980.8999999999999</v>
      </c>
    </row>
    <row r="35" spans="1:200" s="2" customFormat="1" ht="15" customHeight="1" x14ac:dyDescent="0.25">
      <c r="A35" s="15" t="s">
        <v>38</v>
      </c>
      <c r="B35" s="37">
        <v>3232</v>
      </c>
      <c r="C35" s="37">
        <v>131640.1</v>
      </c>
      <c r="D35" s="4">
        <f t="shared" si="0"/>
        <v>40.73022896039604</v>
      </c>
      <c r="E35" s="13">
        <v>10</v>
      </c>
      <c r="F35" s="5" t="s">
        <v>392</v>
      </c>
      <c r="G35" s="5" t="s">
        <v>392</v>
      </c>
      <c r="H35" s="5" t="s">
        <v>392</v>
      </c>
      <c r="I35" s="13">
        <v>5</v>
      </c>
      <c r="J35" s="37">
        <v>3.4</v>
      </c>
      <c r="K35" s="37">
        <v>3.4</v>
      </c>
      <c r="L35" s="4">
        <f t="shared" si="1"/>
        <v>1</v>
      </c>
      <c r="M35" s="13">
        <v>15</v>
      </c>
      <c r="N35" s="37">
        <v>5141.1000000000004</v>
      </c>
      <c r="O35" s="37">
        <v>7248.4</v>
      </c>
      <c r="P35" s="4">
        <f t="shared" si="2"/>
        <v>1.4098928244928126</v>
      </c>
      <c r="Q35" s="13">
        <v>20</v>
      </c>
      <c r="R35" s="6">
        <v>1</v>
      </c>
      <c r="S35" s="13">
        <v>15</v>
      </c>
      <c r="T35" s="37">
        <v>148</v>
      </c>
      <c r="U35" s="37">
        <v>66.5</v>
      </c>
      <c r="V35" s="4">
        <f t="shared" si="9"/>
        <v>0.44932432432432434</v>
      </c>
      <c r="W35" s="13">
        <v>15</v>
      </c>
      <c r="X35" s="37">
        <v>33</v>
      </c>
      <c r="Y35" s="37">
        <v>22.4</v>
      </c>
      <c r="Z35" s="4">
        <f t="shared" si="10"/>
        <v>0.67878787878787872</v>
      </c>
      <c r="AA35" s="13">
        <v>15</v>
      </c>
      <c r="AB35" s="20">
        <f t="shared" si="11"/>
        <v>5.3602425460055514</v>
      </c>
      <c r="AC35" s="20">
        <f t="shared" si="12"/>
        <v>1.3</v>
      </c>
      <c r="AD35" s="35">
        <v>13676</v>
      </c>
      <c r="AE35" s="21">
        <f t="shared" si="5"/>
        <v>1243.2727272727273</v>
      </c>
      <c r="AF35" s="21">
        <f t="shared" si="6"/>
        <v>1616.3</v>
      </c>
      <c r="AG35" s="73">
        <f t="shared" si="7"/>
        <v>373.0272727272727</v>
      </c>
      <c r="AH35" s="75">
        <v>-2.9000000000000909</v>
      </c>
      <c r="AI35" s="76">
        <f t="shared" si="8"/>
        <v>1613.3999999999999</v>
      </c>
    </row>
    <row r="36" spans="1:200" s="2" customFormat="1" ht="15" customHeight="1" x14ac:dyDescent="0.25">
      <c r="A36" s="15" t="s">
        <v>39</v>
      </c>
      <c r="B36" s="37">
        <v>12666.5</v>
      </c>
      <c r="C36" s="37">
        <v>12334.9</v>
      </c>
      <c r="D36" s="4">
        <f t="shared" si="0"/>
        <v>0.97382070816721267</v>
      </c>
      <c r="E36" s="13">
        <v>10</v>
      </c>
      <c r="F36" s="5" t="s">
        <v>392</v>
      </c>
      <c r="G36" s="5" t="s">
        <v>392</v>
      </c>
      <c r="H36" s="5" t="s">
        <v>392</v>
      </c>
      <c r="I36" s="13">
        <v>5</v>
      </c>
      <c r="J36" s="37">
        <v>2.9</v>
      </c>
      <c r="K36" s="37">
        <v>2.5</v>
      </c>
      <c r="L36" s="4">
        <f t="shared" si="1"/>
        <v>1.1599999999999999</v>
      </c>
      <c r="M36" s="13">
        <v>15</v>
      </c>
      <c r="N36" s="37">
        <v>3894.9</v>
      </c>
      <c r="O36" s="37">
        <v>3912.3</v>
      </c>
      <c r="P36" s="4">
        <f t="shared" si="2"/>
        <v>1.0044673804205499</v>
      </c>
      <c r="Q36" s="13">
        <v>20</v>
      </c>
      <c r="R36" s="6">
        <v>1</v>
      </c>
      <c r="S36" s="13">
        <v>15</v>
      </c>
      <c r="T36" s="37">
        <v>853</v>
      </c>
      <c r="U36" s="37">
        <v>376.4</v>
      </c>
      <c r="V36" s="4">
        <f t="shared" si="9"/>
        <v>0.44126611957796014</v>
      </c>
      <c r="W36" s="13">
        <v>20</v>
      </c>
      <c r="X36" s="37">
        <v>298</v>
      </c>
      <c r="Y36" s="37">
        <v>119.3</v>
      </c>
      <c r="Z36" s="4">
        <f t="shared" si="10"/>
        <v>0.40033557046979867</v>
      </c>
      <c r="AA36" s="13">
        <v>20</v>
      </c>
      <c r="AB36" s="20">
        <f t="shared" si="11"/>
        <v>0.79059588491038302</v>
      </c>
      <c r="AC36" s="20">
        <f t="shared" si="12"/>
        <v>0.79059588491038302</v>
      </c>
      <c r="AD36" s="35">
        <v>36532</v>
      </c>
      <c r="AE36" s="21">
        <f t="shared" si="5"/>
        <v>3321.090909090909</v>
      </c>
      <c r="AF36" s="21">
        <f t="shared" si="6"/>
        <v>2625.6</v>
      </c>
      <c r="AG36" s="73">
        <f t="shared" si="7"/>
        <v>-695.4909090909091</v>
      </c>
      <c r="AH36" s="75">
        <v>4.6000000000003638</v>
      </c>
      <c r="AI36" s="76">
        <f t="shared" si="8"/>
        <v>2630.2000000000003</v>
      </c>
    </row>
    <row r="37" spans="1:200" s="2" customFormat="1" ht="15" customHeight="1" x14ac:dyDescent="0.25">
      <c r="A37" s="15" t="s">
        <v>40</v>
      </c>
      <c r="B37" s="37">
        <v>113960</v>
      </c>
      <c r="C37" s="37">
        <v>90445.2</v>
      </c>
      <c r="D37" s="4">
        <f t="shared" si="0"/>
        <v>0.79365742365742364</v>
      </c>
      <c r="E37" s="13">
        <v>10</v>
      </c>
      <c r="F37" s="5" t="s">
        <v>392</v>
      </c>
      <c r="G37" s="5" t="s">
        <v>392</v>
      </c>
      <c r="H37" s="5" t="s">
        <v>392</v>
      </c>
      <c r="I37" s="13">
        <v>5</v>
      </c>
      <c r="J37" s="37">
        <v>3.7</v>
      </c>
      <c r="K37" s="37">
        <v>3.5</v>
      </c>
      <c r="L37" s="4">
        <f t="shared" si="1"/>
        <v>1.0571428571428572</v>
      </c>
      <c r="M37" s="13">
        <v>15</v>
      </c>
      <c r="N37" s="37">
        <v>5440.6</v>
      </c>
      <c r="O37" s="37">
        <v>4591.1000000000004</v>
      </c>
      <c r="P37" s="4">
        <f t="shared" si="2"/>
        <v>0.84385913318383998</v>
      </c>
      <c r="Q37" s="13">
        <v>20</v>
      </c>
      <c r="R37" s="6">
        <v>1</v>
      </c>
      <c r="S37" s="13">
        <v>15</v>
      </c>
      <c r="T37" s="37">
        <v>260</v>
      </c>
      <c r="U37" s="37">
        <v>159.30000000000001</v>
      </c>
      <c r="V37" s="4">
        <f t="shared" si="9"/>
        <v>0.61269230769230776</v>
      </c>
      <c r="W37" s="13">
        <v>10</v>
      </c>
      <c r="X37" s="37">
        <v>1062</v>
      </c>
      <c r="Y37" s="37">
        <v>1064.2</v>
      </c>
      <c r="Z37" s="4">
        <f t="shared" si="10"/>
        <v>1.0020715630885122</v>
      </c>
      <c r="AA37" s="13">
        <v>35</v>
      </c>
      <c r="AB37" s="20">
        <f t="shared" si="11"/>
        <v>0.92257454802299887</v>
      </c>
      <c r="AC37" s="20">
        <f t="shared" si="12"/>
        <v>0.92257454802299887</v>
      </c>
      <c r="AD37" s="35">
        <v>20284</v>
      </c>
      <c r="AE37" s="21">
        <f t="shared" si="5"/>
        <v>1844</v>
      </c>
      <c r="AF37" s="21">
        <f t="shared" si="6"/>
        <v>1701.2</v>
      </c>
      <c r="AG37" s="73">
        <f t="shared" si="7"/>
        <v>-142.79999999999995</v>
      </c>
      <c r="AH37" s="75">
        <v>7.5</v>
      </c>
      <c r="AI37" s="76">
        <f t="shared" si="8"/>
        <v>1708.7</v>
      </c>
    </row>
    <row r="38" spans="1:200" s="2" customFormat="1" ht="15" customHeight="1" x14ac:dyDescent="0.25">
      <c r="A38" s="15" t="s">
        <v>41</v>
      </c>
      <c r="B38" s="37">
        <v>25848</v>
      </c>
      <c r="C38" s="37">
        <v>82555</v>
      </c>
      <c r="D38" s="4">
        <f t="shared" si="0"/>
        <v>3.1938641287527081</v>
      </c>
      <c r="E38" s="13">
        <v>10</v>
      </c>
      <c r="F38" s="5" t="s">
        <v>392</v>
      </c>
      <c r="G38" s="5" t="s">
        <v>392</v>
      </c>
      <c r="H38" s="5" t="s">
        <v>392</v>
      </c>
      <c r="I38" s="13">
        <v>5</v>
      </c>
      <c r="J38" s="37">
        <v>1.7</v>
      </c>
      <c r="K38" s="37">
        <v>1.5</v>
      </c>
      <c r="L38" s="4">
        <f t="shared" si="1"/>
        <v>1.1333333333333333</v>
      </c>
      <c r="M38" s="13">
        <v>10</v>
      </c>
      <c r="N38" s="37">
        <v>25168.799999999999</v>
      </c>
      <c r="O38" s="37">
        <v>19848.5</v>
      </c>
      <c r="P38" s="4">
        <f t="shared" si="2"/>
        <v>0.78861526969899243</v>
      </c>
      <c r="Q38" s="13">
        <v>20</v>
      </c>
      <c r="R38" s="6">
        <v>1</v>
      </c>
      <c r="S38" s="13">
        <v>15</v>
      </c>
      <c r="T38" s="37">
        <v>172</v>
      </c>
      <c r="U38" s="37">
        <v>71.5</v>
      </c>
      <c r="V38" s="4">
        <f t="shared" si="9"/>
        <v>0.41569767441860467</v>
      </c>
      <c r="W38" s="13">
        <v>5</v>
      </c>
      <c r="X38" s="37">
        <v>14</v>
      </c>
      <c r="Y38" s="37">
        <v>20.9</v>
      </c>
      <c r="Z38" s="4">
        <f t="shared" si="10"/>
        <v>1.4928571428571427</v>
      </c>
      <c r="AA38" s="13">
        <v>15</v>
      </c>
      <c r="AB38" s="20">
        <f t="shared" si="11"/>
        <v>1.313541673730539</v>
      </c>
      <c r="AC38" s="20">
        <f t="shared" si="12"/>
        <v>1.2113541673730539</v>
      </c>
      <c r="AD38" s="35">
        <v>16049</v>
      </c>
      <c r="AE38" s="21">
        <f t="shared" si="5"/>
        <v>1459</v>
      </c>
      <c r="AF38" s="21">
        <f t="shared" si="6"/>
        <v>1767.4</v>
      </c>
      <c r="AG38" s="73">
        <f t="shared" si="7"/>
        <v>308.40000000000009</v>
      </c>
      <c r="AH38" s="75">
        <v>3.1000000000001364</v>
      </c>
      <c r="AI38" s="76">
        <f t="shared" si="8"/>
        <v>1770.5000000000002</v>
      </c>
    </row>
    <row r="39" spans="1:200" s="2" customFormat="1" ht="15" customHeight="1" x14ac:dyDescent="0.25">
      <c r="A39" s="15" t="s">
        <v>42</v>
      </c>
      <c r="B39" s="37">
        <v>658896</v>
      </c>
      <c r="C39" s="37">
        <v>818764.5</v>
      </c>
      <c r="D39" s="4">
        <f t="shared" si="0"/>
        <v>1.2426308552487797</v>
      </c>
      <c r="E39" s="13">
        <v>10</v>
      </c>
      <c r="F39" s="5" t="s">
        <v>392</v>
      </c>
      <c r="G39" s="5" t="s">
        <v>392</v>
      </c>
      <c r="H39" s="5" t="s">
        <v>392</v>
      </c>
      <c r="I39" s="13">
        <v>5</v>
      </c>
      <c r="J39" s="37">
        <v>1.3</v>
      </c>
      <c r="K39" s="37">
        <v>0.8</v>
      </c>
      <c r="L39" s="4">
        <f t="shared" si="1"/>
        <v>1.625</v>
      </c>
      <c r="M39" s="13">
        <v>5</v>
      </c>
      <c r="N39" s="37">
        <v>32544.1</v>
      </c>
      <c r="O39" s="37">
        <v>26688</v>
      </c>
      <c r="P39" s="4">
        <f t="shared" si="2"/>
        <v>0.82005647721092301</v>
      </c>
      <c r="Q39" s="13">
        <v>20</v>
      </c>
      <c r="R39" s="6">
        <v>1</v>
      </c>
      <c r="S39" s="13">
        <v>15</v>
      </c>
      <c r="T39" s="37">
        <v>1203</v>
      </c>
      <c r="U39" s="37">
        <v>1235.2</v>
      </c>
      <c r="V39" s="4">
        <f t="shared" si="9"/>
        <v>1.0267664172901081</v>
      </c>
      <c r="W39" s="13">
        <v>15</v>
      </c>
      <c r="X39" s="37">
        <v>1110</v>
      </c>
      <c r="Y39" s="37">
        <v>1298.0999999999999</v>
      </c>
      <c r="Z39" s="4">
        <f t="shared" si="10"/>
        <v>1.1694594594594594</v>
      </c>
      <c r="AA39" s="13">
        <v>25</v>
      </c>
      <c r="AB39" s="20">
        <f t="shared" si="11"/>
        <v>1.0732268982504929</v>
      </c>
      <c r="AC39" s="20">
        <f t="shared" si="12"/>
        <v>1.0732268982504929</v>
      </c>
      <c r="AD39" s="35">
        <v>33181</v>
      </c>
      <c r="AE39" s="21">
        <f t="shared" si="5"/>
        <v>3016.4545454545455</v>
      </c>
      <c r="AF39" s="21">
        <f t="shared" si="6"/>
        <v>3237.3</v>
      </c>
      <c r="AG39" s="73">
        <f t="shared" si="7"/>
        <v>220.84545454545469</v>
      </c>
      <c r="AH39" s="75">
        <v>-10.099999999999909</v>
      </c>
      <c r="AI39" s="76">
        <f t="shared" si="8"/>
        <v>3227.2000000000003</v>
      </c>
    </row>
    <row r="40" spans="1:200" s="2" customFormat="1" ht="15" customHeight="1" x14ac:dyDescent="0.25">
      <c r="A40" s="15" t="s">
        <v>43</v>
      </c>
      <c r="B40" s="37">
        <v>22541.7</v>
      </c>
      <c r="C40" s="37">
        <v>45823.5</v>
      </c>
      <c r="D40" s="4">
        <f t="shared" si="0"/>
        <v>2.0328324837966969</v>
      </c>
      <c r="E40" s="13">
        <v>10</v>
      </c>
      <c r="F40" s="5" t="s">
        <v>392</v>
      </c>
      <c r="G40" s="5" t="s">
        <v>392</v>
      </c>
      <c r="H40" s="5" t="s">
        <v>392</v>
      </c>
      <c r="I40" s="13">
        <v>5</v>
      </c>
      <c r="J40" s="37">
        <v>0.9</v>
      </c>
      <c r="K40" s="37">
        <v>0.7</v>
      </c>
      <c r="L40" s="4">
        <f t="shared" si="1"/>
        <v>1.2857142857142858</v>
      </c>
      <c r="M40" s="13">
        <v>5</v>
      </c>
      <c r="N40" s="37">
        <v>8354.6</v>
      </c>
      <c r="O40" s="37">
        <v>7028.1</v>
      </c>
      <c r="P40" s="4">
        <f t="shared" si="2"/>
        <v>0.84122519330668133</v>
      </c>
      <c r="Q40" s="13">
        <v>20</v>
      </c>
      <c r="R40" s="6">
        <v>1</v>
      </c>
      <c r="S40" s="13">
        <v>15</v>
      </c>
      <c r="T40" s="37">
        <v>708</v>
      </c>
      <c r="U40" s="37">
        <v>483.8</v>
      </c>
      <c r="V40" s="4">
        <f t="shared" si="9"/>
        <v>0.68333333333333335</v>
      </c>
      <c r="W40" s="13">
        <v>20</v>
      </c>
      <c r="X40" s="37">
        <v>28</v>
      </c>
      <c r="Y40" s="37">
        <v>39.299999999999997</v>
      </c>
      <c r="Z40" s="4">
        <f t="shared" si="10"/>
        <v>1.4035714285714285</v>
      </c>
      <c r="AA40" s="13">
        <v>15</v>
      </c>
      <c r="AB40" s="20">
        <f t="shared" si="11"/>
        <v>1.0976663320930602</v>
      </c>
      <c r="AC40" s="20">
        <f t="shared" si="12"/>
        <v>1.0976663320930602</v>
      </c>
      <c r="AD40" s="35">
        <v>29509</v>
      </c>
      <c r="AE40" s="21">
        <f t="shared" si="5"/>
        <v>2682.6363636363635</v>
      </c>
      <c r="AF40" s="21">
        <f t="shared" si="6"/>
        <v>2944.6</v>
      </c>
      <c r="AG40" s="73">
        <f t="shared" si="7"/>
        <v>261.9636363636364</v>
      </c>
      <c r="AH40" s="75">
        <v>-4.5999999999999091</v>
      </c>
      <c r="AI40" s="76">
        <f t="shared" si="8"/>
        <v>2940</v>
      </c>
    </row>
    <row r="41" spans="1:200" s="2" customFormat="1" ht="15" customHeight="1" x14ac:dyDescent="0.25">
      <c r="A41" s="15" t="s">
        <v>2</v>
      </c>
      <c r="B41" s="37">
        <v>3959.2</v>
      </c>
      <c r="C41" s="37">
        <v>4179.5</v>
      </c>
      <c r="D41" s="4">
        <f t="shared" si="0"/>
        <v>1.0556425540513235</v>
      </c>
      <c r="E41" s="13">
        <v>10</v>
      </c>
      <c r="F41" s="5" t="s">
        <v>392</v>
      </c>
      <c r="G41" s="5" t="s">
        <v>392</v>
      </c>
      <c r="H41" s="5" t="s">
        <v>392</v>
      </c>
      <c r="I41" s="13">
        <v>5</v>
      </c>
      <c r="J41" s="37">
        <v>2.5</v>
      </c>
      <c r="K41" s="37">
        <v>2.4</v>
      </c>
      <c r="L41" s="4">
        <f t="shared" si="1"/>
        <v>1.0416666666666667</v>
      </c>
      <c r="M41" s="13">
        <v>15</v>
      </c>
      <c r="N41" s="37">
        <v>3673.8</v>
      </c>
      <c r="O41" s="37">
        <v>4024.3</v>
      </c>
      <c r="P41" s="4">
        <f t="shared" si="2"/>
        <v>1.0954053024116719</v>
      </c>
      <c r="Q41" s="13">
        <v>20</v>
      </c>
      <c r="R41" s="6">
        <v>1</v>
      </c>
      <c r="S41" s="13">
        <v>15</v>
      </c>
      <c r="T41" s="37">
        <v>262</v>
      </c>
      <c r="U41" s="37">
        <v>255.7</v>
      </c>
      <c r="V41" s="4">
        <f t="shared" si="9"/>
        <v>0.97595419847328235</v>
      </c>
      <c r="W41" s="13">
        <v>15</v>
      </c>
      <c r="X41" s="37">
        <v>10</v>
      </c>
      <c r="Y41" s="37">
        <v>12</v>
      </c>
      <c r="Z41" s="4">
        <f t="shared" si="10"/>
        <v>1.2</v>
      </c>
      <c r="AA41" s="13">
        <v>15</v>
      </c>
      <c r="AB41" s="20">
        <f t="shared" si="11"/>
        <v>1.063653828509399</v>
      </c>
      <c r="AC41" s="20">
        <f t="shared" si="12"/>
        <v>1.063653828509399</v>
      </c>
      <c r="AD41" s="35">
        <v>29555</v>
      </c>
      <c r="AE41" s="21">
        <f t="shared" si="5"/>
        <v>2686.818181818182</v>
      </c>
      <c r="AF41" s="21">
        <f t="shared" si="6"/>
        <v>2857.8</v>
      </c>
      <c r="AG41" s="73">
        <f t="shared" si="7"/>
        <v>170.9818181818182</v>
      </c>
      <c r="AH41" s="75">
        <v>4</v>
      </c>
      <c r="AI41" s="76">
        <f t="shared" si="8"/>
        <v>2861.8</v>
      </c>
    </row>
    <row r="42" spans="1:200" s="2" customFormat="1" ht="15" customHeight="1" x14ac:dyDescent="0.25">
      <c r="A42" s="15" t="s">
        <v>44</v>
      </c>
      <c r="B42" s="37">
        <v>24972</v>
      </c>
      <c r="C42" s="37">
        <v>28104</v>
      </c>
      <c r="D42" s="4">
        <f t="shared" si="0"/>
        <v>1.1254204709274387</v>
      </c>
      <c r="E42" s="13">
        <v>10</v>
      </c>
      <c r="F42" s="5" t="s">
        <v>392</v>
      </c>
      <c r="G42" s="5" t="s">
        <v>392</v>
      </c>
      <c r="H42" s="5" t="s">
        <v>392</v>
      </c>
      <c r="I42" s="13">
        <v>5</v>
      </c>
      <c r="J42" s="37">
        <v>2.5</v>
      </c>
      <c r="K42" s="37">
        <v>3</v>
      </c>
      <c r="L42" s="4">
        <f t="shared" si="1"/>
        <v>0.83333333333333337</v>
      </c>
      <c r="M42" s="13">
        <v>10</v>
      </c>
      <c r="N42" s="37">
        <v>4038.5</v>
      </c>
      <c r="O42" s="37">
        <v>4000.5</v>
      </c>
      <c r="P42" s="4">
        <f t="shared" si="2"/>
        <v>0.99059056580413518</v>
      </c>
      <c r="Q42" s="13">
        <v>20</v>
      </c>
      <c r="R42" s="6">
        <v>1</v>
      </c>
      <c r="S42" s="13">
        <v>15</v>
      </c>
      <c r="T42" s="37">
        <v>231</v>
      </c>
      <c r="U42" s="37">
        <v>96.5</v>
      </c>
      <c r="V42" s="4">
        <f t="shared" si="9"/>
        <v>0.41774891774891776</v>
      </c>
      <c r="W42" s="13">
        <v>20</v>
      </c>
      <c r="X42" s="37">
        <v>0</v>
      </c>
      <c r="Y42" s="37">
        <v>19.7</v>
      </c>
      <c r="Z42" s="4">
        <f t="shared" si="10"/>
        <v>1</v>
      </c>
      <c r="AA42" s="13">
        <v>15</v>
      </c>
      <c r="AB42" s="20">
        <f t="shared" si="11"/>
        <v>0.86393697459631968</v>
      </c>
      <c r="AC42" s="20">
        <f t="shared" si="12"/>
        <v>0.86393697459631968</v>
      </c>
      <c r="AD42" s="35">
        <v>17214</v>
      </c>
      <c r="AE42" s="21">
        <f t="shared" si="5"/>
        <v>1564.909090909091</v>
      </c>
      <c r="AF42" s="21">
        <f t="shared" si="6"/>
        <v>1352</v>
      </c>
      <c r="AG42" s="73">
        <f t="shared" si="7"/>
        <v>-212.90909090909099</v>
      </c>
      <c r="AH42" s="75">
        <v>-11.5</v>
      </c>
      <c r="AI42" s="76">
        <f t="shared" si="8"/>
        <v>1340.5</v>
      </c>
    </row>
    <row r="43" spans="1:200" s="2" customFormat="1" ht="15" customHeight="1" x14ac:dyDescent="0.25">
      <c r="A43" s="15" t="s">
        <v>3</v>
      </c>
      <c r="B43" s="37">
        <v>47347</v>
      </c>
      <c r="C43" s="37">
        <v>55769.3</v>
      </c>
      <c r="D43" s="4">
        <f t="shared" si="0"/>
        <v>1.1778845544596279</v>
      </c>
      <c r="E43" s="13">
        <v>10</v>
      </c>
      <c r="F43" s="5" t="s">
        <v>392</v>
      </c>
      <c r="G43" s="5" t="s">
        <v>392</v>
      </c>
      <c r="H43" s="5" t="s">
        <v>392</v>
      </c>
      <c r="I43" s="13">
        <v>5</v>
      </c>
      <c r="J43" s="37">
        <v>2.2000000000000002</v>
      </c>
      <c r="K43" s="37">
        <v>2.2000000000000002</v>
      </c>
      <c r="L43" s="4">
        <f t="shared" si="1"/>
        <v>1</v>
      </c>
      <c r="M43" s="13">
        <v>10</v>
      </c>
      <c r="N43" s="37">
        <v>16485.599999999999</v>
      </c>
      <c r="O43" s="37">
        <v>3195.3</v>
      </c>
      <c r="P43" s="4">
        <f t="shared" si="2"/>
        <v>0.19382370068423355</v>
      </c>
      <c r="Q43" s="13">
        <v>20</v>
      </c>
      <c r="R43" s="6">
        <v>1</v>
      </c>
      <c r="S43" s="13">
        <v>15</v>
      </c>
      <c r="T43" s="37">
        <v>452</v>
      </c>
      <c r="U43" s="37">
        <v>435.6</v>
      </c>
      <c r="V43" s="4">
        <f t="shared" si="9"/>
        <v>0.96371681415929211</v>
      </c>
      <c r="W43" s="13">
        <v>20</v>
      </c>
      <c r="X43" s="37">
        <v>14</v>
      </c>
      <c r="Y43" s="37">
        <v>25.3</v>
      </c>
      <c r="Z43" s="4">
        <f t="shared" si="10"/>
        <v>1.8071428571428572</v>
      </c>
      <c r="AA43" s="13">
        <v>15</v>
      </c>
      <c r="AB43" s="20">
        <f t="shared" si="11"/>
        <v>0.96707554109566285</v>
      </c>
      <c r="AC43" s="20">
        <f t="shared" si="12"/>
        <v>0.96707554109566285</v>
      </c>
      <c r="AD43" s="35">
        <v>14547</v>
      </c>
      <c r="AE43" s="21">
        <f t="shared" si="5"/>
        <v>1322.4545454545455</v>
      </c>
      <c r="AF43" s="21">
        <f t="shared" si="6"/>
        <v>1278.9000000000001</v>
      </c>
      <c r="AG43" s="73">
        <f t="shared" si="7"/>
        <v>-43.554545454545405</v>
      </c>
      <c r="AH43" s="75">
        <v>4.2999999999999545</v>
      </c>
      <c r="AI43" s="76">
        <f t="shared" si="8"/>
        <v>1283.2</v>
      </c>
    </row>
    <row r="44" spans="1:200" s="2" customFormat="1" ht="15" customHeight="1" thickBot="1" x14ac:dyDescent="0.3">
      <c r="A44" s="15" t="s">
        <v>45</v>
      </c>
      <c r="B44" s="37">
        <v>10702.2</v>
      </c>
      <c r="C44" s="37">
        <v>13807.7</v>
      </c>
      <c r="D44" s="4">
        <f t="shared" si="0"/>
        <v>1.2901739829193997</v>
      </c>
      <c r="E44" s="13">
        <v>10</v>
      </c>
      <c r="F44" s="5" t="s">
        <v>392</v>
      </c>
      <c r="G44" s="5" t="s">
        <v>392</v>
      </c>
      <c r="H44" s="5" t="s">
        <v>392</v>
      </c>
      <c r="I44" s="13">
        <v>5</v>
      </c>
      <c r="J44" s="37">
        <v>1.7</v>
      </c>
      <c r="K44" s="37">
        <v>1.7</v>
      </c>
      <c r="L44" s="4">
        <f t="shared" si="1"/>
        <v>1</v>
      </c>
      <c r="M44" s="13">
        <v>10</v>
      </c>
      <c r="N44" s="37">
        <v>5284.3</v>
      </c>
      <c r="O44" s="37">
        <v>4326.8</v>
      </c>
      <c r="P44" s="4">
        <f t="shared" si="2"/>
        <v>0.81880286887572618</v>
      </c>
      <c r="Q44" s="13">
        <v>20</v>
      </c>
      <c r="R44" s="22">
        <v>1</v>
      </c>
      <c r="S44" s="13">
        <v>15</v>
      </c>
      <c r="T44" s="37">
        <v>107</v>
      </c>
      <c r="U44" s="37">
        <v>0</v>
      </c>
      <c r="V44" s="4">
        <f t="shared" si="9"/>
        <v>0</v>
      </c>
      <c r="W44" s="13">
        <v>10</v>
      </c>
      <c r="X44" s="37">
        <v>8</v>
      </c>
      <c r="Y44" s="37">
        <v>0.9</v>
      </c>
      <c r="Z44" s="4">
        <f t="shared" si="10"/>
        <v>0.1125</v>
      </c>
      <c r="AA44" s="13">
        <v>15</v>
      </c>
      <c r="AB44" s="20">
        <f t="shared" si="11"/>
        <v>0.69956621508385652</v>
      </c>
      <c r="AC44" s="20">
        <f t="shared" si="12"/>
        <v>0.69956621508385652</v>
      </c>
      <c r="AD44" s="35">
        <v>13898</v>
      </c>
      <c r="AE44" s="21">
        <f t="shared" si="5"/>
        <v>1263.4545454545455</v>
      </c>
      <c r="AF44" s="21">
        <f t="shared" si="6"/>
        <v>883.9</v>
      </c>
      <c r="AG44" s="73">
        <f t="shared" si="7"/>
        <v>-379.55454545454552</v>
      </c>
      <c r="AH44" s="77">
        <v>-23.100000000000023</v>
      </c>
      <c r="AI44" s="78">
        <f t="shared" si="8"/>
        <v>860.8</v>
      </c>
    </row>
    <row r="45" spans="1:200" s="2" customFormat="1" ht="18.75" customHeight="1" x14ac:dyDescent="0.25">
      <c r="A45" s="19" t="s">
        <v>46</v>
      </c>
      <c r="B45" s="38"/>
      <c r="C45" s="38"/>
      <c r="D45" s="8"/>
      <c r="E45" s="18"/>
      <c r="F45" s="9"/>
      <c r="G45" s="8"/>
      <c r="H45" s="8"/>
      <c r="I45" s="18"/>
      <c r="J45" s="9"/>
      <c r="K45" s="9"/>
      <c r="L45" s="9"/>
      <c r="M45" s="18"/>
      <c r="N45" s="38"/>
      <c r="O45" s="38"/>
      <c r="P45" s="9"/>
      <c r="Q45" s="18"/>
      <c r="R45" s="23"/>
      <c r="S45" s="18"/>
      <c r="T45" s="38"/>
      <c r="U45" s="38"/>
      <c r="V45" s="9"/>
      <c r="W45" s="18"/>
      <c r="X45" s="38"/>
      <c r="Y45" s="38"/>
      <c r="Z45" s="8"/>
      <c r="AA45" s="18"/>
      <c r="AB45" s="10"/>
      <c r="AC45" s="10"/>
      <c r="AD45" s="10"/>
      <c r="AE45" s="10"/>
      <c r="AF45" s="10"/>
      <c r="AG45" s="40"/>
    </row>
    <row r="46" spans="1:200" s="2" customFormat="1" ht="17.25" customHeight="1" x14ac:dyDescent="0.25">
      <c r="A46" s="36" t="s">
        <v>47</v>
      </c>
      <c r="B46" s="37"/>
      <c r="C46" s="37"/>
      <c r="D46" s="4"/>
      <c r="E46" s="13"/>
      <c r="F46" s="5"/>
      <c r="G46" s="4"/>
      <c r="H46" s="4"/>
      <c r="I46" s="13"/>
      <c r="J46" s="5"/>
      <c r="K46" s="5"/>
      <c r="L46" s="5"/>
      <c r="M46" s="13"/>
      <c r="N46" s="37"/>
      <c r="O46" s="37"/>
      <c r="P46" s="4"/>
      <c r="Q46" s="13"/>
      <c r="R46" s="22"/>
      <c r="S46" s="13"/>
      <c r="T46" s="37"/>
      <c r="U46" s="37"/>
      <c r="V46" s="4"/>
      <c r="W46" s="13"/>
      <c r="X46" s="37"/>
      <c r="Y46" s="37"/>
      <c r="Z46" s="4"/>
      <c r="AA46" s="13"/>
      <c r="AB46" s="20"/>
      <c r="AC46" s="20"/>
      <c r="AD46" s="20"/>
      <c r="AE46" s="7"/>
      <c r="AF46" s="21"/>
      <c r="AG46" s="21"/>
    </row>
    <row r="47" spans="1:200" s="2" customFormat="1" ht="15" customHeight="1" x14ac:dyDescent="0.25">
      <c r="A47" s="16" t="s">
        <v>48</v>
      </c>
      <c r="B47" s="37">
        <v>0</v>
      </c>
      <c r="C47" s="37">
        <v>0</v>
      </c>
      <c r="D47" s="4">
        <f t="shared" ref="D47:D110" si="13">IF((E47=0),0,IF(B47=0,1,IF(C47&lt;0,0,C47/B47)))</f>
        <v>0</v>
      </c>
      <c r="E47" s="13">
        <v>0</v>
      </c>
      <c r="F47" s="5" t="s">
        <v>373</v>
      </c>
      <c r="G47" s="5" t="s">
        <v>373</v>
      </c>
      <c r="H47" s="5" t="s">
        <v>373</v>
      </c>
      <c r="I47" s="13" t="s">
        <v>370</v>
      </c>
      <c r="J47" s="5" t="s">
        <v>373</v>
      </c>
      <c r="K47" s="5" t="s">
        <v>373</v>
      </c>
      <c r="L47" s="5" t="s">
        <v>373</v>
      </c>
      <c r="M47" s="13" t="s">
        <v>370</v>
      </c>
      <c r="N47" s="37">
        <v>60.3</v>
      </c>
      <c r="O47" s="37">
        <v>695.8</v>
      </c>
      <c r="P47" s="4">
        <f>IF((Q47=0),0,IF(N47=0,1,IF(O47&lt;0,0,O47/N47)))</f>
        <v>11.538971807628524</v>
      </c>
      <c r="Q47" s="13">
        <v>20</v>
      </c>
      <c r="R47" s="22">
        <v>1</v>
      </c>
      <c r="S47" s="13">
        <v>15</v>
      </c>
      <c r="T47" s="37">
        <v>39</v>
      </c>
      <c r="U47" s="37">
        <v>10.9</v>
      </c>
      <c r="V47" s="4">
        <f>IF((W47=0),0,IF(T47=0,1,IF(U47&lt;0,0,U47/T47)))</f>
        <v>0.27948717948717949</v>
      </c>
      <c r="W47" s="13">
        <v>30</v>
      </c>
      <c r="X47" s="37">
        <v>2</v>
      </c>
      <c r="Y47" s="37">
        <v>9.5</v>
      </c>
      <c r="Z47" s="4">
        <f>IF((AA47=0),0,IF(X47=0,1,IF(Y47&lt;0,0,Y47/X47)))</f>
        <v>4.75</v>
      </c>
      <c r="AA47" s="13">
        <v>20</v>
      </c>
      <c r="AB47" s="20">
        <f>((D47*E47)+(P47*Q47)+R47*S47+(V47*W47)+(Z47*AA47))/(E47+Q47+S47+W47+AA47)</f>
        <v>4.1078123710257159</v>
      </c>
      <c r="AC47" s="20">
        <f t="shared" si="12"/>
        <v>1.3</v>
      </c>
      <c r="AD47" s="20">
        <v>2483</v>
      </c>
      <c r="AE47" s="4">
        <f>AD47/11</f>
        <v>225.72727272727272</v>
      </c>
      <c r="AF47" s="21">
        <f t="shared" ref="AF47:AF110" si="14">ROUND(AC47*AE47,1)</f>
        <v>293.39999999999998</v>
      </c>
      <c r="AG47" s="21">
        <f t="shared" si="7"/>
        <v>67.672727272727258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2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2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2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2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2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2"/>
      <c r="GQ47" s="11"/>
      <c r="GR47" s="11"/>
    </row>
    <row r="48" spans="1:200" s="2" customFormat="1" ht="15" customHeight="1" x14ac:dyDescent="0.25">
      <c r="A48" s="16" t="s">
        <v>49</v>
      </c>
      <c r="B48" s="37">
        <v>1123</v>
      </c>
      <c r="C48" s="37">
        <v>4586</v>
      </c>
      <c r="D48" s="4">
        <f t="shared" si="13"/>
        <v>4.083704363312556</v>
      </c>
      <c r="E48" s="13">
        <v>10</v>
      </c>
      <c r="F48" s="5" t="s">
        <v>373</v>
      </c>
      <c r="G48" s="5" t="s">
        <v>373</v>
      </c>
      <c r="H48" s="5" t="s">
        <v>373</v>
      </c>
      <c r="I48" s="13" t="s">
        <v>370</v>
      </c>
      <c r="J48" s="5" t="s">
        <v>373</v>
      </c>
      <c r="K48" s="5" t="s">
        <v>373</v>
      </c>
      <c r="L48" s="5" t="s">
        <v>373</v>
      </c>
      <c r="M48" s="13" t="s">
        <v>370</v>
      </c>
      <c r="N48" s="37">
        <v>194.4</v>
      </c>
      <c r="O48" s="37">
        <v>518</v>
      </c>
      <c r="P48" s="4">
        <f t="shared" ref="P48:P111" si="15">IF((Q48=0),0,IF(N48=0,1,IF(O48&lt;0,0,O48/N48)))</f>
        <v>2.6646090534979425</v>
      </c>
      <c r="Q48" s="13">
        <v>20</v>
      </c>
      <c r="R48" s="22">
        <v>1</v>
      </c>
      <c r="S48" s="13">
        <v>15</v>
      </c>
      <c r="T48" s="37">
        <v>48</v>
      </c>
      <c r="U48" s="37">
        <v>24.8</v>
      </c>
      <c r="V48" s="4">
        <f t="shared" ref="V48:V111" si="16">IF((W48=0),0,IF(T48=0,1,IF(U48&lt;0,0,U48/T48)))</f>
        <v>0.51666666666666672</v>
      </c>
      <c r="W48" s="13">
        <v>25</v>
      </c>
      <c r="X48" s="37">
        <v>4</v>
      </c>
      <c r="Y48" s="37">
        <v>11.6</v>
      </c>
      <c r="Z48" s="4">
        <f t="shared" ref="Z48:Z111" si="17">IF((AA48=0),0,IF(X48=0,1,IF(Y48&lt;0,0,Y48/X48)))</f>
        <v>2.9</v>
      </c>
      <c r="AA48" s="13">
        <v>25</v>
      </c>
      <c r="AB48" s="20">
        <f>((D48*E48)+(P48*Q48)+R48*S48+(V48*W48)+(Z48*AA48))/(E48+Q48+S48+W48+AA48)</f>
        <v>2.0478514881026428</v>
      </c>
      <c r="AC48" s="20">
        <f t="shared" si="12"/>
        <v>1.2847851488102642</v>
      </c>
      <c r="AD48" s="20">
        <v>4217</v>
      </c>
      <c r="AE48" s="4">
        <f t="shared" ref="AE48:AE111" si="18">AD48/11</f>
        <v>383.36363636363637</v>
      </c>
      <c r="AF48" s="21">
        <f t="shared" si="14"/>
        <v>492.5</v>
      </c>
      <c r="AG48" s="21">
        <f t="shared" si="7"/>
        <v>109.13636363636363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2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2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2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2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2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2"/>
      <c r="GQ48" s="11"/>
      <c r="GR48" s="11"/>
    </row>
    <row r="49" spans="1:200" s="2" customFormat="1" ht="15" customHeight="1" x14ac:dyDescent="0.25">
      <c r="A49" s="16" t="s">
        <v>50</v>
      </c>
      <c r="B49" s="37">
        <v>487.4</v>
      </c>
      <c r="C49" s="37">
        <v>325</v>
      </c>
      <c r="D49" s="4">
        <f t="shared" si="13"/>
        <v>0.66680344686089454</v>
      </c>
      <c r="E49" s="13">
        <v>10</v>
      </c>
      <c r="F49" s="5" t="s">
        <v>373</v>
      </c>
      <c r="G49" s="5" t="s">
        <v>373</v>
      </c>
      <c r="H49" s="5" t="s">
        <v>373</v>
      </c>
      <c r="I49" s="13" t="s">
        <v>370</v>
      </c>
      <c r="J49" s="5" t="s">
        <v>373</v>
      </c>
      <c r="K49" s="5" t="s">
        <v>373</v>
      </c>
      <c r="L49" s="5" t="s">
        <v>373</v>
      </c>
      <c r="M49" s="13" t="s">
        <v>370</v>
      </c>
      <c r="N49" s="37">
        <v>60.6</v>
      </c>
      <c r="O49" s="37">
        <v>133.5</v>
      </c>
      <c r="P49" s="4">
        <f t="shared" si="15"/>
        <v>2.2029702970297027</v>
      </c>
      <c r="Q49" s="13">
        <v>20</v>
      </c>
      <c r="R49" s="22">
        <v>1</v>
      </c>
      <c r="S49" s="13">
        <v>15</v>
      </c>
      <c r="T49" s="37">
        <v>37</v>
      </c>
      <c r="U49" s="37">
        <v>0</v>
      </c>
      <c r="V49" s="4">
        <f t="shared" si="16"/>
        <v>0</v>
      </c>
      <c r="W49" s="13">
        <v>30</v>
      </c>
      <c r="X49" s="37">
        <v>2</v>
      </c>
      <c r="Y49" s="37">
        <v>0</v>
      </c>
      <c r="Z49" s="4">
        <f t="shared" si="17"/>
        <v>0</v>
      </c>
      <c r="AA49" s="13">
        <v>20</v>
      </c>
      <c r="AB49" s="20">
        <f>((D49*E49)+(P49*Q49)+R49*S49+(V49*W49)+(Z49*AA49))/(E49+Q49+S49+W49+AA49)</f>
        <v>0.69186779378108421</v>
      </c>
      <c r="AC49" s="20">
        <f t="shared" si="12"/>
        <v>0.69186779378108421</v>
      </c>
      <c r="AD49" s="20">
        <v>3766</v>
      </c>
      <c r="AE49" s="4">
        <f t="shared" si="18"/>
        <v>342.36363636363637</v>
      </c>
      <c r="AF49" s="21">
        <f t="shared" si="14"/>
        <v>236.9</v>
      </c>
      <c r="AG49" s="21">
        <f t="shared" si="7"/>
        <v>-105.46363636363637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2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2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2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2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2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2"/>
      <c r="GQ49" s="11"/>
      <c r="GR49" s="11"/>
    </row>
    <row r="50" spans="1:200" s="2" customFormat="1" ht="15" customHeight="1" x14ac:dyDescent="0.25">
      <c r="A50" s="16" t="s">
        <v>51</v>
      </c>
      <c r="B50" s="37">
        <v>0</v>
      </c>
      <c r="C50" s="37">
        <v>0</v>
      </c>
      <c r="D50" s="4">
        <f t="shared" si="13"/>
        <v>0</v>
      </c>
      <c r="E50" s="13">
        <v>0</v>
      </c>
      <c r="F50" s="5" t="s">
        <v>373</v>
      </c>
      <c r="G50" s="5" t="s">
        <v>373</v>
      </c>
      <c r="H50" s="5" t="s">
        <v>373</v>
      </c>
      <c r="I50" s="13" t="s">
        <v>370</v>
      </c>
      <c r="J50" s="5" t="s">
        <v>373</v>
      </c>
      <c r="K50" s="5" t="s">
        <v>373</v>
      </c>
      <c r="L50" s="5" t="s">
        <v>373</v>
      </c>
      <c r="M50" s="13" t="s">
        <v>370</v>
      </c>
      <c r="N50" s="37">
        <v>76</v>
      </c>
      <c r="O50" s="37">
        <v>301.5</v>
      </c>
      <c r="P50" s="4">
        <f t="shared" si="15"/>
        <v>3.9671052631578947</v>
      </c>
      <c r="Q50" s="13">
        <v>20</v>
      </c>
      <c r="R50" s="22">
        <v>1</v>
      </c>
      <c r="S50" s="13">
        <v>15</v>
      </c>
      <c r="T50" s="37">
        <v>17</v>
      </c>
      <c r="U50" s="37">
        <v>0</v>
      </c>
      <c r="V50" s="4">
        <f t="shared" si="16"/>
        <v>0</v>
      </c>
      <c r="W50" s="13">
        <v>25</v>
      </c>
      <c r="X50" s="37">
        <v>1</v>
      </c>
      <c r="Y50" s="37">
        <v>0</v>
      </c>
      <c r="Z50" s="4">
        <f t="shared" si="17"/>
        <v>0</v>
      </c>
      <c r="AA50" s="13">
        <v>25</v>
      </c>
      <c r="AB50" s="20">
        <f>((D50*E50)+(P50*Q50)+R50*S50+(V50*W50)+(Z50*AA50))/(E50+Q50+S50+W50+AA50)</f>
        <v>1.109907120743034</v>
      </c>
      <c r="AC50" s="20">
        <f t="shared" si="12"/>
        <v>1.109907120743034</v>
      </c>
      <c r="AD50" s="20">
        <v>2221</v>
      </c>
      <c r="AE50" s="4">
        <f t="shared" si="18"/>
        <v>201.90909090909091</v>
      </c>
      <c r="AF50" s="21">
        <f t="shared" si="14"/>
        <v>224.1</v>
      </c>
      <c r="AG50" s="21">
        <f t="shared" si="7"/>
        <v>22.190909090909088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2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2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2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2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2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2"/>
      <c r="GQ50" s="11"/>
      <c r="GR50" s="11"/>
    </row>
    <row r="51" spans="1:200" s="2" customFormat="1" ht="15" customHeight="1" x14ac:dyDescent="0.25">
      <c r="A51" s="16" t="s">
        <v>52</v>
      </c>
      <c r="B51" s="37">
        <v>0</v>
      </c>
      <c r="C51" s="37">
        <v>110</v>
      </c>
      <c r="D51" s="4">
        <f t="shared" si="13"/>
        <v>0</v>
      </c>
      <c r="E51" s="13">
        <v>0</v>
      </c>
      <c r="F51" s="5" t="s">
        <v>373</v>
      </c>
      <c r="G51" s="5" t="s">
        <v>373</v>
      </c>
      <c r="H51" s="5" t="s">
        <v>373</v>
      </c>
      <c r="I51" s="13" t="s">
        <v>370</v>
      </c>
      <c r="J51" s="5" t="s">
        <v>373</v>
      </c>
      <c r="K51" s="5" t="s">
        <v>373</v>
      </c>
      <c r="L51" s="5" t="s">
        <v>373</v>
      </c>
      <c r="M51" s="13" t="s">
        <v>370</v>
      </c>
      <c r="N51" s="37">
        <v>104.2</v>
      </c>
      <c r="O51" s="37">
        <v>437.7</v>
      </c>
      <c r="P51" s="4">
        <f t="shared" si="15"/>
        <v>4.2005758157389632</v>
      </c>
      <c r="Q51" s="13">
        <v>20</v>
      </c>
      <c r="R51" s="22">
        <v>1</v>
      </c>
      <c r="S51" s="13">
        <v>15</v>
      </c>
      <c r="T51" s="37">
        <v>59</v>
      </c>
      <c r="U51" s="37">
        <v>8.4</v>
      </c>
      <c r="V51" s="4">
        <f t="shared" si="16"/>
        <v>0.14237288135593221</v>
      </c>
      <c r="W51" s="13">
        <v>30</v>
      </c>
      <c r="X51" s="37">
        <v>3</v>
      </c>
      <c r="Y51" s="37">
        <v>0</v>
      </c>
      <c r="Z51" s="4">
        <f t="shared" si="17"/>
        <v>0</v>
      </c>
      <c r="AA51" s="13">
        <v>20</v>
      </c>
      <c r="AB51" s="20">
        <f>((D51*E51)+(P51*Q51)+R51*S51+(V51*W51)+(Z51*AA51))/(E51+Q51+S51+W51+AA51)</f>
        <v>1.2150906206524381</v>
      </c>
      <c r="AC51" s="20">
        <f t="shared" si="12"/>
        <v>1.2015090620652438</v>
      </c>
      <c r="AD51" s="20">
        <v>4094</v>
      </c>
      <c r="AE51" s="4">
        <f t="shared" si="18"/>
        <v>372.18181818181819</v>
      </c>
      <c r="AF51" s="21">
        <f t="shared" si="14"/>
        <v>447.2</v>
      </c>
      <c r="AG51" s="21">
        <f t="shared" si="7"/>
        <v>75.018181818181802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2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2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2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2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2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2"/>
      <c r="GQ51" s="11"/>
      <c r="GR51" s="11"/>
    </row>
    <row r="52" spans="1:200" s="2" customFormat="1" ht="18.75" customHeight="1" x14ac:dyDescent="0.25">
      <c r="A52" s="36" t="s">
        <v>53</v>
      </c>
      <c r="B52" s="37"/>
      <c r="C52" s="37"/>
      <c r="D52" s="4"/>
      <c r="E52" s="13"/>
      <c r="F52" s="5"/>
      <c r="G52" s="5"/>
      <c r="H52" s="5"/>
      <c r="I52" s="13"/>
      <c r="J52" s="5"/>
      <c r="K52" s="5"/>
      <c r="L52" s="5"/>
      <c r="M52" s="13"/>
      <c r="N52" s="37"/>
      <c r="O52" s="37"/>
      <c r="P52" s="4"/>
      <c r="Q52" s="13"/>
      <c r="R52" s="22"/>
      <c r="S52" s="13"/>
      <c r="T52" s="37"/>
      <c r="U52" s="37"/>
      <c r="V52" s="4"/>
      <c r="W52" s="13"/>
      <c r="X52" s="37"/>
      <c r="Y52" s="37"/>
      <c r="Z52" s="4"/>
      <c r="AA52" s="13"/>
      <c r="AB52" s="20"/>
      <c r="AC52" s="20"/>
      <c r="AD52" s="20"/>
      <c r="AE52" s="4"/>
      <c r="AF52" s="21"/>
      <c r="AG52" s="2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2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2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2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2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2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2"/>
      <c r="GQ52" s="11"/>
      <c r="GR52" s="11"/>
    </row>
    <row r="53" spans="1:200" s="2" customFormat="1" ht="15" customHeight="1" x14ac:dyDescent="0.25">
      <c r="A53" s="16" t="s">
        <v>54</v>
      </c>
      <c r="B53" s="37">
        <v>500843.2</v>
      </c>
      <c r="C53" s="37">
        <v>343530</v>
      </c>
      <c r="D53" s="4">
        <f t="shared" si="13"/>
        <v>0.68590329268721228</v>
      </c>
      <c r="E53" s="13">
        <v>10</v>
      </c>
      <c r="F53" s="5" t="s">
        <v>373</v>
      </c>
      <c r="G53" s="5" t="s">
        <v>373</v>
      </c>
      <c r="H53" s="5" t="s">
        <v>373</v>
      </c>
      <c r="I53" s="13" t="s">
        <v>370</v>
      </c>
      <c r="J53" s="5" t="s">
        <v>373</v>
      </c>
      <c r="K53" s="5" t="s">
        <v>373</v>
      </c>
      <c r="L53" s="5" t="s">
        <v>373</v>
      </c>
      <c r="M53" s="13" t="s">
        <v>370</v>
      </c>
      <c r="N53" s="37">
        <v>2432.4</v>
      </c>
      <c r="O53" s="37">
        <v>3342.5</v>
      </c>
      <c r="P53" s="4">
        <f t="shared" si="15"/>
        <v>1.3741572109850353</v>
      </c>
      <c r="Q53" s="13">
        <v>20</v>
      </c>
      <c r="R53" s="22">
        <v>1</v>
      </c>
      <c r="S53" s="13">
        <v>15</v>
      </c>
      <c r="T53" s="37">
        <v>24</v>
      </c>
      <c r="U53" s="37">
        <v>4</v>
      </c>
      <c r="V53" s="4">
        <f t="shared" si="16"/>
        <v>0.16666666666666666</v>
      </c>
      <c r="W53" s="13">
        <v>25</v>
      </c>
      <c r="X53" s="37">
        <v>1</v>
      </c>
      <c r="Y53" s="37">
        <v>15.3</v>
      </c>
      <c r="Z53" s="4">
        <f t="shared" si="17"/>
        <v>15.3</v>
      </c>
      <c r="AA53" s="13">
        <v>25</v>
      </c>
      <c r="AB53" s="20">
        <f t="shared" ref="AB53:AB65" si="19">((D53*E53)+(P53*Q53)+R53*S53+(V53*W53)+(Z53*AA53))/(E53+Q53+S53+W53+AA53)</f>
        <v>4.5895667769814681</v>
      </c>
      <c r="AC53" s="20">
        <f t="shared" si="12"/>
        <v>1.3</v>
      </c>
      <c r="AD53" s="20">
        <v>3613</v>
      </c>
      <c r="AE53" s="4">
        <f t="shared" si="18"/>
        <v>328.45454545454544</v>
      </c>
      <c r="AF53" s="21">
        <f t="shared" si="14"/>
        <v>427</v>
      </c>
      <c r="AG53" s="21">
        <f t="shared" si="7"/>
        <v>98.545454545454561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2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2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2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2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2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2"/>
      <c r="GQ53" s="11"/>
      <c r="GR53" s="11"/>
    </row>
    <row r="54" spans="1:200" s="2" customFormat="1" ht="15" customHeight="1" x14ac:dyDescent="0.25">
      <c r="A54" s="16" t="s">
        <v>55</v>
      </c>
      <c r="B54" s="37">
        <v>29.4</v>
      </c>
      <c r="C54" s="37">
        <v>0</v>
      </c>
      <c r="D54" s="4">
        <f t="shared" si="13"/>
        <v>0</v>
      </c>
      <c r="E54" s="13">
        <v>10</v>
      </c>
      <c r="F54" s="5" t="s">
        <v>373</v>
      </c>
      <c r="G54" s="5" t="s">
        <v>373</v>
      </c>
      <c r="H54" s="5" t="s">
        <v>373</v>
      </c>
      <c r="I54" s="13" t="s">
        <v>370</v>
      </c>
      <c r="J54" s="5" t="s">
        <v>373</v>
      </c>
      <c r="K54" s="5" t="s">
        <v>373</v>
      </c>
      <c r="L54" s="5" t="s">
        <v>373</v>
      </c>
      <c r="M54" s="13" t="s">
        <v>370</v>
      </c>
      <c r="N54" s="37">
        <v>77.2</v>
      </c>
      <c r="O54" s="37">
        <v>43</v>
      </c>
      <c r="P54" s="4">
        <f t="shared" si="15"/>
        <v>0.55699481865284972</v>
      </c>
      <c r="Q54" s="13">
        <v>20</v>
      </c>
      <c r="R54" s="22">
        <v>1</v>
      </c>
      <c r="S54" s="13">
        <v>15</v>
      </c>
      <c r="T54" s="37">
        <v>12</v>
      </c>
      <c r="U54" s="37">
        <v>0</v>
      </c>
      <c r="V54" s="4">
        <f t="shared" si="16"/>
        <v>0</v>
      </c>
      <c r="W54" s="13">
        <v>20</v>
      </c>
      <c r="X54" s="37">
        <v>5</v>
      </c>
      <c r="Y54" s="37">
        <v>11.4</v>
      </c>
      <c r="Z54" s="4">
        <f t="shared" si="17"/>
        <v>2.2800000000000002</v>
      </c>
      <c r="AA54" s="13">
        <v>30</v>
      </c>
      <c r="AB54" s="20">
        <f t="shared" si="19"/>
        <v>0.99515680392691586</v>
      </c>
      <c r="AC54" s="20">
        <f t="shared" si="12"/>
        <v>0.99515680392691586</v>
      </c>
      <c r="AD54" s="20">
        <v>1531</v>
      </c>
      <c r="AE54" s="4">
        <f t="shared" si="18"/>
        <v>139.18181818181819</v>
      </c>
      <c r="AF54" s="21">
        <f t="shared" si="14"/>
        <v>138.5</v>
      </c>
      <c r="AG54" s="21">
        <f t="shared" si="7"/>
        <v>-0.68181818181818699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2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2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2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2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2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2"/>
      <c r="GQ54" s="11"/>
      <c r="GR54" s="11"/>
    </row>
    <row r="55" spans="1:200" s="2" customFormat="1" ht="15" customHeight="1" x14ac:dyDescent="0.25">
      <c r="A55" s="16" t="s">
        <v>56</v>
      </c>
      <c r="B55" s="37">
        <v>421.6</v>
      </c>
      <c r="C55" s="37">
        <v>0</v>
      </c>
      <c r="D55" s="4">
        <f t="shared" si="13"/>
        <v>0</v>
      </c>
      <c r="E55" s="13">
        <v>10</v>
      </c>
      <c r="F55" s="5" t="s">
        <v>373</v>
      </c>
      <c r="G55" s="5" t="s">
        <v>373</v>
      </c>
      <c r="H55" s="5" t="s">
        <v>373</v>
      </c>
      <c r="I55" s="13" t="s">
        <v>370</v>
      </c>
      <c r="J55" s="5" t="s">
        <v>373</v>
      </c>
      <c r="K55" s="5" t="s">
        <v>373</v>
      </c>
      <c r="L55" s="5" t="s">
        <v>373</v>
      </c>
      <c r="M55" s="13" t="s">
        <v>370</v>
      </c>
      <c r="N55" s="37">
        <v>710.9</v>
      </c>
      <c r="O55" s="37">
        <v>126.2</v>
      </c>
      <c r="P55" s="4">
        <f t="shared" si="15"/>
        <v>0.17752145168096781</v>
      </c>
      <c r="Q55" s="13">
        <v>20</v>
      </c>
      <c r="R55" s="22">
        <v>1</v>
      </c>
      <c r="S55" s="13">
        <v>15</v>
      </c>
      <c r="T55" s="37">
        <v>130</v>
      </c>
      <c r="U55" s="37">
        <v>58.7</v>
      </c>
      <c r="V55" s="4">
        <f t="shared" si="16"/>
        <v>0.45153846153846156</v>
      </c>
      <c r="W55" s="13">
        <v>30</v>
      </c>
      <c r="X55" s="37">
        <v>4</v>
      </c>
      <c r="Y55" s="37">
        <v>3</v>
      </c>
      <c r="Z55" s="4">
        <f t="shared" si="17"/>
        <v>0.75</v>
      </c>
      <c r="AA55" s="13">
        <v>20</v>
      </c>
      <c r="AB55" s="20">
        <f t="shared" si="19"/>
        <v>0.49575350399761264</v>
      </c>
      <c r="AC55" s="20">
        <f t="shared" si="12"/>
        <v>0.49575350399761264</v>
      </c>
      <c r="AD55" s="20">
        <v>1192</v>
      </c>
      <c r="AE55" s="4">
        <f t="shared" si="18"/>
        <v>108.36363636363636</v>
      </c>
      <c r="AF55" s="21">
        <f t="shared" si="14"/>
        <v>53.7</v>
      </c>
      <c r="AG55" s="21">
        <f t="shared" si="7"/>
        <v>-54.663636363636357</v>
      </c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2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2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2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2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2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2"/>
      <c r="GQ55" s="11"/>
      <c r="GR55" s="11"/>
    </row>
    <row r="56" spans="1:200" s="2" customFormat="1" ht="15" customHeight="1" x14ac:dyDescent="0.25">
      <c r="A56" s="16" t="s">
        <v>57</v>
      </c>
      <c r="B56" s="37">
        <v>169.5</v>
      </c>
      <c r="C56" s="37">
        <v>0</v>
      </c>
      <c r="D56" s="4">
        <f t="shared" si="13"/>
        <v>0</v>
      </c>
      <c r="E56" s="13">
        <v>10</v>
      </c>
      <c r="F56" s="5" t="s">
        <v>373</v>
      </c>
      <c r="G56" s="5" t="s">
        <v>373</v>
      </c>
      <c r="H56" s="5" t="s">
        <v>373</v>
      </c>
      <c r="I56" s="13" t="s">
        <v>370</v>
      </c>
      <c r="J56" s="5" t="s">
        <v>373</v>
      </c>
      <c r="K56" s="5" t="s">
        <v>373</v>
      </c>
      <c r="L56" s="5" t="s">
        <v>373</v>
      </c>
      <c r="M56" s="13" t="s">
        <v>370</v>
      </c>
      <c r="N56" s="37">
        <v>129</v>
      </c>
      <c r="O56" s="37">
        <v>139.19999999999999</v>
      </c>
      <c r="P56" s="4">
        <f t="shared" si="15"/>
        <v>1.0790697674418603</v>
      </c>
      <c r="Q56" s="13">
        <v>20</v>
      </c>
      <c r="R56" s="22">
        <v>1</v>
      </c>
      <c r="S56" s="13">
        <v>15</v>
      </c>
      <c r="T56" s="37">
        <v>91</v>
      </c>
      <c r="U56" s="37">
        <v>85.2</v>
      </c>
      <c r="V56" s="4">
        <f t="shared" si="16"/>
        <v>0.93626373626373627</v>
      </c>
      <c r="W56" s="13">
        <v>25</v>
      </c>
      <c r="X56" s="37">
        <v>8</v>
      </c>
      <c r="Y56" s="37">
        <v>8.1</v>
      </c>
      <c r="Z56" s="4">
        <f t="shared" si="17"/>
        <v>1.0125</v>
      </c>
      <c r="AA56" s="13">
        <v>25</v>
      </c>
      <c r="AB56" s="20">
        <f t="shared" si="19"/>
        <v>0.89789988163611167</v>
      </c>
      <c r="AC56" s="20">
        <f t="shared" si="12"/>
        <v>0.89789988163611167</v>
      </c>
      <c r="AD56" s="20">
        <v>2447</v>
      </c>
      <c r="AE56" s="4">
        <f t="shared" si="18"/>
        <v>222.45454545454547</v>
      </c>
      <c r="AF56" s="21">
        <f t="shared" si="14"/>
        <v>199.7</v>
      </c>
      <c r="AG56" s="21">
        <f t="shared" si="7"/>
        <v>-22.754545454545479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2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2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2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2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2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2"/>
      <c r="GQ56" s="11"/>
      <c r="GR56" s="11"/>
    </row>
    <row r="57" spans="1:200" s="2" customFormat="1" ht="15" customHeight="1" x14ac:dyDescent="0.25">
      <c r="A57" s="16" t="s">
        <v>58</v>
      </c>
      <c r="B57" s="37">
        <v>534</v>
      </c>
      <c r="C57" s="37">
        <v>0</v>
      </c>
      <c r="D57" s="4">
        <f t="shared" si="13"/>
        <v>0</v>
      </c>
      <c r="E57" s="13">
        <v>10</v>
      </c>
      <c r="F57" s="5" t="s">
        <v>373</v>
      </c>
      <c r="G57" s="5" t="s">
        <v>373</v>
      </c>
      <c r="H57" s="5" t="s">
        <v>373</v>
      </c>
      <c r="I57" s="13" t="s">
        <v>370</v>
      </c>
      <c r="J57" s="5" t="s">
        <v>373</v>
      </c>
      <c r="K57" s="5" t="s">
        <v>373</v>
      </c>
      <c r="L57" s="5" t="s">
        <v>373</v>
      </c>
      <c r="M57" s="13" t="s">
        <v>370</v>
      </c>
      <c r="N57" s="37">
        <v>208.1</v>
      </c>
      <c r="O57" s="37">
        <v>84.9</v>
      </c>
      <c r="P57" s="4">
        <f t="shared" si="15"/>
        <v>0.40797693416626624</v>
      </c>
      <c r="Q57" s="13">
        <v>20</v>
      </c>
      <c r="R57" s="22">
        <v>1</v>
      </c>
      <c r="S57" s="13">
        <v>15</v>
      </c>
      <c r="T57" s="37">
        <v>190</v>
      </c>
      <c r="U57" s="37">
        <v>295.2</v>
      </c>
      <c r="V57" s="4">
        <f t="shared" si="16"/>
        <v>1.5536842105263158</v>
      </c>
      <c r="W57" s="13">
        <v>30</v>
      </c>
      <c r="X57" s="37">
        <v>12</v>
      </c>
      <c r="Y57" s="37">
        <v>15.3</v>
      </c>
      <c r="Z57" s="4">
        <f t="shared" si="17"/>
        <v>1.2750000000000001</v>
      </c>
      <c r="AA57" s="13">
        <v>20</v>
      </c>
      <c r="AB57" s="20">
        <f t="shared" si="19"/>
        <v>1.0028427894643663</v>
      </c>
      <c r="AC57" s="20">
        <f t="shared" si="12"/>
        <v>1.0028427894643663</v>
      </c>
      <c r="AD57" s="20">
        <v>1464</v>
      </c>
      <c r="AE57" s="4">
        <f t="shared" si="18"/>
        <v>133.09090909090909</v>
      </c>
      <c r="AF57" s="21">
        <f t="shared" si="14"/>
        <v>133.5</v>
      </c>
      <c r="AG57" s="21">
        <f t="shared" si="7"/>
        <v>0.40909090909090651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2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2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2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2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2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2"/>
      <c r="GQ57" s="11"/>
      <c r="GR57" s="11"/>
    </row>
    <row r="58" spans="1:200" s="2" customFormat="1" ht="15" customHeight="1" x14ac:dyDescent="0.25">
      <c r="A58" s="16" t="s">
        <v>59</v>
      </c>
      <c r="B58" s="37">
        <v>27.6</v>
      </c>
      <c r="C58" s="37">
        <v>0</v>
      </c>
      <c r="D58" s="4">
        <f t="shared" si="13"/>
        <v>0</v>
      </c>
      <c r="E58" s="13">
        <v>10</v>
      </c>
      <c r="F58" s="5" t="s">
        <v>373</v>
      </c>
      <c r="G58" s="5" t="s">
        <v>373</v>
      </c>
      <c r="H58" s="5" t="s">
        <v>373</v>
      </c>
      <c r="I58" s="13" t="s">
        <v>370</v>
      </c>
      <c r="J58" s="5" t="s">
        <v>373</v>
      </c>
      <c r="K58" s="5" t="s">
        <v>373</v>
      </c>
      <c r="L58" s="5" t="s">
        <v>373</v>
      </c>
      <c r="M58" s="13" t="s">
        <v>370</v>
      </c>
      <c r="N58" s="37">
        <v>33.4</v>
      </c>
      <c r="O58" s="37">
        <v>21.2</v>
      </c>
      <c r="P58" s="4">
        <f t="shared" si="15"/>
        <v>0.6347305389221557</v>
      </c>
      <c r="Q58" s="13">
        <v>20</v>
      </c>
      <c r="R58" s="22">
        <v>1</v>
      </c>
      <c r="S58" s="13">
        <v>15</v>
      </c>
      <c r="T58" s="37">
        <v>12</v>
      </c>
      <c r="U58" s="37">
        <v>0</v>
      </c>
      <c r="V58" s="4">
        <f t="shared" si="16"/>
        <v>0</v>
      </c>
      <c r="W58" s="13">
        <v>30</v>
      </c>
      <c r="X58" s="37">
        <v>1</v>
      </c>
      <c r="Y58" s="37">
        <v>0</v>
      </c>
      <c r="Z58" s="4">
        <f t="shared" si="17"/>
        <v>0</v>
      </c>
      <c r="AA58" s="13">
        <v>20</v>
      </c>
      <c r="AB58" s="20">
        <f t="shared" si="19"/>
        <v>0.29152221872045381</v>
      </c>
      <c r="AC58" s="20">
        <f t="shared" si="12"/>
        <v>0.29152221872045381</v>
      </c>
      <c r="AD58" s="20">
        <v>418</v>
      </c>
      <c r="AE58" s="4">
        <f t="shared" si="18"/>
        <v>38</v>
      </c>
      <c r="AF58" s="21">
        <f t="shared" si="14"/>
        <v>11.1</v>
      </c>
      <c r="AG58" s="21">
        <f t="shared" si="7"/>
        <v>-26.9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2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2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2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2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2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2"/>
      <c r="GQ58" s="11"/>
      <c r="GR58" s="11"/>
    </row>
    <row r="59" spans="1:200" s="2" customFormat="1" ht="15" customHeight="1" x14ac:dyDescent="0.25">
      <c r="A59" s="16" t="s">
        <v>60</v>
      </c>
      <c r="B59" s="37">
        <v>267.5</v>
      </c>
      <c r="C59" s="37">
        <v>0</v>
      </c>
      <c r="D59" s="4">
        <f t="shared" si="13"/>
        <v>0</v>
      </c>
      <c r="E59" s="13">
        <v>10</v>
      </c>
      <c r="F59" s="5" t="s">
        <v>373</v>
      </c>
      <c r="G59" s="5" t="s">
        <v>373</v>
      </c>
      <c r="H59" s="5" t="s">
        <v>373</v>
      </c>
      <c r="I59" s="13" t="s">
        <v>370</v>
      </c>
      <c r="J59" s="5" t="s">
        <v>373</v>
      </c>
      <c r="K59" s="5" t="s">
        <v>373</v>
      </c>
      <c r="L59" s="5" t="s">
        <v>373</v>
      </c>
      <c r="M59" s="13" t="s">
        <v>370</v>
      </c>
      <c r="N59" s="37">
        <v>50.1</v>
      </c>
      <c r="O59" s="37">
        <v>12.2</v>
      </c>
      <c r="P59" s="4">
        <f t="shared" si="15"/>
        <v>0.24351297405189617</v>
      </c>
      <c r="Q59" s="13">
        <v>20</v>
      </c>
      <c r="R59" s="22">
        <v>1</v>
      </c>
      <c r="S59" s="13">
        <v>15</v>
      </c>
      <c r="T59" s="37">
        <v>30</v>
      </c>
      <c r="U59" s="37">
        <v>0</v>
      </c>
      <c r="V59" s="4">
        <f t="shared" si="16"/>
        <v>0</v>
      </c>
      <c r="W59" s="13">
        <v>30</v>
      </c>
      <c r="X59" s="37">
        <v>1</v>
      </c>
      <c r="Y59" s="37">
        <v>2</v>
      </c>
      <c r="Z59" s="4">
        <f t="shared" si="17"/>
        <v>2</v>
      </c>
      <c r="AA59" s="13">
        <v>20</v>
      </c>
      <c r="AB59" s="20">
        <f t="shared" si="19"/>
        <v>0.63021325769513603</v>
      </c>
      <c r="AC59" s="20">
        <f t="shared" si="12"/>
        <v>0.63021325769513603</v>
      </c>
      <c r="AD59" s="20">
        <v>1672</v>
      </c>
      <c r="AE59" s="4">
        <f t="shared" si="18"/>
        <v>152</v>
      </c>
      <c r="AF59" s="21">
        <f t="shared" si="14"/>
        <v>95.8</v>
      </c>
      <c r="AG59" s="21">
        <f t="shared" si="7"/>
        <v>-56.2</v>
      </c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2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2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2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2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2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2"/>
      <c r="GQ59" s="11"/>
      <c r="GR59" s="11"/>
    </row>
    <row r="60" spans="1:200" s="2" customFormat="1" ht="15" customHeight="1" x14ac:dyDescent="0.25">
      <c r="A60" s="16" t="s">
        <v>61</v>
      </c>
      <c r="B60" s="37">
        <v>1308.3</v>
      </c>
      <c r="C60" s="37">
        <v>0</v>
      </c>
      <c r="D60" s="4">
        <f t="shared" si="13"/>
        <v>0</v>
      </c>
      <c r="E60" s="13">
        <v>10</v>
      </c>
      <c r="F60" s="5" t="s">
        <v>373</v>
      </c>
      <c r="G60" s="5" t="s">
        <v>373</v>
      </c>
      <c r="H60" s="5" t="s">
        <v>373</v>
      </c>
      <c r="I60" s="13" t="s">
        <v>370</v>
      </c>
      <c r="J60" s="5" t="s">
        <v>373</v>
      </c>
      <c r="K60" s="5" t="s">
        <v>373</v>
      </c>
      <c r="L60" s="5" t="s">
        <v>373</v>
      </c>
      <c r="M60" s="13" t="s">
        <v>370</v>
      </c>
      <c r="N60" s="37">
        <v>46.5</v>
      </c>
      <c r="O60" s="37">
        <v>295.8</v>
      </c>
      <c r="P60" s="4">
        <f t="shared" si="15"/>
        <v>6.3612903225806452</v>
      </c>
      <c r="Q60" s="13">
        <v>20</v>
      </c>
      <c r="R60" s="22">
        <v>1</v>
      </c>
      <c r="S60" s="13">
        <v>15</v>
      </c>
      <c r="T60" s="37">
        <v>86</v>
      </c>
      <c r="U60" s="37">
        <v>273.7</v>
      </c>
      <c r="V60" s="4">
        <f t="shared" si="16"/>
        <v>3.1825581395348834</v>
      </c>
      <c r="W60" s="13">
        <v>30</v>
      </c>
      <c r="X60" s="37">
        <v>6</v>
      </c>
      <c r="Y60" s="37">
        <v>9</v>
      </c>
      <c r="Z60" s="4">
        <f t="shared" si="17"/>
        <v>1.5</v>
      </c>
      <c r="AA60" s="13">
        <v>20</v>
      </c>
      <c r="AB60" s="20">
        <f t="shared" si="19"/>
        <v>2.8179215856595725</v>
      </c>
      <c r="AC60" s="20">
        <f t="shared" si="12"/>
        <v>1.3</v>
      </c>
      <c r="AD60" s="20">
        <v>2305</v>
      </c>
      <c r="AE60" s="4">
        <f t="shared" si="18"/>
        <v>209.54545454545453</v>
      </c>
      <c r="AF60" s="21">
        <f t="shared" si="14"/>
        <v>272.39999999999998</v>
      </c>
      <c r="AG60" s="21">
        <f t="shared" si="7"/>
        <v>62.854545454545445</v>
      </c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2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2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2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2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2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2"/>
      <c r="GQ60" s="11"/>
      <c r="GR60" s="11"/>
    </row>
    <row r="61" spans="1:200" s="2" customFormat="1" ht="15" customHeight="1" x14ac:dyDescent="0.25">
      <c r="A61" s="16" t="s">
        <v>62</v>
      </c>
      <c r="B61" s="37">
        <v>4278.8999999999996</v>
      </c>
      <c r="C61" s="37">
        <v>810</v>
      </c>
      <c r="D61" s="4">
        <f t="shared" si="13"/>
        <v>0.18930098857182923</v>
      </c>
      <c r="E61" s="13">
        <v>10</v>
      </c>
      <c r="F61" s="5" t="s">
        <v>373</v>
      </c>
      <c r="G61" s="5" t="s">
        <v>373</v>
      </c>
      <c r="H61" s="5" t="s">
        <v>373</v>
      </c>
      <c r="I61" s="13" t="s">
        <v>370</v>
      </c>
      <c r="J61" s="5" t="s">
        <v>373</v>
      </c>
      <c r="K61" s="5" t="s">
        <v>373</v>
      </c>
      <c r="L61" s="5" t="s">
        <v>373</v>
      </c>
      <c r="M61" s="13" t="s">
        <v>370</v>
      </c>
      <c r="N61" s="37">
        <v>1206.9000000000001</v>
      </c>
      <c r="O61" s="37">
        <v>547.9</v>
      </c>
      <c r="P61" s="4">
        <f t="shared" si="15"/>
        <v>0.4539729886486038</v>
      </c>
      <c r="Q61" s="13">
        <v>20</v>
      </c>
      <c r="R61" s="22">
        <v>1</v>
      </c>
      <c r="S61" s="13">
        <v>15</v>
      </c>
      <c r="T61" s="37">
        <v>27</v>
      </c>
      <c r="U61" s="37">
        <v>0</v>
      </c>
      <c r="V61" s="4">
        <f t="shared" si="16"/>
        <v>0</v>
      </c>
      <c r="W61" s="13">
        <v>30</v>
      </c>
      <c r="X61" s="37">
        <v>1</v>
      </c>
      <c r="Y61" s="37">
        <v>0.3</v>
      </c>
      <c r="Z61" s="4">
        <f t="shared" si="17"/>
        <v>0.3</v>
      </c>
      <c r="AA61" s="13">
        <v>20</v>
      </c>
      <c r="AB61" s="20">
        <f t="shared" si="19"/>
        <v>0.3365523121967407</v>
      </c>
      <c r="AC61" s="20">
        <f t="shared" si="12"/>
        <v>0.3365523121967407</v>
      </c>
      <c r="AD61" s="20">
        <v>1592</v>
      </c>
      <c r="AE61" s="4">
        <f t="shared" si="18"/>
        <v>144.72727272727272</v>
      </c>
      <c r="AF61" s="21">
        <f t="shared" si="14"/>
        <v>48.7</v>
      </c>
      <c r="AG61" s="21">
        <f t="shared" si="7"/>
        <v>-96.027272727272717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2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2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2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2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2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2"/>
      <c r="GQ61" s="11"/>
      <c r="GR61" s="11"/>
    </row>
    <row r="62" spans="1:200" s="2" customFormat="1" ht="15" customHeight="1" x14ac:dyDescent="0.25">
      <c r="A62" s="16" t="s">
        <v>63</v>
      </c>
      <c r="B62" s="37">
        <v>1122.8</v>
      </c>
      <c r="C62" s="37">
        <v>0</v>
      </c>
      <c r="D62" s="4">
        <f t="shared" si="13"/>
        <v>0</v>
      </c>
      <c r="E62" s="13">
        <v>10</v>
      </c>
      <c r="F62" s="5" t="s">
        <v>373</v>
      </c>
      <c r="G62" s="5" t="s">
        <v>373</v>
      </c>
      <c r="H62" s="5" t="s">
        <v>373</v>
      </c>
      <c r="I62" s="13" t="s">
        <v>370</v>
      </c>
      <c r="J62" s="5" t="s">
        <v>373</v>
      </c>
      <c r="K62" s="5" t="s">
        <v>373</v>
      </c>
      <c r="L62" s="5" t="s">
        <v>373</v>
      </c>
      <c r="M62" s="13" t="s">
        <v>370</v>
      </c>
      <c r="N62" s="37">
        <v>57.1</v>
      </c>
      <c r="O62" s="37">
        <v>345.8</v>
      </c>
      <c r="P62" s="4">
        <f t="shared" si="15"/>
        <v>6.056042031523643</v>
      </c>
      <c r="Q62" s="13">
        <v>20</v>
      </c>
      <c r="R62" s="22">
        <v>1</v>
      </c>
      <c r="S62" s="13">
        <v>15</v>
      </c>
      <c r="T62" s="37">
        <v>246</v>
      </c>
      <c r="U62" s="37">
        <v>131.4</v>
      </c>
      <c r="V62" s="4">
        <f t="shared" si="16"/>
        <v>0.53414634146341466</v>
      </c>
      <c r="W62" s="13">
        <v>30</v>
      </c>
      <c r="X62" s="37">
        <v>11</v>
      </c>
      <c r="Y62" s="37">
        <v>9.9</v>
      </c>
      <c r="Z62" s="4">
        <f t="shared" si="17"/>
        <v>0.9</v>
      </c>
      <c r="AA62" s="13">
        <v>20</v>
      </c>
      <c r="AB62" s="20">
        <f t="shared" si="19"/>
        <v>1.7910024302565821</v>
      </c>
      <c r="AC62" s="20">
        <f t="shared" si="12"/>
        <v>1.2591002430256582</v>
      </c>
      <c r="AD62" s="20">
        <v>1425</v>
      </c>
      <c r="AE62" s="4">
        <f t="shared" si="18"/>
        <v>129.54545454545453</v>
      </c>
      <c r="AF62" s="21">
        <f t="shared" si="14"/>
        <v>163.1</v>
      </c>
      <c r="AG62" s="21">
        <f t="shared" si="7"/>
        <v>33.554545454545462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2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2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2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2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2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2"/>
      <c r="GQ62" s="11"/>
      <c r="GR62" s="11"/>
    </row>
    <row r="63" spans="1:200" s="2" customFormat="1" ht="15" customHeight="1" x14ac:dyDescent="0.25">
      <c r="A63" s="16" t="s">
        <v>64</v>
      </c>
      <c r="B63" s="37">
        <v>588.4</v>
      </c>
      <c r="C63" s="37">
        <v>0</v>
      </c>
      <c r="D63" s="4">
        <f t="shared" si="13"/>
        <v>0</v>
      </c>
      <c r="E63" s="13">
        <v>10</v>
      </c>
      <c r="F63" s="5" t="s">
        <v>373</v>
      </c>
      <c r="G63" s="5" t="s">
        <v>373</v>
      </c>
      <c r="H63" s="5" t="s">
        <v>373</v>
      </c>
      <c r="I63" s="13" t="s">
        <v>370</v>
      </c>
      <c r="J63" s="5" t="s">
        <v>373</v>
      </c>
      <c r="K63" s="5" t="s">
        <v>373</v>
      </c>
      <c r="L63" s="5" t="s">
        <v>373</v>
      </c>
      <c r="M63" s="13" t="s">
        <v>370</v>
      </c>
      <c r="N63" s="37">
        <v>25.1</v>
      </c>
      <c r="O63" s="37">
        <v>493.7</v>
      </c>
      <c r="P63" s="4">
        <f t="shared" si="15"/>
        <v>19.669322709163346</v>
      </c>
      <c r="Q63" s="13">
        <v>20</v>
      </c>
      <c r="R63" s="22">
        <v>1</v>
      </c>
      <c r="S63" s="13">
        <v>15</v>
      </c>
      <c r="T63" s="37">
        <v>16</v>
      </c>
      <c r="U63" s="37">
        <v>4</v>
      </c>
      <c r="V63" s="4">
        <f t="shared" si="16"/>
        <v>0.25</v>
      </c>
      <c r="W63" s="13">
        <v>30</v>
      </c>
      <c r="X63" s="37">
        <v>1</v>
      </c>
      <c r="Y63" s="37">
        <v>10.4</v>
      </c>
      <c r="Z63" s="4">
        <f t="shared" si="17"/>
        <v>10.4</v>
      </c>
      <c r="AA63" s="13">
        <v>20</v>
      </c>
      <c r="AB63" s="20">
        <f t="shared" si="19"/>
        <v>6.5672258335080729</v>
      </c>
      <c r="AC63" s="20">
        <f t="shared" si="12"/>
        <v>1.3</v>
      </c>
      <c r="AD63" s="20">
        <v>1406</v>
      </c>
      <c r="AE63" s="4">
        <f t="shared" si="18"/>
        <v>127.81818181818181</v>
      </c>
      <c r="AF63" s="21">
        <f t="shared" si="14"/>
        <v>166.2</v>
      </c>
      <c r="AG63" s="21">
        <f t="shared" si="7"/>
        <v>38.381818181818176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2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2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2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2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2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2"/>
      <c r="GQ63" s="11"/>
      <c r="GR63" s="11"/>
    </row>
    <row r="64" spans="1:200" s="2" customFormat="1" ht="15" customHeight="1" x14ac:dyDescent="0.25">
      <c r="A64" s="16" t="s">
        <v>65</v>
      </c>
      <c r="B64" s="37">
        <v>38</v>
      </c>
      <c r="C64" s="37">
        <v>0</v>
      </c>
      <c r="D64" s="4">
        <f t="shared" si="13"/>
        <v>0</v>
      </c>
      <c r="E64" s="13">
        <v>10</v>
      </c>
      <c r="F64" s="5" t="s">
        <v>373</v>
      </c>
      <c r="G64" s="5" t="s">
        <v>373</v>
      </c>
      <c r="H64" s="5" t="s">
        <v>373</v>
      </c>
      <c r="I64" s="13" t="s">
        <v>370</v>
      </c>
      <c r="J64" s="5" t="s">
        <v>373</v>
      </c>
      <c r="K64" s="5" t="s">
        <v>373</v>
      </c>
      <c r="L64" s="5" t="s">
        <v>373</v>
      </c>
      <c r="M64" s="13" t="s">
        <v>370</v>
      </c>
      <c r="N64" s="37">
        <v>21.8</v>
      </c>
      <c r="O64" s="37">
        <v>43</v>
      </c>
      <c r="P64" s="4">
        <f t="shared" si="15"/>
        <v>1.9724770642201834</v>
      </c>
      <c r="Q64" s="13">
        <v>20</v>
      </c>
      <c r="R64" s="22">
        <v>1</v>
      </c>
      <c r="S64" s="13">
        <v>15</v>
      </c>
      <c r="T64" s="37">
        <v>6</v>
      </c>
      <c r="U64" s="37">
        <v>0</v>
      </c>
      <c r="V64" s="4">
        <f t="shared" si="16"/>
        <v>0</v>
      </c>
      <c r="W64" s="13">
        <v>35</v>
      </c>
      <c r="X64" s="37">
        <v>0</v>
      </c>
      <c r="Y64" s="37">
        <v>0</v>
      </c>
      <c r="Z64" s="4">
        <f t="shared" si="17"/>
        <v>1</v>
      </c>
      <c r="AA64" s="13">
        <v>15</v>
      </c>
      <c r="AB64" s="20">
        <f t="shared" si="19"/>
        <v>0.73104780299372274</v>
      </c>
      <c r="AC64" s="20">
        <f t="shared" si="12"/>
        <v>0.73104780299372274</v>
      </c>
      <c r="AD64" s="20">
        <v>1415</v>
      </c>
      <c r="AE64" s="4">
        <f t="shared" si="18"/>
        <v>128.63636363636363</v>
      </c>
      <c r="AF64" s="21">
        <f t="shared" si="14"/>
        <v>94</v>
      </c>
      <c r="AG64" s="21">
        <f t="shared" si="7"/>
        <v>-34.636363636363626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2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2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2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2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2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2"/>
      <c r="GQ64" s="11"/>
      <c r="GR64" s="11"/>
    </row>
    <row r="65" spans="1:200" s="2" customFormat="1" ht="15" customHeight="1" x14ac:dyDescent="0.25">
      <c r="A65" s="16" t="s">
        <v>66</v>
      </c>
      <c r="B65" s="37">
        <v>452.4</v>
      </c>
      <c r="C65" s="37">
        <v>0</v>
      </c>
      <c r="D65" s="4">
        <f t="shared" si="13"/>
        <v>0</v>
      </c>
      <c r="E65" s="13">
        <v>10</v>
      </c>
      <c r="F65" s="5" t="s">
        <v>373</v>
      </c>
      <c r="G65" s="5" t="s">
        <v>373</v>
      </c>
      <c r="H65" s="5" t="s">
        <v>373</v>
      </c>
      <c r="I65" s="13" t="s">
        <v>370</v>
      </c>
      <c r="J65" s="5" t="s">
        <v>373</v>
      </c>
      <c r="K65" s="5" t="s">
        <v>373</v>
      </c>
      <c r="L65" s="5" t="s">
        <v>373</v>
      </c>
      <c r="M65" s="13" t="s">
        <v>370</v>
      </c>
      <c r="N65" s="37">
        <v>324</v>
      </c>
      <c r="O65" s="37">
        <v>452.1</v>
      </c>
      <c r="P65" s="4">
        <f t="shared" si="15"/>
        <v>1.3953703703703704</v>
      </c>
      <c r="Q65" s="13">
        <v>20</v>
      </c>
      <c r="R65" s="22">
        <v>1</v>
      </c>
      <c r="S65" s="13">
        <v>15</v>
      </c>
      <c r="T65" s="37">
        <v>26</v>
      </c>
      <c r="U65" s="37">
        <v>50</v>
      </c>
      <c r="V65" s="4">
        <f t="shared" si="16"/>
        <v>1.9230769230769231</v>
      </c>
      <c r="W65" s="13">
        <v>25</v>
      </c>
      <c r="X65" s="37">
        <v>3</v>
      </c>
      <c r="Y65" s="37">
        <v>14</v>
      </c>
      <c r="Z65" s="4">
        <f t="shared" si="17"/>
        <v>4.666666666666667</v>
      </c>
      <c r="AA65" s="13">
        <v>25</v>
      </c>
      <c r="AB65" s="20">
        <f t="shared" si="19"/>
        <v>2.1857999700104966</v>
      </c>
      <c r="AC65" s="20">
        <f t="shared" si="12"/>
        <v>1.2985799970010496</v>
      </c>
      <c r="AD65" s="20">
        <v>1184</v>
      </c>
      <c r="AE65" s="4">
        <f t="shared" si="18"/>
        <v>107.63636363636364</v>
      </c>
      <c r="AF65" s="21">
        <f t="shared" si="14"/>
        <v>139.80000000000001</v>
      </c>
      <c r="AG65" s="21">
        <f t="shared" si="7"/>
        <v>32.163636363636371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2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2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2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2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2"/>
      <c r="GQ65" s="11"/>
      <c r="GR65" s="11"/>
    </row>
    <row r="66" spans="1:200" s="2" customFormat="1" ht="15" customHeight="1" x14ac:dyDescent="0.25">
      <c r="A66" s="36" t="s">
        <v>67</v>
      </c>
      <c r="B66" s="37"/>
      <c r="C66" s="37"/>
      <c r="D66" s="4"/>
      <c r="E66" s="13"/>
      <c r="F66" s="5"/>
      <c r="G66" s="5"/>
      <c r="H66" s="5"/>
      <c r="I66" s="13"/>
      <c r="J66" s="5"/>
      <c r="K66" s="5"/>
      <c r="L66" s="5"/>
      <c r="M66" s="13"/>
      <c r="N66" s="37"/>
      <c r="O66" s="37"/>
      <c r="P66" s="4"/>
      <c r="Q66" s="13"/>
      <c r="R66" s="22"/>
      <c r="S66" s="13"/>
      <c r="T66" s="37"/>
      <c r="U66" s="37"/>
      <c r="V66" s="4"/>
      <c r="W66" s="13"/>
      <c r="X66" s="37"/>
      <c r="Y66" s="37"/>
      <c r="Z66" s="4"/>
      <c r="AA66" s="13"/>
      <c r="AB66" s="20"/>
      <c r="AC66" s="20"/>
      <c r="AD66" s="20"/>
      <c r="AE66" s="4"/>
      <c r="AF66" s="21"/>
      <c r="AG66" s="2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2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2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2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2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2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2"/>
      <c r="GQ66" s="11"/>
      <c r="GR66" s="11"/>
    </row>
    <row r="67" spans="1:200" s="2" customFormat="1" ht="15" customHeight="1" x14ac:dyDescent="0.25">
      <c r="A67" s="16" t="s">
        <v>68</v>
      </c>
      <c r="B67" s="37">
        <v>0</v>
      </c>
      <c r="C67" s="37">
        <v>19</v>
      </c>
      <c r="D67" s="4">
        <f t="shared" si="13"/>
        <v>0</v>
      </c>
      <c r="E67" s="13">
        <v>0</v>
      </c>
      <c r="F67" s="5" t="s">
        <v>373</v>
      </c>
      <c r="G67" s="5" t="s">
        <v>373</v>
      </c>
      <c r="H67" s="5" t="s">
        <v>373</v>
      </c>
      <c r="I67" s="13" t="s">
        <v>370</v>
      </c>
      <c r="J67" s="5" t="s">
        <v>373</v>
      </c>
      <c r="K67" s="5" t="s">
        <v>373</v>
      </c>
      <c r="L67" s="5" t="s">
        <v>373</v>
      </c>
      <c r="M67" s="13" t="s">
        <v>370</v>
      </c>
      <c r="N67" s="37">
        <v>33.6</v>
      </c>
      <c r="O67" s="37">
        <v>89.6</v>
      </c>
      <c r="P67" s="4">
        <f t="shared" si="15"/>
        <v>2.6666666666666665</v>
      </c>
      <c r="Q67" s="13">
        <v>20</v>
      </c>
      <c r="R67" s="22">
        <v>1</v>
      </c>
      <c r="S67" s="13">
        <v>15</v>
      </c>
      <c r="T67" s="37">
        <v>249</v>
      </c>
      <c r="U67" s="37">
        <v>484.7</v>
      </c>
      <c r="V67" s="4">
        <f t="shared" si="16"/>
        <v>1.946586345381526</v>
      </c>
      <c r="W67" s="13">
        <v>30</v>
      </c>
      <c r="X67" s="37">
        <v>30</v>
      </c>
      <c r="Y67" s="37">
        <v>2.8</v>
      </c>
      <c r="Z67" s="4">
        <f t="shared" si="17"/>
        <v>9.3333333333333324E-2</v>
      </c>
      <c r="AA67" s="13">
        <v>20</v>
      </c>
      <c r="AB67" s="20">
        <f t="shared" ref="AB67:AB130" si="20">((D67*E67)+(P67*Q67)+R67*S67+(V67*W67)+(Z67*AA67))/(E67+Q67+S67+W67+AA67)</f>
        <v>1.512912827781715</v>
      </c>
      <c r="AC67" s="20">
        <f t="shared" si="12"/>
        <v>1.2312912827781715</v>
      </c>
      <c r="AD67" s="20">
        <v>2052</v>
      </c>
      <c r="AE67" s="4">
        <f t="shared" si="18"/>
        <v>186.54545454545453</v>
      </c>
      <c r="AF67" s="21">
        <f t="shared" si="14"/>
        <v>229.7</v>
      </c>
      <c r="AG67" s="21">
        <f t="shared" si="7"/>
        <v>43.154545454545456</v>
      </c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2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2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2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2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2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2"/>
      <c r="GQ67" s="11"/>
      <c r="GR67" s="11"/>
    </row>
    <row r="68" spans="1:200" s="2" customFormat="1" ht="15" customHeight="1" x14ac:dyDescent="0.25">
      <c r="A68" s="16" t="s">
        <v>69</v>
      </c>
      <c r="B68" s="37">
        <v>7825</v>
      </c>
      <c r="C68" s="37">
        <v>17938.5</v>
      </c>
      <c r="D68" s="4">
        <f t="shared" si="13"/>
        <v>2.2924600638977637</v>
      </c>
      <c r="E68" s="13">
        <v>10</v>
      </c>
      <c r="F68" s="5" t="s">
        <v>373</v>
      </c>
      <c r="G68" s="5" t="s">
        <v>373</v>
      </c>
      <c r="H68" s="5" t="s">
        <v>373</v>
      </c>
      <c r="I68" s="13" t="s">
        <v>370</v>
      </c>
      <c r="J68" s="5" t="s">
        <v>373</v>
      </c>
      <c r="K68" s="5" t="s">
        <v>373</v>
      </c>
      <c r="L68" s="5" t="s">
        <v>373</v>
      </c>
      <c r="M68" s="13" t="s">
        <v>370</v>
      </c>
      <c r="N68" s="37">
        <v>772.2</v>
      </c>
      <c r="O68" s="37">
        <v>856.8</v>
      </c>
      <c r="P68" s="4">
        <f t="shared" si="15"/>
        <v>1.1095571095571095</v>
      </c>
      <c r="Q68" s="13">
        <v>20</v>
      </c>
      <c r="R68" s="22">
        <v>1</v>
      </c>
      <c r="S68" s="13">
        <v>15</v>
      </c>
      <c r="T68" s="37">
        <v>56</v>
      </c>
      <c r="U68" s="37">
        <v>0</v>
      </c>
      <c r="V68" s="4">
        <f t="shared" si="16"/>
        <v>0</v>
      </c>
      <c r="W68" s="13">
        <v>5</v>
      </c>
      <c r="X68" s="37">
        <v>137</v>
      </c>
      <c r="Y68" s="37">
        <v>231.2</v>
      </c>
      <c r="Z68" s="4">
        <f t="shared" si="17"/>
        <v>1.6875912408759124</v>
      </c>
      <c r="AA68" s="13">
        <v>45</v>
      </c>
      <c r="AB68" s="20">
        <f t="shared" si="20"/>
        <v>1.432182617574062</v>
      </c>
      <c r="AC68" s="20">
        <f t="shared" si="12"/>
        <v>1.2232182617574061</v>
      </c>
      <c r="AD68" s="20">
        <v>9399</v>
      </c>
      <c r="AE68" s="4">
        <f t="shared" si="18"/>
        <v>854.4545454545455</v>
      </c>
      <c r="AF68" s="21">
        <f t="shared" si="14"/>
        <v>1045.2</v>
      </c>
      <c r="AG68" s="21">
        <f t="shared" si="7"/>
        <v>190.74545454545455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2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2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2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2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2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2"/>
      <c r="GQ68" s="11"/>
      <c r="GR68" s="11"/>
    </row>
    <row r="69" spans="1:200" s="2" customFormat="1" ht="15" customHeight="1" x14ac:dyDescent="0.25">
      <c r="A69" s="16" t="s">
        <v>70</v>
      </c>
      <c r="B69" s="37">
        <v>0</v>
      </c>
      <c r="C69" s="37" t="s">
        <v>413</v>
      </c>
      <c r="D69" s="4">
        <f t="shared" si="13"/>
        <v>0</v>
      </c>
      <c r="E69" s="13">
        <v>0</v>
      </c>
      <c r="F69" s="5" t="s">
        <v>373</v>
      </c>
      <c r="G69" s="5" t="s">
        <v>373</v>
      </c>
      <c r="H69" s="5" t="s">
        <v>373</v>
      </c>
      <c r="I69" s="13" t="s">
        <v>370</v>
      </c>
      <c r="J69" s="5" t="s">
        <v>373</v>
      </c>
      <c r="K69" s="5" t="s">
        <v>373</v>
      </c>
      <c r="L69" s="5" t="s">
        <v>373</v>
      </c>
      <c r="M69" s="13" t="s">
        <v>370</v>
      </c>
      <c r="N69" s="37">
        <v>47.9</v>
      </c>
      <c r="O69" s="37">
        <v>120</v>
      </c>
      <c r="P69" s="4">
        <f t="shared" si="15"/>
        <v>2.5052192066805845</v>
      </c>
      <c r="Q69" s="13">
        <v>20</v>
      </c>
      <c r="R69" s="22">
        <v>1</v>
      </c>
      <c r="S69" s="13">
        <v>15</v>
      </c>
      <c r="T69" s="37">
        <v>45</v>
      </c>
      <c r="U69" s="37">
        <v>18.100000000000001</v>
      </c>
      <c r="V69" s="4">
        <f t="shared" si="16"/>
        <v>0.40222222222222226</v>
      </c>
      <c r="W69" s="13">
        <v>20</v>
      </c>
      <c r="X69" s="37">
        <v>15</v>
      </c>
      <c r="Y69" s="37">
        <v>5.6</v>
      </c>
      <c r="Z69" s="4">
        <f t="shared" si="17"/>
        <v>0.37333333333333329</v>
      </c>
      <c r="AA69" s="13">
        <v>30</v>
      </c>
      <c r="AB69" s="20">
        <f t="shared" si="20"/>
        <v>0.99233915974183695</v>
      </c>
      <c r="AC69" s="20">
        <f t="shared" si="12"/>
        <v>0.99233915974183695</v>
      </c>
      <c r="AD69" s="20">
        <v>1573</v>
      </c>
      <c r="AE69" s="4">
        <f t="shared" si="18"/>
        <v>143</v>
      </c>
      <c r="AF69" s="21">
        <f t="shared" si="14"/>
        <v>141.9</v>
      </c>
      <c r="AG69" s="21">
        <f t="shared" si="7"/>
        <v>-1.0999999999999943</v>
      </c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2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2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2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2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2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2"/>
      <c r="GQ69" s="11"/>
      <c r="GR69" s="11"/>
    </row>
    <row r="70" spans="1:200" s="2" customFormat="1" ht="15" customHeight="1" x14ac:dyDescent="0.25">
      <c r="A70" s="16" t="s">
        <v>71</v>
      </c>
      <c r="B70" s="37">
        <v>0</v>
      </c>
      <c r="C70" s="37" t="s">
        <v>413</v>
      </c>
      <c r="D70" s="4">
        <f t="shared" si="13"/>
        <v>0</v>
      </c>
      <c r="E70" s="13">
        <v>0</v>
      </c>
      <c r="F70" s="5" t="s">
        <v>373</v>
      </c>
      <c r="G70" s="5" t="s">
        <v>373</v>
      </c>
      <c r="H70" s="5" t="s">
        <v>373</v>
      </c>
      <c r="I70" s="13" t="s">
        <v>370</v>
      </c>
      <c r="J70" s="5" t="s">
        <v>373</v>
      </c>
      <c r="K70" s="5" t="s">
        <v>373</v>
      </c>
      <c r="L70" s="5" t="s">
        <v>373</v>
      </c>
      <c r="M70" s="13" t="s">
        <v>370</v>
      </c>
      <c r="N70" s="37">
        <v>100.7</v>
      </c>
      <c r="O70" s="37">
        <v>217.8</v>
      </c>
      <c r="P70" s="4">
        <f t="shared" si="15"/>
        <v>2.1628599801390269</v>
      </c>
      <c r="Q70" s="13">
        <v>20</v>
      </c>
      <c r="R70" s="22">
        <v>1</v>
      </c>
      <c r="S70" s="13">
        <v>15</v>
      </c>
      <c r="T70" s="37">
        <v>26</v>
      </c>
      <c r="U70" s="37">
        <v>0</v>
      </c>
      <c r="V70" s="4">
        <f t="shared" si="16"/>
        <v>0</v>
      </c>
      <c r="W70" s="13">
        <v>10</v>
      </c>
      <c r="X70" s="37">
        <v>39</v>
      </c>
      <c r="Y70" s="37">
        <v>0</v>
      </c>
      <c r="Z70" s="4">
        <f t="shared" si="17"/>
        <v>0</v>
      </c>
      <c r="AA70" s="13">
        <v>40</v>
      </c>
      <c r="AB70" s="20">
        <f t="shared" si="20"/>
        <v>0.68537881885624163</v>
      </c>
      <c r="AC70" s="20">
        <f t="shared" si="12"/>
        <v>0.68537881885624163</v>
      </c>
      <c r="AD70" s="20">
        <v>1952</v>
      </c>
      <c r="AE70" s="4">
        <f t="shared" si="18"/>
        <v>177.45454545454547</v>
      </c>
      <c r="AF70" s="21">
        <f t="shared" si="14"/>
        <v>121.6</v>
      </c>
      <c r="AG70" s="21">
        <f t="shared" si="7"/>
        <v>-55.854545454545473</v>
      </c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2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2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2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2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2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2"/>
      <c r="GQ70" s="11"/>
      <c r="GR70" s="11"/>
    </row>
    <row r="71" spans="1:200" s="2" customFormat="1" ht="15" customHeight="1" x14ac:dyDescent="0.25">
      <c r="A71" s="16" t="s">
        <v>72</v>
      </c>
      <c r="B71" s="37">
        <v>0</v>
      </c>
      <c r="C71" s="37" t="s">
        <v>413</v>
      </c>
      <c r="D71" s="4">
        <f t="shared" si="13"/>
        <v>0</v>
      </c>
      <c r="E71" s="13">
        <v>0</v>
      </c>
      <c r="F71" s="5" t="s">
        <v>373</v>
      </c>
      <c r="G71" s="5" t="s">
        <v>373</v>
      </c>
      <c r="H71" s="5" t="s">
        <v>373</v>
      </c>
      <c r="I71" s="13" t="s">
        <v>370</v>
      </c>
      <c r="J71" s="5" t="s">
        <v>373</v>
      </c>
      <c r="K71" s="5" t="s">
        <v>373</v>
      </c>
      <c r="L71" s="5" t="s">
        <v>373</v>
      </c>
      <c r="M71" s="13" t="s">
        <v>370</v>
      </c>
      <c r="N71" s="37">
        <v>51.2</v>
      </c>
      <c r="O71" s="37">
        <v>85.2</v>
      </c>
      <c r="P71" s="4">
        <f t="shared" si="15"/>
        <v>1.6640625</v>
      </c>
      <c r="Q71" s="13">
        <v>20</v>
      </c>
      <c r="R71" s="22">
        <v>1</v>
      </c>
      <c r="S71" s="13">
        <v>15</v>
      </c>
      <c r="T71" s="37">
        <v>74</v>
      </c>
      <c r="U71" s="37">
        <v>23.9</v>
      </c>
      <c r="V71" s="4">
        <f t="shared" si="16"/>
        <v>0.32297297297297295</v>
      </c>
      <c r="W71" s="13">
        <v>20</v>
      </c>
      <c r="X71" s="37">
        <v>22</v>
      </c>
      <c r="Y71" s="37">
        <v>12.7</v>
      </c>
      <c r="Z71" s="4">
        <f t="shared" si="17"/>
        <v>0.57727272727272727</v>
      </c>
      <c r="AA71" s="13">
        <v>30</v>
      </c>
      <c r="AB71" s="20">
        <f t="shared" si="20"/>
        <v>0.84775166208989738</v>
      </c>
      <c r="AC71" s="20">
        <f t="shared" si="12"/>
        <v>0.84775166208989738</v>
      </c>
      <c r="AD71" s="20">
        <v>2362</v>
      </c>
      <c r="AE71" s="4">
        <f t="shared" si="18"/>
        <v>214.72727272727272</v>
      </c>
      <c r="AF71" s="21">
        <f t="shared" si="14"/>
        <v>182</v>
      </c>
      <c r="AG71" s="21">
        <f t="shared" si="7"/>
        <v>-32.72727272727272</v>
      </c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2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2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2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2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2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2"/>
      <c r="GQ71" s="11"/>
      <c r="GR71" s="11"/>
    </row>
    <row r="72" spans="1:200" s="2" customFormat="1" ht="15" customHeight="1" x14ac:dyDescent="0.25">
      <c r="A72" s="36" t="s">
        <v>73</v>
      </c>
      <c r="B72" s="37"/>
      <c r="C72" s="37"/>
      <c r="D72" s="4"/>
      <c r="E72" s="13"/>
      <c r="F72" s="5"/>
      <c r="G72" s="5"/>
      <c r="H72" s="5"/>
      <c r="I72" s="13"/>
      <c r="J72" s="5"/>
      <c r="K72" s="5"/>
      <c r="L72" s="5"/>
      <c r="M72" s="13"/>
      <c r="N72" s="37"/>
      <c r="O72" s="37"/>
      <c r="P72" s="4"/>
      <c r="Q72" s="13"/>
      <c r="R72" s="22"/>
      <c r="S72" s="13"/>
      <c r="T72" s="37"/>
      <c r="U72" s="37"/>
      <c r="V72" s="4"/>
      <c r="W72" s="13"/>
      <c r="X72" s="37"/>
      <c r="Y72" s="37"/>
      <c r="Z72" s="4"/>
      <c r="AA72" s="13"/>
      <c r="AB72" s="20"/>
      <c r="AC72" s="20"/>
      <c r="AD72" s="20"/>
      <c r="AE72" s="4"/>
      <c r="AF72" s="21"/>
      <c r="AG72" s="2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2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2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2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2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2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2"/>
      <c r="GQ72" s="11"/>
      <c r="GR72" s="11"/>
    </row>
    <row r="73" spans="1:200" s="2" customFormat="1" ht="15" customHeight="1" x14ac:dyDescent="0.25">
      <c r="A73" s="16" t="s">
        <v>74</v>
      </c>
      <c r="B73" s="37">
        <v>798.9</v>
      </c>
      <c r="C73" s="37">
        <v>802.5</v>
      </c>
      <c r="D73" s="4">
        <f t="shared" si="13"/>
        <v>1.004506196019527</v>
      </c>
      <c r="E73" s="13">
        <v>10</v>
      </c>
      <c r="F73" s="5" t="s">
        <v>373</v>
      </c>
      <c r="G73" s="5" t="s">
        <v>373</v>
      </c>
      <c r="H73" s="5" t="s">
        <v>373</v>
      </c>
      <c r="I73" s="13" t="s">
        <v>370</v>
      </c>
      <c r="J73" s="5" t="s">
        <v>373</v>
      </c>
      <c r="K73" s="5" t="s">
        <v>373</v>
      </c>
      <c r="L73" s="5" t="s">
        <v>373</v>
      </c>
      <c r="M73" s="13" t="s">
        <v>370</v>
      </c>
      <c r="N73" s="37">
        <v>228.7</v>
      </c>
      <c r="O73" s="37">
        <v>2042.5</v>
      </c>
      <c r="P73" s="4">
        <f t="shared" si="15"/>
        <v>8.9309138609532148</v>
      </c>
      <c r="Q73" s="13">
        <v>20</v>
      </c>
      <c r="R73" s="22">
        <v>1</v>
      </c>
      <c r="S73" s="13">
        <v>15</v>
      </c>
      <c r="T73" s="37">
        <v>75</v>
      </c>
      <c r="U73" s="37">
        <v>112.1</v>
      </c>
      <c r="V73" s="4">
        <f t="shared" si="16"/>
        <v>1.4946666666666666</v>
      </c>
      <c r="W73" s="13">
        <v>30</v>
      </c>
      <c r="X73" s="37">
        <v>5</v>
      </c>
      <c r="Y73" s="37">
        <v>5.9</v>
      </c>
      <c r="Z73" s="4">
        <f t="shared" si="17"/>
        <v>1.1800000000000002</v>
      </c>
      <c r="AA73" s="13">
        <v>20</v>
      </c>
      <c r="AB73" s="20">
        <f t="shared" si="20"/>
        <v>2.8642456755711532</v>
      </c>
      <c r="AC73" s="20">
        <f t="shared" si="12"/>
        <v>1.3</v>
      </c>
      <c r="AD73" s="20">
        <v>1134</v>
      </c>
      <c r="AE73" s="4">
        <f t="shared" si="18"/>
        <v>103.09090909090909</v>
      </c>
      <c r="AF73" s="21">
        <f t="shared" si="14"/>
        <v>134</v>
      </c>
      <c r="AG73" s="21">
        <f t="shared" ref="AG73:AG135" si="21">AF73-AE73</f>
        <v>30.909090909090907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2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2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2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2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2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2"/>
      <c r="GQ73" s="11"/>
      <c r="GR73" s="11"/>
    </row>
    <row r="74" spans="1:200" s="2" customFormat="1" ht="15" customHeight="1" x14ac:dyDescent="0.25">
      <c r="A74" s="16" t="s">
        <v>75</v>
      </c>
      <c r="B74" s="37">
        <v>6560.5</v>
      </c>
      <c r="C74" s="37">
        <v>11306.1</v>
      </c>
      <c r="D74" s="4">
        <f t="shared" si="13"/>
        <v>1.723359500038107</v>
      </c>
      <c r="E74" s="13">
        <v>10</v>
      </c>
      <c r="F74" s="5" t="s">
        <v>373</v>
      </c>
      <c r="G74" s="5" t="s">
        <v>373</v>
      </c>
      <c r="H74" s="5" t="s">
        <v>373</v>
      </c>
      <c r="I74" s="13" t="s">
        <v>370</v>
      </c>
      <c r="J74" s="5" t="s">
        <v>373</v>
      </c>
      <c r="K74" s="5" t="s">
        <v>373</v>
      </c>
      <c r="L74" s="5" t="s">
        <v>373</v>
      </c>
      <c r="M74" s="13" t="s">
        <v>370</v>
      </c>
      <c r="N74" s="37">
        <v>1432.4</v>
      </c>
      <c r="O74" s="37">
        <v>1007.6</v>
      </c>
      <c r="P74" s="4">
        <f t="shared" si="15"/>
        <v>0.70343479475006976</v>
      </c>
      <c r="Q74" s="13">
        <v>20</v>
      </c>
      <c r="R74" s="22">
        <v>1</v>
      </c>
      <c r="S74" s="13">
        <v>15</v>
      </c>
      <c r="T74" s="37">
        <v>71</v>
      </c>
      <c r="U74" s="37">
        <v>12.8</v>
      </c>
      <c r="V74" s="4">
        <f t="shared" si="16"/>
        <v>0.18028169014084508</v>
      </c>
      <c r="W74" s="13">
        <v>20</v>
      </c>
      <c r="X74" s="37">
        <v>9</v>
      </c>
      <c r="Y74" s="37">
        <v>9.1999999999999993</v>
      </c>
      <c r="Z74" s="4">
        <f t="shared" si="17"/>
        <v>1.0222222222222221</v>
      </c>
      <c r="AA74" s="13">
        <v>30</v>
      </c>
      <c r="AB74" s="20">
        <f t="shared" si="20"/>
        <v>0.84815359331437923</v>
      </c>
      <c r="AC74" s="20">
        <f t="shared" si="12"/>
        <v>0.84815359331437923</v>
      </c>
      <c r="AD74" s="20">
        <v>11528</v>
      </c>
      <c r="AE74" s="4">
        <f t="shared" si="18"/>
        <v>1048</v>
      </c>
      <c r="AF74" s="21">
        <f t="shared" si="14"/>
        <v>888.9</v>
      </c>
      <c r="AG74" s="21">
        <f t="shared" si="21"/>
        <v>-159.10000000000002</v>
      </c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2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2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2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2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2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2"/>
      <c r="GQ74" s="11"/>
      <c r="GR74" s="11"/>
    </row>
    <row r="75" spans="1:200" s="2" customFormat="1" ht="15" customHeight="1" x14ac:dyDescent="0.25">
      <c r="A75" s="16" t="s">
        <v>76</v>
      </c>
      <c r="B75" s="37">
        <v>175.3</v>
      </c>
      <c r="C75" s="37">
        <v>101.2</v>
      </c>
      <c r="D75" s="4">
        <f t="shared" si="13"/>
        <v>0.5772960638904735</v>
      </c>
      <c r="E75" s="13">
        <v>10</v>
      </c>
      <c r="F75" s="5" t="s">
        <v>373</v>
      </c>
      <c r="G75" s="5" t="s">
        <v>373</v>
      </c>
      <c r="H75" s="5" t="s">
        <v>373</v>
      </c>
      <c r="I75" s="13" t="s">
        <v>370</v>
      </c>
      <c r="J75" s="5" t="s">
        <v>373</v>
      </c>
      <c r="K75" s="5" t="s">
        <v>373</v>
      </c>
      <c r="L75" s="5" t="s">
        <v>373</v>
      </c>
      <c r="M75" s="13" t="s">
        <v>370</v>
      </c>
      <c r="N75" s="37">
        <v>275.7</v>
      </c>
      <c r="O75" s="37">
        <v>25.2</v>
      </c>
      <c r="P75" s="4">
        <f t="shared" si="15"/>
        <v>9.1403699673558214E-2</v>
      </c>
      <c r="Q75" s="13">
        <v>20</v>
      </c>
      <c r="R75" s="22">
        <v>1</v>
      </c>
      <c r="S75" s="13">
        <v>15</v>
      </c>
      <c r="T75" s="37">
        <v>6</v>
      </c>
      <c r="U75" s="37">
        <v>15</v>
      </c>
      <c r="V75" s="4">
        <f t="shared" si="16"/>
        <v>2.5</v>
      </c>
      <c r="W75" s="13">
        <v>25</v>
      </c>
      <c r="X75" s="37">
        <v>0</v>
      </c>
      <c r="Y75" s="37">
        <v>4.2</v>
      </c>
      <c r="Z75" s="4">
        <f t="shared" si="17"/>
        <v>1</v>
      </c>
      <c r="AA75" s="13">
        <v>25</v>
      </c>
      <c r="AB75" s="20">
        <f t="shared" si="20"/>
        <v>1.1589582592881673</v>
      </c>
      <c r="AC75" s="20">
        <f t="shared" si="12"/>
        <v>1.1589582592881673</v>
      </c>
      <c r="AD75" s="20">
        <v>755</v>
      </c>
      <c r="AE75" s="4">
        <f t="shared" si="18"/>
        <v>68.63636363636364</v>
      </c>
      <c r="AF75" s="21">
        <f t="shared" si="14"/>
        <v>79.5</v>
      </c>
      <c r="AG75" s="21">
        <f t="shared" si="21"/>
        <v>10.86363636363636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2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2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2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2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2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2"/>
      <c r="GQ75" s="11"/>
      <c r="GR75" s="11"/>
    </row>
    <row r="76" spans="1:200" s="2" customFormat="1" ht="15" customHeight="1" x14ac:dyDescent="0.25">
      <c r="A76" s="16" t="s">
        <v>77</v>
      </c>
      <c r="B76" s="37">
        <v>815.7</v>
      </c>
      <c r="C76" s="37">
        <v>417.4</v>
      </c>
      <c r="D76" s="4">
        <f t="shared" si="13"/>
        <v>0.51170773568713979</v>
      </c>
      <c r="E76" s="13">
        <v>10</v>
      </c>
      <c r="F76" s="5" t="s">
        <v>373</v>
      </c>
      <c r="G76" s="5" t="s">
        <v>373</v>
      </c>
      <c r="H76" s="5" t="s">
        <v>373</v>
      </c>
      <c r="I76" s="13" t="s">
        <v>370</v>
      </c>
      <c r="J76" s="5" t="s">
        <v>373</v>
      </c>
      <c r="K76" s="5" t="s">
        <v>373</v>
      </c>
      <c r="L76" s="5" t="s">
        <v>373</v>
      </c>
      <c r="M76" s="13" t="s">
        <v>370</v>
      </c>
      <c r="N76" s="37">
        <v>324.2</v>
      </c>
      <c r="O76" s="37">
        <v>39.299999999999997</v>
      </c>
      <c r="P76" s="4">
        <f t="shared" si="15"/>
        <v>0.12122146822948797</v>
      </c>
      <c r="Q76" s="13">
        <v>20</v>
      </c>
      <c r="R76" s="22">
        <v>1</v>
      </c>
      <c r="S76" s="13">
        <v>15</v>
      </c>
      <c r="T76" s="37">
        <v>64</v>
      </c>
      <c r="U76" s="37">
        <v>9.9</v>
      </c>
      <c r="V76" s="4">
        <f t="shared" si="16"/>
        <v>0.15468750000000001</v>
      </c>
      <c r="W76" s="13">
        <v>30</v>
      </c>
      <c r="X76" s="37">
        <v>4</v>
      </c>
      <c r="Y76" s="37">
        <v>4.0999999999999996</v>
      </c>
      <c r="Z76" s="4">
        <f t="shared" si="17"/>
        <v>1.0249999999999999</v>
      </c>
      <c r="AA76" s="13">
        <v>20</v>
      </c>
      <c r="AB76" s="20">
        <f t="shared" si="20"/>
        <v>0.50191717601538066</v>
      </c>
      <c r="AC76" s="20">
        <f t="shared" si="12"/>
        <v>0.50191717601538066</v>
      </c>
      <c r="AD76" s="20">
        <v>1227</v>
      </c>
      <c r="AE76" s="4">
        <f t="shared" si="18"/>
        <v>111.54545454545455</v>
      </c>
      <c r="AF76" s="21">
        <f t="shared" si="14"/>
        <v>56</v>
      </c>
      <c r="AG76" s="21">
        <f t="shared" si="21"/>
        <v>-55.545454545454547</v>
      </c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2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2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2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2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2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2"/>
      <c r="GQ76" s="11"/>
      <c r="GR76" s="11"/>
    </row>
    <row r="77" spans="1:200" s="2" customFormat="1" ht="15" customHeight="1" x14ac:dyDescent="0.25">
      <c r="A77" s="16" t="s">
        <v>78</v>
      </c>
      <c r="B77" s="37">
        <v>172.3</v>
      </c>
      <c r="C77" s="37">
        <v>174.5</v>
      </c>
      <c r="D77" s="4">
        <f t="shared" si="13"/>
        <v>1.0127684271619268</v>
      </c>
      <c r="E77" s="13">
        <v>10</v>
      </c>
      <c r="F77" s="5" t="s">
        <v>373</v>
      </c>
      <c r="G77" s="5" t="s">
        <v>373</v>
      </c>
      <c r="H77" s="5" t="s">
        <v>373</v>
      </c>
      <c r="I77" s="13" t="s">
        <v>370</v>
      </c>
      <c r="J77" s="5" t="s">
        <v>373</v>
      </c>
      <c r="K77" s="5" t="s">
        <v>373</v>
      </c>
      <c r="L77" s="5" t="s">
        <v>373</v>
      </c>
      <c r="M77" s="13" t="s">
        <v>370</v>
      </c>
      <c r="N77" s="37">
        <v>192.5</v>
      </c>
      <c r="O77" s="37">
        <v>1878.5</v>
      </c>
      <c r="P77" s="4">
        <f t="shared" si="15"/>
        <v>9.7584415584415591</v>
      </c>
      <c r="Q77" s="13">
        <v>20</v>
      </c>
      <c r="R77" s="22">
        <v>1</v>
      </c>
      <c r="S77" s="13">
        <v>15</v>
      </c>
      <c r="T77" s="37">
        <v>11</v>
      </c>
      <c r="U77" s="37">
        <v>0</v>
      </c>
      <c r="V77" s="4">
        <f t="shared" si="16"/>
        <v>0</v>
      </c>
      <c r="W77" s="13">
        <v>30</v>
      </c>
      <c r="X77" s="37">
        <v>0</v>
      </c>
      <c r="Y77" s="37">
        <v>0</v>
      </c>
      <c r="Z77" s="4">
        <f t="shared" si="17"/>
        <v>1</v>
      </c>
      <c r="AA77" s="13">
        <v>20</v>
      </c>
      <c r="AB77" s="20">
        <f t="shared" si="20"/>
        <v>2.5294370046363208</v>
      </c>
      <c r="AC77" s="20">
        <f t="shared" si="12"/>
        <v>1.3</v>
      </c>
      <c r="AD77" s="20">
        <v>784</v>
      </c>
      <c r="AE77" s="4">
        <f t="shared" si="18"/>
        <v>71.272727272727266</v>
      </c>
      <c r="AF77" s="21">
        <f t="shared" si="14"/>
        <v>92.7</v>
      </c>
      <c r="AG77" s="21">
        <f t="shared" si="21"/>
        <v>21.427272727272737</v>
      </c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2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2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2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2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2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2"/>
      <c r="GQ77" s="11"/>
      <c r="GR77" s="11"/>
    </row>
    <row r="78" spans="1:200" s="2" customFormat="1" ht="15" customHeight="1" x14ac:dyDescent="0.25">
      <c r="A78" s="16" t="s">
        <v>79</v>
      </c>
      <c r="B78" s="37">
        <v>331.3</v>
      </c>
      <c r="C78" s="37">
        <v>209.3</v>
      </c>
      <c r="D78" s="4">
        <f t="shared" si="13"/>
        <v>0.63175369755508604</v>
      </c>
      <c r="E78" s="13">
        <v>10</v>
      </c>
      <c r="F78" s="5" t="s">
        <v>373</v>
      </c>
      <c r="G78" s="5" t="s">
        <v>373</v>
      </c>
      <c r="H78" s="5" t="s">
        <v>373</v>
      </c>
      <c r="I78" s="13" t="s">
        <v>370</v>
      </c>
      <c r="J78" s="5" t="s">
        <v>373</v>
      </c>
      <c r="K78" s="5" t="s">
        <v>373</v>
      </c>
      <c r="L78" s="5" t="s">
        <v>373</v>
      </c>
      <c r="M78" s="13" t="s">
        <v>370</v>
      </c>
      <c r="N78" s="37">
        <v>31.8</v>
      </c>
      <c r="O78" s="37">
        <v>23.2</v>
      </c>
      <c r="P78" s="4">
        <f t="shared" si="15"/>
        <v>0.72955974842767291</v>
      </c>
      <c r="Q78" s="13">
        <v>20</v>
      </c>
      <c r="R78" s="22">
        <v>1</v>
      </c>
      <c r="S78" s="13">
        <v>15</v>
      </c>
      <c r="T78" s="37">
        <v>110</v>
      </c>
      <c r="U78" s="37">
        <v>115.7</v>
      </c>
      <c r="V78" s="4">
        <f t="shared" si="16"/>
        <v>1.0518181818181818</v>
      </c>
      <c r="W78" s="13">
        <v>30</v>
      </c>
      <c r="X78" s="37">
        <v>8</v>
      </c>
      <c r="Y78" s="37">
        <v>0</v>
      </c>
      <c r="Z78" s="4">
        <f t="shared" si="17"/>
        <v>0</v>
      </c>
      <c r="AA78" s="13">
        <v>20</v>
      </c>
      <c r="AB78" s="20">
        <f t="shared" si="20"/>
        <v>0.71013976209105034</v>
      </c>
      <c r="AC78" s="20">
        <f t="shared" si="12"/>
        <v>0.71013976209105034</v>
      </c>
      <c r="AD78" s="20">
        <v>1799</v>
      </c>
      <c r="AE78" s="4">
        <f t="shared" si="18"/>
        <v>163.54545454545453</v>
      </c>
      <c r="AF78" s="21">
        <f t="shared" si="14"/>
        <v>116.1</v>
      </c>
      <c r="AG78" s="21">
        <f t="shared" si="21"/>
        <v>-47.445454545454538</v>
      </c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2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2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2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2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2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2"/>
      <c r="GQ78" s="11"/>
      <c r="GR78" s="11"/>
    </row>
    <row r="79" spans="1:200" s="2" customFormat="1" ht="15" customHeight="1" x14ac:dyDescent="0.25">
      <c r="A79" s="16" t="s">
        <v>80</v>
      </c>
      <c r="B79" s="37">
        <v>774.8</v>
      </c>
      <c r="C79" s="37">
        <v>799.5</v>
      </c>
      <c r="D79" s="4">
        <f t="shared" si="13"/>
        <v>1.0318791946308725</v>
      </c>
      <c r="E79" s="13">
        <v>10</v>
      </c>
      <c r="F79" s="5" t="s">
        <v>373</v>
      </c>
      <c r="G79" s="5" t="s">
        <v>373</v>
      </c>
      <c r="H79" s="5" t="s">
        <v>373</v>
      </c>
      <c r="I79" s="13" t="s">
        <v>370</v>
      </c>
      <c r="J79" s="5" t="s">
        <v>373</v>
      </c>
      <c r="K79" s="5" t="s">
        <v>373</v>
      </c>
      <c r="L79" s="5" t="s">
        <v>373</v>
      </c>
      <c r="M79" s="13" t="s">
        <v>370</v>
      </c>
      <c r="N79" s="37">
        <v>379.6</v>
      </c>
      <c r="O79" s="37">
        <v>30.8</v>
      </c>
      <c r="P79" s="4">
        <f t="shared" si="15"/>
        <v>8.1138040042149626E-2</v>
      </c>
      <c r="Q79" s="13">
        <v>20</v>
      </c>
      <c r="R79" s="22">
        <v>1</v>
      </c>
      <c r="S79" s="13">
        <v>15</v>
      </c>
      <c r="T79" s="37">
        <v>15</v>
      </c>
      <c r="U79" s="37">
        <v>0</v>
      </c>
      <c r="V79" s="4">
        <f t="shared" si="16"/>
        <v>0</v>
      </c>
      <c r="W79" s="13">
        <v>25</v>
      </c>
      <c r="X79" s="37">
        <v>1</v>
      </c>
      <c r="Y79" s="37">
        <v>3.6</v>
      </c>
      <c r="Z79" s="4">
        <f t="shared" si="17"/>
        <v>3.6</v>
      </c>
      <c r="AA79" s="13">
        <v>25</v>
      </c>
      <c r="AB79" s="20">
        <f t="shared" si="20"/>
        <v>1.2309637131279128</v>
      </c>
      <c r="AC79" s="20">
        <f t="shared" si="12"/>
        <v>1.2030963713127911</v>
      </c>
      <c r="AD79" s="20">
        <v>2047</v>
      </c>
      <c r="AE79" s="4">
        <f t="shared" si="18"/>
        <v>186.09090909090909</v>
      </c>
      <c r="AF79" s="21">
        <f t="shared" si="14"/>
        <v>223.9</v>
      </c>
      <c r="AG79" s="21">
        <f t="shared" si="21"/>
        <v>37.809090909090912</v>
      </c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2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2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2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2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2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2"/>
      <c r="GQ79" s="11"/>
      <c r="GR79" s="11"/>
    </row>
    <row r="80" spans="1:200" s="2" customFormat="1" ht="15" customHeight="1" x14ac:dyDescent="0.25">
      <c r="A80" s="16" t="s">
        <v>81</v>
      </c>
      <c r="B80" s="37">
        <v>463.5</v>
      </c>
      <c r="C80" s="37">
        <v>542</v>
      </c>
      <c r="D80" s="4">
        <f t="shared" si="13"/>
        <v>1.1693635382955772</v>
      </c>
      <c r="E80" s="13">
        <v>10</v>
      </c>
      <c r="F80" s="5" t="s">
        <v>373</v>
      </c>
      <c r="G80" s="5" t="s">
        <v>373</v>
      </c>
      <c r="H80" s="5" t="s">
        <v>373</v>
      </c>
      <c r="I80" s="13" t="s">
        <v>370</v>
      </c>
      <c r="J80" s="5" t="s">
        <v>373</v>
      </c>
      <c r="K80" s="5" t="s">
        <v>373</v>
      </c>
      <c r="L80" s="5" t="s">
        <v>373</v>
      </c>
      <c r="M80" s="13" t="s">
        <v>370</v>
      </c>
      <c r="N80" s="37">
        <v>200.3</v>
      </c>
      <c r="O80" s="37">
        <v>360.7</v>
      </c>
      <c r="P80" s="4">
        <f t="shared" si="15"/>
        <v>1.8007988017973038</v>
      </c>
      <c r="Q80" s="13">
        <v>20</v>
      </c>
      <c r="R80" s="22">
        <v>1</v>
      </c>
      <c r="S80" s="13">
        <v>15</v>
      </c>
      <c r="T80" s="37">
        <v>20</v>
      </c>
      <c r="U80" s="37">
        <v>2.8</v>
      </c>
      <c r="V80" s="4">
        <f t="shared" si="16"/>
        <v>0.13999999999999999</v>
      </c>
      <c r="W80" s="13">
        <v>20</v>
      </c>
      <c r="X80" s="37">
        <v>3</v>
      </c>
      <c r="Y80" s="37">
        <v>3</v>
      </c>
      <c r="Z80" s="4">
        <f t="shared" si="17"/>
        <v>1</v>
      </c>
      <c r="AA80" s="13">
        <v>30</v>
      </c>
      <c r="AB80" s="20">
        <f t="shared" si="20"/>
        <v>1.0053643307252826</v>
      </c>
      <c r="AC80" s="20">
        <f t="shared" si="12"/>
        <v>1.0053643307252826</v>
      </c>
      <c r="AD80" s="20">
        <v>1594</v>
      </c>
      <c r="AE80" s="4">
        <f t="shared" si="18"/>
        <v>144.90909090909091</v>
      </c>
      <c r="AF80" s="21">
        <f t="shared" si="14"/>
        <v>145.69999999999999</v>
      </c>
      <c r="AG80" s="21">
        <f t="shared" si="21"/>
        <v>0.79090909090908212</v>
      </c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2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2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2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2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2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2"/>
      <c r="GQ80" s="11"/>
      <c r="GR80" s="11"/>
    </row>
    <row r="81" spans="1:200" s="2" customFormat="1" ht="15" customHeight="1" x14ac:dyDescent="0.25">
      <c r="A81" s="36" t="s">
        <v>82</v>
      </c>
      <c r="B81" s="37"/>
      <c r="C81" s="37"/>
      <c r="D81" s="4"/>
      <c r="E81" s="13"/>
      <c r="F81" s="5"/>
      <c r="G81" s="5"/>
      <c r="H81" s="5"/>
      <c r="I81" s="13"/>
      <c r="J81" s="5"/>
      <c r="K81" s="5"/>
      <c r="L81" s="5"/>
      <c r="M81" s="13"/>
      <c r="N81" s="37"/>
      <c r="O81" s="37"/>
      <c r="P81" s="4"/>
      <c r="Q81" s="13"/>
      <c r="R81" s="22"/>
      <c r="S81" s="13"/>
      <c r="T81" s="37"/>
      <c r="U81" s="37"/>
      <c r="V81" s="4"/>
      <c r="W81" s="13"/>
      <c r="X81" s="37"/>
      <c r="Y81" s="37"/>
      <c r="Z81" s="4"/>
      <c r="AA81" s="13"/>
      <c r="AB81" s="20"/>
      <c r="AC81" s="20"/>
      <c r="AD81" s="20"/>
      <c r="AE81" s="4"/>
      <c r="AF81" s="21"/>
      <c r="AG81" s="2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2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2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2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2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2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2"/>
      <c r="GQ81" s="11"/>
      <c r="GR81" s="11"/>
    </row>
    <row r="82" spans="1:200" s="2" customFormat="1" ht="15" customHeight="1" x14ac:dyDescent="0.25">
      <c r="A82" s="16" t="s">
        <v>83</v>
      </c>
      <c r="B82" s="37">
        <v>402.3</v>
      </c>
      <c r="C82" s="37">
        <v>1896</v>
      </c>
      <c r="D82" s="4">
        <f t="shared" si="13"/>
        <v>4.7129008202833704</v>
      </c>
      <c r="E82" s="13">
        <v>10</v>
      </c>
      <c r="F82" s="5" t="s">
        <v>373</v>
      </c>
      <c r="G82" s="5" t="s">
        <v>373</v>
      </c>
      <c r="H82" s="5" t="s">
        <v>373</v>
      </c>
      <c r="I82" s="13" t="s">
        <v>370</v>
      </c>
      <c r="J82" s="5" t="s">
        <v>373</v>
      </c>
      <c r="K82" s="5" t="s">
        <v>373</v>
      </c>
      <c r="L82" s="5" t="s">
        <v>373</v>
      </c>
      <c r="M82" s="13" t="s">
        <v>370</v>
      </c>
      <c r="N82" s="37">
        <v>137.6</v>
      </c>
      <c r="O82" s="37">
        <v>282.3</v>
      </c>
      <c r="P82" s="4">
        <f t="shared" si="15"/>
        <v>2.0515988372093026</v>
      </c>
      <c r="Q82" s="13">
        <v>20</v>
      </c>
      <c r="R82" s="22">
        <v>1</v>
      </c>
      <c r="S82" s="13">
        <v>15</v>
      </c>
      <c r="T82" s="37">
        <v>12</v>
      </c>
      <c r="U82" s="37">
        <v>12.3</v>
      </c>
      <c r="V82" s="4">
        <f t="shared" si="16"/>
        <v>1.0250000000000001</v>
      </c>
      <c r="W82" s="13">
        <v>15</v>
      </c>
      <c r="X82" s="37">
        <v>6</v>
      </c>
      <c r="Y82" s="37">
        <v>5.8</v>
      </c>
      <c r="Z82" s="4">
        <f t="shared" si="17"/>
        <v>0.96666666666666667</v>
      </c>
      <c r="AA82" s="13">
        <v>35</v>
      </c>
      <c r="AB82" s="20">
        <f t="shared" si="20"/>
        <v>1.6038875608458221</v>
      </c>
      <c r="AC82" s="20">
        <f t="shared" ref="AC82:AC145" si="22">IF(AB82&gt;1.2,IF((AB82-1.2)*0.1+1.2&gt;1.3,1.3,(AB82-1.2)*0.1+1.2),AB82)</f>
        <v>1.2403887560845821</v>
      </c>
      <c r="AD82" s="20">
        <v>5325</v>
      </c>
      <c r="AE82" s="4">
        <f t="shared" si="18"/>
        <v>484.09090909090907</v>
      </c>
      <c r="AF82" s="21">
        <f t="shared" si="14"/>
        <v>600.5</v>
      </c>
      <c r="AG82" s="21">
        <f t="shared" si="21"/>
        <v>116.40909090909093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2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2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2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2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2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2"/>
      <c r="GQ82" s="11"/>
      <c r="GR82" s="11"/>
    </row>
    <row r="83" spans="1:200" s="2" customFormat="1" ht="15" customHeight="1" x14ac:dyDescent="0.25">
      <c r="A83" s="16" t="s">
        <v>84</v>
      </c>
      <c r="B83" s="37">
        <v>4051.3</v>
      </c>
      <c r="C83" s="37">
        <v>4349</v>
      </c>
      <c r="D83" s="4">
        <f t="shared" si="13"/>
        <v>1.073482585836645</v>
      </c>
      <c r="E83" s="13">
        <v>10</v>
      </c>
      <c r="F83" s="5" t="s">
        <v>373</v>
      </c>
      <c r="G83" s="5" t="s">
        <v>373</v>
      </c>
      <c r="H83" s="5" t="s">
        <v>373</v>
      </c>
      <c r="I83" s="13" t="s">
        <v>370</v>
      </c>
      <c r="J83" s="5" t="s">
        <v>373</v>
      </c>
      <c r="K83" s="5" t="s">
        <v>373</v>
      </c>
      <c r="L83" s="5" t="s">
        <v>373</v>
      </c>
      <c r="M83" s="13" t="s">
        <v>370</v>
      </c>
      <c r="N83" s="37">
        <v>2196.1999999999998</v>
      </c>
      <c r="O83" s="37">
        <v>1381</v>
      </c>
      <c r="P83" s="4">
        <f t="shared" si="15"/>
        <v>0.62881340497222482</v>
      </c>
      <c r="Q83" s="13">
        <v>20</v>
      </c>
      <c r="R83" s="22">
        <v>1</v>
      </c>
      <c r="S83" s="13">
        <v>15</v>
      </c>
      <c r="T83" s="37">
        <v>55</v>
      </c>
      <c r="U83" s="37">
        <v>56</v>
      </c>
      <c r="V83" s="4">
        <f t="shared" si="16"/>
        <v>1.0181818181818181</v>
      </c>
      <c r="W83" s="13">
        <v>25</v>
      </c>
      <c r="X83" s="37">
        <v>3</v>
      </c>
      <c r="Y83" s="37">
        <v>3.4</v>
      </c>
      <c r="Z83" s="4">
        <f t="shared" si="17"/>
        <v>1.1333333333333333</v>
      </c>
      <c r="AA83" s="13">
        <v>25</v>
      </c>
      <c r="AB83" s="20">
        <f t="shared" si="20"/>
        <v>0.96946287100726036</v>
      </c>
      <c r="AC83" s="20">
        <f t="shared" si="22"/>
        <v>0.96946287100726036</v>
      </c>
      <c r="AD83" s="20">
        <v>8217</v>
      </c>
      <c r="AE83" s="4">
        <f t="shared" si="18"/>
        <v>747</v>
      </c>
      <c r="AF83" s="21">
        <f t="shared" si="14"/>
        <v>724.2</v>
      </c>
      <c r="AG83" s="21">
        <f t="shared" si="21"/>
        <v>-22.799999999999955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2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2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2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2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2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2"/>
      <c r="GQ83" s="11"/>
      <c r="GR83" s="11"/>
    </row>
    <row r="84" spans="1:200" s="2" customFormat="1" ht="15" customHeight="1" x14ac:dyDescent="0.25">
      <c r="A84" s="16" t="s">
        <v>85</v>
      </c>
      <c r="B84" s="37">
        <v>69.7</v>
      </c>
      <c r="C84" s="37">
        <v>60</v>
      </c>
      <c r="D84" s="4">
        <f t="shared" si="13"/>
        <v>0.86083213773314204</v>
      </c>
      <c r="E84" s="13">
        <v>10</v>
      </c>
      <c r="F84" s="5" t="s">
        <v>373</v>
      </c>
      <c r="G84" s="5" t="s">
        <v>373</v>
      </c>
      <c r="H84" s="5" t="s">
        <v>373</v>
      </c>
      <c r="I84" s="13" t="s">
        <v>370</v>
      </c>
      <c r="J84" s="5" t="s">
        <v>373</v>
      </c>
      <c r="K84" s="5" t="s">
        <v>373</v>
      </c>
      <c r="L84" s="5" t="s">
        <v>373</v>
      </c>
      <c r="M84" s="13" t="s">
        <v>370</v>
      </c>
      <c r="N84" s="37">
        <v>21.9</v>
      </c>
      <c r="O84" s="37">
        <v>149.1</v>
      </c>
      <c r="P84" s="4">
        <f t="shared" si="15"/>
        <v>6.8082191780821919</v>
      </c>
      <c r="Q84" s="13">
        <v>20</v>
      </c>
      <c r="R84" s="22">
        <v>1</v>
      </c>
      <c r="S84" s="13">
        <v>15</v>
      </c>
      <c r="T84" s="37">
        <v>12</v>
      </c>
      <c r="U84" s="37">
        <v>12.8</v>
      </c>
      <c r="V84" s="4">
        <f t="shared" si="16"/>
        <v>1.0666666666666667</v>
      </c>
      <c r="W84" s="13">
        <v>20</v>
      </c>
      <c r="X84" s="37">
        <v>6</v>
      </c>
      <c r="Y84" s="37">
        <v>6.1</v>
      </c>
      <c r="Z84" s="4">
        <f t="shared" si="17"/>
        <v>1.0166666666666666</v>
      </c>
      <c r="AA84" s="13">
        <v>30</v>
      </c>
      <c r="AB84" s="20">
        <f t="shared" si="20"/>
        <v>2.2274319818137749</v>
      </c>
      <c r="AC84" s="20">
        <f t="shared" si="22"/>
        <v>1.3</v>
      </c>
      <c r="AD84" s="20">
        <v>2160</v>
      </c>
      <c r="AE84" s="4">
        <f t="shared" si="18"/>
        <v>196.36363636363637</v>
      </c>
      <c r="AF84" s="21">
        <f t="shared" si="14"/>
        <v>255.3</v>
      </c>
      <c r="AG84" s="21">
        <f t="shared" si="21"/>
        <v>58.936363636363637</v>
      </c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2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2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2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2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2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2"/>
      <c r="GQ84" s="11"/>
      <c r="GR84" s="11"/>
    </row>
    <row r="85" spans="1:200" s="2" customFormat="1" ht="15" customHeight="1" x14ac:dyDescent="0.25">
      <c r="A85" s="16" t="s">
        <v>86</v>
      </c>
      <c r="B85" s="37">
        <v>496.8</v>
      </c>
      <c r="C85" s="37">
        <v>525</v>
      </c>
      <c r="D85" s="4">
        <f t="shared" si="13"/>
        <v>1.0567632850241546</v>
      </c>
      <c r="E85" s="13">
        <v>10</v>
      </c>
      <c r="F85" s="5" t="s">
        <v>373</v>
      </c>
      <c r="G85" s="5" t="s">
        <v>373</v>
      </c>
      <c r="H85" s="5" t="s">
        <v>373</v>
      </c>
      <c r="I85" s="13" t="s">
        <v>370</v>
      </c>
      <c r="J85" s="5" t="s">
        <v>373</v>
      </c>
      <c r="K85" s="5" t="s">
        <v>373</v>
      </c>
      <c r="L85" s="5" t="s">
        <v>373</v>
      </c>
      <c r="M85" s="13" t="s">
        <v>370</v>
      </c>
      <c r="N85" s="37">
        <v>499</v>
      </c>
      <c r="O85" s="37">
        <v>317.3</v>
      </c>
      <c r="P85" s="4">
        <f t="shared" si="15"/>
        <v>0.63587174348697395</v>
      </c>
      <c r="Q85" s="13">
        <v>20</v>
      </c>
      <c r="R85" s="22">
        <v>1</v>
      </c>
      <c r="S85" s="13">
        <v>15</v>
      </c>
      <c r="T85" s="37">
        <v>46</v>
      </c>
      <c r="U85" s="37">
        <v>46.2</v>
      </c>
      <c r="V85" s="4">
        <f t="shared" si="16"/>
        <v>1.0043478260869565</v>
      </c>
      <c r="W85" s="13">
        <v>25</v>
      </c>
      <c r="X85" s="37">
        <v>4</v>
      </c>
      <c r="Y85" s="37">
        <v>4.0999999999999996</v>
      </c>
      <c r="Z85" s="4">
        <f t="shared" si="17"/>
        <v>1.0249999999999999</v>
      </c>
      <c r="AA85" s="13">
        <v>25</v>
      </c>
      <c r="AB85" s="20">
        <f t="shared" si="20"/>
        <v>0.93703961444373618</v>
      </c>
      <c r="AC85" s="20">
        <f t="shared" si="22"/>
        <v>0.93703961444373618</v>
      </c>
      <c r="AD85" s="20">
        <v>2199</v>
      </c>
      <c r="AE85" s="4">
        <f t="shared" si="18"/>
        <v>199.90909090909091</v>
      </c>
      <c r="AF85" s="21">
        <f t="shared" si="14"/>
        <v>187.3</v>
      </c>
      <c r="AG85" s="21">
        <f t="shared" si="21"/>
        <v>-12.609090909090895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2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2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2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2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2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2"/>
      <c r="GQ85" s="11"/>
      <c r="GR85" s="11"/>
    </row>
    <row r="86" spans="1:200" s="2" customFormat="1" ht="15" customHeight="1" x14ac:dyDescent="0.25">
      <c r="A86" s="16" t="s">
        <v>87</v>
      </c>
      <c r="B86" s="37">
        <v>79.099999999999994</v>
      </c>
      <c r="C86" s="37">
        <v>66</v>
      </c>
      <c r="D86" s="4">
        <f t="shared" si="13"/>
        <v>0.83438685208596719</v>
      </c>
      <c r="E86" s="13">
        <v>10</v>
      </c>
      <c r="F86" s="5" t="s">
        <v>373</v>
      </c>
      <c r="G86" s="5" t="s">
        <v>373</v>
      </c>
      <c r="H86" s="5" t="s">
        <v>373</v>
      </c>
      <c r="I86" s="13" t="s">
        <v>370</v>
      </c>
      <c r="J86" s="5" t="s">
        <v>373</v>
      </c>
      <c r="K86" s="5" t="s">
        <v>373</v>
      </c>
      <c r="L86" s="5" t="s">
        <v>373</v>
      </c>
      <c r="M86" s="13" t="s">
        <v>370</v>
      </c>
      <c r="N86" s="37">
        <v>76.8</v>
      </c>
      <c r="O86" s="37">
        <v>483.8</v>
      </c>
      <c r="P86" s="4">
        <f t="shared" si="15"/>
        <v>6.299479166666667</v>
      </c>
      <c r="Q86" s="13">
        <v>20</v>
      </c>
      <c r="R86" s="22">
        <v>1</v>
      </c>
      <c r="S86" s="13">
        <v>15</v>
      </c>
      <c r="T86" s="37">
        <v>11</v>
      </c>
      <c r="U86" s="37">
        <v>12</v>
      </c>
      <c r="V86" s="4">
        <f t="shared" si="16"/>
        <v>1.0909090909090908</v>
      </c>
      <c r="W86" s="13">
        <v>20</v>
      </c>
      <c r="X86" s="37">
        <v>3</v>
      </c>
      <c r="Y86" s="37">
        <v>3</v>
      </c>
      <c r="Z86" s="4">
        <f t="shared" si="17"/>
        <v>1</v>
      </c>
      <c r="AA86" s="13">
        <v>30</v>
      </c>
      <c r="AB86" s="20">
        <f t="shared" si="20"/>
        <v>2.1173856176039454</v>
      </c>
      <c r="AC86" s="20">
        <f t="shared" si="22"/>
        <v>1.2917385617603945</v>
      </c>
      <c r="AD86" s="20">
        <v>1773</v>
      </c>
      <c r="AE86" s="4">
        <f t="shared" si="18"/>
        <v>161.18181818181819</v>
      </c>
      <c r="AF86" s="21">
        <f t="shared" si="14"/>
        <v>208.2</v>
      </c>
      <c r="AG86" s="21">
        <f t="shared" si="21"/>
        <v>47.018181818181802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2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2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2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2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2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2"/>
      <c r="GQ86" s="11"/>
      <c r="GR86" s="11"/>
    </row>
    <row r="87" spans="1:200" s="2" customFormat="1" ht="15" customHeight="1" x14ac:dyDescent="0.25">
      <c r="A87" s="16" t="s">
        <v>88</v>
      </c>
      <c r="B87" s="37">
        <v>33.799999999999997</v>
      </c>
      <c r="C87" s="37">
        <v>46</v>
      </c>
      <c r="D87" s="4">
        <f t="shared" si="13"/>
        <v>1.3609467455621302</v>
      </c>
      <c r="E87" s="13">
        <v>10</v>
      </c>
      <c r="F87" s="5" t="s">
        <v>373</v>
      </c>
      <c r="G87" s="5" t="s">
        <v>373</v>
      </c>
      <c r="H87" s="5" t="s">
        <v>373</v>
      </c>
      <c r="I87" s="13" t="s">
        <v>370</v>
      </c>
      <c r="J87" s="5" t="s">
        <v>373</v>
      </c>
      <c r="K87" s="5" t="s">
        <v>373</v>
      </c>
      <c r="L87" s="5" t="s">
        <v>373</v>
      </c>
      <c r="M87" s="13" t="s">
        <v>370</v>
      </c>
      <c r="N87" s="37">
        <v>82.4</v>
      </c>
      <c r="O87" s="37">
        <v>119</v>
      </c>
      <c r="P87" s="4">
        <f t="shared" si="15"/>
        <v>1.4441747572815533</v>
      </c>
      <c r="Q87" s="13">
        <v>20</v>
      </c>
      <c r="R87" s="22">
        <v>1</v>
      </c>
      <c r="S87" s="13">
        <v>15</v>
      </c>
      <c r="T87" s="37">
        <v>59</v>
      </c>
      <c r="U87" s="37">
        <v>59.6</v>
      </c>
      <c r="V87" s="4">
        <f t="shared" si="16"/>
        <v>1.0101694915254238</v>
      </c>
      <c r="W87" s="13">
        <v>30</v>
      </c>
      <c r="X87" s="37">
        <v>3</v>
      </c>
      <c r="Y87" s="37">
        <v>2.9</v>
      </c>
      <c r="Z87" s="4">
        <f t="shared" si="17"/>
        <v>0.96666666666666667</v>
      </c>
      <c r="AA87" s="13">
        <v>20</v>
      </c>
      <c r="AB87" s="20">
        <f t="shared" si="20"/>
        <v>1.1276987440036674</v>
      </c>
      <c r="AC87" s="20">
        <f t="shared" si="22"/>
        <v>1.1276987440036674</v>
      </c>
      <c r="AD87" s="20">
        <v>1585</v>
      </c>
      <c r="AE87" s="4">
        <f t="shared" si="18"/>
        <v>144.09090909090909</v>
      </c>
      <c r="AF87" s="21">
        <f t="shared" si="14"/>
        <v>162.5</v>
      </c>
      <c r="AG87" s="21">
        <f t="shared" si="21"/>
        <v>18.409090909090907</v>
      </c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2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2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2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2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2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2"/>
      <c r="GQ87" s="11"/>
      <c r="GR87" s="11"/>
    </row>
    <row r="88" spans="1:200" s="2" customFormat="1" ht="15" customHeight="1" x14ac:dyDescent="0.25">
      <c r="A88" s="16" t="s">
        <v>89</v>
      </c>
      <c r="B88" s="37">
        <v>29.9</v>
      </c>
      <c r="C88" s="37">
        <v>36</v>
      </c>
      <c r="D88" s="4">
        <f t="shared" si="13"/>
        <v>1.2040133779264215</v>
      </c>
      <c r="E88" s="13">
        <v>10</v>
      </c>
      <c r="F88" s="5" t="s">
        <v>373</v>
      </c>
      <c r="G88" s="5" t="s">
        <v>373</v>
      </c>
      <c r="H88" s="5" t="s">
        <v>373</v>
      </c>
      <c r="I88" s="13" t="s">
        <v>370</v>
      </c>
      <c r="J88" s="5" t="s">
        <v>373</v>
      </c>
      <c r="K88" s="5" t="s">
        <v>373</v>
      </c>
      <c r="L88" s="5" t="s">
        <v>373</v>
      </c>
      <c r="M88" s="13" t="s">
        <v>370</v>
      </c>
      <c r="N88" s="37">
        <v>436.3</v>
      </c>
      <c r="O88" s="37">
        <v>88</v>
      </c>
      <c r="P88" s="4">
        <f t="shared" si="15"/>
        <v>0.20169608067843225</v>
      </c>
      <c r="Q88" s="13">
        <v>20</v>
      </c>
      <c r="R88" s="22">
        <v>1</v>
      </c>
      <c r="S88" s="13">
        <v>15</v>
      </c>
      <c r="T88" s="37">
        <v>6</v>
      </c>
      <c r="U88" s="37">
        <v>6.5</v>
      </c>
      <c r="V88" s="4">
        <f t="shared" si="16"/>
        <v>1.0833333333333333</v>
      </c>
      <c r="W88" s="13">
        <v>25</v>
      </c>
      <c r="X88" s="37">
        <v>1</v>
      </c>
      <c r="Y88" s="37">
        <v>1.1000000000000001</v>
      </c>
      <c r="Z88" s="4">
        <f t="shared" si="17"/>
        <v>1.1000000000000001</v>
      </c>
      <c r="AA88" s="13">
        <v>25</v>
      </c>
      <c r="AB88" s="20">
        <f t="shared" si="20"/>
        <v>0.90165672343332826</v>
      </c>
      <c r="AC88" s="20">
        <f t="shared" si="22"/>
        <v>0.90165672343332826</v>
      </c>
      <c r="AD88" s="20">
        <v>1552</v>
      </c>
      <c r="AE88" s="4">
        <f t="shared" si="18"/>
        <v>141.09090909090909</v>
      </c>
      <c r="AF88" s="21">
        <f t="shared" si="14"/>
        <v>127.2</v>
      </c>
      <c r="AG88" s="21">
        <f t="shared" si="21"/>
        <v>-13.890909090909091</v>
      </c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2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2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2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2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2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2"/>
      <c r="GQ88" s="11"/>
      <c r="GR88" s="11"/>
    </row>
    <row r="89" spans="1:200" s="2" customFormat="1" ht="15" customHeight="1" x14ac:dyDescent="0.25">
      <c r="A89" s="16" t="s">
        <v>90</v>
      </c>
      <c r="B89" s="37">
        <v>30.9</v>
      </c>
      <c r="C89" s="37">
        <v>39</v>
      </c>
      <c r="D89" s="4">
        <f t="shared" si="13"/>
        <v>1.2621359223300972</v>
      </c>
      <c r="E89" s="13">
        <v>10</v>
      </c>
      <c r="F89" s="5" t="s">
        <v>373</v>
      </c>
      <c r="G89" s="5" t="s">
        <v>373</v>
      </c>
      <c r="H89" s="5" t="s">
        <v>373</v>
      </c>
      <c r="I89" s="13" t="s">
        <v>370</v>
      </c>
      <c r="J89" s="5" t="s">
        <v>373</v>
      </c>
      <c r="K89" s="5" t="s">
        <v>373</v>
      </c>
      <c r="L89" s="5" t="s">
        <v>373</v>
      </c>
      <c r="M89" s="13" t="s">
        <v>370</v>
      </c>
      <c r="N89" s="37">
        <v>196.1</v>
      </c>
      <c r="O89" s="37">
        <v>13.6</v>
      </c>
      <c r="P89" s="4">
        <f t="shared" si="15"/>
        <v>6.9352371239163699E-2</v>
      </c>
      <c r="Q89" s="13">
        <v>20</v>
      </c>
      <c r="R89" s="22">
        <v>1</v>
      </c>
      <c r="S89" s="13">
        <v>15</v>
      </c>
      <c r="T89" s="37">
        <v>12</v>
      </c>
      <c r="U89" s="37">
        <v>12.3</v>
      </c>
      <c r="V89" s="4">
        <f t="shared" si="16"/>
        <v>1.0250000000000001</v>
      </c>
      <c r="W89" s="13">
        <v>25</v>
      </c>
      <c r="X89" s="37">
        <v>2</v>
      </c>
      <c r="Y89" s="37">
        <v>2.1</v>
      </c>
      <c r="Z89" s="4">
        <f t="shared" si="17"/>
        <v>1.05</v>
      </c>
      <c r="AA89" s="13">
        <v>25</v>
      </c>
      <c r="AB89" s="20">
        <f t="shared" si="20"/>
        <v>0.85140428050614991</v>
      </c>
      <c r="AC89" s="20">
        <f t="shared" si="22"/>
        <v>0.85140428050614991</v>
      </c>
      <c r="AD89" s="20">
        <v>2009</v>
      </c>
      <c r="AE89" s="4">
        <f t="shared" si="18"/>
        <v>182.63636363636363</v>
      </c>
      <c r="AF89" s="21">
        <f t="shared" si="14"/>
        <v>155.5</v>
      </c>
      <c r="AG89" s="21">
        <f t="shared" si="21"/>
        <v>-27.136363636363626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2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2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2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2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2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2"/>
      <c r="GQ89" s="11"/>
      <c r="GR89" s="11"/>
    </row>
    <row r="90" spans="1:200" s="2" customFormat="1" ht="15" customHeight="1" x14ac:dyDescent="0.25">
      <c r="A90" s="16" t="s">
        <v>91</v>
      </c>
      <c r="B90" s="37">
        <v>471.9</v>
      </c>
      <c r="C90" s="37">
        <v>533</v>
      </c>
      <c r="D90" s="4">
        <f t="shared" si="13"/>
        <v>1.1294765840220387</v>
      </c>
      <c r="E90" s="13">
        <v>10</v>
      </c>
      <c r="F90" s="5" t="s">
        <v>373</v>
      </c>
      <c r="G90" s="5" t="s">
        <v>373</v>
      </c>
      <c r="H90" s="5" t="s">
        <v>373</v>
      </c>
      <c r="I90" s="13" t="s">
        <v>370</v>
      </c>
      <c r="J90" s="5" t="s">
        <v>373</v>
      </c>
      <c r="K90" s="5" t="s">
        <v>373</v>
      </c>
      <c r="L90" s="5" t="s">
        <v>373</v>
      </c>
      <c r="M90" s="13" t="s">
        <v>370</v>
      </c>
      <c r="N90" s="37">
        <v>114.6</v>
      </c>
      <c r="O90" s="37">
        <v>176.4</v>
      </c>
      <c r="P90" s="4">
        <f t="shared" si="15"/>
        <v>1.5392670157068065</v>
      </c>
      <c r="Q90" s="13">
        <v>20</v>
      </c>
      <c r="R90" s="22">
        <v>1</v>
      </c>
      <c r="S90" s="13">
        <v>15</v>
      </c>
      <c r="T90" s="37">
        <v>14</v>
      </c>
      <c r="U90" s="37">
        <v>15</v>
      </c>
      <c r="V90" s="4">
        <f t="shared" si="16"/>
        <v>1.0714285714285714</v>
      </c>
      <c r="W90" s="13">
        <v>30</v>
      </c>
      <c r="X90" s="37">
        <v>1</v>
      </c>
      <c r="Y90" s="37">
        <v>1.2</v>
      </c>
      <c r="Z90" s="4">
        <f t="shared" si="17"/>
        <v>1.2</v>
      </c>
      <c r="AA90" s="13">
        <v>20</v>
      </c>
      <c r="AB90" s="20">
        <f t="shared" si="20"/>
        <v>1.1918206662864594</v>
      </c>
      <c r="AC90" s="20">
        <f t="shared" si="22"/>
        <v>1.1918206662864594</v>
      </c>
      <c r="AD90" s="20">
        <v>2679</v>
      </c>
      <c r="AE90" s="4">
        <f t="shared" si="18"/>
        <v>243.54545454545453</v>
      </c>
      <c r="AF90" s="21">
        <f t="shared" si="14"/>
        <v>290.3</v>
      </c>
      <c r="AG90" s="21">
        <f t="shared" si="21"/>
        <v>46.754545454545479</v>
      </c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2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2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2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2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2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2"/>
      <c r="GQ90" s="11"/>
      <c r="GR90" s="11"/>
    </row>
    <row r="91" spans="1:200" s="2" customFormat="1" ht="15" customHeight="1" x14ac:dyDescent="0.25">
      <c r="A91" s="36" t="s">
        <v>92</v>
      </c>
      <c r="B91" s="37"/>
      <c r="C91" s="37"/>
      <c r="D91" s="4"/>
      <c r="E91" s="13"/>
      <c r="F91" s="5"/>
      <c r="G91" s="5"/>
      <c r="H91" s="5"/>
      <c r="I91" s="13"/>
      <c r="J91" s="5"/>
      <c r="K91" s="5"/>
      <c r="L91" s="5"/>
      <c r="M91" s="13"/>
      <c r="N91" s="37"/>
      <c r="O91" s="37"/>
      <c r="P91" s="4"/>
      <c r="Q91" s="13"/>
      <c r="R91" s="22"/>
      <c r="S91" s="13"/>
      <c r="T91" s="37"/>
      <c r="U91" s="37"/>
      <c r="V91" s="4"/>
      <c r="W91" s="13"/>
      <c r="X91" s="37"/>
      <c r="Y91" s="37"/>
      <c r="Z91" s="4"/>
      <c r="AA91" s="13"/>
      <c r="AB91" s="20"/>
      <c r="AC91" s="20"/>
      <c r="AD91" s="20"/>
      <c r="AE91" s="4"/>
      <c r="AF91" s="21"/>
      <c r="AG91" s="2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2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2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2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2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2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2"/>
      <c r="GQ91" s="11"/>
      <c r="GR91" s="11"/>
    </row>
    <row r="92" spans="1:200" s="2" customFormat="1" ht="15" customHeight="1" x14ac:dyDescent="0.25">
      <c r="A92" s="16" t="s">
        <v>93</v>
      </c>
      <c r="B92" s="37">
        <v>0</v>
      </c>
      <c r="C92" s="37">
        <v>0</v>
      </c>
      <c r="D92" s="4">
        <f t="shared" si="13"/>
        <v>0</v>
      </c>
      <c r="E92" s="13">
        <v>0</v>
      </c>
      <c r="F92" s="5" t="s">
        <v>373</v>
      </c>
      <c r="G92" s="5" t="s">
        <v>373</v>
      </c>
      <c r="H92" s="5" t="s">
        <v>373</v>
      </c>
      <c r="I92" s="13" t="s">
        <v>370</v>
      </c>
      <c r="J92" s="5" t="s">
        <v>373</v>
      </c>
      <c r="K92" s="5" t="s">
        <v>373</v>
      </c>
      <c r="L92" s="5" t="s">
        <v>373</v>
      </c>
      <c r="M92" s="13" t="s">
        <v>370</v>
      </c>
      <c r="N92" s="37">
        <v>5.6</v>
      </c>
      <c r="O92" s="37">
        <v>11.6</v>
      </c>
      <c r="P92" s="4">
        <f t="shared" si="15"/>
        <v>2.0714285714285716</v>
      </c>
      <c r="Q92" s="13">
        <v>20</v>
      </c>
      <c r="R92" s="22">
        <v>1</v>
      </c>
      <c r="S92" s="13">
        <v>15</v>
      </c>
      <c r="T92" s="37">
        <v>1</v>
      </c>
      <c r="U92" s="37">
        <v>1.5</v>
      </c>
      <c r="V92" s="4">
        <f t="shared" si="16"/>
        <v>1.5</v>
      </c>
      <c r="W92" s="13">
        <v>20</v>
      </c>
      <c r="X92" s="37">
        <v>0.1</v>
      </c>
      <c r="Y92" s="37">
        <v>0.2</v>
      </c>
      <c r="Z92" s="4">
        <f t="shared" si="17"/>
        <v>2</v>
      </c>
      <c r="AA92" s="13">
        <v>30</v>
      </c>
      <c r="AB92" s="20">
        <f t="shared" si="20"/>
        <v>1.7226890756302522</v>
      </c>
      <c r="AC92" s="20">
        <f t="shared" si="22"/>
        <v>1.2522689075630251</v>
      </c>
      <c r="AD92" s="20">
        <v>1226</v>
      </c>
      <c r="AE92" s="4">
        <f t="shared" si="18"/>
        <v>111.45454545454545</v>
      </c>
      <c r="AF92" s="21">
        <f t="shared" si="14"/>
        <v>139.6</v>
      </c>
      <c r="AG92" s="21">
        <f t="shared" si="21"/>
        <v>28.145454545454541</v>
      </c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2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2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2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2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2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2"/>
      <c r="GQ92" s="11"/>
      <c r="GR92" s="11"/>
    </row>
    <row r="93" spans="1:200" s="2" customFormat="1" ht="15" customHeight="1" x14ac:dyDescent="0.25">
      <c r="A93" s="16" t="s">
        <v>94</v>
      </c>
      <c r="B93" s="37">
        <v>20255</v>
      </c>
      <c r="C93" s="37">
        <v>16748.2</v>
      </c>
      <c r="D93" s="4">
        <f t="shared" si="13"/>
        <v>0.82686744013823754</v>
      </c>
      <c r="E93" s="13">
        <v>10</v>
      </c>
      <c r="F93" s="5" t="s">
        <v>373</v>
      </c>
      <c r="G93" s="5" t="s">
        <v>373</v>
      </c>
      <c r="H93" s="5" t="s">
        <v>373</v>
      </c>
      <c r="I93" s="13" t="s">
        <v>370</v>
      </c>
      <c r="J93" s="5" t="s">
        <v>373</v>
      </c>
      <c r="K93" s="5" t="s">
        <v>373</v>
      </c>
      <c r="L93" s="5" t="s">
        <v>373</v>
      </c>
      <c r="M93" s="13" t="s">
        <v>370</v>
      </c>
      <c r="N93" s="37">
        <v>748.5</v>
      </c>
      <c r="O93" s="37">
        <v>763.1</v>
      </c>
      <c r="P93" s="4">
        <f t="shared" si="15"/>
        <v>1.0195056780227121</v>
      </c>
      <c r="Q93" s="13">
        <v>20</v>
      </c>
      <c r="R93" s="22">
        <v>1</v>
      </c>
      <c r="S93" s="13">
        <v>15</v>
      </c>
      <c r="T93" s="37">
        <v>6</v>
      </c>
      <c r="U93" s="37">
        <v>0</v>
      </c>
      <c r="V93" s="4">
        <f t="shared" si="16"/>
        <v>0</v>
      </c>
      <c r="W93" s="13">
        <v>20</v>
      </c>
      <c r="X93" s="37">
        <v>0.2</v>
      </c>
      <c r="Y93" s="37">
        <v>2.5</v>
      </c>
      <c r="Z93" s="4">
        <f t="shared" si="17"/>
        <v>12.5</v>
      </c>
      <c r="AA93" s="13">
        <v>30</v>
      </c>
      <c r="AB93" s="20">
        <f t="shared" si="20"/>
        <v>4.4069346101245959</v>
      </c>
      <c r="AC93" s="20">
        <f t="shared" si="22"/>
        <v>1.3</v>
      </c>
      <c r="AD93" s="20">
        <v>2745</v>
      </c>
      <c r="AE93" s="4">
        <f t="shared" si="18"/>
        <v>249.54545454545453</v>
      </c>
      <c r="AF93" s="21">
        <f t="shared" si="14"/>
        <v>324.39999999999998</v>
      </c>
      <c r="AG93" s="21">
        <f t="shared" si="21"/>
        <v>74.854545454545445</v>
      </c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2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2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2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2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2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2"/>
      <c r="GQ93" s="11"/>
      <c r="GR93" s="11"/>
    </row>
    <row r="94" spans="1:200" s="2" customFormat="1" ht="15" customHeight="1" x14ac:dyDescent="0.25">
      <c r="A94" s="16" t="s">
        <v>95</v>
      </c>
      <c r="B94" s="37">
        <v>93.9</v>
      </c>
      <c r="C94" s="37">
        <v>0</v>
      </c>
      <c r="D94" s="4">
        <f t="shared" si="13"/>
        <v>0</v>
      </c>
      <c r="E94" s="13">
        <v>10</v>
      </c>
      <c r="F94" s="5" t="s">
        <v>373</v>
      </c>
      <c r="G94" s="5" t="s">
        <v>373</v>
      </c>
      <c r="H94" s="5" t="s">
        <v>373</v>
      </c>
      <c r="I94" s="13" t="s">
        <v>370</v>
      </c>
      <c r="J94" s="5" t="s">
        <v>373</v>
      </c>
      <c r="K94" s="5" t="s">
        <v>373</v>
      </c>
      <c r="L94" s="5" t="s">
        <v>373</v>
      </c>
      <c r="M94" s="13" t="s">
        <v>370</v>
      </c>
      <c r="N94" s="37">
        <v>26.3</v>
      </c>
      <c r="O94" s="37">
        <v>58.4</v>
      </c>
      <c r="P94" s="4">
        <f t="shared" si="15"/>
        <v>2.2205323193916349</v>
      </c>
      <c r="Q94" s="13">
        <v>20</v>
      </c>
      <c r="R94" s="22">
        <v>1</v>
      </c>
      <c r="S94" s="13">
        <v>15</v>
      </c>
      <c r="T94" s="37">
        <v>15</v>
      </c>
      <c r="U94" s="37">
        <v>15.8</v>
      </c>
      <c r="V94" s="4">
        <f t="shared" si="16"/>
        <v>1.0533333333333335</v>
      </c>
      <c r="W94" s="13">
        <v>20</v>
      </c>
      <c r="X94" s="37">
        <v>0.9</v>
      </c>
      <c r="Y94" s="37">
        <v>1.1000000000000001</v>
      </c>
      <c r="Z94" s="4">
        <f t="shared" si="17"/>
        <v>1.2222222222222223</v>
      </c>
      <c r="AA94" s="13">
        <v>30</v>
      </c>
      <c r="AB94" s="20">
        <f t="shared" si="20"/>
        <v>1.2330945233806951</v>
      </c>
      <c r="AC94" s="20">
        <f t="shared" si="22"/>
        <v>1.2033094523380694</v>
      </c>
      <c r="AD94" s="20">
        <v>2431</v>
      </c>
      <c r="AE94" s="4">
        <f t="shared" si="18"/>
        <v>221</v>
      </c>
      <c r="AF94" s="21">
        <f t="shared" si="14"/>
        <v>265.89999999999998</v>
      </c>
      <c r="AG94" s="21">
        <f t="shared" si="21"/>
        <v>44.899999999999977</v>
      </c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2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2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2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2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2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2"/>
      <c r="GQ94" s="11"/>
      <c r="GR94" s="11"/>
    </row>
    <row r="95" spans="1:200" s="2" customFormat="1" ht="15" customHeight="1" x14ac:dyDescent="0.25">
      <c r="A95" s="16" t="s">
        <v>96</v>
      </c>
      <c r="B95" s="37">
        <v>0</v>
      </c>
      <c r="C95" s="37">
        <v>0</v>
      </c>
      <c r="D95" s="4">
        <f t="shared" si="13"/>
        <v>0</v>
      </c>
      <c r="E95" s="13">
        <v>0</v>
      </c>
      <c r="F95" s="5" t="s">
        <v>373</v>
      </c>
      <c r="G95" s="5" t="s">
        <v>373</v>
      </c>
      <c r="H95" s="5" t="s">
        <v>373</v>
      </c>
      <c r="I95" s="13" t="s">
        <v>370</v>
      </c>
      <c r="J95" s="5" t="s">
        <v>373</v>
      </c>
      <c r="K95" s="5" t="s">
        <v>373</v>
      </c>
      <c r="L95" s="5" t="s">
        <v>373</v>
      </c>
      <c r="M95" s="13" t="s">
        <v>370</v>
      </c>
      <c r="N95" s="37">
        <v>9.6999999999999993</v>
      </c>
      <c r="O95" s="37">
        <v>74</v>
      </c>
      <c r="P95" s="4">
        <f t="shared" si="15"/>
        <v>7.6288659793814437</v>
      </c>
      <c r="Q95" s="13">
        <v>20</v>
      </c>
      <c r="R95" s="22">
        <v>1</v>
      </c>
      <c r="S95" s="13">
        <v>15</v>
      </c>
      <c r="T95" s="37">
        <v>4</v>
      </c>
      <c r="U95" s="37">
        <v>5.3</v>
      </c>
      <c r="V95" s="4">
        <f t="shared" si="16"/>
        <v>1.325</v>
      </c>
      <c r="W95" s="13">
        <v>20</v>
      </c>
      <c r="X95" s="37">
        <v>0.2</v>
      </c>
      <c r="Y95" s="37">
        <v>0.6</v>
      </c>
      <c r="Z95" s="4">
        <f t="shared" si="17"/>
        <v>2.9999999999999996</v>
      </c>
      <c r="AA95" s="13">
        <v>30</v>
      </c>
      <c r="AB95" s="20">
        <f t="shared" si="20"/>
        <v>3.3420861127956334</v>
      </c>
      <c r="AC95" s="20">
        <f t="shared" si="22"/>
        <v>1.3</v>
      </c>
      <c r="AD95" s="20">
        <v>1608</v>
      </c>
      <c r="AE95" s="4">
        <f t="shared" si="18"/>
        <v>146.18181818181819</v>
      </c>
      <c r="AF95" s="21">
        <f t="shared" si="14"/>
        <v>190</v>
      </c>
      <c r="AG95" s="21">
        <f t="shared" si="21"/>
        <v>43.818181818181813</v>
      </c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2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2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2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2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2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2"/>
      <c r="GQ95" s="11"/>
      <c r="GR95" s="11"/>
    </row>
    <row r="96" spans="1:200" s="2" customFormat="1" ht="15" customHeight="1" x14ac:dyDescent="0.25">
      <c r="A96" s="16" t="s">
        <v>97</v>
      </c>
      <c r="B96" s="37">
        <v>0</v>
      </c>
      <c r="C96" s="37">
        <v>118</v>
      </c>
      <c r="D96" s="4">
        <f t="shared" si="13"/>
        <v>0</v>
      </c>
      <c r="E96" s="13">
        <v>0</v>
      </c>
      <c r="F96" s="5" t="s">
        <v>373</v>
      </c>
      <c r="G96" s="5" t="s">
        <v>373</v>
      </c>
      <c r="H96" s="5" t="s">
        <v>373</v>
      </c>
      <c r="I96" s="13" t="s">
        <v>370</v>
      </c>
      <c r="J96" s="5" t="s">
        <v>373</v>
      </c>
      <c r="K96" s="5" t="s">
        <v>373</v>
      </c>
      <c r="L96" s="5" t="s">
        <v>373</v>
      </c>
      <c r="M96" s="13" t="s">
        <v>370</v>
      </c>
      <c r="N96" s="37">
        <v>26.6</v>
      </c>
      <c r="O96" s="37">
        <v>42.2</v>
      </c>
      <c r="P96" s="4">
        <f t="shared" si="15"/>
        <v>1.5864661654135339</v>
      </c>
      <c r="Q96" s="13">
        <v>20</v>
      </c>
      <c r="R96" s="22">
        <v>1</v>
      </c>
      <c r="S96" s="13">
        <v>15</v>
      </c>
      <c r="T96" s="37">
        <v>35</v>
      </c>
      <c r="U96" s="37">
        <v>36.1</v>
      </c>
      <c r="V96" s="4">
        <f t="shared" si="16"/>
        <v>1.0314285714285714</v>
      </c>
      <c r="W96" s="13">
        <v>25</v>
      </c>
      <c r="X96" s="37">
        <v>1.3</v>
      </c>
      <c r="Y96" s="37">
        <v>2.1</v>
      </c>
      <c r="Z96" s="4">
        <f t="shared" si="17"/>
        <v>1.6153846153846154</v>
      </c>
      <c r="AA96" s="13">
        <v>25</v>
      </c>
      <c r="AB96" s="20">
        <f t="shared" si="20"/>
        <v>1.3282312115129453</v>
      </c>
      <c r="AC96" s="20">
        <f t="shared" si="22"/>
        <v>1.2128231211512945</v>
      </c>
      <c r="AD96" s="20">
        <v>2344</v>
      </c>
      <c r="AE96" s="4">
        <f t="shared" si="18"/>
        <v>213.09090909090909</v>
      </c>
      <c r="AF96" s="21">
        <f t="shared" si="14"/>
        <v>258.39999999999998</v>
      </c>
      <c r="AG96" s="21">
        <f t="shared" si="21"/>
        <v>45.309090909090884</v>
      </c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2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2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2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2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2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2"/>
      <c r="GQ96" s="11"/>
      <c r="GR96" s="11"/>
    </row>
    <row r="97" spans="1:200" s="2" customFormat="1" ht="15" customHeight="1" x14ac:dyDescent="0.25">
      <c r="A97" s="16" t="s">
        <v>98</v>
      </c>
      <c r="B97" s="37">
        <v>46.9</v>
      </c>
      <c r="C97" s="37">
        <v>0</v>
      </c>
      <c r="D97" s="4">
        <f t="shared" si="13"/>
        <v>0</v>
      </c>
      <c r="E97" s="13">
        <v>10</v>
      </c>
      <c r="F97" s="5" t="s">
        <v>373</v>
      </c>
      <c r="G97" s="5" t="s">
        <v>373</v>
      </c>
      <c r="H97" s="5" t="s">
        <v>373</v>
      </c>
      <c r="I97" s="13" t="s">
        <v>370</v>
      </c>
      <c r="J97" s="5" t="s">
        <v>373</v>
      </c>
      <c r="K97" s="5" t="s">
        <v>373</v>
      </c>
      <c r="L97" s="5" t="s">
        <v>373</v>
      </c>
      <c r="M97" s="13" t="s">
        <v>370</v>
      </c>
      <c r="N97" s="37">
        <v>6.9</v>
      </c>
      <c r="O97" s="37">
        <v>226.9</v>
      </c>
      <c r="P97" s="4">
        <f t="shared" si="15"/>
        <v>32.884057971014492</v>
      </c>
      <c r="Q97" s="13">
        <v>20</v>
      </c>
      <c r="R97" s="22">
        <v>1</v>
      </c>
      <c r="S97" s="13">
        <v>15</v>
      </c>
      <c r="T97" s="37">
        <v>32</v>
      </c>
      <c r="U97" s="37">
        <v>33.200000000000003</v>
      </c>
      <c r="V97" s="4">
        <f t="shared" si="16"/>
        <v>1.0375000000000001</v>
      </c>
      <c r="W97" s="13">
        <v>25</v>
      </c>
      <c r="X97" s="37">
        <v>1.6</v>
      </c>
      <c r="Y97" s="37">
        <v>1.8</v>
      </c>
      <c r="Z97" s="4">
        <f t="shared" si="17"/>
        <v>1.125</v>
      </c>
      <c r="AA97" s="13">
        <v>25</v>
      </c>
      <c r="AB97" s="20">
        <f t="shared" si="20"/>
        <v>7.6499332570556833</v>
      </c>
      <c r="AC97" s="20">
        <f t="shared" si="22"/>
        <v>1.3</v>
      </c>
      <c r="AD97" s="20">
        <v>1434</v>
      </c>
      <c r="AE97" s="4">
        <f t="shared" si="18"/>
        <v>130.36363636363637</v>
      </c>
      <c r="AF97" s="21">
        <f t="shared" si="14"/>
        <v>169.5</v>
      </c>
      <c r="AG97" s="21">
        <f t="shared" si="21"/>
        <v>39.136363636363626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2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2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2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2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2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2"/>
      <c r="GQ97" s="11"/>
      <c r="GR97" s="11"/>
    </row>
    <row r="98" spans="1:200" s="2" customFormat="1" ht="15" customHeight="1" x14ac:dyDescent="0.25">
      <c r="A98" s="16" t="s">
        <v>99</v>
      </c>
      <c r="B98" s="37">
        <v>935</v>
      </c>
      <c r="C98" s="37">
        <v>1341</v>
      </c>
      <c r="D98" s="4">
        <f t="shared" si="13"/>
        <v>1.4342245989304814</v>
      </c>
      <c r="E98" s="13">
        <v>10</v>
      </c>
      <c r="F98" s="5" t="s">
        <v>373</v>
      </c>
      <c r="G98" s="5" t="s">
        <v>373</v>
      </c>
      <c r="H98" s="5" t="s">
        <v>373</v>
      </c>
      <c r="I98" s="13" t="s">
        <v>370</v>
      </c>
      <c r="J98" s="5" t="s">
        <v>373</v>
      </c>
      <c r="K98" s="5" t="s">
        <v>373</v>
      </c>
      <c r="L98" s="5" t="s">
        <v>373</v>
      </c>
      <c r="M98" s="13" t="s">
        <v>370</v>
      </c>
      <c r="N98" s="37">
        <v>27.2</v>
      </c>
      <c r="O98" s="37">
        <v>14.9</v>
      </c>
      <c r="P98" s="4">
        <f t="shared" si="15"/>
        <v>0.54779411764705888</v>
      </c>
      <c r="Q98" s="13">
        <v>20</v>
      </c>
      <c r="R98" s="22">
        <v>1</v>
      </c>
      <c r="S98" s="13">
        <v>15</v>
      </c>
      <c r="T98" s="37">
        <v>1</v>
      </c>
      <c r="U98" s="37">
        <v>1.3</v>
      </c>
      <c r="V98" s="4">
        <f t="shared" si="16"/>
        <v>1.3</v>
      </c>
      <c r="W98" s="13">
        <v>20</v>
      </c>
      <c r="X98" s="37">
        <v>0</v>
      </c>
      <c r="Y98" s="37">
        <v>0</v>
      </c>
      <c r="Z98" s="4">
        <f t="shared" si="17"/>
        <v>1</v>
      </c>
      <c r="AA98" s="13">
        <v>30</v>
      </c>
      <c r="AB98" s="20">
        <f t="shared" si="20"/>
        <v>1.0136645088657472</v>
      </c>
      <c r="AC98" s="20">
        <f t="shared" si="22"/>
        <v>1.0136645088657472</v>
      </c>
      <c r="AD98" s="20">
        <v>2193</v>
      </c>
      <c r="AE98" s="4">
        <f t="shared" si="18"/>
        <v>199.36363636363637</v>
      </c>
      <c r="AF98" s="21">
        <f t="shared" si="14"/>
        <v>202.1</v>
      </c>
      <c r="AG98" s="21">
        <f t="shared" si="21"/>
        <v>2.7363636363636203</v>
      </c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2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2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2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2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2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2"/>
      <c r="GQ98" s="11"/>
      <c r="GR98" s="11"/>
    </row>
    <row r="99" spans="1:200" s="2" customFormat="1" ht="15" customHeight="1" x14ac:dyDescent="0.25">
      <c r="A99" s="16" t="s">
        <v>100</v>
      </c>
      <c r="B99" s="37">
        <v>124.3</v>
      </c>
      <c r="C99" s="37">
        <v>113</v>
      </c>
      <c r="D99" s="4">
        <f t="shared" si="13"/>
        <v>0.90909090909090906</v>
      </c>
      <c r="E99" s="13">
        <v>10</v>
      </c>
      <c r="F99" s="5" t="s">
        <v>373</v>
      </c>
      <c r="G99" s="5" t="s">
        <v>373</v>
      </c>
      <c r="H99" s="5" t="s">
        <v>373</v>
      </c>
      <c r="I99" s="13" t="s">
        <v>370</v>
      </c>
      <c r="J99" s="5" t="s">
        <v>373</v>
      </c>
      <c r="K99" s="5" t="s">
        <v>373</v>
      </c>
      <c r="L99" s="5" t="s">
        <v>373</v>
      </c>
      <c r="M99" s="13" t="s">
        <v>370</v>
      </c>
      <c r="N99" s="37">
        <v>377.1</v>
      </c>
      <c r="O99" s="37">
        <v>273.60000000000002</v>
      </c>
      <c r="P99" s="4">
        <f t="shared" si="15"/>
        <v>0.72553699284009543</v>
      </c>
      <c r="Q99" s="13">
        <v>20</v>
      </c>
      <c r="R99" s="22">
        <v>1</v>
      </c>
      <c r="S99" s="13">
        <v>15</v>
      </c>
      <c r="T99" s="37">
        <v>49</v>
      </c>
      <c r="U99" s="37">
        <v>7.5</v>
      </c>
      <c r="V99" s="4">
        <f t="shared" si="16"/>
        <v>0.15306122448979592</v>
      </c>
      <c r="W99" s="13">
        <v>25</v>
      </c>
      <c r="X99" s="37">
        <v>1.3</v>
      </c>
      <c r="Y99" s="37">
        <v>2.1</v>
      </c>
      <c r="Z99" s="4">
        <f t="shared" si="17"/>
        <v>1.6153846153846154</v>
      </c>
      <c r="AA99" s="13">
        <v>25</v>
      </c>
      <c r="AB99" s="20">
        <f t="shared" si="20"/>
        <v>0.87171363099548715</v>
      </c>
      <c r="AC99" s="20">
        <f t="shared" si="22"/>
        <v>0.87171363099548715</v>
      </c>
      <c r="AD99" s="20">
        <v>835</v>
      </c>
      <c r="AE99" s="4">
        <f t="shared" si="18"/>
        <v>75.909090909090907</v>
      </c>
      <c r="AF99" s="21">
        <f t="shared" si="14"/>
        <v>66.2</v>
      </c>
      <c r="AG99" s="21">
        <f t="shared" si="21"/>
        <v>-9.7090909090909037</v>
      </c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2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2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2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2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2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2"/>
      <c r="GQ99" s="11"/>
      <c r="GR99" s="11"/>
    </row>
    <row r="100" spans="1:200" s="2" customFormat="1" ht="15" customHeight="1" x14ac:dyDescent="0.25">
      <c r="A100" s="16" t="s">
        <v>101</v>
      </c>
      <c r="B100" s="37">
        <v>221</v>
      </c>
      <c r="C100" s="37">
        <v>245</v>
      </c>
      <c r="D100" s="4">
        <f t="shared" si="13"/>
        <v>1.1085972850678734</v>
      </c>
      <c r="E100" s="13">
        <v>10</v>
      </c>
      <c r="F100" s="5" t="s">
        <v>373</v>
      </c>
      <c r="G100" s="5" t="s">
        <v>373</v>
      </c>
      <c r="H100" s="5" t="s">
        <v>373</v>
      </c>
      <c r="I100" s="13" t="s">
        <v>370</v>
      </c>
      <c r="J100" s="5" t="s">
        <v>373</v>
      </c>
      <c r="K100" s="5" t="s">
        <v>373</v>
      </c>
      <c r="L100" s="5" t="s">
        <v>373</v>
      </c>
      <c r="M100" s="13" t="s">
        <v>370</v>
      </c>
      <c r="N100" s="37">
        <v>156.1</v>
      </c>
      <c r="O100" s="37">
        <v>179.2</v>
      </c>
      <c r="P100" s="4">
        <f t="shared" si="15"/>
        <v>1.147982062780269</v>
      </c>
      <c r="Q100" s="13">
        <v>20</v>
      </c>
      <c r="R100" s="22">
        <v>1</v>
      </c>
      <c r="S100" s="13">
        <v>15</v>
      </c>
      <c r="T100" s="37">
        <v>114</v>
      </c>
      <c r="U100" s="37">
        <v>137.80000000000001</v>
      </c>
      <c r="V100" s="4">
        <f t="shared" si="16"/>
        <v>1.2087719298245616</v>
      </c>
      <c r="W100" s="13">
        <v>25</v>
      </c>
      <c r="X100" s="37">
        <v>7</v>
      </c>
      <c r="Y100" s="37">
        <v>8.4</v>
      </c>
      <c r="Z100" s="4">
        <f t="shared" si="17"/>
        <v>1.2</v>
      </c>
      <c r="AA100" s="13">
        <v>25</v>
      </c>
      <c r="AB100" s="20">
        <f t="shared" si="20"/>
        <v>1.1501569721252436</v>
      </c>
      <c r="AC100" s="20">
        <f t="shared" si="22"/>
        <v>1.1501569721252436</v>
      </c>
      <c r="AD100" s="20">
        <v>2807</v>
      </c>
      <c r="AE100" s="4">
        <f t="shared" si="18"/>
        <v>255.18181818181819</v>
      </c>
      <c r="AF100" s="21">
        <f t="shared" si="14"/>
        <v>293.5</v>
      </c>
      <c r="AG100" s="21">
        <f t="shared" si="21"/>
        <v>38.318181818181813</v>
      </c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2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2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2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2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2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2"/>
      <c r="GQ100" s="11"/>
      <c r="GR100" s="11"/>
    </row>
    <row r="101" spans="1:200" s="2" customFormat="1" ht="15" customHeight="1" x14ac:dyDescent="0.25">
      <c r="A101" s="16" t="s">
        <v>102</v>
      </c>
      <c r="B101" s="37">
        <v>0</v>
      </c>
      <c r="C101" s="37">
        <v>0</v>
      </c>
      <c r="D101" s="4">
        <f t="shared" si="13"/>
        <v>0</v>
      </c>
      <c r="E101" s="13">
        <v>0</v>
      </c>
      <c r="F101" s="5" t="s">
        <v>373</v>
      </c>
      <c r="G101" s="5" t="s">
        <v>373</v>
      </c>
      <c r="H101" s="5" t="s">
        <v>373</v>
      </c>
      <c r="I101" s="13" t="s">
        <v>370</v>
      </c>
      <c r="J101" s="5" t="s">
        <v>373</v>
      </c>
      <c r="K101" s="5" t="s">
        <v>373</v>
      </c>
      <c r="L101" s="5" t="s">
        <v>373</v>
      </c>
      <c r="M101" s="13" t="s">
        <v>370</v>
      </c>
      <c r="N101" s="37">
        <v>8.5</v>
      </c>
      <c r="O101" s="37">
        <v>59.9</v>
      </c>
      <c r="P101" s="4">
        <f t="shared" si="15"/>
        <v>7.0470588235294116</v>
      </c>
      <c r="Q101" s="13">
        <v>20</v>
      </c>
      <c r="R101" s="22">
        <v>1</v>
      </c>
      <c r="S101" s="13">
        <v>15</v>
      </c>
      <c r="T101" s="37">
        <v>11</v>
      </c>
      <c r="U101" s="37">
        <v>11.6</v>
      </c>
      <c r="V101" s="4">
        <f t="shared" si="16"/>
        <v>1.0545454545454545</v>
      </c>
      <c r="W101" s="13">
        <v>15</v>
      </c>
      <c r="X101" s="37">
        <v>0.5</v>
      </c>
      <c r="Y101" s="37">
        <v>1.3</v>
      </c>
      <c r="Z101" s="4">
        <f t="shared" si="17"/>
        <v>2.6</v>
      </c>
      <c r="AA101" s="13">
        <v>35</v>
      </c>
      <c r="AB101" s="20">
        <f t="shared" si="20"/>
        <v>3.0912865681031771</v>
      </c>
      <c r="AC101" s="20">
        <f t="shared" si="22"/>
        <v>1.3</v>
      </c>
      <c r="AD101" s="20">
        <v>2643</v>
      </c>
      <c r="AE101" s="4">
        <f t="shared" si="18"/>
        <v>240.27272727272728</v>
      </c>
      <c r="AF101" s="21">
        <f t="shared" si="14"/>
        <v>312.39999999999998</v>
      </c>
      <c r="AG101" s="21">
        <f t="shared" si="21"/>
        <v>72.127272727272697</v>
      </c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2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2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2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2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2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2"/>
      <c r="GQ101" s="11"/>
      <c r="GR101" s="11"/>
    </row>
    <row r="102" spans="1:200" s="2" customFormat="1" ht="15" customHeight="1" x14ac:dyDescent="0.25">
      <c r="A102" s="16" t="s">
        <v>103</v>
      </c>
      <c r="B102" s="37">
        <v>0</v>
      </c>
      <c r="C102" s="37">
        <v>0</v>
      </c>
      <c r="D102" s="4">
        <f t="shared" si="13"/>
        <v>0</v>
      </c>
      <c r="E102" s="13">
        <v>0</v>
      </c>
      <c r="F102" s="5" t="s">
        <v>373</v>
      </c>
      <c r="G102" s="5" t="s">
        <v>373</v>
      </c>
      <c r="H102" s="5" t="s">
        <v>373</v>
      </c>
      <c r="I102" s="13" t="s">
        <v>370</v>
      </c>
      <c r="J102" s="5" t="s">
        <v>373</v>
      </c>
      <c r="K102" s="5" t="s">
        <v>373</v>
      </c>
      <c r="L102" s="5" t="s">
        <v>373</v>
      </c>
      <c r="M102" s="13" t="s">
        <v>370</v>
      </c>
      <c r="N102" s="37">
        <v>55.8</v>
      </c>
      <c r="O102" s="37">
        <v>80.2</v>
      </c>
      <c r="P102" s="4">
        <f t="shared" si="15"/>
        <v>1.4372759856630826</v>
      </c>
      <c r="Q102" s="13">
        <v>20</v>
      </c>
      <c r="R102" s="22">
        <v>1</v>
      </c>
      <c r="S102" s="13">
        <v>15</v>
      </c>
      <c r="T102" s="37">
        <v>89</v>
      </c>
      <c r="U102" s="37">
        <v>92.1</v>
      </c>
      <c r="V102" s="4">
        <f t="shared" si="16"/>
        <v>1.0348314606741573</v>
      </c>
      <c r="W102" s="13">
        <v>30</v>
      </c>
      <c r="X102" s="37">
        <v>4.2</v>
      </c>
      <c r="Y102" s="37">
        <v>10.4</v>
      </c>
      <c r="Z102" s="4">
        <f t="shared" si="17"/>
        <v>2.4761904761904763</v>
      </c>
      <c r="AA102" s="13">
        <v>20</v>
      </c>
      <c r="AB102" s="20">
        <f t="shared" si="20"/>
        <v>1.4625208594975989</v>
      </c>
      <c r="AC102" s="20">
        <f t="shared" si="22"/>
        <v>1.2262520859497599</v>
      </c>
      <c r="AD102" s="20">
        <v>1994</v>
      </c>
      <c r="AE102" s="4">
        <f t="shared" si="18"/>
        <v>181.27272727272728</v>
      </c>
      <c r="AF102" s="21">
        <f t="shared" si="14"/>
        <v>222.3</v>
      </c>
      <c r="AG102" s="21">
        <f t="shared" si="21"/>
        <v>41.027272727272731</v>
      </c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2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2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2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2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2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2"/>
      <c r="GQ102" s="11"/>
      <c r="GR102" s="11"/>
    </row>
    <row r="103" spans="1:200" s="2" customFormat="1" ht="15" customHeight="1" x14ac:dyDescent="0.25">
      <c r="A103" s="16" t="s">
        <v>104</v>
      </c>
      <c r="B103" s="37">
        <v>0</v>
      </c>
      <c r="C103" s="37">
        <v>0</v>
      </c>
      <c r="D103" s="4">
        <f t="shared" si="13"/>
        <v>0</v>
      </c>
      <c r="E103" s="13">
        <v>0</v>
      </c>
      <c r="F103" s="5" t="s">
        <v>373</v>
      </c>
      <c r="G103" s="5" t="s">
        <v>373</v>
      </c>
      <c r="H103" s="5" t="s">
        <v>373</v>
      </c>
      <c r="I103" s="13" t="s">
        <v>370</v>
      </c>
      <c r="J103" s="5" t="s">
        <v>373</v>
      </c>
      <c r="K103" s="5" t="s">
        <v>373</v>
      </c>
      <c r="L103" s="5" t="s">
        <v>373</v>
      </c>
      <c r="M103" s="13" t="s">
        <v>370</v>
      </c>
      <c r="N103" s="37">
        <v>17.2</v>
      </c>
      <c r="O103" s="37">
        <v>87.3</v>
      </c>
      <c r="P103" s="4">
        <f t="shared" si="15"/>
        <v>5.0755813953488369</v>
      </c>
      <c r="Q103" s="13">
        <v>20</v>
      </c>
      <c r="R103" s="22">
        <v>1</v>
      </c>
      <c r="S103" s="13">
        <v>15</v>
      </c>
      <c r="T103" s="37">
        <v>14</v>
      </c>
      <c r="U103" s="37">
        <v>15.5</v>
      </c>
      <c r="V103" s="4">
        <f t="shared" si="16"/>
        <v>1.1071428571428572</v>
      </c>
      <c r="W103" s="13">
        <v>20</v>
      </c>
      <c r="X103" s="37">
        <v>0.5</v>
      </c>
      <c r="Y103" s="37">
        <v>0.7</v>
      </c>
      <c r="Z103" s="4">
        <f t="shared" si="17"/>
        <v>1.4</v>
      </c>
      <c r="AA103" s="13">
        <v>30</v>
      </c>
      <c r="AB103" s="20">
        <f t="shared" si="20"/>
        <v>2.1253468829392221</v>
      </c>
      <c r="AC103" s="20">
        <f t="shared" si="22"/>
        <v>1.2925346882939222</v>
      </c>
      <c r="AD103" s="20">
        <v>2100</v>
      </c>
      <c r="AE103" s="4">
        <f t="shared" si="18"/>
        <v>190.90909090909091</v>
      </c>
      <c r="AF103" s="21">
        <f t="shared" si="14"/>
        <v>246.8</v>
      </c>
      <c r="AG103" s="21">
        <f t="shared" si="21"/>
        <v>55.890909090909105</v>
      </c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2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2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2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2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2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2"/>
      <c r="GQ103" s="11"/>
      <c r="GR103" s="11"/>
    </row>
    <row r="104" spans="1:200" s="2" customFormat="1" ht="15" customHeight="1" x14ac:dyDescent="0.25">
      <c r="A104" s="16" t="s">
        <v>105</v>
      </c>
      <c r="B104" s="37">
        <v>0</v>
      </c>
      <c r="C104" s="37">
        <v>0</v>
      </c>
      <c r="D104" s="4">
        <f t="shared" si="13"/>
        <v>0</v>
      </c>
      <c r="E104" s="13">
        <v>0</v>
      </c>
      <c r="F104" s="5" t="s">
        <v>373</v>
      </c>
      <c r="G104" s="5" t="s">
        <v>373</v>
      </c>
      <c r="H104" s="5" t="s">
        <v>373</v>
      </c>
      <c r="I104" s="13" t="s">
        <v>370</v>
      </c>
      <c r="J104" s="5" t="s">
        <v>373</v>
      </c>
      <c r="K104" s="5" t="s">
        <v>373</v>
      </c>
      <c r="L104" s="5" t="s">
        <v>373</v>
      </c>
      <c r="M104" s="13" t="s">
        <v>370</v>
      </c>
      <c r="N104" s="37">
        <v>8.6999999999999993</v>
      </c>
      <c r="O104" s="37">
        <v>59.2</v>
      </c>
      <c r="P104" s="4">
        <f t="shared" si="15"/>
        <v>6.8045977011494259</v>
      </c>
      <c r="Q104" s="13">
        <v>20</v>
      </c>
      <c r="R104" s="22">
        <v>1</v>
      </c>
      <c r="S104" s="13">
        <v>15</v>
      </c>
      <c r="T104" s="37">
        <v>8</v>
      </c>
      <c r="U104" s="37">
        <v>8.6999999999999993</v>
      </c>
      <c r="V104" s="4">
        <f t="shared" si="16"/>
        <v>1.0874999999999999</v>
      </c>
      <c r="W104" s="13">
        <v>15</v>
      </c>
      <c r="X104" s="37">
        <v>0.4</v>
      </c>
      <c r="Y104" s="37">
        <v>0.6</v>
      </c>
      <c r="Z104" s="4">
        <f t="shared" si="17"/>
        <v>1.4999999999999998</v>
      </c>
      <c r="AA104" s="13">
        <v>35</v>
      </c>
      <c r="AB104" s="20">
        <f t="shared" si="20"/>
        <v>2.587111223799865</v>
      </c>
      <c r="AC104" s="20">
        <f t="shared" si="22"/>
        <v>1.3</v>
      </c>
      <c r="AD104" s="20">
        <v>1232</v>
      </c>
      <c r="AE104" s="4">
        <f t="shared" si="18"/>
        <v>112</v>
      </c>
      <c r="AF104" s="21">
        <f t="shared" si="14"/>
        <v>145.6</v>
      </c>
      <c r="AG104" s="21">
        <f t="shared" si="21"/>
        <v>33.599999999999994</v>
      </c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2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2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2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2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2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2"/>
      <c r="GQ104" s="11"/>
      <c r="GR104" s="11"/>
    </row>
    <row r="105" spans="1:200" s="2" customFormat="1" ht="15" customHeight="1" x14ac:dyDescent="0.25">
      <c r="A105" s="36" t="s">
        <v>106</v>
      </c>
      <c r="B105" s="37"/>
      <c r="C105" s="37"/>
      <c r="D105" s="4"/>
      <c r="E105" s="13"/>
      <c r="F105" s="5"/>
      <c r="G105" s="5"/>
      <c r="H105" s="5"/>
      <c r="I105" s="13"/>
      <c r="J105" s="5"/>
      <c r="K105" s="5"/>
      <c r="L105" s="5"/>
      <c r="M105" s="13"/>
      <c r="N105" s="37"/>
      <c r="O105" s="37"/>
      <c r="P105" s="4"/>
      <c r="Q105" s="13"/>
      <c r="R105" s="22"/>
      <c r="S105" s="13"/>
      <c r="T105" s="37"/>
      <c r="U105" s="37"/>
      <c r="V105" s="4"/>
      <c r="W105" s="13"/>
      <c r="X105" s="37"/>
      <c r="Y105" s="37"/>
      <c r="Z105" s="4"/>
      <c r="AA105" s="13"/>
      <c r="AB105" s="20"/>
      <c r="AC105" s="20"/>
      <c r="AD105" s="20"/>
      <c r="AE105" s="4"/>
      <c r="AF105" s="21"/>
      <c r="AG105" s="2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2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2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2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2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2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2"/>
      <c r="GQ105" s="11"/>
      <c r="GR105" s="11"/>
    </row>
    <row r="106" spans="1:200" s="2" customFormat="1" ht="15" customHeight="1" x14ac:dyDescent="0.25">
      <c r="A106" s="16" t="s">
        <v>107</v>
      </c>
      <c r="B106" s="37">
        <v>0</v>
      </c>
      <c r="C106" s="37">
        <v>16119</v>
      </c>
      <c r="D106" s="4">
        <f t="shared" si="13"/>
        <v>0</v>
      </c>
      <c r="E106" s="13">
        <v>0</v>
      </c>
      <c r="F106" s="5" t="s">
        <v>373</v>
      </c>
      <c r="G106" s="5" t="s">
        <v>373</v>
      </c>
      <c r="H106" s="5" t="s">
        <v>373</v>
      </c>
      <c r="I106" s="13" t="s">
        <v>370</v>
      </c>
      <c r="J106" s="5" t="s">
        <v>373</v>
      </c>
      <c r="K106" s="5" t="s">
        <v>373</v>
      </c>
      <c r="L106" s="5" t="s">
        <v>373</v>
      </c>
      <c r="M106" s="13" t="s">
        <v>370</v>
      </c>
      <c r="N106" s="37">
        <v>1951.5</v>
      </c>
      <c r="O106" s="37">
        <v>927.3</v>
      </c>
      <c r="P106" s="4">
        <f t="shared" si="15"/>
        <v>0.47517294388931591</v>
      </c>
      <c r="Q106" s="13">
        <v>20</v>
      </c>
      <c r="R106" s="22">
        <v>1</v>
      </c>
      <c r="S106" s="13">
        <v>15</v>
      </c>
      <c r="T106" s="37">
        <v>3</v>
      </c>
      <c r="U106" s="37">
        <v>4.7</v>
      </c>
      <c r="V106" s="4">
        <f t="shared" si="16"/>
        <v>1.5666666666666667</v>
      </c>
      <c r="W106" s="13">
        <v>30</v>
      </c>
      <c r="X106" s="37">
        <v>0.5</v>
      </c>
      <c r="Y106" s="37">
        <v>26.5</v>
      </c>
      <c r="Z106" s="4">
        <f t="shared" si="17"/>
        <v>53</v>
      </c>
      <c r="AA106" s="13">
        <v>20</v>
      </c>
      <c r="AB106" s="20">
        <f t="shared" si="20"/>
        <v>13.311805398562191</v>
      </c>
      <c r="AC106" s="20">
        <f t="shared" si="22"/>
        <v>1.3</v>
      </c>
      <c r="AD106" s="20">
        <v>904</v>
      </c>
      <c r="AE106" s="4">
        <f t="shared" si="18"/>
        <v>82.181818181818187</v>
      </c>
      <c r="AF106" s="21">
        <f t="shared" si="14"/>
        <v>106.8</v>
      </c>
      <c r="AG106" s="21">
        <f t="shared" si="21"/>
        <v>24.61818181818181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2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2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2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2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2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2"/>
      <c r="GQ106" s="11"/>
      <c r="GR106" s="11"/>
    </row>
    <row r="107" spans="1:200" s="2" customFormat="1" ht="15" customHeight="1" x14ac:dyDescent="0.25">
      <c r="A107" s="16" t="s">
        <v>108</v>
      </c>
      <c r="B107" s="37">
        <v>0</v>
      </c>
      <c r="C107" s="37">
        <v>0</v>
      </c>
      <c r="D107" s="4">
        <f t="shared" si="13"/>
        <v>0</v>
      </c>
      <c r="E107" s="13">
        <v>0</v>
      </c>
      <c r="F107" s="5" t="s">
        <v>373</v>
      </c>
      <c r="G107" s="5" t="s">
        <v>373</v>
      </c>
      <c r="H107" s="5" t="s">
        <v>373</v>
      </c>
      <c r="I107" s="13" t="s">
        <v>370</v>
      </c>
      <c r="J107" s="5" t="s">
        <v>373</v>
      </c>
      <c r="K107" s="5" t="s">
        <v>373</v>
      </c>
      <c r="L107" s="5" t="s">
        <v>373</v>
      </c>
      <c r="M107" s="13" t="s">
        <v>370</v>
      </c>
      <c r="N107" s="37">
        <v>2307.4</v>
      </c>
      <c r="O107" s="37">
        <v>590.1</v>
      </c>
      <c r="P107" s="4">
        <f t="shared" si="15"/>
        <v>0.25574239403657795</v>
      </c>
      <c r="Q107" s="13">
        <v>20</v>
      </c>
      <c r="R107" s="22">
        <v>1</v>
      </c>
      <c r="S107" s="13">
        <v>15</v>
      </c>
      <c r="T107" s="37">
        <v>3</v>
      </c>
      <c r="U107" s="37">
        <v>38</v>
      </c>
      <c r="V107" s="4">
        <f t="shared" si="16"/>
        <v>12.666666666666666</v>
      </c>
      <c r="W107" s="13">
        <v>25</v>
      </c>
      <c r="X107" s="37">
        <v>1</v>
      </c>
      <c r="Y107" s="37">
        <v>79.599999999999994</v>
      </c>
      <c r="Z107" s="4">
        <f t="shared" si="17"/>
        <v>79.599999999999994</v>
      </c>
      <c r="AA107" s="13">
        <v>25</v>
      </c>
      <c r="AB107" s="20">
        <f t="shared" si="20"/>
        <v>27.373900171145856</v>
      </c>
      <c r="AC107" s="20">
        <f t="shared" si="22"/>
        <v>1.3</v>
      </c>
      <c r="AD107" s="20">
        <v>2632</v>
      </c>
      <c r="AE107" s="4">
        <f t="shared" si="18"/>
        <v>239.27272727272728</v>
      </c>
      <c r="AF107" s="21">
        <f t="shared" si="14"/>
        <v>311.10000000000002</v>
      </c>
      <c r="AG107" s="21">
        <f t="shared" si="21"/>
        <v>71.827272727272742</v>
      </c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2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2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2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2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2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2"/>
      <c r="GQ107" s="11"/>
      <c r="GR107" s="11"/>
    </row>
    <row r="108" spans="1:200" s="2" customFormat="1" ht="15" customHeight="1" x14ac:dyDescent="0.25">
      <c r="A108" s="16" t="s">
        <v>109</v>
      </c>
      <c r="B108" s="37">
        <v>0</v>
      </c>
      <c r="C108" s="37">
        <v>0</v>
      </c>
      <c r="D108" s="4">
        <f t="shared" si="13"/>
        <v>0</v>
      </c>
      <c r="E108" s="13">
        <v>0</v>
      </c>
      <c r="F108" s="5" t="s">
        <v>373</v>
      </c>
      <c r="G108" s="5" t="s">
        <v>373</v>
      </c>
      <c r="H108" s="5" t="s">
        <v>373</v>
      </c>
      <c r="I108" s="13" t="s">
        <v>370</v>
      </c>
      <c r="J108" s="5" t="s">
        <v>373</v>
      </c>
      <c r="K108" s="5" t="s">
        <v>373</v>
      </c>
      <c r="L108" s="5" t="s">
        <v>373</v>
      </c>
      <c r="M108" s="13" t="s">
        <v>370</v>
      </c>
      <c r="N108" s="37">
        <v>1539.1</v>
      </c>
      <c r="O108" s="37">
        <v>748.6</v>
      </c>
      <c r="P108" s="4">
        <f t="shared" si="15"/>
        <v>0.48638814891819898</v>
      </c>
      <c r="Q108" s="13">
        <v>20</v>
      </c>
      <c r="R108" s="22">
        <v>1</v>
      </c>
      <c r="S108" s="13">
        <v>15</v>
      </c>
      <c r="T108" s="37">
        <v>170</v>
      </c>
      <c r="U108" s="37">
        <v>57.3</v>
      </c>
      <c r="V108" s="4">
        <f t="shared" si="16"/>
        <v>0.33705882352941174</v>
      </c>
      <c r="W108" s="13">
        <v>25</v>
      </c>
      <c r="X108" s="37">
        <v>35</v>
      </c>
      <c r="Y108" s="37">
        <v>6.2</v>
      </c>
      <c r="Z108" s="4">
        <f t="shared" si="17"/>
        <v>0.17714285714285716</v>
      </c>
      <c r="AA108" s="13">
        <v>25</v>
      </c>
      <c r="AB108" s="20">
        <f t="shared" si="20"/>
        <v>0.44215064700200829</v>
      </c>
      <c r="AC108" s="20">
        <f t="shared" si="22"/>
        <v>0.44215064700200829</v>
      </c>
      <c r="AD108" s="20">
        <v>3037</v>
      </c>
      <c r="AE108" s="4">
        <f t="shared" si="18"/>
        <v>276.09090909090907</v>
      </c>
      <c r="AF108" s="21">
        <f t="shared" si="14"/>
        <v>122.1</v>
      </c>
      <c r="AG108" s="21">
        <f t="shared" si="21"/>
        <v>-153.99090909090907</v>
      </c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2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2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2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2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2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2"/>
      <c r="GQ108" s="11"/>
      <c r="GR108" s="11"/>
    </row>
    <row r="109" spans="1:200" s="2" customFormat="1" ht="15" customHeight="1" x14ac:dyDescent="0.25">
      <c r="A109" s="16" t="s">
        <v>110</v>
      </c>
      <c r="B109" s="37">
        <v>0</v>
      </c>
      <c r="C109" s="37">
        <v>760</v>
      </c>
      <c r="D109" s="4">
        <f t="shared" si="13"/>
        <v>0</v>
      </c>
      <c r="E109" s="13">
        <v>0</v>
      </c>
      <c r="F109" s="5" t="s">
        <v>373</v>
      </c>
      <c r="G109" s="5" t="s">
        <v>373</v>
      </c>
      <c r="H109" s="5" t="s">
        <v>373</v>
      </c>
      <c r="I109" s="13" t="s">
        <v>370</v>
      </c>
      <c r="J109" s="5" t="s">
        <v>373</v>
      </c>
      <c r="K109" s="5" t="s">
        <v>373</v>
      </c>
      <c r="L109" s="5" t="s">
        <v>373</v>
      </c>
      <c r="M109" s="13" t="s">
        <v>370</v>
      </c>
      <c r="N109" s="37">
        <v>4259.6000000000004</v>
      </c>
      <c r="O109" s="37">
        <v>1336.5</v>
      </c>
      <c r="P109" s="4">
        <f t="shared" si="15"/>
        <v>0.31376185557329322</v>
      </c>
      <c r="Q109" s="13">
        <v>20</v>
      </c>
      <c r="R109" s="22">
        <v>1</v>
      </c>
      <c r="S109" s="13">
        <v>15</v>
      </c>
      <c r="T109" s="37">
        <v>2</v>
      </c>
      <c r="U109" s="37">
        <v>0</v>
      </c>
      <c r="V109" s="4">
        <f t="shared" si="16"/>
        <v>0</v>
      </c>
      <c r="W109" s="13">
        <v>20</v>
      </c>
      <c r="X109" s="37">
        <v>0.5</v>
      </c>
      <c r="Y109" s="37">
        <v>1.6</v>
      </c>
      <c r="Z109" s="4">
        <f t="shared" si="17"/>
        <v>3.2</v>
      </c>
      <c r="AA109" s="13">
        <v>30</v>
      </c>
      <c r="AB109" s="20">
        <f t="shared" si="20"/>
        <v>1.3797086718995983</v>
      </c>
      <c r="AC109" s="20">
        <f t="shared" si="22"/>
        <v>1.2179708671899598</v>
      </c>
      <c r="AD109" s="20">
        <v>2143</v>
      </c>
      <c r="AE109" s="4">
        <f t="shared" si="18"/>
        <v>194.81818181818181</v>
      </c>
      <c r="AF109" s="21">
        <f t="shared" si="14"/>
        <v>237.3</v>
      </c>
      <c r="AG109" s="21">
        <f t="shared" si="21"/>
        <v>42.481818181818198</v>
      </c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2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2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2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2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2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2"/>
      <c r="GQ109" s="11"/>
      <c r="GR109" s="11"/>
    </row>
    <row r="110" spans="1:200" s="2" customFormat="1" ht="15" customHeight="1" x14ac:dyDescent="0.25">
      <c r="A110" s="16" t="s">
        <v>111</v>
      </c>
      <c r="B110" s="37">
        <v>0</v>
      </c>
      <c r="C110" s="37">
        <v>0</v>
      </c>
      <c r="D110" s="4">
        <f t="shared" si="13"/>
        <v>0</v>
      </c>
      <c r="E110" s="13">
        <v>0</v>
      </c>
      <c r="F110" s="5" t="s">
        <v>373</v>
      </c>
      <c r="G110" s="5" t="s">
        <v>373</v>
      </c>
      <c r="H110" s="5" t="s">
        <v>373</v>
      </c>
      <c r="I110" s="13" t="s">
        <v>370</v>
      </c>
      <c r="J110" s="5" t="s">
        <v>373</v>
      </c>
      <c r="K110" s="5" t="s">
        <v>373</v>
      </c>
      <c r="L110" s="5" t="s">
        <v>373</v>
      </c>
      <c r="M110" s="13" t="s">
        <v>370</v>
      </c>
      <c r="N110" s="37">
        <v>2622.9</v>
      </c>
      <c r="O110" s="37">
        <v>1500.4</v>
      </c>
      <c r="P110" s="4">
        <f t="shared" si="15"/>
        <v>0.57203858324755041</v>
      </c>
      <c r="Q110" s="13">
        <v>20</v>
      </c>
      <c r="R110" s="22">
        <v>1</v>
      </c>
      <c r="S110" s="13">
        <v>15</v>
      </c>
      <c r="T110" s="37">
        <v>2</v>
      </c>
      <c r="U110" s="37">
        <v>155.1</v>
      </c>
      <c r="V110" s="4">
        <f t="shared" si="16"/>
        <v>77.55</v>
      </c>
      <c r="W110" s="13">
        <v>25</v>
      </c>
      <c r="X110" s="37">
        <v>0.5</v>
      </c>
      <c r="Y110" s="37">
        <v>0</v>
      </c>
      <c r="Z110" s="4">
        <f t="shared" si="17"/>
        <v>0</v>
      </c>
      <c r="AA110" s="13">
        <v>25</v>
      </c>
      <c r="AB110" s="20">
        <f t="shared" si="20"/>
        <v>23.119891431352364</v>
      </c>
      <c r="AC110" s="20">
        <f t="shared" si="22"/>
        <v>1.3</v>
      </c>
      <c r="AD110" s="20">
        <v>1021</v>
      </c>
      <c r="AE110" s="4">
        <f t="shared" si="18"/>
        <v>92.818181818181813</v>
      </c>
      <c r="AF110" s="21">
        <f t="shared" si="14"/>
        <v>120.7</v>
      </c>
      <c r="AG110" s="21">
        <f t="shared" si="21"/>
        <v>27.88181818181819</v>
      </c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2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2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2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2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2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2"/>
      <c r="GQ110" s="11"/>
      <c r="GR110" s="11"/>
    </row>
    <row r="111" spans="1:200" s="2" customFormat="1" ht="15" customHeight="1" x14ac:dyDescent="0.25">
      <c r="A111" s="16" t="s">
        <v>112</v>
      </c>
      <c r="B111" s="37">
        <v>8820</v>
      </c>
      <c r="C111" s="37">
        <v>55680</v>
      </c>
      <c r="D111" s="4">
        <f t="shared" ref="D111:D174" si="23">IF((E111=0),0,IF(B111=0,1,IF(C111&lt;0,0,C111/B111)))</f>
        <v>6.3129251700680271</v>
      </c>
      <c r="E111" s="13">
        <v>10</v>
      </c>
      <c r="F111" s="5" t="s">
        <v>373</v>
      </c>
      <c r="G111" s="5" t="s">
        <v>373</v>
      </c>
      <c r="H111" s="5" t="s">
        <v>373</v>
      </c>
      <c r="I111" s="13" t="s">
        <v>370</v>
      </c>
      <c r="J111" s="5" t="s">
        <v>373</v>
      </c>
      <c r="K111" s="5" t="s">
        <v>373</v>
      </c>
      <c r="L111" s="5" t="s">
        <v>373</v>
      </c>
      <c r="M111" s="13" t="s">
        <v>370</v>
      </c>
      <c r="N111" s="37">
        <v>977.1</v>
      </c>
      <c r="O111" s="37">
        <v>491.4</v>
      </c>
      <c r="P111" s="4">
        <f t="shared" si="15"/>
        <v>0.50291679459625416</v>
      </c>
      <c r="Q111" s="13">
        <v>20</v>
      </c>
      <c r="R111" s="22">
        <v>1</v>
      </c>
      <c r="S111" s="13">
        <v>15</v>
      </c>
      <c r="T111" s="37">
        <v>1</v>
      </c>
      <c r="U111" s="37">
        <v>1.1000000000000001</v>
      </c>
      <c r="V111" s="4">
        <f t="shared" si="16"/>
        <v>1.1000000000000001</v>
      </c>
      <c r="W111" s="13">
        <v>30</v>
      </c>
      <c r="X111" s="37">
        <v>0.2</v>
      </c>
      <c r="Y111" s="37">
        <v>0.3</v>
      </c>
      <c r="Z111" s="4">
        <f t="shared" si="17"/>
        <v>1.4999999999999998</v>
      </c>
      <c r="AA111" s="13">
        <v>20</v>
      </c>
      <c r="AB111" s="20">
        <f t="shared" si="20"/>
        <v>1.5914482904484775</v>
      </c>
      <c r="AC111" s="20">
        <f t="shared" si="22"/>
        <v>1.2391448290448477</v>
      </c>
      <c r="AD111" s="20">
        <v>3886</v>
      </c>
      <c r="AE111" s="4">
        <f t="shared" si="18"/>
        <v>353.27272727272725</v>
      </c>
      <c r="AF111" s="21">
        <f t="shared" ref="AF111:AF175" si="24">ROUND(AC111*AE111,1)</f>
        <v>437.8</v>
      </c>
      <c r="AG111" s="21">
        <f t="shared" si="21"/>
        <v>84.527272727272759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2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2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2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2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2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2"/>
      <c r="GQ111" s="11"/>
      <c r="GR111" s="11"/>
    </row>
    <row r="112" spans="1:200" s="2" customFormat="1" ht="15" customHeight="1" x14ac:dyDescent="0.25">
      <c r="A112" s="16" t="s">
        <v>113</v>
      </c>
      <c r="B112" s="37">
        <v>0</v>
      </c>
      <c r="C112" s="37">
        <v>0</v>
      </c>
      <c r="D112" s="4">
        <f t="shared" si="23"/>
        <v>0</v>
      </c>
      <c r="E112" s="13">
        <v>0</v>
      </c>
      <c r="F112" s="5" t="s">
        <v>373</v>
      </c>
      <c r="G112" s="5" t="s">
        <v>373</v>
      </c>
      <c r="H112" s="5" t="s">
        <v>373</v>
      </c>
      <c r="I112" s="13" t="s">
        <v>370</v>
      </c>
      <c r="J112" s="5" t="s">
        <v>373</v>
      </c>
      <c r="K112" s="5" t="s">
        <v>373</v>
      </c>
      <c r="L112" s="5" t="s">
        <v>373</v>
      </c>
      <c r="M112" s="13" t="s">
        <v>370</v>
      </c>
      <c r="N112" s="37">
        <v>118.8</v>
      </c>
      <c r="O112" s="37">
        <v>195.4</v>
      </c>
      <c r="P112" s="4">
        <f t="shared" ref="P112:P175" si="25">IF((Q112=0),0,IF(N112=0,1,IF(O112&lt;0,0,O112/N112)))</f>
        <v>1.6447811447811449</v>
      </c>
      <c r="Q112" s="13">
        <v>20</v>
      </c>
      <c r="R112" s="22">
        <v>1</v>
      </c>
      <c r="S112" s="13">
        <v>15</v>
      </c>
      <c r="T112" s="37">
        <v>90</v>
      </c>
      <c r="U112" s="37">
        <v>9.5</v>
      </c>
      <c r="V112" s="4">
        <f t="shared" ref="V112:V175" si="26">IF((W112=0),0,IF(T112=0,1,IF(U112&lt;0,0,U112/T112)))</f>
        <v>0.10555555555555556</v>
      </c>
      <c r="W112" s="13">
        <v>20</v>
      </c>
      <c r="X112" s="37">
        <v>32</v>
      </c>
      <c r="Y112" s="37">
        <v>5.3</v>
      </c>
      <c r="Z112" s="4">
        <f t="shared" ref="Z112:Z175" si="27">IF((AA112=0),0,IF(X112=0,1,IF(Y112&lt;0,0,Y112/X112)))</f>
        <v>0.16562499999999999</v>
      </c>
      <c r="AA112" s="13">
        <v>30</v>
      </c>
      <c r="AB112" s="20">
        <f t="shared" si="20"/>
        <v>0.64677040007922371</v>
      </c>
      <c r="AC112" s="20">
        <f t="shared" si="22"/>
        <v>0.64677040007922371</v>
      </c>
      <c r="AD112" s="20">
        <v>4768</v>
      </c>
      <c r="AE112" s="4">
        <f t="shared" ref="AE112:AE175" si="28">AD112/11</f>
        <v>433.45454545454544</v>
      </c>
      <c r="AF112" s="21">
        <f t="shared" si="24"/>
        <v>280.3</v>
      </c>
      <c r="AG112" s="21">
        <f t="shared" si="21"/>
        <v>-153.15454545454543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2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2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2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2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2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2"/>
      <c r="GQ112" s="11"/>
      <c r="GR112" s="11"/>
    </row>
    <row r="113" spans="1:200" s="2" customFormat="1" ht="15" customHeight="1" x14ac:dyDescent="0.25">
      <c r="A113" s="16" t="s">
        <v>114</v>
      </c>
      <c r="B113" s="37">
        <v>0</v>
      </c>
      <c r="C113" s="37">
        <v>0</v>
      </c>
      <c r="D113" s="4">
        <f t="shared" si="23"/>
        <v>0</v>
      </c>
      <c r="E113" s="13">
        <v>0</v>
      </c>
      <c r="F113" s="5" t="s">
        <v>373</v>
      </c>
      <c r="G113" s="5" t="s">
        <v>373</v>
      </c>
      <c r="H113" s="5" t="s">
        <v>373</v>
      </c>
      <c r="I113" s="13" t="s">
        <v>370</v>
      </c>
      <c r="J113" s="5" t="s">
        <v>373</v>
      </c>
      <c r="K113" s="5" t="s">
        <v>373</v>
      </c>
      <c r="L113" s="5" t="s">
        <v>373</v>
      </c>
      <c r="M113" s="13" t="s">
        <v>370</v>
      </c>
      <c r="N113" s="37">
        <v>511.2</v>
      </c>
      <c r="O113" s="37">
        <v>494.7</v>
      </c>
      <c r="P113" s="4">
        <f t="shared" si="25"/>
        <v>0.96772300469483563</v>
      </c>
      <c r="Q113" s="13">
        <v>20</v>
      </c>
      <c r="R113" s="22">
        <v>1</v>
      </c>
      <c r="S113" s="13">
        <v>15</v>
      </c>
      <c r="T113" s="37">
        <v>60</v>
      </c>
      <c r="U113" s="37">
        <v>58.2</v>
      </c>
      <c r="V113" s="4">
        <f t="shared" si="26"/>
        <v>0.97000000000000008</v>
      </c>
      <c r="W113" s="13">
        <v>25</v>
      </c>
      <c r="X113" s="37">
        <v>22</v>
      </c>
      <c r="Y113" s="37">
        <v>167.7</v>
      </c>
      <c r="Z113" s="4">
        <f t="shared" si="27"/>
        <v>7.6227272727272721</v>
      </c>
      <c r="AA113" s="13">
        <v>25</v>
      </c>
      <c r="AB113" s="20">
        <f t="shared" si="20"/>
        <v>2.9314428460244533</v>
      </c>
      <c r="AC113" s="20">
        <f t="shared" si="22"/>
        <v>1.3</v>
      </c>
      <c r="AD113" s="20">
        <v>2138</v>
      </c>
      <c r="AE113" s="4">
        <f t="shared" si="28"/>
        <v>194.36363636363637</v>
      </c>
      <c r="AF113" s="21">
        <f t="shared" si="24"/>
        <v>252.7</v>
      </c>
      <c r="AG113" s="21">
        <f t="shared" si="21"/>
        <v>58.336363636363615</v>
      </c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2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2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2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2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2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2"/>
      <c r="GQ113" s="11"/>
      <c r="GR113" s="11"/>
    </row>
    <row r="114" spans="1:200" s="2" customFormat="1" ht="15" customHeight="1" x14ac:dyDescent="0.25">
      <c r="A114" s="16" t="s">
        <v>115</v>
      </c>
      <c r="B114" s="37">
        <v>0</v>
      </c>
      <c r="C114" s="37">
        <v>1283</v>
      </c>
      <c r="D114" s="4">
        <f t="shared" si="23"/>
        <v>0</v>
      </c>
      <c r="E114" s="13">
        <v>0</v>
      </c>
      <c r="F114" s="5" t="s">
        <v>373</v>
      </c>
      <c r="G114" s="5" t="s">
        <v>373</v>
      </c>
      <c r="H114" s="5" t="s">
        <v>373</v>
      </c>
      <c r="I114" s="13" t="s">
        <v>370</v>
      </c>
      <c r="J114" s="5" t="s">
        <v>373</v>
      </c>
      <c r="K114" s="5" t="s">
        <v>373</v>
      </c>
      <c r="L114" s="5" t="s">
        <v>373</v>
      </c>
      <c r="M114" s="13" t="s">
        <v>370</v>
      </c>
      <c r="N114" s="37">
        <v>541.70000000000005</v>
      </c>
      <c r="O114" s="37">
        <v>396.2</v>
      </c>
      <c r="P114" s="4">
        <f t="shared" si="25"/>
        <v>0.73140114454495098</v>
      </c>
      <c r="Q114" s="13">
        <v>20</v>
      </c>
      <c r="R114" s="22">
        <v>1</v>
      </c>
      <c r="S114" s="13">
        <v>15</v>
      </c>
      <c r="T114" s="37">
        <v>4</v>
      </c>
      <c r="U114" s="37">
        <v>0.2</v>
      </c>
      <c r="V114" s="4">
        <f t="shared" si="26"/>
        <v>0.05</v>
      </c>
      <c r="W114" s="13">
        <v>20</v>
      </c>
      <c r="X114" s="37">
        <v>3</v>
      </c>
      <c r="Y114" s="37">
        <v>0.2</v>
      </c>
      <c r="Z114" s="4">
        <f t="shared" si="27"/>
        <v>6.6666666666666666E-2</v>
      </c>
      <c r="AA114" s="13">
        <v>30</v>
      </c>
      <c r="AB114" s="20">
        <f t="shared" si="20"/>
        <v>0.38385909283410607</v>
      </c>
      <c r="AC114" s="20">
        <f t="shared" si="22"/>
        <v>0.38385909283410607</v>
      </c>
      <c r="AD114" s="20">
        <v>6143</v>
      </c>
      <c r="AE114" s="4">
        <f t="shared" si="28"/>
        <v>558.4545454545455</v>
      </c>
      <c r="AF114" s="21">
        <f t="shared" si="24"/>
        <v>214.4</v>
      </c>
      <c r="AG114" s="21">
        <f t="shared" si="21"/>
        <v>-344.05454545454552</v>
      </c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2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2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2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2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2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2"/>
      <c r="GQ114" s="11"/>
      <c r="GR114" s="11"/>
    </row>
    <row r="115" spans="1:200" s="2" customFormat="1" ht="15" customHeight="1" x14ac:dyDescent="0.25">
      <c r="A115" s="16" t="s">
        <v>116</v>
      </c>
      <c r="B115" s="37">
        <v>0</v>
      </c>
      <c r="C115" s="37">
        <v>0</v>
      </c>
      <c r="D115" s="4">
        <f t="shared" si="23"/>
        <v>0</v>
      </c>
      <c r="E115" s="13">
        <v>0</v>
      </c>
      <c r="F115" s="5" t="s">
        <v>373</v>
      </c>
      <c r="G115" s="5" t="s">
        <v>373</v>
      </c>
      <c r="H115" s="5" t="s">
        <v>373</v>
      </c>
      <c r="I115" s="13" t="s">
        <v>370</v>
      </c>
      <c r="J115" s="5" t="s">
        <v>373</v>
      </c>
      <c r="K115" s="5" t="s">
        <v>373</v>
      </c>
      <c r="L115" s="5" t="s">
        <v>373</v>
      </c>
      <c r="M115" s="13" t="s">
        <v>370</v>
      </c>
      <c r="N115" s="37">
        <v>724.1</v>
      </c>
      <c r="O115" s="37">
        <v>1001.6</v>
      </c>
      <c r="P115" s="4">
        <f t="shared" si="25"/>
        <v>1.3832343598950421</v>
      </c>
      <c r="Q115" s="13">
        <v>20</v>
      </c>
      <c r="R115" s="22">
        <v>1</v>
      </c>
      <c r="S115" s="13">
        <v>15</v>
      </c>
      <c r="T115" s="37">
        <v>0</v>
      </c>
      <c r="U115" s="37">
        <v>0</v>
      </c>
      <c r="V115" s="4">
        <f t="shared" si="26"/>
        <v>0</v>
      </c>
      <c r="W115" s="13">
        <v>0</v>
      </c>
      <c r="X115" s="37" t="s">
        <v>412</v>
      </c>
      <c r="Y115" s="37" t="s">
        <v>413</v>
      </c>
      <c r="Z115" s="4">
        <f t="shared" si="27"/>
        <v>0</v>
      </c>
      <c r="AA115" s="13">
        <v>0</v>
      </c>
      <c r="AB115" s="20">
        <f t="shared" si="20"/>
        <v>1.2189910627971667</v>
      </c>
      <c r="AC115" s="20">
        <f t="shared" si="22"/>
        <v>1.2018991062797166</v>
      </c>
      <c r="AD115" s="20">
        <v>3131</v>
      </c>
      <c r="AE115" s="4">
        <f t="shared" si="28"/>
        <v>284.63636363636363</v>
      </c>
      <c r="AF115" s="21">
        <f t="shared" si="24"/>
        <v>342.1</v>
      </c>
      <c r="AG115" s="21">
        <f t="shared" si="21"/>
        <v>57.463636363636397</v>
      </c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2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2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2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2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2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2"/>
      <c r="GQ115" s="11"/>
      <c r="GR115" s="11"/>
    </row>
    <row r="116" spans="1:200" s="2" customFormat="1" ht="15" customHeight="1" x14ac:dyDescent="0.25">
      <c r="A116" s="16" t="s">
        <v>117</v>
      </c>
      <c r="B116" s="37">
        <v>519800</v>
      </c>
      <c r="C116" s="37">
        <v>635954.6</v>
      </c>
      <c r="D116" s="4">
        <f t="shared" si="23"/>
        <v>1.2234601769911504</v>
      </c>
      <c r="E116" s="13">
        <v>10</v>
      </c>
      <c r="F116" s="5" t="s">
        <v>373</v>
      </c>
      <c r="G116" s="5" t="s">
        <v>373</v>
      </c>
      <c r="H116" s="5" t="s">
        <v>373</v>
      </c>
      <c r="I116" s="13" t="s">
        <v>370</v>
      </c>
      <c r="J116" s="5" t="s">
        <v>373</v>
      </c>
      <c r="K116" s="5" t="s">
        <v>373</v>
      </c>
      <c r="L116" s="5" t="s">
        <v>373</v>
      </c>
      <c r="M116" s="13" t="s">
        <v>370</v>
      </c>
      <c r="N116" s="37">
        <v>30841.9</v>
      </c>
      <c r="O116" s="37">
        <v>5484.9</v>
      </c>
      <c r="P116" s="4">
        <f t="shared" si="25"/>
        <v>0.17783923817923017</v>
      </c>
      <c r="Q116" s="13">
        <v>20</v>
      </c>
      <c r="R116" s="22">
        <v>1</v>
      </c>
      <c r="S116" s="13">
        <v>15</v>
      </c>
      <c r="T116" s="37">
        <v>7</v>
      </c>
      <c r="U116" s="37">
        <v>7</v>
      </c>
      <c r="V116" s="4">
        <f t="shared" si="26"/>
        <v>1</v>
      </c>
      <c r="W116" s="13">
        <v>30</v>
      </c>
      <c r="X116" s="37">
        <v>0.5</v>
      </c>
      <c r="Y116" s="37">
        <v>18</v>
      </c>
      <c r="Z116" s="4">
        <f t="shared" si="27"/>
        <v>36</v>
      </c>
      <c r="AA116" s="13">
        <v>20</v>
      </c>
      <c r="AB116" s="20">
        <f t="shared" si="20"/>
        <v>8.2188567003525907</v>
      </c>
      <c r="AC116" s="20">
        <f t="shared" si="22"/>
        <v>1.3</v>
      </c>
      <c r="AD116" s="20">
        <v>3662</v>
      </c>
      <c r="AE116" s="4">
        <f t="shared" si="28"/>
        <v>332.90909090909093</v>
      </c>
      <c r="AF116" s="21">
        <f t="shared" si="24"/>
        <v>432.8</v>
      </c>
      <c r="AG116" s="21">
        <f t="shared" si="21"/>
        <v>99.890909090909076</v>
      </c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2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2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2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2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2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2"/>
      <c r="GQ116" s="11"/>
      <c r="GR116" s="11"/>
    </row>
    <row r="117" spans="1:200" s="2" customFormat="1" ht="15" customHeight="1" x14ac:dyDescent="0.25">
      <c r="A117" s="16" t="s">
        <v>118</v>
      </c>
      <c r="B117" s="37">
        <v>0</v>
      </c>
      <c r="C117" s="37">
        <v>10172</v>
      </c>
      <c r="D117" s="4">
        <f t="shared" si="23"/>
        <v>0</v>
      </c>
      <c r="E117" s="13">
        <v>0</v>
      </c>
      <c r="F117" s="5" t="s">
        <v>373</v>
      </c>
      <c r="G117" s="5" t="s">
        <v>373</v>
      </c>
      <c r="H117" s="5" t="s">
        <v>373</v>
      </c>
      <c r="I117" s="13" t="s">
        <v>370</v>
      </c>
      <c r="J117" s="5" t="s">
        <v>373</v>
      </c>
      <c r="K117" s="5" t="s">
        <v>373</v>
      </c>
      <c r="L117" s="5" t="s">
        <v>373</v>
      </c>
      <c r="M117" s="13" t="s">
        <v>370</v>
      </c>
      <c r="N117" s="37">
        <v>264.2</v>
      </c>
      <c r="O117" s="37">
        <v>233.4</v>
      </c>
      <c r="P117" s="4">
        <f t="shared" si="25"/>
        <v>0.8834216502649509</v>
      </c>
      <c r="Q117" s="13">
        <v>20</v>
      </c>
      <c r="R117" s="22">
        <v>1</v>
      </c>
      <c r="S117" s="13">
        <v>15</v>
      </c>
      <c r="T117" s="37">
        <v>2</v>
      </c>
      <c r="U117" s="37">
        <v>1.4</v>
      </c>
      <c r="V117" s="4">
        <f t="shared" si="26"/>
        <v>0.7</v>
      </c>
      <c r="W117" s="13">
        <v>25</v>
      </c>
      <c r="X117" s="37">
        <v>0.5</v>
      </c>
      <c r="Y117" s="37">
        <v>0.5</v>
      </c>
      <c r="Z117" s="4">
        <f t="shared" si="27"/>
        <v>1</v>
      </c>
      <c r="AA117" s="13">
        <v>25</v>
      </c>
      <c r="AB117" s="20">
        <f t="shared" si="20"/>
        <v>0.88433450594469443</v>
      </c>
      <c r="AC117" s="20">
        <f t="shared" si="22"/>
        <v>0.88433450594469443</v>
      </c>
      <c r="AD117" s="20">
        <v>2626</v>
      </c>
      <c r="AE117" s="4">
        <f t="shared" si="28"/>
        <v>238.72727272727272</v>
      </c>
      <c r="AF117" s="21">
        <f t="shared" si="24"/>
        <v>211.1</v>
      </c>
      <c r="AG117" s="21">
        <f t="shared" si="21"/>
        <v>-27.627272727272725</v>
      </c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2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2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2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2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2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2"/>
      <c r="GQ117" s="11"/>
      <c r="GR117" s="11"/>
    </row>
    <row r="118" spans="1:200" s="2" customFormat="1" ht="15" customHeight="1" x14ac:dyDescent="0.25">
      <c r="A118" s="16" t="s">
        <v>119</v>
      </c>
      <c r="B118" s="37">
        <v>400</v>
      </c>
      <c r="C118" s="37">
        <v>8678</v>
      </c>
      <c r="D118" s="4">
        <f t="shared" si="23"/>
        <v>21.695</v>
      </c>
      <c r="E118" s="13">
        <v>10</v>
      </c>
      <c r="F118" s="5" t="s">
        <v>373</v>
      </c>
      <c r="G118" s="5" t="s">
        <v>373</v>
      </c>
      <c r="H118" s="5" t="s">
        <v>373</v>
      </c>
      <c r="I118" s="13" t="s">
        <v>370</v>
      </c>
      <c r="J118" s="5" t="s">
        <v>373</v>
      </c>
      <c r="K118" s="5" t="s">
        <v>373</v>
      </c>
      <c r="L118" s="5" t="s">
        <v>373</v>
      </c>
      <c r="M118" s="13" t="s">
        <v>370</v>
      </c>
      <c r="N118" s="37">
        <v>283.89999999999998</v>
      </c>
      <c r="O118" s="37">
        <v>344.2</v>
      </c>
      <c r="P118" s="4">
        <f t="shared" si="25"/>
        <v>1.2123987319478691</v>
      </c>
      <c r="Q118" s="13">
        <v>20</v>
      </c>
      <c r="R118" s="22">
        <v>1</v>
      </c>
      <c r="S118" s="13">
        <v>15</v>
      </c>
      <c r="T118" s="37">
        <v>3</v>
      </c>
      <c r="U118" s="37">
        <v>0</v>
      </c>
      <c r="V118" s="4">
        <f t="shared" si="26"/>
        <v>0</v>
      </c>
      <c r="W118" s="13">
        <v>30</v>
      </c>
      <c r="X118" s="37">
        <v>0.5</v>
      </c>
      <c r="Y118" s="37">
        <v>0</v>
      </c>
      <c r="Z118" s="4">
        <f t="shared" si="27"/>
        <v>0</v>
      </c>
      <c r="AA118" s="13">
        <v>20</v>
      </c>
      <c r="AB118" s="20">
        <f t="shared" si="20"/>
        <v>2.6968207856732356</v>
      </c>
      <c r="AC118" s="20">
        <f t="shared" si="22"/>
        <v>1.3</v>
      </c>
      <c r="AD118" s="20">
        <v>3496</v>
      </c>
      <c r="AE118" s="4">
        <f t="shared" si="28"/>
        <v>317.81818181818181</v>
      </c>
      <c r="AF118" s="21">
        <f t="shared" si="24"/>
        <v>413.2</v>
      </c>
      <c r="AG118" s="21">
        <f t="shared" si="21"/>
        <v>95.381818181818176</v>
      </c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2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2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2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2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2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2"/>
      <c r="GQ118" s="11"/>
      <c r="GR118" s="11"/>
    </row>
    <row r="119" spans="1:200" s="2" customFormat="1" ht="15" customHeight="1" x14ac:dyDescent="0.25">
      <c r="A119" s="16" t="s">
        <v>120</v>
      </c>
      <c r="B119" s="37">
        <v>0</v>
      </c>
      <c r="C119" s="37">
        <v>0</v>
      </c>
      <c r="D119" s="4">
        <f t="shared" si="23"/>
        <v>0</v>
      </c>
      <c r="E119" s="13">
        <v>0</v>
      </c>
      <c r="F119" s="5" t="s">
        <v>373</v>
      </c>
      <c r="G119" s="5" t="s">
        <v>373</v>
      </c>
      <c r="H119" s="5" t="s">
        <v>373</v>
      </c>
      <c r="I119" s="13" t="s">
        <v>370</v>
      </c>
      <c r="J119" s="5" t="s">
        <v>373</v>
      </c>
      <c r="K119" s="5" t="s">
        <v>373</v>
      </c>
      <c r="L119" s="5" t="s">
        <v>373</v>
      </c>
      <c r="M119" s="13" t="s">
        <v>370</v>
      </c>
      <c r="N119" s="37">
        <v>707.6</v>
      </c>
      <c r="O119" s="37">
        <v>229.9</v>
      </c>
      <c r="P119" s="4">
        <f t="shared" si="25"/>
        <v>0.32490107405313734</v>
      </c>
      <c r="Q119" s="13">
        <v>20</v>
      </c>
      <c r="R119" s="22">
        <v>1</v>
      </c>
      <c r="S119" s="13">
        <v>15</v>
      </c>
      <c r="T119" s="37">
        <v>4</v>
      </c>
      <c r="U119" s="37">
        <v>0.3</v>
      </c>
      <c r="V119" s="4">
        <f t="shared" si="26"/>
        <v>7.4999999999999997E-2</v>
      </c>
      <c r="W119" s="13">
        <v>30</v>
      </c>
      <c r="X119" s="37">
        <v>0.5</v>
      </c>
      <c r="Y119" s="37">
        <v>2.2000000000000002</v>
      </c>
      <c r="Z119" s="4">
        <f t="shared" si="27"/>
        <v>4.4000000000000004</v>
      </c>
      <c r="AA119" s="13">
        <v>20</v>
      </c>
      <c r="AB119" s="20">
        <f t="shared" si="20"/>
        <v>1.3146826056595617</v>
      </c>
      <c r="AC119" s="20">
        <f t="shared" si="22"/>
        <v>1.2114682605659561</v>
      </c>
      <c r="AD119" s="20">
        <v>2081</v>
      </c>
      <c r="AE119" s="4">
        <f t="shared" si="28"/>
        <v>189.18181818181819</v>
      </c>
      <c r="AF119" s="21">
        <f t="shared" si="24"/>
        <v>229.2</v>
      </c>
      <c r="AG119" s="21">
        <f t="shared" si="21"/>
        <v>40.018181818181802</v>
      </c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2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2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2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2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2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2"/>
      <c r="GQ119" s="11"/>
      <c r="GR119" s="11"/>
    </row>
    <row r="120" spans="1:200" s="2" customFormat="1" ht="15" customHeight="1" x14ac:dyDescent="0.25">
      <c r="A120" s="16" t="s">
        <v>121</v>
      </c>
      <c r="B120" s="37">
        <v>0</v>
      </c>
      <c r="C120" s="37">
        <v>0</v>
      </c>
      <c r="D120" s="4">
        <f t="shared" si="23"/>
        <v>0</v>
      </c>
      <c r="E120" s="13">
        <v>0</v>
      </c>
      <c r="F120" s="5" t="s">
        <v>373</v>
      </c>
      <c r="G120" s="5" t="s">
        <v>373</v>
      </c>
      <c r="H120" s="5" t="s">
        <v>373</v>
      </c>
      <c r="I120" s="13" t="s">
        <v>370</v>
      </c>
      <c r="J120" s="5" t="s">
        <v>373</v>
      </c>
      <c r="K120" s="5" t="s">
        <v>373</v>
      </c>
      <c r="L120" s="5" t="s">
        <v>373</v>
      </c>
      <c r="M120" s="13" t="s">
        <v>370</v>
      </c>
      <c r="N120" s="37">
        <v>1684.2</v>
      </c>
      <c r="O120" s="37">
        <v>4502.2</v>
      </c>
      <c r="P120" s="4">
        <f t="shared" si="25"/>
        <v>2.673197957487234</v>
      </c>
      <c r="Q120" s="13">
        <v>20</v>
      </c>
      <c r="R120" s="22">
        <v>1</v>
      </c>
      <c r="S120" s="13">
        <v>15</v>
      </c>
      <c r="T120" s="37">
        <v>9</v>
      </c>
      <c r="U120" s="37">
        <v>53.1</v>
      </c>
      <c r="V120" s="4">
        <f t="shared" si="26"/>
        <v>5.9</v>
      </c>
      <c r="W120" s="13">
        <v>5</v>
      </c>
      <c r="X120" s="37">
        <v>22</v>
      </c>
      <c r="Y120" s="37">
        <v>43.9</v>
      </c>
      <c r="Z120" s="4">
        <f t="shared" si="27"/>
        <v>1.9954545454545454</v>
      </c>
      <c r="AA120" s="13">
        <v>45</v>
      </c>
      <c r="AB120" s="20">
        <f t="shared" si="20"/>
        <v>2.2089342787670496</v>
      </c>
      <c r="AC120" s="20">
        <f t="shared" si="22"/>
        <v>1.3</v>
      </c>
      <c r="AD120" s="20">
        <v>1710</v>
      </c>
      <c r="AE120" s="4">
        <f t="shared" si="28"/>
        <v>155.45454545454547</v>
      </c>
      <c r="AF120" s="21">
        <f t="shared" si="24"/>
        <v>202.1</v>
      </c>
      <c r="AG120" s="21">
        <f t="shared" si="21"/>
        <v>46.645454545454527</v>
      </c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2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2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2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2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2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2"/>
      <c r="GQ120" s="11"/>
      <c r="GR120" s="11"/>
    </row>
    <row r="121" spans="1:200" s="2" customFormat="1" ht="15" customHeight="1" x14ac:dyDescent="0.25">
      <c r="A121" s="36" t="s">
        <v>122</v>
      </c>
      <c r="B121" s="37"/>
      <c r="C121" s="37"/>
      <c r="D121" s="4"/>
      <c r="E121" s="13"/>
      <c r="F121" s="5"/>
      <c r="G121" s="5"/>
      <c r="H121" s="5"/>
      <c r="I121" s="13"/>
      <c r="J121" s="5"/>
      <c r="K121" s="5"/>
      <c r="L121" s="5"/>
      <c r="M121" s="13"/>
      <c r="N121" s="37"/>
      <c r="O121" s="37"/>
      <c r="P121" s="4"/>
      <c r="Q121" s="13"/>
      <c r="R121" s="22"/>
      <c r="S121" s="13"/>
      <c r="T121" s="37"/>
      <c r="U121" s="37"/>
      <c r="V121" s="4"/>
      <c r="W121" s="13"/>
      <c r="X121" s="37"/>
      <c r="Y121" s="37"/>
      <c r="Z121" s="4"/>
      <c r="AA121" s="13"/>
      <c r="AB121" s="20"/>
      <c r="AC121" s="20"/>
      <c r="AD121" s="20"/>
      <c r="AE121" s="4"/>
      <c r="AF121" s="21"/>
      <c r="AG121" s="2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2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2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2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2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2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2"/>
      <c r="GQ121" s="11"/>
      <c r="GR121" s="11"/>
    </row>
    <row r="122" spans="1:200" s="2" customFormat="1" ht="15" customHeight="1" x14ac:dyDescent="0.25">
      <c r="A122" s="16" t="s">
        <v>123</v>
      </c>
      <c r="B122" s="37">
        <v>437.5</v>
      </c>
      <c r="C122" s="37">
        <v>405.5</v>
      </c>
      <c r="D122" s="4">
        <f t="shared" si="23"/>
        <v>0.92685714285714282</v>
      </c>
      <c r="E122" s="13">
        <v>10</v>
      </c>
      <c r="F122" s="5" t="s">
        <v>373</v>
      </c>
      <c r="G122" s="5" t="s">
        <v>373</v>
      </c>
      <c r="H122" s="5" t="s">
        <v>373</v>
      </c>
      <c r="I122" s="13" t="s">
        <v>370</v>
      </c>
      <c r="J122" s="5" t="s">
        <v>373</v>
      </c>
      <c r="K122" s="5" t="s">
        <v>373</v>
      </c>
      <c r="L122" s="5" t="s">
        <v>373</v>
      </c>
      <c r="M122" s="13" t="s">
        <v>370</v>
      </c>
      <c r="N122" s="37">
        <v>32.9</v>
      </c>
      <c r="O122" s="37">
        <v>12.4</v>
      </c>
      <c r="P122" s="4">
        <f t="shared" si="25"/>
        <v>0.37689969604863227</v>
      </c>
      <c r="Q122" s="13">
        <v>20</v>
      </c>
      <c r="R122" s="22">
        <v>1</v>
      </c>
      <c r="S122" s="13">
        <v>15</v>
      </c>
      <c r="T122" s="37">
        <v>2</v>
      </c>
      <c r="U122" s="37">
        <v>1.5</v>
      </c>
      <c r="V122" s="4">
        <f t="shared" si="26"/>
        <v>0.75</v>
      </c>
      <c r="W122" s="13">
        <v>25</v>
      </c>
      <c r="X122" s="37">
        <v>0.3</v>
      </c>
      <c r="Y122" s="37">
        <v>0.5</v>
      </c>
      <c r="Z122" s="4">
        <f t="shared" si="27"/>
        <v>1.6666666666666667</v>
      </c>
      <c r="AA122" s="13">
        <v>25</v>
      </c>
      <c r="AB122" s="20">
        <f t="shared" si="20"/>
        <v>0.97077086332853413</v>
      </c>
      <c r="AC122" s="20">
        <f t="shared" si="22"/>
        <v>0.97077086332853413</v>
      </c>
      <c r="AD122" s="20">
        <v>1009</v>
      </c>
      <c r="AE122" s="4">
        <f t="shared" si="28"/>
        <v>91.727272727272734</v>
      </c>
      <c r="AF122" s="21">
        <f t="shared" si="24"/>
        <v>89</v>
      </c>
      <c r="AG122" s="21">
        <f t="shared" si="21"/>
        <v>-2.7272727272727337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2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2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2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2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2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2"/>
      <c r="GQ122" s="11"/>
      <c r="GR122" s="11"/>
    </row>
    <row r="123" spans="1:200" s="2" customFormat="1" ht="15" customHeight="1" x14ac:dyDescent="0.25">
      <c r="A123" s="16" t="s">
        <v>124</v>
      </c>
      <c r="B123" s="37">
        <v>1314.8</v>
      </c>
      <c r="C123" s="37">
        <v>1197</v>
      </c>
      <c r="D123" s="4">
        <f t="shared" si="23"/>
        <v>0.91040462427745672</v>
      </c>
      <c r="E123" s="13">
        <v>10</v>
      </c>
      <c r="F123" s="5" t="s">
        <v>373</v>
      </c>
      <c r="G123" s="5" t="s">
        <v>373</v>
      </c>
      <c r="H123" s="5" t="s">
        <v>373</v>
      </c>
      <c r="I123" s="13" t="s">
        <v>370</v>
      </c>
      <c r="J123" s="5" t="s">
        <v>373</v>
      </c>
      <c r="K123" s="5" t="s">
        <v>373</v>
      </c>
      <c r="L123" s="5" t="s">
        <v>373</v>
      </c>
      <c r="M123" s="13" t="s">
        <v>370</v>
      </c>
      <c r="N123" s="37">
        <v>381.5</v>
      </c>
      <c r="O123" s="37">
        <v>380</v>
      </c>
      <c r="P123" s="4">
        <f t="shared" si="25"/>
        <v>0.99606815203145482</v>
      </c>
      <c r="Q123" s="13">
        <v>20</v>
      </c>
      <c r="R123" s="22">
        <v>1</v>
      </c>
      <c r="S123" s="13">
        <v>15</v>
      </c>
      <c r="T123" s="37">
        <v>30</v>
      </c>
      <c r="U123" s="37">
        <v>3.7</v>
      </c>
      <c r="V123" s="4">
        <f t="shared" si="26"/>
        <v>0.12333333333333334</v>
      </c>
      <c r="W123" s="13">
        <v>30</v>
      </c>
      <c r="X123" s="37">
        <v>1</v>
      </c>
      <c r="Y123" s="37">
        <v>1.6</v>
      </c>
      <c r="Z123" s="4">
        <f t="shared" si="27"/>
        <v>1.6</v>
      </c>
      <c r="AA123" s="13">
        <v>20</v>
      </c>
      <c r="AB123" s="20">
        <f t="shared" si="20"/>
        <v>0.83921483456214385</v>
      </c>
      <c r="AC123" s="20">
        <f t="shared" si="22"/>
        <v>0.83921483456214385</v>
      </c>
      <c r="AD123" s="20">
        <v>2954</v>
      </c>
      <c r="AE123" s="4">
        <f t="shared" si="28"/>
        <v>268.54545454545456</v>
      </c>
      <c r="AF123" s="21">
        <f t="shared" si="24"/>
        <v>225.4</v>
      </c>
      <c r="AG123" s="21">
        <f t="shared" si="21"/>
        <v>-43.145454545454555</v>
      </c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2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2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2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2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2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2"/>
      <c r="GQ123" s="11"/>
      <c r="GR123" s="11"/>
    </row>
    <row r="124" spans="1:200" s="2" customFormat="1" ht="15" customHeight="1" x14ac:dyDescent="0.25">
      <c r="A124" s="16" t="s">
        <v>125</v>
      </c>
      <c r="B124" s="37">
        <v>39.6</v>
      </c>
      <c r="C124" s="37">
        <v>29.1</v>
      </c>
      <c r="D124" s="4">
        <f t="shared" si="23"/>
        <v>0.73484848484848486</v>
      </c>
      <c r="E124" s="13">
        <v>10</v>
      </c>
      <c r="F124" s="5" t="s">
        <v>373</v>
      </c>
      <c r="G124" s="5" t="s">
        <v>373</v>
      </c>
      <c r="H124" s="5" t="s">
        <v>373</v>
      </c>
      <c r="I124" s="13" t="s">
        <v>370</v>
      </c>
      <c r="J124" s="5" t="s">
        <v>373</v>
      </c>
      <c r="K124" s="5" t="s">
        <v>373</v>
      </c>
      <c r="L124" s="5" t="s">
        <v>373</v>
      </c>
      <c r="M124" s="13" t="s">
        <v>370</v>
      </c>
      <c r="N124" s="37">
        <v>38</v>
      </c>
      <c r="O124" s="37">
        <v>96.2</v>
      </c>
      <c r="P124" s="4">
        <f t="shared" si="25"/>
        <v>2.5315789473684212</v>
      </c>
      <c r="Q124" s="13">
        <v>20</v>
      </c>
      <c r="R124" s="22">
        <v>1</v>
      </c>
      <c r="S124" s="13">
        <v>15</v>
      </c>
      <c r="T124" s="37">
        <v>5</v>
      </c>
      <c r="U124" s="37">
        <v>0</v>
      </c>
      <c r="V124" s="4">
        <f t="shared" si="26"/>
        <v>0</v>
      </c>
      <c r="W124" s="13">
        <v>15</v>
      </c>
      <c r="X124" s="37">
        <v>1</v>
      </c>
      <c r="Y124" s="37">
        <v>0</v>
      </c>
      <c r="Z124" s="4">
        <f t="shared" si="27"/>
        <v>0</v>
      </c>
      <c r="AA124" s="13">
        <v>35</v>
      </c>
      <c r="AB124" s="20">
        <f t="shared" si="20"/>
        <v>0.76821119785108716</v>
      </c>
      <c r="AC124" s="20">
        <f t="shared" si="22"/>
        <v>0.76821119785108716</v>
      </c>
      <c r="AD124" s="20">
        <v>1257</v>
      </c>
      <c r="AE124" s="4">
        <f t="shared" si="28"/>
        <v>114.27272727272727</v>
      </c>
      <c r="AF124" s="21">
        <f t="shared" si="24"/>
        <v>87.8</v>
      </c>
      <c r="AG124" s="21">
        <f t="shared" si="21"/>
        <v>-26.472727272727269</v>
      </c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2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2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2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2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2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2"/>
      <c r="GQ124" s="11"/>
      <c r="GR124" s="11"/>
    </row>
    <row r="125" spans="1:200" s="2" customFormat="1" ht="15" customHeight="1" x14ac:dyDescent="0.25">
      <c r="A125" s="16" t="s">
        <v>126</v>
      </c>
      <c r="B125" s="37">
        <v>330.4</v>
      </c>
      <c r="C125" s="37">
        <v>298.5</v>
      </c>
      <c r="D125" s="4">
        <f t="shared" si="23"/>
        <v>0.90345036319612593</v>
      </c>
      <c r="E125" s="13">
        <v>10</v>
      </c>
      <c r="F125" s="5" t="s">
        <v>373</v>
      </c>
      <c r="G125" s="5" t="s">
        <v>373</v>
      </c>
      <c r="H125" s="5" t="s">
        <v>373</v>
      </c>
      <c r="I125" s="13" t="s">
        <v>370</v>
      </c>
      <c r="J125" s="5" t="s">
        <v>373</v>
      </c>
      <c r="K125" s="5" t="s">
        <v>373</v>
      </c>
      <c r="L125" s="5" t="s">
        <v>373</v>
      </c>
      <c r="M125" s="13" t="s">
        <v>370</v>
      </c>
      <c r="N125" s="37">
        <v>159.1</v>
      </c>
      <c r="O125" s="37">
        <v>163.1</v>
      </c>
      <c r="P125" s="4">
        <f t="shared" si="25"/>
        <v>1.0251414204902578</v>
      </c>
      <c r="Q125" s="13">
        <v>20</v>
      </c>
      <c r="R125" s="22">
        <v>1</v>
      </c>
      <c r="S125" s="13">
        <v>15</v>
      </c>
      <c r="T125" s="37">
        <v>60</v>
      </c>
      <c r="U125" s="37">
        <v>22.7</v>
      </c>
      <c r="V125" s="4">
        <f t="shared" si="26"/>
        <v>0.3783333333333333</v>
      </c>
      <c r="W125" s="13">
        <v>30</v>
      </c>
      <c r="X125" s="37">
        <v>3</v>
      </c>
      <c r="Y125" s="37">
        <v>3</v>
      </c>
      <c r="Z125" s="4">
        <f t="shared" si="27"/>
        <v>1</v>
      </c>
      <c r="AA125" s="13">
        <v>20</v>
      </c>
      <c r="AB125" s="20">
        <f t="shared" si="20"/>
        <v>0.79881402149227798</v>
      </c>
      <c r="AC125" s="20">
        <f t="shared" si="22"/>
        <v>0.79881402149227798</v>
      </c>
      <c r="AD125" s="20">
        <v>1557</v>
      </c>
      <c r="AE125" s="4">
        <f t="shared" si="28"/>
        <v>141.54545454545453</v>
      </c>
      <c r="AF125" s="21">
        <f t="shared" si="24"/>
        <v>113.1</v>
      </c>
      <c r="AG125" s="21">
        <f t="shared" si="21"/>
        <v>-28.445454545454538</v>
      </c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2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2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2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2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2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2"/>
      <c r="GQ125" s="11"/>
      <c r="GR125" s="11"/>
    </row>
    <row r="126" spans="1:200" s="2" customFormat="1" ht="15" customHeight="1" x14ac:dyDescent="0.25">
      <c r="A126" s="16" t="s">
        <v>127</v>
      </c>
      <c r="B126" s="37">
        <v>574.4</v>
      </c>
      <c r="C126" s="37">
        <v>546.4</v>
      </c>
      <c r="D126" s="4">
        <f t="shared" si="23"/>
        <v>0.95125348189415038</v>
      </c>
      <c r="E126" s="13">
        <v>10</v>
      </c>
      <c r="F126" s="5" t="s">
        <v>373</v>
      </c>
      <c r="G126" s="5" t="s">
        <v>373</v>
      </c>
      <c r="H126" s="5" t="s">
        <v>373</v>
      </c>
      <c r="I126" s="13" t="s">
        <v>370</v>
      </c>
      <c r="J126" s="5" t="s">
        <v>373</v>
      </c>
      <c r="K126" s="5" t="s">
        <v>373</v>
      </c>
      <c r="L126" s="5" t="s">
        <v>373</v>
      </c>
      <c r="M126" s="13" t="s">
        <v>370</v>
      </c>
      <c r="N126" s="37">
        <v>88.9</v>
      </c>
      <c r="O126" s="37">
        <v>123.6</v>
      </c>
      <c r="P126" s="4">
        <f t="shared" si="25"/>
        <v>1.3903262092238469</v>
      </c>
      <c r="Q126" s="13">
        <v>20</v>
      </c>
      <c r="R126" s="22">
        <v>1</v>
      </c>
      <c r="S126" s="13">
        <v>15</v>
      </c>
      <c r="T126" s="37">
        <v>7</v>
      </c>
      <c r="U126" s="37">
        <v>1.6</v>
      </c>
      <c r="V126" s="4">
        <f t="shared" si="26"/>
        <v>0.22857142857142859</v>
      </c>
      <c r="W126" s="13">
        <v>30</v>
      </c>
      <c r="X126" s="37">
        <v>0.5</v>
      </c>
      <c r="Y126" s="37">
        <v>0.5</v>
      </c>
      <c r="Z126" s="4">
        <f t="shared" si="27"/>
        <v>1</v>
      </c>
      <c r="AA126" s="13">
        <v>20</v>
      </c>
      <c r="AB126" s="20">
        <f t="shared" si="20"/>
        <v>0.83343370379538217</v>
      </c>
      <c r="AC126" s="20">
        <f t="shared" si="22"/>
        <v>0.83343370379538217</v>
      </c>
      <c r="AD126" s="20">
        <v>1341</v>
      </c>
      <c r="AE126" s="4">
        <f t="shared" si="28"/>
        <v>121.90909090909091</v>
      </c>
      <c r="AF126" s="21">
        <f t="shared" si="24"/>
        <v>101.6</v>
      </c>
      <c r="AG126" s="21">
        <f t="shared" si="21"/>
        <v>-20.309090909090912</v>
      </c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2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2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2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2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2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2"/>
      <c r="GQ126" s="11"/>
      <c r="GR126" s="11"/>
    </row>
    <row r="127" spans="1:200" s="2" customFormat="1" ht="15" customHeight="1" x14ac:dyDescent="0.25">
      <c r="A127" s="16" t="s">
        <v>128</v>
      </c>
      <c r="B127" s="37">
        <v>69.400000000000006</v>
      </c>
      <c r="C127" s="37">
        <v>53.1</v>
      </c>
      <c r="D127" s="4">
        <f t="shared" si="23"/>
        <v>0.76512968299711814</v>
      </c>
      <c r="E127" s="13">
        <v>10</v>
      </c>
      <c r="F127" s="5" t="s">
        <v>373</v>
      </c>
      <c r="G127" s="5" t="s">
        <v>373</v>
      </c>
      <c r="H127" s="5" t="s">
        <v>373</v>
      </c>
      <c r="I127" s="13" t="s">
        <v>370</v>
      </c>
      <c r="J127" s="5" t="s">
        <v>373</v>
      </c>
      <c r="K127" s="5" t="s">
        <v>373</v>
      </c>
      <c r="L127" s="5" t="s">
        <v>373</v>
      </c>
      <c r="M127" s="13" t="s">
        <v>370</v>
      </c>
      <c r="N127" s="37">
        <v>50.7</v>
      </c>
      <c r="O127" s="37">
        <v>242.3</v>
      </c>
      <c r="P127" s="4">
        <f t="shared" si="25"/>
        <v>4.779092702169625</v>
      </c>
      <c r="Q127" s="13">
        <v>20</v>
      </c>
      <c r="R127" s="22">
        <v>1</v>
      </c>
      <c r="S127" s="13">
        <v>15</v>
      </c>
      <c r="T127" s="37">
        <v>15</v>
      </c>
      <c r="U127" s="37">
        <v>0</v>
      </c>
      <c r="V127" s="4">
        <f t="shared" si="26"/>
        <v>0</v>
      </c>
      <c r="W127" s="13">
        <v>30</v>
      </c>
      <c r="X127" s="37">
        <v>3</v>
      </c>
      <c r="Y127" s="37">
        <v>0</v>
      </c>
      <c r="Z127" s="4">
        <f t="shared" si="27"/>
        <v>0</v>
      </c>
      <c r="AA127" s="13">
        <v>20</v>
      </c>
      <c r="AB127" s="20">
        <f t="shared" si="20"/>
        <v>1.2445594828775124</v>
      </c>
      <c r="AC127" s="20">
        <f t="shared" si="22"/>
        <v>1.2044559482877513</v>
      </c>
      <c r="AD127" s="20">
        <v>1439</v>
      </c>
      <c r="AE127" s="4">
        <f t="shared" si="28"/>
        <v>130.81818181818181</v>
      </c>
      <c r="AF127" s="21">
        <f t="shared" si="24"/>
        <v>157.6</v>
      </c>
      <c r="AG127" s="21">
        <f t="shared" si="21"/>
        <v>26.781818181818181</v>
      </c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2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2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2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2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2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2"/>
      <c r="GQ127" s="11"/>
      <c r="GR127" s="11"/>
    </row>
    <row r="128" spans="1:200" s="2" customFormat="1" ht="15" customHeight="1" x14ac:dyDescent="0.25">
      <c r="A128" s="16" t="s">
        <v>129</v>
      </c>
      <c r="B128" s="37">
        <v>54.3</v>
      </c>
      <c r="C128" s="37">
        <v>91.6</v>
      </c>
      <c r="D128" s="4">
        <f t="shared" si="23"/>
        <v>1.6869244935543277</v>
      </c>
      <c r="E128" s="13">
        <v>10</v>
      </c>
      <c r="F128" s="5" t="s">
        <v>373</v>
      </c>
      <c r="G128" s="5" t="s">
        <v>373</v>
      </c>
      <c r="H128" s="5" t="s">
        <v>373</v>
      </c>
      <c r="I128" s="13" t="s">
        <v>370</v>
      </c>
      <c r="J128" s="5" t="s">
        <v>373</v>
      </c>
      <c r="K128" s="5" t="s">
        <v>373</v>
      </c>
      <c r="L128" s="5" t="s">
        <v>373</v>
      </c>
      <c r="M128" s="13" t="s">
        <v>370</v>
      </c>
      <c r="N128" s="37">
        <v>42.4</v>
      </c>
      <c r="O128" s="37">
        <v>151.1</v>
      </c>
      <c r="P128" s="4">
        <f t="shared" si="25"/>
        <v>3.5636792452830188</v>
      </c>
      <c r="Q128" s="13">
        <v>20</v>
      </c>
      <c r="R128" s="22">
        <v>1</v>
      </c>
      <c r="S128" s="13">
        <v>15</v>
      </c>
      <c r="T128" s="37">
        <v>64</v>
      </c>
      <c r="U128" s="37">
        <v>41.4</v>
      </c>
      <c r="V128" s="4">
        <f t="shared" si="26"/>
        <v>0.64687499999999998</v>
      </c>
      <c r="W128" s="13">
        <v>35</v>
      </c>
      <c r="X128" s="37">
        <v>1</v>
      </c>
      <c r="Y128" s="37">
        <v>1</v>
      </c>
      <c r="Z128" s="4">
        <f t="shared" si="27"/>
        <v>1</v>
      </c>
      <c r="AA128" s="13">
        <v>15</v>
      </c>
      <c r="AB128" s="20">
        <f t="shared" si="20"/>
        <v>1.4819311035916174</v>
      </c>
      <c r="AC128" s="20">
        <f t="shared" si="22"/>
        <v>1.2281931103591617</v>
      </c>
      <c r="AD128" s="20">
        <v>1367</v>
      </c>
      <c r="AE128" s="4">
        <f t="shared" si="28"/>
        <v>124.27272727272727</v>
      </c>
      <c r="AF128" s="21">
        <f t="shared" si="24"/>
        <v>152.6</v>
      </c>
      <c r="AG128" s="21">
        <f t="shared" si="21"/>
        <v>28.327272727272728</v>
      </c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2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2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2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2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2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2"/>
      <c r="GQ128" s="11"/>
      <c r="GR128" s="11"/>
    </row>
    <row r="129" spans="1:200" s="2" customFormat="1" ht="15" customHeight="1" x14ac:dyDescent="0.25">
      <c r="A129" s="36" t="s">
        <v>130</v>
      </c>
      <c r="B129" s="37"/>
      <c r="C129" s="37"/>
      <c r="D129" s="4"/>
      <c r="E129" s="13"/>
      <c r="F129" s="5"/>
      <c r="G129" s="5"/>
      <c r="H129" s="5"/>
      <c r="I129" s="13"/>
      <c r="J129" s="5"/>
      <c r="K129" s="5"/>
      <c r="L129" s="5"/>
      <c r="M129" s="13"/>
      <c r="N129" s="37"/>
      <c r="O129" s="37"/>
      <c r="P129" s="4"/>
      <c r="Q129" s="13"/>
      <c r="R129" s="22"/>
      <c r="S129" s="13"/>
      <c r="T129" s="37"/>
      <c r="U129" s="37"/>
      <c r="V129" s="4"/>
      <c r="W129" s="13"/>
      <c r="X129" s="37"/>
      <c r="Y129" s="37"/>
      <c r="Z129" s="4"/>
      <c r="AA129" s="13"/>
      <c r="AB129" s="20"/>
      <c r="AC129" s="20"/>
      <c r="AD129" s="20"/>
      <c r="AE129" s="4"/>
      <c r="AF129" s="21"/>
      <c r="AG129" s="2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2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2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2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2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2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2"/>
      <c r="GQ129" s="11"/>
      <c r="GR129" s="11"/>
    </row>
    <row r="130" spans="1:200" s="2" customFormat="1" ht="15" customHeight="1" x14ac:dyDescent="0.25">
      <c r="A130" s="16" t="s">
        <v>131</v>
      </c>
      <c r="B130" s="37">
        <v>1300</v>
      </c>
      <c r="C130" s="37">
        <v>1565</v>
      </c>
      <c r="D130" s="4">
        <f t="shared" si="23"/>
        <v>1.2038461538461538</v>
      </c>
      <c r="E130" s="13">
        <v>10</v>
      </c>
      <c r="F130" s="5" t="s">
        <v>373</v>
      </c>
      <c r="G130" s="5" t="s">
        <v>373</v>
      </c>
      <c r="H130" s="5" t="s">
        <v>373</v>
      </c>
      <c r="I130" s="13" t="s">
        <v>370</v>
      </c>
      <c r="J130" s="5" t="s">
        <v>373</v>
      </c>
      <c r="K130" s="5" t="s">
        <v>373</v>
      </c>
      <c r="L130" s="5" t="s">
        <v>373</v>
      </c>
      <c r="M130" s="13" t="s">
        <v>370</v>
      </c>
      <c r="N130" s="37">
        <v>104.5</v>
      </c>
      <c r="O130" s="37">
        <v>190.7</v>
      </c>
      <c r="P130" s="4">
        <f t="shared" si="25"/>
        <v>1.8248803827751194</v>
      </c>
      <c r="Q130" s="13">
        <v>20</v>
      </c>
      <c r="R130" s="22">
        <v>1</v>
      </c>
      <c r="S130" s="13">
        <v>15</v>
      </c>
      <c r="T130" s="37">
        <v>338</v>
      </c>
      <c r="U130" s="37">
        <v>289.8</v>
      </c>
      <c r="V130" s="4">
        <f t="shared" si="26"/>
        <v>0.85739644970414208</v>
      </c>
      <c r="W130" s="13">
        <v>30</v>
      </c>
      <c r="X130" s="37">
        <v>13</v>
      </c>
      <c r="Y130" s="37">
        <v>13.9</v>
      </c>
      <c r="Z130" s="4">
        <f t="shared" si="27"/>
        <v>1.0692307692307692</v>
      </c>
      <c r="AA130" s="13">
        <v>20</v>
      </c>
      <c r="AB130" s="20">
        <f t="shared" si="20"/>
        <v>1.1646587165231954</v>
      </c>
      <c r="AC130" s="20">
        <f t="shared" si="22"/>
        <v>1.1646587165231954</v>
      </c>
      <c r="AD130" s="20">
        <v>2433</v>
      </c>
      <c r="AE130" s="4">
        <f t="shared" si="28"/>
        <v>221.18181818181819</v>
      </c>
      <c r="AF130" s="21">
        <f t="shared" si="24"/>
        <v>257.60000000000002</v>
      </c>
      <c r="AG130" s="21">
        <f t="shared" si="21"/>
        <v>36.418181818181836</v>
      </c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2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2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2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2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2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2"/>
      <c r="GQ130" s="11"/>
      <c r="GR130" s="11"/>
    </row>
    <row r="131" spans="1:200" s="2" customFormat="1" ht="15" customHeight="1" x14ac:dyDescent="0.25">
      <c r="A131" s="16" t="s">
        <v>132</v>
      </c>
      <c r="B131" s="37">
        <v>0</v>
      </c>
      <c r="C131" s="37">
        <v>0</v>
      </c>
      <c r="D131" s="4">
        <f t="shared" si="23"/>
        <v>0</v>
      </c>
      <c r="E131" s="13">
        <v>0</v>
      </c>
      <c r="F131" s="5" t="s">
        <v>373</v>
      </c>
      <c r="G131" s="5" t="s">
        <v>373</v>
      </c>
      <c r="H131" s="5" t="s">
        <v>373</v>
      </c>
      <c r="I131" s="13" t="s">
        <v>370</v>
      </c>
      <c r="J131" s="5" t="s">
        <v>373</v>
      </c>
      <c r="K131" s="5" t="s">
        <v>373</v>
      </c>
      <c r="L131" s="5" t="s">
        <v>373</v>
      </c>
      <c r="M131" s="13" t="s">
        <v>370</v>
      </c>
      <c r="N131" s="37">
        <v>15</v>
      </c>
      <c r="O131" s="37">
        <v>36.9</v>
      </c>
      <c r="P131" s="4">
        <f t="shared" si="25"/>
        <v>2.46</v>
      </c>
      <c r="Q131" s="13">
        <v>20</v>
      </c>
      <c r="R131" s="22">
        <v>1</v>
      </c>
      <c r="S131" s="13">
        <v>15</v>
      </c>
      <c r="T131" s="37">
        <v>157</v>
      </c>
      <c r="U131" s="37">
        <v>117.4</v>
      </c>
      <c r="V131" s="4">
        <f t="shared" si="26"/>
        <v>0.74777070063694273</v>
      </c>
      <c r="W131" s="13">
        <v>40</v>
      </c>
      <c r="X131" s="37">
        <v>4</v>
      </c>
      <c r="Y131" s="37">
        <v>4.0999999999999996</v>
      </c>
      <c r="Z131" s="4">
        <f t="shared" si="27"/>
        <v>1.0249999999999999</v>
      </c>
      <c r="AA131" s="13">
        <v>10</v>
      </c>
      <c r="AB131" s="20">
        <f t="shared" ref="AB131:AB194" si="29">((D131*E131)+(P131*Q131)+R131*S131+(V131*W131)+(Z131*AA131))/(E131+Q131+S131+W131+AA131)</f>
        <v>1.2277744473585614</v>
      </c>
      <c r="AC131" s="20">
        <f t="shared" si="22"/>
        <v>1.2027774447358561</v>
      </c>
      <c r="AD131" s="20">
        <v>2258</v>
      </c>
      <c r="AE131" s="4">
        <f t="shared" si="28"/>
        <v>205.27272727272728</v>
      </c>
      <c r="AF131" s="21">
        <f t="shared" si="24"/>
        <v>246.9</v>
      </c>
      <c r="AG131" s="21">
        <f t="shared" si="21"/>
        <v>41.627272727272725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2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2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2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2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2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2"/>
      <c r="GQ131" s="11"/>
      <c r="GR131" s="11"/>
    </row>
    <row r="132" spans="1:200" s="2" customFormat="1" ht="15" customHeight="1" x14ac:dyDescent="0.25">
      <c r="A132" s="16" t="s">
        <v>133</v>
      </c>
      <c r="B132" s="37">
        <v>3013</v>
      </c>
      <c r="C132" s="37">
        <v>4885.2</v>
      </c>
      <c r="D132" s="4">
        <f t="shared" si="23"/>
        <v>1.6213740458015267</v>
      </c>
      <c r="E132" s="13">
        <v>10</v>
      </c>
      <c r="F132" s="5" t="s">
        <v>373</v>
      </c>
      <c r="G132" s="5" t="s">
        <v>373</v>
      </c>
      <c r="H132" s="5" t="s">
        <v>373</v>
      </c>
      <c r="I132" s="13" t="s">
        <v>370</v>
      </c>
      <c r="J132" s="5" t="s">
        <v>373</v>
      </c>
      <c r="K132" s="5" t="s">
        <v>373</v>
      </c>
      <c r="L132" s="5" t="s">
        <v>373</v>
      </c>
      <c r="M132" s="13" t="s">
        <v>370</v>
      </c>
      <c r="N132" s="37">
        <v>327.2</v>
      </c>
      <c r="O132" s="37">
        <v>438.7</v>
      </c>
      <c r="P132" s="4">
        <f t="shared" si="25"/>
        <v>1.3407701711491442</v>
      </c>
      <c r="Q132" s="13">
        <v>20</v>
      </c>
      <c r="R132" s="22">
        <v>1</v>
      </c>
      <c r="S132" s="13">
        <v>15</v>
      </c>
      <c r="T132" s="37">
        <v>16</v>
      </c>
      <c r="U132" s="37">
        <v>64.599999999999994</v>
      </c>
      <c r="V132" s="4">
        <f t="shared" si="26"/>
        <v>4.0374999999999996</v>
      </c>
      <c r="W132" s="13">
        <v>20</v>
      </c>
      <c r="X132" s="37">
        <v>5</v>
      </c>
      <c r="Y132" s="37">
        <v>5.0999999999999996</v>
      </c>
      <c r="Z132" s="4">
        <f t="shared" si="27"/>
        <v>1.02</v>
      </c>
      <c r="AA132" s="13">
        <v>30</v>
      </c>
      <c r="AB132" s="20">
        <f t="shared" si="29"/>
        <v>1.7829383566420858</v>
      </c>
      <c r="AC132" s="20">
        <f t="shared" si="22"/>
        <v>1.2582938356642086</v>
      </c>
      <c r="AD132" s="20">
        <v>4903</v>
      </c>
      <c r="AE132" s="4">
        <f t="shared" si="28"/>
        <v>445.72727272727275</v>
      </c>
      <c r="AF132" s="21">
        <f t="shared" si="24"/>
        <v>560.9</v>
      </c>
      <c r="AG132" s="21">
        <f t="shared" si="21"/>
        <v>115.17272727272723</v>
      </c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2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2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2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2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2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2"/>
      <c r="GQ132" s="11"/>
      <c r="GR132" s="11"/>
    </row>
    <row r="133" spans="1:200" s="2" customFormat="1" ht="15" customHeight="1" x14ac:dyDescent="0.25">
      <c r="A133" s="16" t="s">
        <v>134</v>
      </c>
      <c r="B133" s="37">
        <v>0</v>
      </c>
      <c r="C133" s="37">
        <v>0</v>
      </c>
      <c r="D133" s="4">
        <f t="shared" si="23"/>
        <v>0</v>
      </c>
      <c r="E133" s="13">
        <v>0</v>
      </c>
      <c r="F133" s="5" t="s">
        <v>373</v>
      </c>
      <c r="G133" s="5" t="s">
        <v>373</v>
      </c>
      <c r="H133" s="5" t="s">
        <v>373</v>
      </c>
      <c r="I133" s="13" t="s">
        <v>370</v>
      </c>
      <c r="J133" s="5" t="s">
        <v>373</v>
      </c>
      <c r="K133" s="5" t="s">
        <v>373</v>
      </c>
      <c r="L133" s="5" t="s">
        <v>373</v>
      </c>
      <c r="M133" s="13" t="s">
        <v>370</v>
      </c>
      <c r="N133" s="37">
        <v>50.6</v>
      </c>
      <c r="O133" s="37">
        <v>85.1</v>
      </c>
      <c r="P133" s="4">
        <f t="shared" si="25"/>
        <v>1.6818181818181817</v>
      </c>
      <c r="Q133" s="13">
        <v>20</v>
      </c>
      <c r="R133" s="22">
        <v>1</v>
      </c>
      <c r="S133" s="13">
        <v>15</v>
      </c>
      <c r="T133" s="37">
        <v>45</v>
      </c>
      <c r="U133" s="37">
        <v>102.4</v>
      </c>
      <c r="V133" s="4">
        <f t="shared" si="26"/>
        <v>2.2755555555555556</v>
      </c>
      <c r="W133" s="13">
        <v>20</v>
      </c>
      <c r="X133" s="37">
        <v>7</v>
      </c>
      <c r="Y133" s="37">
        <v>7</v>
      </c>
      <c r="Z133" s="4">
        <f t="shared" si="27"/>
        <v>1</v>
      </c>
      <c r="AA133" s="13">
        <v>10</v>
      </c>
      <c r="AB133" s="20">
        <f t="shared" si="29"/>
        <v>1.6022688422688423</v>
      </c>
      <c r="AC133" s="20">
        <f t="shared" si="22"/>
        <v>1.2402268842268842</v>
      </c>
      <c r="AD133" s="20">
        <v>2639</v>
      </c>
      <c r="AE133" s="4">
        <f t="shared" si="28"/>
        <v>239.90909090909091</v>
      </c>
      <c r="AF133" s="21">
        <f t="shared" si="24"/>
        <v>297.5</v>
      </c>
      <c r="AG133" s="21">
        <f t="shared" si="21"/>
        <v>57.590909090909093</v>
      </c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2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2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2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2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2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2"/>
      <c r="GQ133" s="11"/>
      <c r="GR133" s="11"/>
    </row>
    <row r="134" spans="1:200" s="2" customFormat="1" ht="15" customHeight="1" x14ac:dyDescent="0.25">
      <c r="A134" s="16" t="s">
        <v>135</v>
      </c>
      <c r="B134" s="37">
        <v>0</v>
      </c>
      <c r="C134" s="37">
        <v>0</v>
      </c>
      <c r="D134" s="4">
        <f t="shared" si="23"/>
        <v>0</v>
      </c>
      <c r="E134" s="13">
        <v>0</v>
      </c>
      <c r="F134" s="5" t="s">
        <v>373</v>
      </c>
      <c r="G134" s="5" t="s">
        <v>373</v>
      </c>
      <c r="H134" s="5" t="s">
        <v>373</v>
      </c>
      <c r="I134" s="13" t="s">
        <v>370</v>
      </c>
      <c r="J134" s="5" t="s">
        <v>373</v>
      </c>
      <c r="K134" s="5" t="s">
        <v>373</v>
      </c>
      <c r="L134" s="5" t="s">
        <v>373</v>
      </c>
      <c r="M134" s="13" t="s">
        <v>370</v>
      </c>
      <c r="N134" s="37">
        <v>34.1</v>
      </c>
      <c r="O134" s="37">
        <v>71.599999999999994</v>
      </c>
      <c r="P134" s="4">
        <f t="shared" si="25"/>
        <v>2.0997067448680351</v>
      </c>
      <c r="Q134" s="13">
        <v>20</v>
      </c>
      <c r="R134" s="22">
        <v>1</v>
      </c>
      <c r="S134" s="13">
        <v>15</v>
      </c>
      <c r="T134" s="37">
        <v>5</v>
      </c>
      <c r="U134" s="37">
        <v>0</v>
      </c>
      <c r="V134" s="4">
        <f t="shared" si="26"/>
        <v>0</v>
      </c>
      <c r="W134" s="13">
        <v>20</v>
      </c>
      <c r="X134" s="37">
        <v>2</v>
      </c>
      <c r="Y134" s="37">
        <v>4.0999999999999996</v>
      </c>
      <c r="Z134" s="4">
        <f t="shared" si="27"/>
        <v>2.0499999999999998</v>
      </c>
      <c r="AA134" s="13">
        <v>30</v>
      </c>
      <c r="AB134" s="20">
        <f t="shared" si="29"/>
        <v>1.3940486458513024</v>
      </c>
      <c r="AC134" s="20">
        <f t="shared" si="22"/>
        <v>1.2194048645851301</v>
      </c>
      <c r="AD134" s="20">
        <v>696</v>
      </c>
      <c r="AE134" s="4">
        <f t="shared" si="28"/>
        <v>63.272727272727273</v>
      </c>
      <c r="AF134" s="21">
        <f t="shared" si="24"/>
        <v>77.2</v>
      </c>
      <c r="AG134" s="21">
        <f t="shared" si="21"/>
        <v>13.927272727272729</v>
      </c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2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2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2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2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2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2"/>
      <c r="GQ134" s="11"/>
      <c r="GR134" s="11"/>
    </row>
    <row r="135" spans="1:200" s="2" customFormat="1" ht="15" customHeight="1" x14ac:dyDescent="0.25">
      <c r="A135" s="16" t="s">
        <v>136</v>
      </c>
      <c r="B135" s="37">
        <v>0</v>
      </c>
      <c r="C135" s="37">
        <v>0</v>
      </c>
      <c r="D135" s="4">
        <f t="shared" si="23"/>
        <v>0</v>
      </c>
      <c r="E135" s="13">
        <v>0</v>
      </c>
      <c r="F135" s="5" t="s">
        <v>373</v>
      </c>
      <c r="G135" s="5" t="s">
        <v>373</v>
      </c>
      <c r="H135" s="5" t="s">
        <v>373</v>
      </c>
      <c r="I135" s="13" t="s">
        <v>370</v>
      </c>
      <c r="J135" s="5" t="s">
        <v>373</v>
      </c>
      <c r="K135" s="5" t="s">
        <v>373</v>
      </c>
      <c r="L135" s="5" t="s">
        <v>373</v>
      </c>
      <c r="M135" s="13" t="s">
        <v>370</v>
      </c>
      <c r="N135" s="37">
        <v>16</v>
      </c>
      <c r="O135" s="37">
        <v>7.8</v>
      </c>
      <c r="P135" s="4">
        <f t="shared" si="25"/>
        <v>0.48749999999999999</v>
      </c>
      <c r="Q135" s="13">
        <v>20</v>
      </c>
      <c r="R135" s="22">
        <v>1</v>
      </c>
      <c r="S135" s="13">
        <v>15</v>
      </c>
      <c r="T135" s="37">
        <v>97</v>
      </c>
      <c r="U135" s="37">
        <v>83.1</v>
      </c>
      <c r="V135" s="4">
        <f t="shared" si="26"/>
        <v>0.85670103092783501</v>
      </c>
      <c r="W135" s="13">
        <v>35</v>
      </c>
      <c r="X135" s="37">
        <v>2</v>
      </c>
      <c r="Y135" s="37">
        <v>2.2999999999999998</v>
      </c>
      <c r="Z135" s="4">
        <f t="shared" si="27"/>
        <v>1.1499999999999999</v>
      </c>
      <c r="AA135" s="13">
        <v>15</v>
      </c>
      <c r="AB135" s="20">
        <f t="shared" si="29"/>
        <v>0.84687689508793207</v>
      </c>
      <c r="AC135" s="20">
        <f t="shared" si="22"/>
        <v>0.84687689508793207</v>
      </c>
      <c r="AD135" s="20">
        <v>982</v>
      </c>
      <c r="AE135" s="4">
        <f t="shared" si="28"/>
        <v>89.272727272727266</v>
      </c>
      <c r="AF135" s="21">
        <f t="shared" si="24"/>
        <v>75.599999999999994</v>
      </c>
      <c r="AG135" s="21">
        <f t="shared" si="21"/>
        <v>-13.672727272727272</v>
      </c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2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2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2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2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2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2"/>
      <c r="GQ135" s="11"/>
      <c r="GR135" s="11"/>
    </row>
    <row r="136" spans="1:200" s="2" customFormat="1" ht="15" customHeight="1" x14ac:dyDescent="0.25">
      <c r="A136" s="16" t="s">
        <v>137</v>
      </c>
      <c r="B136" s="37">
        <v>295</v>
      </c>
      <c r="C136" s="37">
        <v>609</v>
      </c>
      <c r="D136" s="4">
        <f t="shared" si="23"/>
        <v>2.064406779661017</v>
      </c>
      <c r="E136" s="13">
        <v>10</v>
      </c>
      <c r="F136" s="5" t="s">
        <v>373</v>
      </c>
      <c r="G136" s="5" t="s">
        <v>373</v>
      </c>
      <c r="H136" s="5" t="s">
        <v>373</v>
      </c>
      <c r="I136" s="13" t="s">
        <v>370</v>
      </c>
      <c r="J136" s="5" t="s">
        <v>373</v>
      </c>
      <c r="K136" s="5" t="s">
        <v>373</v>
      </c>
      <c r="L136" s="5" t="s">
        <v>373</v>
      </c>
      <c r="M136" s="13" t="s">
        <v>370</v>
      </c>
      <c r="N136" s="37">
        <v>166.5</v>
      </c>
      <c r="O136" s="37">
        <v>96.3</v>
      </c>
      <c r="P136" s="4">
        <f t="shared" si="25"/>
        <v>0.57837837837837835</v>
      </c>
      <c r="Q136" s="13">
        <v>20</v>
      </c>
      <c r="R136" s="22">
        <v>1</v>
      </c>
      <c r="S136" s="13">
        <v>15</v>
      </c>
      <c r="T136" s="37">
        <v>266</v>
      </c>
      <c r="U136" s="37">
        <v>204.3</v>
      </c>
      <c r="V136" s="4">
        <f t="shared" si="26"/>
        <v>0.76804511278195498</v>
      </c>
      <c r="W136" s="13">
        <v>35</v>
      </c>
      <c r="X136" s="37">
        <v>9</v>
      </c>
      <c r="Y136" s="37">
        <v>15.4</v>
      </c>
      <c r="Z136" s="4">
        <f t="shared" si="27"/>
        <v>1.7111111111111112</v>
      </c>
      <c r="AA136" s="13">
        <v>15</v>
      </c>
      <c r="AB136" s="20">
        <f t="shared" si="29"/>
        <v>1.0501040102969772</v>
      </c>
      <c r="AC136" s="20">
        <f t="shared" si="22"/>
        <v>1.0501040102969772</v>
      </c>
      <c r="AD136" s="20">
        <v>1409</v>
      </c>
      <c r="AE136" s="4">
        <f t="shared" si="28"/>
        <v>128.09090909090909</v>
      </c>
      <c r="AF136" s="21">
        <f t="shared" si="24"/>
        <v>134.5</v>
      </c>
      <c r="AG136" s="21">
        <f t="shared" ref="AG136:AG198" si="30">AF136-AE136</f>
        <v>6.4090909090909065</v>
      </c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2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2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2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2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2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2"/>
      <c r="GQ136" s="11"/>
      <c r="GR136" s="11"/>
    </row>
    <row r="137" spans="1:200" s="2" customFormat="1" ht="15" customHeight="1" x14ac:dyDescent="0.25">
      <c r="A137" s="16" t="s">
        <v>138</v>
      </c>
      <c r="B137" s="37">
        <v>0</v>
      </c>
      <c r="C137" s="37">
        <v>0</v>
      </c>
      <c r="D137" s="4">
        <f t="shared" si="23"/>
        <v>0</v>
      </c>
      <c r="E137" s="13">
        <v>0</v>
      </c>
      <c r="F137" s="5" t="s">
        <v>373</v>
      </c>
      <c r="G137" s="5" t="s">
        <v>373</v>
      </c>
      <c r="H137" s="5" t="s">
        <v>373</v>
      </c>
      <c r="I137" s="13" t="s">
        <v>370</v>
      </c>
      <c r="J137" s="5" t="s">
        <v>373</v>
      </c>
      <c r="K137" s="5" t="s">
        <v>373</v>
      </c>
      <c r="L137" s="5" t="s">
        <v>373</v>
      </c>
      <c r="M137" s="13" t="s">
        <v>370</v>
      </c>
      <c r="N137" s="37">
        <v>98.9</v>
      </c>
      <c r="O137" s="37">
        <v>132.6</v>
      </c>
      <c r="P137" s="4">
        <f t="shared" si="25"/>
        <v>1.3407482305358946</v>
      </c>
      <c r="Q137" s="13">
        <v>20</v>
      </c>
      <c r="R137" s="22">
        <v>1</v>
      </c>
      <c r="S137" s="13">
        <v>15</v>
      </c>
      <c r="T137" s="37">
        <v>366</v>
      </c>
      <c r="U137" s="37">
        <v>380.8</v>
      </c>
      <c r="V137" s="4">
        <f t="shared" si="26"/>
        <v>1.0404371584699454</v>
      </c>
      <c r="W137" s="13">
        <v>35</v>
      </c>
      <c r="X137" s="37">
        <v>11</v>
      </c>
      <c r="Y137" s="37">
        <v>11.2</v>
      </c>
      <c r="Z137" s="4">
        <f t="shared" si="27"/>
        <v>1.0181818181818181</v>
      </c>
      <c r="AA137" s="13">
        <v>15</v>
      </c>
      <c r="AB137" s="20">
        <f t="shared" si="29"/>
        <v>1.1000352050575677</v>
      </c>
      <c r="AC137" s="20">
        <f t="shared" si="22"/>
        <v>1.1000352050575677</v>
      </c>
      <c r="AD137" s="20">
        <v>2325</v>
      </c>
      <c r="AE137" s="4">
        <f t="shared" si="28"/>
        <v>211.36363636363637</v>
      </c>
      <c r="AF137" s="21">
        <f t="shared" si="24"/>
        <v>232.5</v>
      </c>
      <c r="AG137" s="21">
        <f t="shared" si="30"/>
        <v>21.136363636363626</v>
      </c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2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2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2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2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2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2"/>
      <c r="GQ137" s="11"/>
      <c r="GR137" s="11"/>
    </row>
    <row r="138" spans="1:200" s="2" customFormat="1" ht="15" customHeight="1" x14ac:dyDescent="0.25">
      <c r="A138" s="16" t="s">
        <v>139</v>
      </c>
      <c r="B138" s="37">
        <v>0</v>
      </c>
      <c r="C138" s="37">
        <v>0</v>
      </c>
      <c r="D138" s="4">
        <f t="shared" si="23"/>
        <v>0</v>
      </c>
      <c r="E138" s="13">
        <v>0</v>
      </c>
      <c r="F138" s="5" t="s">
        <v>373</v>
      </c>
      <c r="G138" s="5" t="s">
        <v>373</v>
      </c>
      <c r="H138" s="5" t="s">
        <v>373</v>
      </c>
      <c r="I138" s="13" t="s">
        <v>370</v>
      </c>
      <c r="J138" s="5" t="s">
        <v>373</v>
      </c>
      <c r="K138" s="5" t="s">
        <v>373</v>
      </c>
      <c r="L138" s="5" t="s">
        <v>373</v>
      </c>
      <c r="M138" s="13" t="s">
        <v>370</v>
      </c>
      <c r="N138" s="37">
        <v>353.6</v>
      </c>
      <c r="O138" s="37">
        <v>104.6</v>
      </c>
      <c r="P138" s="4">
        <f t="shared" si="25"/>
        <v>0.295814479638009</v>
      </c>
      <c r="Q138" s="13">
        <v>20</v>
      </c>
      <c r="R138" s="22">
        <v>1</v>
      </c>
      <c r="S138" s="13">
        <v>15</v>
      </c>
      <c r="T138" s="37">
        <v>30</v>
      </c>
      <c r="U138" s="37">
        <v>10.6</v>
      </c>
      <c r="V138" s="4">
        <f t="shared" si="26"/>
        <v>0.35333333333333333</v>
      </c>
      <c r="W138" s="13">
        <v>25</v>
      </c>
      <c r="X138" s="37">
        <v>2</v>
      </c>
      <c r="Y138" s="37">
        <v>2.2000000000000002</v>
      </c>
      <c r="Z138" s="4">
        <f t="shared" si="27"/>
        <v>1.1000000000000001</v>
      </c>
      <c r="AA138" s="13">
        <v>25</v>
      </c>
      <c r="AB138" s="20">
        <f t="shared" si="29"/>
        <v>0.67352497560110025</v>
      </c>
      <c r="AC138" s="20">
        <f t="shared" si="22"/>
        <v>0.67352497560110025</v>
      </c>
      <c r="AD138" s="20">
        <v>1530</v>
      </c>
      <c r="AE138" s="4">
        <f t="shared" si="28"/>
        <v>139.09090909090909</v>
      </c>
      <c r="AF138" s="21">
        <f t="shared" si="24"/>
        <v>93.7</v>
      </c>
      <c r="AG138" s="21">
        <f t="shared" si="30"/>
        <v>-45.390909090909091</v>
      </c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2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2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2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2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2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2"/>
      <c r="GQ138" s="11"/>
      <c r="GR138" s="11"/>
    </row>
    <row r="139" spans="1:200" s="2" customFormat="1" ht="15" customHeight="1" x14ac:dyDescent="0.25">
      <c r="A139" s="36" t="s">
        <v>140</v>
      </c>
      <c r="B139" s="37"/>
      <c r="C139" s="37"/>
      <c r="D139" s="4"/>
      <c r="E139" s="13"/>
      <c r="F139" s="5"/>
      <c r="G139" s="5"/>
      <c r="H139" s="5"/>
      <c r="I139" s="13"/>
      <c r="J139" s="5"/>
      <c r="K139" s="5"/>
      <c r="L139" s="5"/>
      <c r="M139" s="13"/>
      <c r="N139" s="37"/>
      <c r="O139" s="37"/>
      <c r="P139" s="4"/>
      <c r="Q139" s="13"/>
      <c r="R139" s="22"/>
      <c r="S139" s="13"/>
      <c r="T139" s="37"/>
      <c r="U139" s="37"/>
      <c r="V139" s="4"/>
      <c r="W139" s="13"/>
      <c r="X139" s="37"/>
      <c r="Y139" s="37"/>
      <c r="Z139" s="4"/>
      <c r="AA139" s="13"/>
      <c r="AB139" s="20"/>
      <c r="AC139" s="20"/>
      <c r="AD139" s="20"/>
      <c r="AE139" s="4"/>
      <c r="AF139" s="21"/>
      <c r="AG139" s="2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2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2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2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2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2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2"/>
      <c r="GQ139" s="11"/>
      <c r="GR139" s="11"/>
    </row>
    <row r="140" spans="1:200" s="2" customFormat="1" ht="15" customHeight="1" x14ac:dyDescent="0.25">
      <c r="A140" s="16" t="s">
        <v>141</v>
      </c>
      <c r="B140" s="37">
        <v>0</v>
      </c>
      <c r="C140" s="37">
        <v>0</v>
      </c>
      <c r="D140" s="4">
        <f t="shared" si="23"/>
        <v>0</v>
      </c>
      <c r="E140" s="13">
        <v>0</v>
      </c>
      <c r="F140" s="5" t="s">
        <v>373</v>
      </c>
      <c r="G140" s="5" t="s">
        <v>373</v>
      </c>
      <c r="H140" s="5" t="s">
        <v>373</v>
      </c>
      <c r="I140" s="13" t="s">
        <v>370</v>
      </c>
      <c r="J140" s="5" t="s">
        <v>373</v>
      </c>
      <c r="K140" s="5" t="s">
        <v>373</v>
      </c>
      <c r="L140" s="5" t="s">
        <v>373</v>
      </c>
      <c r="M140" s="13" t="s">
        <v>370</v>
      </c>
      <c r="N140" s="37">
        <v>0.5</v>
      </c>
      <c r="O140" s="37">
        <v>27.7</v>
      </c>
      <c r="P140" s="4">
        <f t="shared" si="25"/>
        <v>55.4</v>
      </c>
      <c r="Q140" s="13">
        <v>20</v>
      </c>
      <c r="R140" s="22">
        <v>1</v>
      </c>
      <c r="S140" s="13">
        <v>15</v>
      </c>
      <c r="T140" s="37">
        <v>0</v>
      </c>
      <c r="U140" s="37">
        <v>0</v>
      </c>
      <c r="V140" s="4">
        <f t="shared" si="26"/>
        <v>1</v>
      </c>
      <c r="W140" s="13">
        <v>30</v>
      </c>
      <c r="X140" s="37">
        <v>0.5</v>
      </c>
      <c r="Y140" s="37">
        <v>0.5</v>
      </c>
      <c r="Z140" s="4">
        <f t="shared" si="27"/>
        <v>1</v>
      </c>
      <c r="AA140" s="13">
        <v>20</v>
      </c>
      <c r="AB140" s="20">
        <f t="shared" si="29"/>
        <v>13.8</v>
      </c>
      <c r="AC140" s="20">
        <f t="shared" si="22"/>
        <v>1.3</v>
      </c>
      <c r="AD140" s="20">
        <v>2468</v>
      </c>
      <c r="AE140" s="4">
        <f t="shared" si="28"/>
        <v>224.36363636363637</v>
      </c>
      <c r="AF140" s="21">
        <f t="shared" si="24"/>
        <v>291.7</v>
      </c>
      <c r="AG140" s="21">
        <f t="shared" si="30"/>
        <v>67.336363636363615</v>
      </c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2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2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2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2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2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2"/>
      <c r="GQ140" s="11"/>
      <c r="GR140" s="11"/>
    </row>
    <row r="141" spans="1:200" s="2" customFormat="1" ht="15" customHeight="1" x14ac:dyDescent="0.25">
      <c r="A141" s="16" t="s">
        <v>142</v>
      </c>
      <c r="B141" s="37">
        <v>0</v>
      </c>
      <c r="C141" s="37">
        <v>0</v>
      </c>
      <c r="D141" s="4">
        <f t="shared" si="23"/>
        <v>0</v>
      </c>
      <c r="E141" s="13">
        <v>0</v>
      </c>
      <c r="F141" s="5" t="s">
        <v>373</v>
      </c>
      <c r="G141" s="5" t="s">
        <v>373</v>
      </c>
      <c r="H141" s="5" t="s">
        <v>373</v>
      </c>
      <c r="I141" s="13" t="s">
        <v>370</v>
      </c>
      <c r="J141" s="5" t="s">
        <v>373</v>
      </c>
      <c r="K141" s="5" t="s">
        <v>373</v>
      </c>
      <c r="L141" s="5" t="s">
        <v>373</v>
      </c>
      <c r="M141" s="13" t="s">
        <v>370</v>
      </c>
      <c r="N141" s="37">
        <v>18</v>
      </c>
      <c r="O141" s="37">
        <v>33</v>
      </c>
      <c r="P141" s="4">
        <f t="shared" si="25"/>
        <v>1.8333333333333333</v>
      </c>
      <c r="Q141" s="13">
        <v>20</v>
      </c>
      <c r="R141" s="22">
        <v>1</v>
      </c>
      <c r="S141" s="13">
        <v>15</v>
      </c>
      <c r="T141" s="37">
        <v>37</v>
      </c>
      <c r="U141" s="37">
        <v>26.6</v>
      </c>
      <c r="V141" s="4">
        <f t="shared" si="26"/>
        <v>0.7189189189189189</v>
      </c>
      <c r="W141" s="13">
        <v>35</v>
      </c>
      <c r="X141" s="37">
        <v>1.6</v>
      </c>
      <c r="Y141" s="37">
        <v>2.6</v>
      </c>
      <c r="Z141" s="4">
        <f t="shared" si="27"/>
        <v>1.625</v>
      </c>
      <c r="AA141" s="13">
        <v>15</v>
      </c>
      <c r="AB141" s="20">
        <f t="shared" si="29"/>
        <v>1.1906332803391626</v>
      </c>
      <c r="AC141" s="20">
        <f t="shared" si="22"/>
        <v>1.1906332803391626</v>
      </c>
      <c r="AD141" s="20">
        <v>2832</v>
      </c>
      <c r="AE141" s="4">
        <f t="shared" si="28"/>
        <v>257.45454545454544</v>
      </c>
      <c r="AF141" s="21">
        <f t="shared" si="24"/>
        <v>306.5</v>
      </c>
      <c r="AG141" s="21">
        <f t="shared" si="30"/>
        <v>49.045454545454561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2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2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2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2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2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2"/>
      <c r="GQ141" s="11"/>
      <c r="GR141" s="11"/>
    </row>
    <row r="142" spans="1:200" s="2" customFormat="1" ht="15" customHeight="1" x14ac:dyDescent="0.25">
      <c r="A142" s="16" t="s">
        <v>143</v>
      </c>
      <c r="B142" s="37">
        <v>0</v>
      </c>
      <c r="C142" s="37">
        <v>0</v>
      </c>
      <c r="D142" s="4">
        <f t="shared" si="23"/>
        <v>0</v>
      </c>
      <c r="E142" s="13">
        <v>0</v>
      </c>
      <c r="F142" s="5" t="s">
        <v>373</v>
      </c>
      <c r="G142" s="5" t="s">
        <v>373</v>
      </c>
      <c r="H142" s="5" t="s">
        <v>373</v>
      </c>
      <c r="I142" s="13" t="s">
        <v>370</v>
      </c>
      <c r="J142" s="5" t="s">
        <v>373</v>
      </c>
      <c r="K142" s="5" t="s">
        <v>373</v>
      </c>
      <c r="L142" s="5" t="s">
        <v>373</v>
      </c>
      <c r="M142" s="13" t="s">
        <v>370</v>
      </c>
      <c r="N142" s="37">
        <v>16.5</v>
      </c>
      <c r="O142" s="37">
        <v>69.599999999999994</v>
      </c>
      <c r="P142" s="4">
        <f t="shared" si="25"/>
        <v>4.2181818181818178</v>
      </c>
      <c r="Q142" s="13">
        <v>20</v>
      </c>
      <c r="R142" s="22">
        <v>1</v>
      </c>
      <c r="S142" s="13">
        <v>15</v>
      </c>
      <c r="T142" s="37">
        <v>30</v>
      </c>
      <c r="U142" s="37">
        <v>46.7</v>
      </c>
      <c r="V142" s="4">
        <f t="shared" si="26"/>
        <v>1.5566666666666669</v>
      </c>
      <c r="W142" s="13">
        <v>30</v>
      </c>
      <c r="X142" s="37">
        <v>1.4</v>
      </c>
      <c r="Y142" s="37">
        <v>1.4</v>
      </c>
      <c r="Z142" s="4">
        <f t="shared" si="27"/>
        <v>1</v>
      </c>
      <c r="AA142" s="13">
        <v>20</v>
      </c>
      <c r="AB142" s="20">
        <f t="shared" si="29"/>
        <v>1.9536898395721924</v>
      </c>
      <c r="AC142" s="20">
        <f t="shared" si="22"/>
        <v>1.2753689839572191</v>
      </c>
      <c r="AD142" s="20">
        <v>3646</v>
      </c>
      <c r="AE142" s="4">
        <f t="shared" si="28"/>
        <v>331.45454545454544</v>
      </c>
      <c r="AF142" s="21">
        <f t="shared" si="24"/>
        <v>422.7</v>
      </c>
      <c r="AG142" s="21">
        <f t="shared" si="30"/>
        <v>91.24545454545455</v>
      </c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2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2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2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2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2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2"/>
      <c r="GQ142" s="11"/>
      <c r="GR142" s="11"/>
    </row>
    <row r="143" spans="1:200" s="2" customFormat="1" ht="15" customHeight="1" x14ac:dyDescent="0.25">
      <c r="A143" s="16" t="s">
        <v>144</v>
      </c>
      <c r="B143" s="37">
        <v>3311.4</v>
      </c>
      <c r="C143" s="37">
        <v>3351</v>
      </c>
      <c r="D143" s="4">
        <f t="shared" si="23"/>
        <v>1.0119586881681464</v>
      </c>
      <c r="E143" s="13">
        <v>10</v>
      </c>
      <c r="F143" s="5" t="s">
        <v>373</v>
      </c>
      <c r="G143" s="5" t="s">
        <v>373</v>
      </c>
      <c r="H143" s="5" t="s">
        <v>373</v>
      </c>
      <c r="I143" s="13" t="s">
        <v>370</v>
      </c>
      <c r="J143" s="5" t="s">
        <v>373</v>
      </c>
      <c r="K143" s="5" t="s">
        <v>373</v>
      </c>
      <c r="L143" s="5" t="s">
        <v>373</v>
      </c>
      <c r="M143" s="13" t="s">
        <v>370</v>
      </c>
      <c r="N143" s="37">
        <v>206.8</v>
      </c>
      <c r="O143" s="37">
        <v>346.4</v>
      </c>
      <c r="P143" s="4">
        <f t="shared" si="25"/>
        <v>1.6750483558994196</v>
      </c>
      <c r="Q143" s="13">
        <v>20</v>
      </c>
      <c r="R143" s="22">
        <v>1</v>
      </c>
      <c r="S143" s="13">
        <v>15</v>
      </c>
      <c r="T143" s="37">
        <v>0</v>
      </c>
      <c r="U143" s="37">
        <v>0</v>
      </c>
      <c r="V143" s="4">
        <f t="shared" si="26"/>
        <v>1</v>
      </c>
      <c r="W143" s="13">
        <v>20</v>
      </c>
      <c r="X143" s="37">
        <v>0.6</v>
      </c>
      <c r="Y143" s="37">
        <v>0.8</v>
      </c>
      <c r="Z143" s="4">
        <f t="shared" si="27"/>
        <v>1.3333333333333335</v>
      </c>
      <c r="AA143" s="13">
        <v>30</v>
      </c>
      <c r="AB143" s="20">
        <f t="shared" si="29"/>
        <v>1.2486374105228406</v>
      </c>
      <c r="AC143" s="20">
        <f t="shared" si="22"/>
        <v>1.204863741052284</v>
      </c>
      <c r="AD143" s="20">
        <v>3158</v>
      </c>
      <c r="AE143" s="4">
        <f t="shared" si="28"/>
        <v>287.09090909090907</v>
      </c>
      <c r="AF143" s="21">
        <f t="shared" si="24"/>
        <v>345.9</v>
      </c>
      <c r="AG143" s="21">
        <f t="shared" si="30"/>
        <v>58.809090909090912</v>
      </c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2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2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2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2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2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2"/>
      <c r="GQ143" s="11"/>
      <c r="GR143" s="11"/>
    </row>
    <row r="144" spans="1:200" s="2" customFormat="1" ht="15" customHeight="1" x14ac:dyDescent="0.25">
      <c r="A144" s="16" t="s">
        <v>145</v>
      </c>
      <c r="B144" s="37">
        <v>0</v>
      </c>
      <c r="C144" s="37">
        <v>38</v>
      </c>
      <c r="D144" s="4">
        <f t="shared" si="23"/>
        <v>0</v>
      </c>
      <c r="E144" s="13">
        <v>0</v>
      </c>
      <c r="F144" s="5" t="s">
        <v>373</v>
      </c>
      <c r="G144" s="5" t="s">
        <v>373</v>
      </c>
      <c r="H144" s="5" t="s">
        <v>373</v>
      </c>
      <c r="I144" s="13" t="s">
        <v>370</v>
      </c>
      <c r="J144" s="5" t="s">
        <v>373</v>
      </c>
      <c r="K144" s="5" t="s">
        <v>373</v>
      </c>
      <c r="L144" s="5" t="s">
        <v>373</v>
      </c>
      <c r="M144" s="13" t="s">
        <v>370</v>
      </c>
      <c r="N144" s="37">
        <v>70.099999999999994</v>
      </c>
      <c r="O144" s="37">
        <v>288.39999999999998</v>
      </c>
      <c r="P144" s="4">
        <f t="shared" si="25"/>
        <v>4.1141226818830239</v>
      </c>
      <c r="Q144" s="13">
        <v>20</v>
      </c>
      <c r="R144" s="22">
        <v>1</v>
      </c>
      <c r="S144" s="13">
        <v>15</v>
      </c>
      <c r="T144" s="37">
        <v>5</v>
      </c>
      <c r="U144" s="37">
        <v>9.3000000000000007</v>
      </c>
      <c r="V144" s="4">
        <f t="shared" si="26"/>
        <v>1.86</v>
      </c>
      <c r="W144" s="13">
        <v>30</v>
      </c>
      <c r="X144" s="37">
        <v>0.8</v>
      </c>
      <c r="Y144" s="37">
        <v>0.9</v>
      </c>
      <c r="Z144" s="4">
        <f t="shared" si="27"/>
        <v>1.125</v>
      </c>
      <c r="AA144" s="13">
        <v>20</v>
      </c>
      <c r="AB144" s="20">
        <f t="shared" si="29"/>
        <v>2.0656759251489469</v>
      </c>
      <c r="AC144" s="20">
        <f t="shared" si="22"/>
        <v>1.2865675925148947</v>
      </c>
      <c r="AD144" s="20">
        <v>2182</v>
      </c>
      <c r="AE144" s="4">
        <f t="shared" si="28"/>
        <v>198.36363636363637</v>
      </c>
      <c r="AF144" s="21">
        <f t="shared" si="24"/>
        <v>255.2</v>
      </c>
      <c r="AG144" s="21">
        <f t="shared" si="30"/>
        <v>56.836363636363615</v>
      </c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2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2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2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2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2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2"/>
      <c r="GQ144" s="11"/>
      <c r="GR144" s="11"/>
    </row>
    <row r="145" spans="1:200" s="2" customFormat="1" ht="15" customHeight="1" x14ac:dyDescent="0.25">
      <c r="A145" s="16" t="s">
        <v>146</v>
      </c>
      <c r="B145" s="37">
        <v>0</v>
      </c>
      <c r="C145" s="37">
        <v>0</v>
      </c>
      <c r="D145" s="4">
        <f t="shared" si="23"/>
        <v>0</v>
      </c>
      <c r="E145" s="13">
        <v>0</v>
      </c>
      <c r="F145" s="5" t="s">
        <v>373</v>
      </c>
      <c r="G145" s="5" t="s">
        <v>373</v>
      </c>
      <c r="H145" s="5" t="s">
        <v>373</v>
      </c>
      <c r="I145" s="13" t="s">
        <v>370</v>
      </c>
      <c r="J145" s="5" t="s">
        <v>373</v>
      </c>
      <c r="K145" s="5" t="s">
        <v>373</v>
      </c>
      <c r="L145" s="5" t="s">
        <v>373</v>
      </c>
      <c r="M145" s="13" t="s">
        <v>370</v>
      </c>
      <c r="N145" s="37">
        <v>9</v>
      </c>
      <c r="O145" s="37">
        <v>18</v>
      </c>
      <c r="P145" s="4">
        <f t="shared" si="25"/>
        <v>2</v>
      </c>
      <c r="Q145" s="13">
        <v>20</v>
      </c>
      <c r="R145" s="22">
        <v>1</v>
      </c>
      <c r="S145" s="13">
        <v>15</v>
      </c>
      <c r="T145" s="37">
        <v>0</v>
      </c>
      <c r="U145" s="37">
        <v>0</v>
      </c>
      <c r="V145" s="4">
        <f t="shared" si="26"/>
        <v>1</v>
      </c>
      <c r="W145" s="13">
        <v>35</v>
      </c>
      <c r="X145" s="37">
        <v>0</v>
      </c>
      <c r="Y145" s="37">
        <v>0</v>
      </c>
      <c r="Z145" s="4">
        <f t="shared" si="27"/>
        <v>1</v>
      </c>
      <c r="AA145" s="13">
        <v>15</v>
      </c>
      <c r="AB145" s="20">
        <f t="shared" si="29"/>
        <v>1.2352941176470589</v>
      </c>
      <c r="AC145" s="20">
        <f t="shared" si="22"/>
        <v>1.203529411764706</v>
      </c>
      <c r="AD145" s="20">
        <v>2514</v>
      </c>
      <c r="AE145" s="4">
        <f t="shared" si="28"/>
        <v>228.54545454545453</v>
      </c>
      <c r="AF145" s="21">
        <f t="shared" si="24"/>
        <v>275.10000000000002</v>
      </c>
      <c r="AG145" s="21">
        <f t="shared" si="30"/>
        <v>46.55454545454549</v>
      </c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2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2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2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2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2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2"/>
      <c r="GQ145" s="11"/>
      <c r="GR145" s="11"/>
    </row>
    <row r="146" spans="1:200" s="2" customFormat="1" ht="15" customHeight="1" x14ac:dyDescent="0.25">
      <c r="A146" s="36" t="s">
        <v>147</v>
      </c>
      <c r="B146" s="37"/>
      <c r="C146" s="37"/>
      <c r="D146" s="4"/>
      <c r="E146" s="13"/>
      <c r="F146" s="5"/>
      <c r="G146" s="5"/>
      <c r="H146" s="5"/>
      <c r="I146" s="13"/>
      <c r="J146" s="5"/>
      <c r="K146" s="5"/>
      <c r="L146" s="5"/>
      <c r="M146" s="13"/>
      <c r="N146" s="37"/>
      <c r="O146" s="37"/>
      <c r="P146" s="4"/>
      <c r="Q146" s="13"/>
      <c r="R146" s="22"/>
      <c r="S146" s="13"/>
      <c r="T146" s="37"/>
      <c r="U146" s="37"/>
      <c r="V146" s="4"/>
      <c r="W146" s="13"/>
      <c r="X146" s="37"/>
      <c r="Y146" s="37"/>
      <c r="Z146" s="4"/>
      <c r="AA146" s="13"/>
      <c r="AB146" s="20"/>
      <c r="AC146" s="20"/>
      <c r="AD146" s="20"/>
      <c r="AE146" s="4"/>
      <c r="AF146" s="21"/>
      <c r="AG146" s="2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2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2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2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2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2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2"/>
      <c r="GQ146" s="11"/>
      <c r="GR146" s="11"/>
    </row>
    <row r="147" spans="1:200" s="2" customFormat="1" ht="15" customHeight="1" x14ac:dyDescent="0.25">
      <c r="A147" s="16" t="s">
        <v>148</v>
      </c>
      <c r="B147" s="37">
        <v>6007</v>
      </c>
      <c r="C147" s="37">
        <v>633.29999999999995</v>
      </c>
      <c r="D147" s="4">
        <f t="shared" si="23"/>
        <v>0.10542700183119692</v>
      </c>
      <c r="E147" s="13">
        <v>10</v>
      </c>
      <c r="F147" s="5" t="s">
        <v>373</v>
      </c>
      <c r="G147" s="5" t="s">
        <v>373</v>
      </c>
      <c r="H147" s="5" t="s">
        <v>373</v>
      </c>
      <c r="I147" s="13" t="s">
        <v>370</v>
      </c>
      <c r="J147" s="5" t="s">
        <v>373</v>
      </c>
      <c r="K147" s="5" t="s">
        <v>373</v>
      </c>
      <c r="L147" s="5" t="s">
        <v>373</v>
      </c>
      <c r="M147" s="13" t="s">
        <v>370</v>
      </c>
      <c r="N147" s="37">
        <v>212.5</v>
      </c>
      <c r="O147" s="37">
        <v>71.3</v>
      </c>
      <c r="P147" s="4">
        <f t="shared" si="25"/>
        <v>0.33552941176470585</v>
      </c>
      <c r="Q147" s="13">
        <v>20</v>
      </c>
      <c r="R147" s="22">
        <v>1</v>
      </c>
      <c r="S147" s="13">
        <v>15</v>
      </c>
      <c r="T147" s="37">
        <v>2</v>
      </c>
      <c r="U147" s="37">
        <v>0</v>
      </c>
      <c r="V147" s="4">
        <f t="shared" si="26"/>
        <v>0</v>
      </c>
      <c r="W147" s="13">
        <v>20</v>
      </c>
      <c r="X147" s="37">
        <v>5</v>
      </c>
      <c r="Y147" s="37">
        <v>0</v>
      </c>
      <c r="Z147" s="4">
        <f t="shared" si="27"/>
        <v>0</v>
      </c>
      <c r="AA147" s="13">
        <v>30</v>
      </c>
      <c r="AB147" s="20">
        <f t="shared" si="29"/>
        <v>0.23963008688006407</v>
      </c>
      <c r="AC147" s="20">
        <f t="shared" ref="AC147:AC209" si="31">IF(AB147&gt;1.2,IF((AB147-1.2)*0.1+1.2&gt;1.3,1.3,(AB147-1.2)*0.1+1.2),AB147)</f>
        <v>0.23963008688006407</v>
      </c>
      <c r="AD147" s="20">
        <v>1201</v>
      </c>
      <c r="AE147" s="4">
        <f t="shared" si="28"/>
        <v>109.18181818181819</v>
      </c>
      <c r="AF147" s="21">
        <f t="shared" si="24"/>
        <v>26.2</v>
      </c>
      <c r="AG147" s="21">
        <f t="shared" si="30"/>
        <v>-82.981818181818184</v>
      </c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2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2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2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2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2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2"/>
      <c r="GQ147" s="11"/>
      <c r="GR147" s="11"/>
    </row>
    <row r="148" spans="1:200" s="2" customFormat="1" ht="15" customHeight="1" x14ac:dyDescent="0.25">
      <c r="A148" s="16" t="s">
        <v>149</v>
      </c>
      <c r="B148" s="37">
        <v>178</v>
      </c>
      <c r="C148" s="37">
        <v>122.2</v>
      </c>
      <c r="D148" s="4">
        <f t="shared" si="23"/>
        <v>0.68651685393258433</v>
      </c>
      <c r="E148" s="13">
        <v>10</v>
      </c>
      <c r="F148" s="5" t="s">
        <v>373</v>
      </c>
      <c r="G148" s="5" t="s">
        <v>373</v>
      </c>
      <c r="H148" s="5" t="s">
        <v>373</v>
      </c>
      <c r="I148" s="13" t="s">
        <v>370</v>
      </c>
      <c r="J148" s="5" t="s">
        <v>373</v>
      </c>
      <c r="K148" s="5" t="s">
        <v>373</v>
      </c>
      <c r="L148" s="5" t="s">
        <v>373</v>
      </c>
      <c r="M148" s="13" t="s">
        <v>370</v>
      </c>
      <c r="N148" s="37">
        <v>278</v>
      </c>
      <c r="O148" s="37">
        <v>318.8</v>
      </c>
      <c r="P148" s="4">
        <f t="shared" si="25"/>
        <v>1.1467625899280576</v>
      </c>
      <c r="Q148" s="13">
        <v>20</v>
      </c>
      <c r="R148" s="22">
        <v>1</v>
      </c>
      <c r="S148" s="13">
        <v>15</v>
      </c>
      <c r="T148" s="37">
        <v>6</v>
      </c>
      <c r="U148" s="37">
        <v>0</v>
      </c>
      <c r="V148" s="4">
        <f t="shared" si="26"/>
        <v>0</v>
      </c>
      <c r="W148" s="13">
        <v>15</v>
      </c>
      <c r="X148" s="37">
        <v>1</v>
      </c>
      <c r="Y148" s="37">
        <v>0</v>
      </c>
      <c r="Z148" s="4">
        <f t="shared" si="27"/>
        <v>0</v>
      </c>
      <c r="AA148" s="13">
        <v>35</v>
      </c>
      <c r="AB148" s="20">
        <f t="shared" si="29"/>
        <v>0.47158337197775779</v>
      </c>
      <c r="AC148" s="20">
        <f t="shared" si="31"/>
        <v>0.47158337197775779</v>
      </c>
      <c r="AD148" s="20">
        <v>2044</v>
      </c>
      <c r="AE148" s="4">
        <f t="shared" si="28"/>
        <v>185.81818181818181</v>
      </c>
      <c r="AF148" s="21">
        <f t="shared" si="24"/>
        <v>87.6</v>
      </c>
      <c r="AG148" s="21">
        <f t="shared" si="30"/>
        <v>-98.218181818181819</v>
      </c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2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2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2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2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2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2"/>
      <c r="GQ148" s="11"/>
      <c r="GR148" s="11"/>
    </row>
    <row r="149" spans="1:200" s="2" customFormat="1" ht="15" customHeight="1" x14ac:dyDescent="0.25">
      <c r="A149" s="16" t="s">
        <v>150</v>
      </c>
      <c r="B149" s="37">
        <v>563</v>
      </c>
      <c r="C149" s="37">
        <v>1002.9</v>
      </c>
      <c r="D149" s="4">
        <f t="shared" si="23"/>
        <v>1.7813499111900533</v>
      </c>
      <c r="E149" s="13">
        <v>10</v>
      </c>
      <c r="F149" s="5" t="s">
        <v>373</v>
      </c>
      <c r="G149" s="5" t="s">
        <v>373</v>
      </c>
      <c r="H149" s="5" t="s">
        <v>373</v>
      </c>
      <c r="I149" s="13" t="s">
        <v>370</v>
      </c>
      <c r="J149" s="5" t="s">
        <v>373</v>
      </c>
      <c r="K149" s="5" t="s">
        <v>373</v>
      </c>
      <c r="L149" s="5" t="s">
        <v>373</v>
      </c>
      <c r="M149" s="13" t="s">
        <v>370</v>
      </c>
      <c r="N149" s="37">
        <v>446.7</v>
      </c>
      <c r="O149" s="37">
        <v>123.4</v>
      </c>
      <c r="P149" s="4">
        <f t="shared" si="25"/>
        <v>0.27624804119095592</v>
      </c>
      <c r="Q149" s="13">
        <v>20</v>
      </c>
      <c r="R149" s="22">
        <v>1</v>
      </c>
      <c r="S149" s="13">
        <v>15</v>
      </c>
      <c r="T149" s="37">
        <v>18</v>
      </c>
      <c r="U149" s="37">
        <v>0</v>
      </c>
      <c r="V149" s="4">
        <f t="shared" si="26"/>
        <v>0</v>
      </c>
      <c r="W149" s="13">
        <v>10</v>
      </c>
      <c r="X149" s="37">
        <v>52</v>
      </c>
      <c r="Y149" s="37">
        <v>30.9</v>
      </c>
      <c r="Z149" s="4">
        <f t="shared" si="27"/>
        <v>0.59423076923076923</v>
      </c>
      <c r="AA149" s="13">
        <v>40</v>
      </c>
      <c r="AB149" s="20">
        <f t="shared" si="29"/>
        <v>0.65376516531526763</v>
      </c>
      <c r="AC149" s="20">
        <f t="shared" si="31"/>
        <v>0.65376516531526763</v>
      </c>
      <c r="AD149" s="20">
        <v>2387</v>
      </c>
      <c r="AE149" s="4">
        <f t="shared" si="28"/>
        <v>217</v>
      </c>
      <c r="AF149" s="21">
        <f t="shared" si="24"/>
        <v>141.9</v>
      </c>
      <c r="AG149" s="21">
        <f t="shared" si="30"/>
        <v>-75.099999999999994</v>
      </c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2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2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2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2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2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2"/>
      <c r="GQ149" s="11"/>
      <c r="GR149" s="11"/>
    </row>
    <row r="150" spans="1:200" s="2" customFormat="1" ht="15" customHeight="1" x14ac:dyDescent="0.25">
      <c r="A150" s="16" t="s">
        <v>151</v>
      </c>
      <c r="B150" s="37">
        <v>3719</v>
      </c>
      <c r="C150" s="37">
        <v>4590.6000000000004</v>
      </c>
      <c r="D150" s="4">
        <f t="shared" si="23"/>
        <v>1.2343640763646142</v>
      </c>
      <c r="E150" s="13">
        <v>10</v>
      </c>
      <c r="F150" s="5" t="s">
        <v>373</v>
      </c>
      <c r="G150" s="5" t="s">
        <v>373</v>
      </c>
      <c r="H150" s="5" t="s">
        <v>373</v>
      </c>
      <c r="I150" s="13" t="s">
        <v>370</v>
      </c>
      <c r="J150" s="5" t="s">
        <v>373</v>
      </c>
      <c r="K150" s="5" t="s">
        <v>373</v>
      </c>
      <c r="L150" s="5" t="s">
        <v>373</v>
      </c>
      <c r="M150" s="13" t="s">
        <v>370</v>
      </c>
      <c r="N150" s="37">
        <v>769.3</v>
      </c>
      <c r="O150" s="37">
        <v>828.6</v>
      </c>
      <c r="P150" s="4">
        <f t="shared" si="25"/>
        <v>1.0770830625243728</v>
      </c>
      <c r="Q150" s="13">
        <v>20</v>
      </c>
      <c r="R150" s="22">
        <v>1</v>
      </c>
      <c r="S150" s="13">
        <v>15</v>
      </c>
      <c r="T150" s="37">
        <v>13</v>
      </c>
      <c r="U150" s="37">
        <v>0</v>
      </c>
      <c r="V150" s="4">
        <f t="shared" si="26"/>
        <v>0</v>
      </c>
      <c r="W150" s="13">
        <v>20</v>
      </c>
      <c r="X150" s="37">
        <v>1</v>
      </c>
      <c r="Y150" s="37">
        <v>0</v>
      </c>
      <c r="Z150" s="4">
        <f t="shared" si="27"/>
        <v>0</v>
      </c>
      <c r="AA150" s="13">
        <v>30</v>
      </c>
      <c r="AB150" s="20">
        <f t="shared" si="29"/>
        <v>0.51458212646456425</v>
      </c>
      <c r="AC150" s="20">
        <f t="shared" si="31"/>
        <v>0.51458212646456425</v>
      </c>
      <c r="AD150" s="20">
        <v>5235</v>
      </c>
      <c r="AE150" s="4">
        <f t="shared" si="28"/>
        <v>475.90909090909093</v>
      </c>
      <c r="AF150" s="21">
        <f t="shared" si="24"/>
        <v>244.9</v>
      </c>
      <c r="AG150" s="21">
        <f t="shared" si="30"/>
        <v>-231.00909090909093</v>
      </c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2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2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2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2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2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2"/>
      <c r="GQ150" s="11"/>
      <c r="GR150" s="11"/>
    </row>
    <row r="151" spans="1:200" s="2" customFormat="1" ht="15" customHeight="1" x14ac:dyDescent="0.25">
      <c r="A151" s="16" t="s">
        <v>152</v>
      </c>
      <c r="B151" s="37">
        <v>255</v>
      </c>
      <c r="C151" s="37">
        <v>174.6</v>
      </c>
      <c r="D151" s="4">
        <f t="shared" si="23"/>
        <v>0.68470588235294116</v>
      </c>
      <c r="E151" s="13">
        <v>10</v>
      </c>
      <c r="F151" s="5" t="s">
        <v>373</v>
      </c>
      <c r="G151" s="5" t="s">
        <v>373</v>
      </c>
      <c r="H151" s="5" t="s">
        <v>373</v>
      </c>
      <c r="I151" s="13" t="s">
        <v>370</v>
      </c>
      <c r="J151" s="5" t="s">
        <v>373</v>
      </c>
      <c r="K151" s="5" t="s">
        <v>373</v>
      </c>
      <c r="L151" s="5" t="s">
        <v>373</v>
      </c>
      <c r="M151" s="13" t="s">
        <v>370</v>
      </c>
      <c r="N151" s="37">
        <v>1221.7</v>
      </c>
      <c r="O151" s="37">
        <v>511.7</v>
      </c>
      <c r="P151" s="4">
        <f t="shared" si="25"/>
        <v>0.41884259638209048</v>
      </c>
      <c r="Q151" s="13">
        <v>20</v>
      </c>
      <c r="R151" s="22">
        <v>1</v>
      </c>
      <c r="S151" s="13">
        <v>15</v>
      </c>
      <c r="T151" s="37">
        <v>126</v>
      </c>
      <c r="U151" s="37">
        <v>131.80000000000001</v>
      </c>
      <c r="V151" s="4">
        <f t="shared" si="26"/>
        <v>1.0460317460317461</v>
      </c>
      <c r="W151" s="13">
        <v>35</v>
      </c>
      <c r="X151" s="37">
        <v>17</v>
      </c>
      <c r="Y151" s="37">
        <v>0</v>
      </c>
      <c r="Z151" s="4">
        <f t="shared" si="27"/>
        <v>0</v>
      </c>
      <c r="AA151" s="13">
        <v>15</v>
      </c>
      <c r="AB151" s="20">
        <f t="shared" si="29"/>
        <v>0.7035265459187614</v>
      </c>
      <c r="AC151" s="20">
        <f t="shared" si="31"/>
        <v>0.7035265459187614</v>
      </c>
      <c r="AD151" s="20">
        <v>1625</v>
      </c>
      <c r="AE151" s="4">
        <f t="shared" si="28"/>
        <v>147.72727272727272</v>
      </c>
      <c r="AF151" s="21">
        <f t="shared" si="24"/>
        <v>103.9</v>
      </c>
      <c r="AG151" s="21">
        <f t="shared" si="30"/>
        <v>-43.827272727272714</v>
      </c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2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2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2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2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2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2"/>
      <c r="GQ151" s="11"/>
      <c r="GR151" s="11"/>
    </row>
    <row r="152" spans="1:200" s="2" customFormat="1" ht="15" customHeight="1" x14ac:dyDescent="0.25">
      <c r="A152" s="16" t="s">
        <v>153</v>
      </c>
      <c r="B152" s="37">
        <v>10570</v>
      </c>
      <c r="C152" s="37">
        <v>0</v>
      </c>
      <c r="D152" s="4">
        <f t="shared" si="23"/>
        <v>0</v>
      </c>
      <c r="E152" s="13">
        <v>10</v>
      </c>
      <c r="F152" s="5" t="s">
        <v>373</v>
      </c>
      <c r="G152" s="5" t="s">
        <v>373</v>
      </c>
      <c r="H152" s="5" t="s">
        <v>373</v>
      </c>
      <c r="I152" s="13" t="s">
        <v>370</v>
      </c>
      <c r="J152" s="5" t="s">
        <v>373</v>
      </c>
      <c r="K152" s="5" t="s">
        <v>373</v>
      </c>
      <c r="L152" s="5" t="s">
        <v>373</v>
      </c>
      <c r="M152" s="13" t="s">
        <v>370</v>
      </c>
      <c r="N152" s="37">
        <v>1920</v>
      </c>
      <c r="O152" s="37">
        <v>381.7</v>
      </c>
      <c r="P152" s="4">
        <f t="shared" si="25"/>
        <v>0.19880208333333332</v>
      </c>
      <c r="Q152" s="13">
        <v>20</v>
      </c>
      <c r="R152" s="22">
        <v>1</v>
      </c>
      <c r="S152" s="13">
        <v>15</v>
      </c>
      <c r="T152" s="37">
        <v>8</v>
      </c>
      <c r="U152" s="37">
        <v>4</v>
      </c>
      <c r="V152" s="4">
        <f t="shared" si="26"/>
        <v>0.5</v>
      </c>
      <c r="W152" s="13">
        <v>5</v>
      </c>
      <c r="X152" s="37">
        <v>612</v>
      </c>
      <c r="Y152" s="37">
        <v>0</v>
      </c>
      <c r="Z152" s="4">
        <f t="shared" si="27"/>
        <v>0</v>
      </c>
      <c r="AA152" s="13">
        <v>45</v>
      </c>
      <c r="AB152" s="20">
        <f t="shared" si="29"/>
        <v>0.22606359649122806</v>
      </c>
      <c r="AC152" s="20">
        <f t="shared" si="31"/>
        <v>0.22606359649122806</v>
      </c>
      <c r="AD152" s="20">
        <v>1622</v>
      </c>
      <c r="AE152" s="4">
        <f t="shared" si="28"/>
        <v>147.45454545454547</v>
      </c>
      <c r="AF152" s="21">
        <f t="shared" si="24"/>
        <v>33.299999999999997</v>
      </c>
      <c r="AG152" s="21">
        <f t="shared" si="30"/>
        <v>-114.15454545454547</v>
      </c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2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2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2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2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2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2"/>
      <c r="GQ152" s="11"/>
      <c r="GR152" s="11"/>
    </row>
    <row r="153" spans="1:200" s="2" customFormat="1" ht="15" customHeight="1" x14ac:dyDescent="0.25">
      <c r="A153" s="16" t="s">
        <v>154</v>
      </c>
      <c r="B153" s="37">
        <v>2746</v>
      </c>
      <c r="C153" s="37">
        <v>16431.099999999999</v>
      </c>
      <c r="D153" s="4">
        <f t="shared" si="23"/>
        <v>5.9836489439184266</v>
      </c>
      <c r="E153" s="13">
        <v>10</v>
      </c>
      <c r="F153" s="5" t="s">
        <v>373</v>
      </c>
      <c r="G153" s="5" t="s">
        <v>373</v>
      </c>
      <c r="H153" s="5" t="s">
        <v>373</v>
      </c>
      <c r="I153" s="13" t="s">
        <v>370</v>
      </c>
      <c r="J153" s="5" t="s">
        <v>373</v>
      </c>
      <c r="K153" s="5" t="s">
        <v>373</v>
      </c>
      <c r="L153" s="5" t="s">
        <v>373</v>
      </c>
      <c r="M153" s="13" t="s">
        <v>370</v>
      </c>
      <c r="N153" s="37">
        <v>877.8</v>
      </c>
      <c r="O153" s="37">
        <v>277.3</v>
      </c>
      <c r="P153" s="4">
        <f t="shared" si="25"/>
        <v>0.3159033948507633</v>
      </c>
      <c r="Q153" s="13">
        <v>20</v>
      </c>
      <c r="R153" s="22">
        <v>1</v>
      </c>
      <c r="S153" s="13">
        <v>15</v>
      </c>
      <c r="T153" s="37">
        <v>14</v>
      </c>
      <c r="U153" s="37">
        <v>0</v>
      </c>
      <c r="V153" s="4">
        <f t="shared" si="26"/>
        <v>0</v>
      </c>
      <c r="W153" s="13">
        <v>15</v>
      </c>
      <c r="X153" s="37">
        <v>44</v>
      </c>
      <c r="Y153" s="37">
        <v>17</v>
      </c>
      <c r="Z153" s="4">
        <f t="shared" si="27"/>
        <v>0.38636363636363635</v>
      </c>
      <c r="AA153" s="13">
        <v>35</v>
      </c>
      <c r="AB153" s="20">
        <f t="shared" si="29"/>
        <v>0.99660299588343992</v>
      </c>
      <c r="AC153" s="20">
        <f t="shared" si="31"/>
        <v>0.99660299588343992</v>
      </c>
      <c r="AD153" s="20">
        <v>4643</v>
      </c>
      <c r="AE153" s="4">
        <f t="shared" si="28"/>
        <v>422.09090909090907</v>
      </c>
      <c r="AF153" s="21">
        <f t="shared" si="24"/>
        <v>420.7</v>
      </c>
      <c r="AG153" s="21">
        <f t="shared" si="30"/>
        <v>-1.3909090909090764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2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2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2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2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2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2"/>
      <c r="GQ153" s="11"/>
      <c r="GR153" s="11"/>
    </row>
    <row r="154" spans="1:200" s="2" customFormat="1" ht="15" customHeight="1" x14ac:dyDescent="0.25">
      <c r="A154" s="16" t="s">
        <v>155</v>
      </c>
      <c r="B154" s="37">
        <v>207</v>
      </c>
      <c r="C154" s="37">
        <v>303.5</v>
      </c>
      <c r="D154" s="4">
        <f t="shared" si="23"/>
        <v>1.4661835748792271</v>
      </c>
      <c r="E154" s="13">
        <v>10</v>
      </c>
      <c r="F154" s="5" t="s">
        <v>373</v>
      </c>
      <c r="G154" s="5" t="s">
        <v>373</v>
      </c>
      <c r="H154" s="5" t="s">
        <v>373</v>
      </c>
      <c r="I154" s="13" t="s">
        <v>370</v>
      </c>
      <c r="J154" s="5" t="s">
        <v>373</v>
      </c>
      <c r="K154" s="5" t="s">
        <v>373</v>
      </c>
      <c r="L154" s="5" t="s">
        <v>373</v>
      </c>
      <c r="M154" s="13" t="s">
        <v>370</v>
      </c>
      <c r="N154" s="37">
        <v>767</v>
      </c>
      <c r="O154" s="37">
        <v>100.2</v>
      </c>
      <c r="P154" s="4">
        <f t="shared" si="25"/>
        <v>0.13063885267275099</v>
      </c>
      <c r="Q154" s="13">
        <v>20</v>
      </c>
      <c r="R154" s="22">
        <v>1</v>
      </c>
      <c r="S154" s="13">
        <v>15</v>
      </c>
      <c r="T154" s="37">
        <v>232</v>
      </c>
      <c r="U154" s="37">
        <v>299.5</v>
      </c>
      <c r="V154" s="4">
        <f t="shared" si="26"/>
        <v>1.290948275862069</v>
      </c>
      <c r="W154" s="13">
        <v>35</v>
      </c>
      <c r="X154" s="37">
        <v>21</v>
      </c>
      <c r="Y154" s="37">
        <v>0</v>
      </c>
      <c r="Z154" s="4">
        <f t="shared" si="27"/>
        <v>0</v>
      </c>
      <c r="AA154" s="13">
        <v>15</v>
      </c>
      <c r="AB154" s="20">
        <f t="shared" si="29"/>
        <v>0.81534528902547054</v>
      </c>
      <c r="AC154" s="20">
        <f t="shared" si="31"/>
        <v>0.81534528902547054</v>
      </c>
      <c r="AD154" s="20">
        <v>1649</v>
      </c>
      <c r="AE154" s="4">
        <f t="shared" si="28"/>
        <v>149.90909090909091</v>
      </c>
      <c r="AF154" s="21">
        <f t="shared" si="24"/>
        <v>122.2</v>
      </c>
      <c r="AG154" s="21">
        <f t="shared" si="30"/>
        <v>-27.709090909090904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2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2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2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2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2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2"/>
      <c r="GQ154" s="11"/>
      <c r="GR154" s="11"/>
    </row>
    <row r="155" spans="1:200" s="2" customFormat="1" ht="15" customHeight="1" x14ac:dyDescent="0.25">
      <c r="A155" s="16" t="s">
        <v>156</v>
      </c>
      <c r="B155" s="37">
        <v>2634</v>
      </c>
      <c r="C155" s="37">
        <v>3576</v>
      </c>
      <c r="D155" s="4">
        <f t="shared" si="23"/>
        <v>1.357630979498861</v>
      </c>
      <c r="E155" s="13">
        <v>10</v>
      </c>
      <c r="F155" s="5" t="s">
        <v>373</v>
      </c>
      <c r="G155" s="5" t="s">
        <v>373</v>
      </c>
      <c r="H155" s="5" t="s">
        <v>373</v>
      </c>
      <c r="I155" s="13" t="s">
        <v>370</v>
      </c>
      <c r="J155" s="5" t="s">
        <v>373</v>
      </c>
      <c r="K155" s="5" t="s">
        <v>373</v>
      </c>
      <c r="L155" s="5" t="s">
        <v>373</v>
      </c>
      <c r="M155" s="13" t="s">
        <v>370</v>
      </c>
      <c r="N155" s="37">
        <v>336.7</v>
      </c>
      <c r="O155" s="37">
        <v>130.69999999999999</v>
      </c>
      <c r="P155" s="4">
        <f t="shared" si="25"/>
        <v>0.38817938817938819</v>
      </c>
      <c r="Q155" s="13">
        <v>20</v>
      </c>
      <c r="R155" s="22">
        <v>1</v>
      </c>
      <c r="S155" s="13">
        <v>15</v>
      </c>
      <c r="T155" s="37">
        <v>9</v>
      </c>
      <c r="U155" s="37">
        <v>0</v>
      </c>
      <c r="V155" s="4">
        <f t="shared" si="26"/>
        <v>0</v>
      </c>
      <c r="W155" s="13">
        <v>20</v>
      </c>
      <c r="X155" s="37">
        <v>1</v>
      </c>
      <c r="Y155" s="37">
        <v>0</v>
      </c>
      <c r="Z155" s="4">
        <f t="shared" si="27"/>
        <v>0</v>
      </c>
      <c r="AA155" s="13">
        <v>30</v>
      </c>
      <c r="AB155" s="20">
        <f t="shared" si="29"/>
        <v>0.38252523745869871</v>
      </c>
      <c r="AC155" s="20">
        <f t="shared" si="31"/>
        <v>0.38252523745869871</v>
      </c>
      <c r="AD155" s="20">
        <v>1927</v>
      </c>
      <c r="AE155" s="4">
        <f t="shared" si="28"/>
        <v>175.18181818181819</v>
      </c>
      <c r="AF155" s="21">
        <f t="shared" si="24"/>
        <v>67</v>
      </c>
      <c r="AG155" s="21">
        <f t="shared" si="30"/>
        <v>-108.18181818181819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2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2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2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2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2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2"/>
      <c r="GQ155" s="11"/>
      <c r="GR155" s="11"/>
    </row>
    <row r="156" spans="1:200" s="2" customFormat="1" ht="15" customHeight="1" x14ac:dyDescent="0.25">
      <c r="A156" s="16" t="s">
        <v>157</v>
      </c>
      <c r="B156" s="37">
        <v>142</v>
      </c>
      <c r="C156" s="37">
        <v>40</v>
      </c>
      <c r="D156" s="4">
        <f t="shared" si="23"/>
        <v>0.28169014084507044</v>
      </c>
      <c r="E156" s="13">
        <v>10</v>
      </c>
      <c r="F156" s="5" t="s">
        <v>373</v>
      </c>
      <c r="G156" s="5" t="s">
        <v>373</v>
      </c>
      <c r="H156" s="5" t="s">
        <v>373</v>
      </c>
      <c r="I156" s="13" t="s">
        <v>370</v>
      </c>
      <c r="J156" s="5" t="s">
        <v>373</v>
      </c>
      <c r="K156" s="5" t="s">
        <v>373</v>
      </c>
      <c r="L156" s="5" t="s">
        <v>373</v>
      </c>
      <c r="M156" s="13" t="s">
        <v>370</v>
      </c>
      <c r="N156" s="37">
        <v>152.69999999999999</v>
      </c>
      <c r="O156" s="37">
        <v>70.400000000000006</v>
      </c>
      <c r="P156" s="4">
        <f t="shared" si="25"/>
        <v>0.46103470857891299</v>
      </c>
      <c r="Q156" s="13">
        <v>20</v>
      </c>
      <c r="R156" s="22">
        <v>1</v>
      </c>
      <c r="S156" s="13">
        <v>15</v>
      </c>
      <c r="T156" s="37">
        <v>132</v>
      </c>
      <c r="U156" s="37">
        <v>111</v>
      </c>
      <c r="V156" s="4">
        <f t="shared" si="26"/>
        <v>0.84090909090909094</v>
      </c>
      <c r="W156" s="13">
        <v>30</v>
      </c>
      <c r="X156" s="37">
        <v>30</v>
      </c>
      <c r="Y156" s="37">
        <v>0</v>
      </c>
      <c r="Z156" s="4">
        <f t="shared" si="27"/>
        <v>0</v>
      </c>
      <c r="AA156" s="13">
        <v>20</v>
      </c>
      <c r="AB156" s="20">
        <f t="shared" si="29"/>
        <v>0.55015650849791253</v>
      </c>
      <c r="AC156" s="20">
        <f t="shared" si="31"/>
        <v>0.55015650849791253</v>
      </c>
      <c r="AD156" s="20">
        <v>2258</v>
      </c>
      <c r="AE156" s="4">
        <f t="shared" si="28"/>
        <v>205.27272727272728</v>
      </c>
      <c r="AF156" s="21">
        <f t="shared" si="24"/>
        <v>112.9</v>
      </c>
      <c r="AG156" s="21">
        <f t="shared" si="30"/>
        <v>-92.372727272727275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2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2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2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2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2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2"/>
      <c r="GQ156" s="11"/>
      <c r="GR156" s="11"/>
    </row>
    <row r="157" spans="1:200" s="2" customFormat="1" ht="15" customHeight="1" x14ac:dyDescent="0.25">
      <c r="A157" s="16" t="s">
        <v>158</v>
      </c>
      <c r="B157" s="37">
        <v>1702</v>
      </c>
      <c r="C157" s="37">
        <v>115.2</v>
      </c>
      <c r="D157" s="4">
        <f t="shared" si="23"/>
        <v>6.7685076380728557E-2</v>
      </c>
      <c r="E157" s="13">
        <v>10</v>
      </c>
      <c r="F157" s="5" t="s">
        <v>373</v>
      </c>
      <c r="G157" s="5" t="s">
        <v>373</v>
      </c>
      <c r="H157" s="5" t="s">
        <v>373</v>
      </c>
      <c r="I157" s="13" t="s">
        <v>370</v>
      </c>
      <c r="J157" s="5" t="s">
        <v>373</v>
      </c>
      <c r="K157" s="5" t="s">
        <v>373</v>
      </c>
      <c r="L157" s="5" t="s">
        <v>373</v>
      </c>
      <c r="M157" s="13" t="s">
        <v>370</v>
      </c>
      <c r="N157" s="37">
        <v>172.6</v>
      </c>
      <c r="O157" s="37">
        <v>74.599999999999994</v>
      </c>
      <c r="P157" s="4">
        <f t="shared" si="25"/>
        <v>0.43221320973348781</v>
      </c>
      <c r="Q157" s="13">
        <v>20</v>
      </c>
      <c r="R157" s="22">
        <v>1</v>
      </c>
      <c r="S157" s="13">
        <v>15</v>
      </c>
      <c r="T157" s="37">
        <v>5</v>
      </c>
      <c r="U157" s="37">
        <v>0</v>
      </c>
      <c r="V157" s="4">
        <f t="shared" si="26"/>
        <v>0</v>
      </c>
      <c r="W157" s="13">
        <v>15</v>
      </c>
      <c r="X157" s="37">
        <v>1</v>
      </c>
      <c r="Y157" s="37">
        <v>0</v>
      </c>
      <c r="Z157" s="4">
        <f t="shared" si="27"/>
        <v>0</v>
      </c>
      <c r="AA157" s="13">
        <v>35</v>
      </c>
      <c r="AB157" s="20">
        <f t="shared" si="29"/>
        <v>0.25601173640502145</v>
      </c>
      <c r="AC157" s="20">
        <f t="shared" si="31"/>
        <v>0.25601173640502145</v>
      </c>
      <c r="AD157" s="20">
        <v>3547</v>
      </c>
      <c r="AE157" s="4">
        <f t="shared" si="28"/>
        <v>322.45454545454544</v>
      </c>
      <c r="AF157" s="21">
        <f t="shared" si="24"/>
        <v>82.6</v>
      </c>
      <c r="AG157" s="21">
        <f t="shared" si="30"/>
        <v>-239.85454545454544</v>
      </c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2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2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2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2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2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2"/>
      <c r="GQ157" s="11"/>
      <c r="GR157" s="11"/>
    </row>
    <row r="158" spans="1:200" s="2" customFormat="1" ht="15" customHeight="1" x14ac:dyDescent="0.25">
      <c r="A158" s="16" t="s">
        <v>159</v>
      </c>
      <c r="B158" s="37">
        <v>503941</v>
      </c>
      <c r="C158" s="37">
        <v>653227.1</v>
      </c>
      <c r="D158" s="4">
        <f t="shared" si="23"/>
        <v>1.2962372579329722</v>
      </c>
      <c r="E158" s="13">
        <v>10</v>
      </c>
      <c r="F158" s="5" t="s">
        <v>373</v>
      </c>
      <c r="G158" s="5" t="s">
        <v>373</v>
      </c>
      <c r="H158" s="5" t="s">
        <v>373</v>
      </c>
      <c r="I158" s="13" t="s">
        <v>370</v>
      </c>
      <c r="J158" s="5" t="s">
        <v>373</v>
      </c>
      <c r="K158" s="5" t="s">
        <v>373</v>
      </c>
      <c r="L158" s="5" t="s">
        <v>373</v>
      </c>
      <c r="M158" s="13" t="s">
        <v>370</v>
      </c>
      <c r="N158" s="37">
        <v>791.5</v>
      </c>
      <c r="O158" s="37">
        <v>1292.8</v>
      </c>
      <c r="P158" s="4">
        <f t="shared" si="25"/>
        <v>1.6333543903979784</v>
      </c>
      <c r="Q158" s="13">
        <v>20</v>
      </c>
      <c r="R158" s="22">
        <v>1</v>
      </c>
      <c r="S158" s="13">
        <v>15</v>
      </c>
      <c r="T158" s="37">
        <v>8</v>
      </c>
      <c r="U158" s="37">
        <v>0</v>
      </c>
      <c r="V158" s="4">
        <f t="shared" si="26"/>
        <v>0</v>
      </c>
      <c r="W158" s="13">
        <v>20</v>
      </c>
      <c r="X158" s="37">
        <v>15</v>
      </c>
      <c r="Y158" s="37">
        <v>295.10000000000002</v>
      </c>
      <c r="Z158" s="4">
        <f t="shared" si="27"/>
        <v>19.673333333333336</v>
      </c>
      <c r="AA158" s="13">
        <v>30</v>
      </c>
      <c r="AB158" s="20">
        <f t="shared" si="29"/>
        <v>6.8508364251293621</v>
      </c>
      <c r="AC158" s="20">
        <f t="shared" si="31"/>
        <v>1.3</v>
      </c>
      <c r="AD158" s="20">
        <v>1308</v>
      </c>
      <c r="AE158" s="4">
        <f t="shared" si="28"/>
        <v>118.90909090909091</v>
      </c>
      <c r="AF158" s="21">
        <f t="shared" si="24"/>
        <v>154.6</v>
      </c>
      <c r="AG158" s="21">
        <f t="shared" si="30"/>
        <v>35.690909090909088</v>
      </c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2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2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2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2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2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2"/>
      <c r="GQ158" s="11"/>
      <c r="GR158" s="11"/>
    </row>
    <row r="159" spans="1:200" s="2" customFormat="1" ht="15" customHeight="1" x14ac:dyDescent="0.25">
      <c r="A159" s="36" t="s">
        <v>160</v>
      </c>
      <c r="B159" s="37"/>
      <c r="C159" s="37"/>
      <c r="D159" s="4"/>
      <c r="E159" s="13"/>
      <c r="F159" s="5"/>
      <c r="G159" s="5"/>
      <c r="H159" s="5"/>
      <c r="I159" s="13"/>
      <c r="J159" s="5"/>
      <c r="K159" s="5"/>
      <c r="L159" s="5"/>
      <c r="M159" s="13"/>
      <c r="N159" s="37"/>
      <c r="O159" s="37"/>
      <c r="P159" s="4"/>
      <c r="Q159" s="13"/>
      <c r="R159" s="22"/>
      <c r="S159" s="13"/>
      <c r="T159" s="37"/>
      <c r="U159" s="37"/>
      <c r="V159" s="4"/>
      <c r="W159" s="13"/>
      <c r="X159" s="37"/>
      <c r="Y159" s="37"/>
      <c r="Z159" s="4"/>
      <c r="AA159" s="13"/>
      <c r="AB159" s="20"/>
      <c r="AC159" s="20"/>
      <c r="AD159" s="20"/>
      <c r="AE159" s="4"/>
      <c r="AF159" s="21"/>
      <c r="AG159" s="2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2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2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2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2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2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2"/>
      <c r="GQ159" s="11"/>
      <c r="GR159" s="11"/>
    </row>
    <row r="160" spans="1:200" s="2" customFormat="1" ht="15" customHeight="1" x14ac:dyDescent="0.25">
      <c r="A160" s="16" t="s">
        <v>74</v>
      </c>
      <c r="B160" s="37">
        <v>0</v>
      </c>
      <c r="C160" s="37">
        <v>0</v>
      </c>
      <c r="D160" s="4">
        <f t="shared" si="23"/>
        <v>0</v>
      </c>
      <c r="E160" s="13">
        <v>0</v>
      </c>
      <c r="F160" s="5" t="s">
        <v>373</v>
      </c>
      <c r="G160" s="5" t="s">
        <v>373</v>
      </c>
      <c r="H160" s="5" t="s">
        <v>373</v>
      </c>
      <c r="I160" s="13" t="s">
        <v>370</v>
      </c>
      <c r="J160" s="5" t="s">
        <v>373</v>
      </c>
      <c r="K160" s="5" t="s">
        <v>373</v>
      </c>
      <c r="L160" s="5" t="s">
        <v>373</v>
      </c>
      <c r="M160" s="13" t="s">
        <v>370</v>
      </c>
      <c r="N160" s="37">
        <v>41.4</v>
      </c>
      <c r="O160" s="37">
        <v>34.4</v>
      </c>
      <c r="P160" s="4">
        <f t="shared" si="25"/>
        <v>0.83091787439613529</v>
      </c>
      <c r="Q160" s="13">
        <v>20</v>
      </c>
      <c r="R160" s="22">
        <v>1</v>
      </c>
      <c r="S160" s="13">
        <v>15</v>
      </c>
      <c r="T160" s="37">
        <v>59</v>
      </c>
      <c r="U160" s="37">
        <v>0</v>
      </c>
      <c r="V160" s="4">
        <f t="shared" si="26"/>
        <v>0</v>
      </c>
      <c r="W160" s="13">
        <v>25</v>
      </c>
      <c r="X160" s="37">
        <v>15</v>
      </c>
      <c r="Y160" s="37">
        <v>0</v>
      </c>
      <c r="Z160" s="4">
        <f t="shared" si="27"/>
        <v>0</v>
      </c>
      <c r="AA160" s="13">
        <v>25</v>
      </c>
      <c r="AB160" s="20">
        <f t="shared" si="29"/>
        <v>0.3719806763285024</v>
      </c>
      <c r="AC160" s="20">
        <f t="shared" si="31"/>
        <v>0.3719806763285024</v>
      </c>
      <c r="AD160" s="20">
        <v>1364</v>
      </c>
      <c r="AE160" s="4">
        <f t="shared" si="28"/>
        <v>124</v>
      </c>
      <c r="AF160" s="21">
        <f t="shared" si="24"/>
        <v>46.1</v>
      </c>
      <c r="AG160" s="21">
        <f t="shared" si="30"/>
        <v>-77.900000000000006</v>
      </c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2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2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2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2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2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2"/>
      <c r="GQ160" s="11"/>
      <c r="GR160" s="11"/>
    </row>
    <row r="161" spans="1:200" s="2" customFormat="1" ht="15" customHeight="1" x14ac:dyDescent="0.25">
      <c r="A161" s="16" t="s">
        <v>161</v>
      </c>
      <c r="B161" s="37">
        <v>0</v>
      </c>
      <c r="C161" s="37">
        <v>0</v>
      </c>
      <c r="D161" s="4">
        <f t="shared" si="23"/>
        <v>0</v>
      </c>
      <c r="E161" s="13">
        <v>0</v>
      </c>
      <c r="F161" s="5" t="s">
        <v>373</v>
      </c>
      <c r="G161" s="5" t="s">
        <v>373</v>
      </c>
      <c r="H161" s="5" t="s">
        <v>373</v>
      </c>
      <c r="I161" s="13" t="s">
        <v>370</v>
      </c>
      <c r="J161" s="5" t="s">
        <v>373</v>
      </c>
      <c r="K161" s="5" t="s">
        <v>373</v>
      </c>
      <c r="L161" s="5" t="s">
        <v>373</v>
      </c>
      <c r="M161" s="13" t="s">
        <v>370</v>
      </c>
      <c r="N161" s="37">
        <v>888.4</v>
      </c>
      <c r="O161" s="37">
        <v>-12.3</v>
      </c>
      <c r="P161" s="4">
        <f t="shared" si="25"/>
        <v>0</v>
      </c>
      <c r="Q161" s="13">
        <v>20</v>
      </c>
      <c r="R161" s="22">
        <v>1</v>
      </c>
      <c r="S161" s="13">
        <v>15</v>
      </c>
      <c r="T161" s="37">
        <v>9</v>
      </c>
      <c r="U161" s="37">
        <v>0</v>
      </c>
      <c r="V161" s="4">
        <f t="shared" si="26"/>
        <v>0</v>
      </c>
      <c r="W161" s="13">
        <v>45</v>
      </c>
      <c r="X161" s="37">
        <v>3</v>
      </c>
      <c r="Y161" s="37">
        <v>0</v>
      </c>
      <c r="Z161" s="4">
        <f t="shared" si="27"/>
        <v>0</v>
      </c>
      <c r="AA161" s="13">
        <v>5</v>
      </c>
      <c r="AB161" s="20">
        <f t="shared" si="29"/>
        <v>0.17647058823529413</v>
      </c>
      <c r="AC161" s="20">
        <f t="shared" si="31"/>
        <v>0.17647058823529413</v>
      </c>
      <c r="AD161" s="20">
        <v>717</v>
      </c>
      <c r="AE161" s="4">
        <f t="shared" si="28"/>
        <v>65.181818181818187</v>
      </c>
      <c r="AF161" s="21">
        <f t="shared" si="24"/>
        <v>11.5</v>
      </c>
      <c r="AG161" s="21">
        <f t="shared" si="30"/>
        <v>-53.681818181818187</v>
      </c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2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2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2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2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2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2"/>
      <c r="GQ161" s="11"/>
      <c r="GR161" s="11"/>
    </row>
    <row r="162" spans="1:200" s="2" customFormat="1" ht="15" customHeight="1" x14ac:dyDescent="0.25">
      <c r="A162" s="16" t="s">
        <v>162</v>
      </c>
      <c r="B162" s="37">
        <v>0</v>
      </c>
      <c r="C162" s="37">
        <v>0</v>
      </c>
      <c r="D162" s="4">
        <f t="shared" si="23"/>
        <v>0</v>
      </c>
      <c r="E162" s="13">
        <v>0</v>
      </c>
      <c r="F162" s="5" t="s">
        <v>373</v>
      </c>
      <c r="G162" s="5" t="s">
        <v>373</v>
      </c>
      <c r="H162" s="5" t="s">
        <v>373</v>
      </c>
      <c r="I162" s="13" t="s">
        <v>370</v>
      </c>
      <c r="J162" s="5" t="s">
        <v>373</v>
      </c>
      <c r="K162" s="5" t="s">
        <v>373</v>
      </c>
      <c r="L162" s="5" t="s">
        <v>373</v>
      </c>
      <c r="M162" s="13" t="s">
        <v>370</v>
      </c>
      <c r="N162" s="37">
        <v>70.2</v>
      </c>
      <c r="O162" s="37">
        <v>65.7</v>
      </c>
      <c r="P162" s="4">
        <f t="shared" si="25"/>
        <v>0.9358974358974359</v>
      </c>
      <c r="Q162" s="13">
        <v>20</v>
      </c>
      <c r="R162" s="22">
        <v>1</v>
      </c>
      <c r="S162" s="13">
        <v>15</v>
      </c>
      <c r="T162" s="37">
        <v>16</v>
      </c>
      <c r="U162" s="37">
        <v>0</v>
      </c>
      <c r="V162" s="4">
        <f t="shared" si="26"/>
        <v>0</v>
      </c>
      <c r="W162" s="13">
        <v>20</v>
      </c>
      <c r="X162" s="37">
        <v>26</v>
      </c>
      <c r="Y162" s="37">
        <v>0.4</v>
      </c>
      <c r="Z162" s="4">
        <f t="shared" si="27"/>
        <v>1.5384615384615385E-2</v>
      </c>
      <c r="AA162" s="13">
        <v>30</v>
      </c>
      <c r="AB162" s="20">
        <f t="shared" si="29"/>
        <v>0.40211161387631972</v>
      </c>
      <c r="AC162" s="20">
        <f t="shared" si="31"/>
        <v>0.40211161387631972</v>
      </c>
      <c r="AD162" s="20">
        <v>2043</v>
      </c>
      <c r="AE162" s="4">
        <f t="shared" si="28"/>
        <v>185.72727272727272</v>
      </c>
      <c r="AF162" s="21">
        <f t="shared" si="24"/>
        <v>74.7</v>
      </c>
      <c r="AG162" s="21">
        <f t="shared" si="30"/>
        <v>-111.02727272727272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2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2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2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2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2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2"/>
      <c r="GQ162" s="11"/>
      <c r="GR162" s="11"/>
    </row>
    <row r="163" spans="1:200" s="2" customFormat="1" ht="15" customHeight="1" x14ac:dyDescent="0.25">
      <c r="A163" s="16" t="s">
        <v>163</v>
      </c>
      <c r="B163" s="37">
        <v>0</v>
      </c>
      <c r="C163" s="37">
        <v>0</v>
      </c>
      <c r="D163" s="4">
        <f t="shared" si="23"/>
        <v>0</v>
      </c>
      <c r="E163" s="13">
        <v>0</v>
      </c>
      <c r="F163" s="5" t="s">
        <v>373</v>
      </c>
      <c r="G163" s="5" t="s">
        <v>373</v>
      </c>
      <c r="H163" s="5" t="s">
        <v>373</v>
      </c>
      <c r="I163" s="13" t="s">
        <v>370</v>
      </c>
      <c r="J163" s="5" t="s">
        <v>373</v>
      </c>
      <c r="K163" s="5" t="s">
        <v>373</v>
      </c>
      <c r="L163" s="5" t="s">
        <v>373</v>
      </c>
      <c r="M163" s="13" t="s">
        <v>370</v>
      </c>
      <c r="N163" s="37">
        <v>559.6</v>
      </c>
      <c r="O163" s="37">
        <v>148.4</v>
      </c>
      <c r="P163" s="4">
        <f t="shared" si="25"/>
        <v>0.2651894210150107</v>
      </c>
      <c r="Q163" s="13">
        <v>20</v>
      </c>
      <c r="R163" s="22">
        <v>1</v>
      </c>
      <c r="S163" s="13">
        <v>15</v>
      </c>
      <c r="T163" s="37">
        <v>15</v>
      </c>
      <c r="U163" s="37">
        <v>0.2</v>
      </c>
      <c r="V163" s="4">
        <f t="shared" si="26"/>
        <v>1.3333333333333334E-2</v>
      </c>
      <c r="W163" s="13">
        <v>25</v>
      </c>
      <c r="X163" s="37">
        <v>6</v>
      </c>
      <c r="Y163" s="37">
        <v>0.5</v>
      </c>
      <c r="Z163" s="4">
        <f t="shared" si="27"/>
        <v>8.3333333333333329E-2</v>
      </c>
      <c r="AA163" s="13">
        <v>25</v>
      </c>
      <c r="AB163" s="20">
        <f t="shared" si="29"/>
        <v>0.26729947161137507</v>
      </c>
      <c r="AC163" s="20">
        <f t="shared" si="31"/>
        <v>0.26729947161137507</v>
      </c>
      <c r="AD163" s="20">
        <v>1267</v>
      </c>
      <c r="AE163" s="4">
        <f t="shared" si="28"/>
        <v>115.18181818181819</v>
      </c>
      <c r="AF163" s="21">
        <f t="shared" si="24"/>
        <v>30.8</v>
      </c>
      <c r="AG163" s="21">
        <f t="shared" si="30"/>
        <v>-84.38181818181819</v>
      </c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2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2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2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2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2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2"/>
      <c r="GQ163" s="11"/>
      <c r="GR163" s="11"/>
    </row>
    <row r="164" spans="1:200" s="2" customFormat="1" ht="15" customHeight="1" x14ac:dyDescent="0.25">
      <c r="A164" s="16" t="s">
        <v>164</v>
      </c>
      <c r="B164" s="37">
        <v>31049</v>
      </c>
      <c r="C164" s="37">
        <v>48765</v>
      </c>
      <c r="D164" s="4">
        <f t="shared" si="23"/>
        <v>1.570581983316693</v>
      </c>
      <c r="E164" s="13">
        <v>10</v>
      </c>
      <c r="F164" s="5" t="s">
        <v>373</v>
      </c>
      <c r="G164" s="5" t="s">
        <v>373</v>
      </c>
      <c r="H164" s="5" t="s">
        <v>373</v>
      </c>
      <c r="I164" s="13" t="s">
        <v>370</v>
      </c>
      <c r="J164" s="5" t="s">
        <v>373</v>
      </c>
      <c r="K164" s="5" t="s">
        <v>373</v>
      </c>
      <c r="L164" s="5" t="s">
        <v>373</v>
      </c>
      <c r="M164" s="13" t="s">
        <v>370</v>
      </c>
      <c r="N164" s="37">
        <v>2164.6999999999998</v>
      </c>
      <c r="O164" s="37">
        <v>1704.5</v>
      </c>
      <c r="P164" s="4">
        <f t="shared" si="25"/>
        <v>0.78740703099736686</v>
      </c>
      <c r="Q164" s="13">
        <v>20</v>
      </c>
      <c r="R164" s="22">
        <v>1</v>
      </c>
      <c r="S164" s="13">
        <v>15</v>
      </c>
      <c r="T164" s="37">
        <v>148</v>
      </c>
      <c r="U164" s="37">
        <v>71.400000000000006</v>
      </c>
      <c r="V164" s="4">
        <f t="shared" si="26"/>
        <v>0.48243243243243245</v>
      </c>
      <c r="W164" s="13">
        <v>25</v>
      </c>
      <c r="X164" s="37">
        <v>47</v>
      </c>
      <c r="Y164" s="37">
        <v>7</v>
      </c>
      <c r="Z164" s="4">
        <f t="shared" si="27"/>
        <v>0.14893617021276595</v>
      </c>
      <c r="AA164" s="13">
        <v>25</v>
      </c>
      <c r="AB164" s="20">
        <f t="shared" si="29"/>
        <v>0.65513868967625488</v>
      </c>
      <c r="AC164" s="20">
        <f t="shared" si="31"/>
        <v>0.65513868967625488</v>
      </c>
      <c r="AD164" s="20">
        <v>2560</v>
      </c>
      <c r="AE164" s="4">
        <f t="shared" si="28"/>
        <v>232.72727272727272</v>
      </c>
      <c r="AF164" s="21">
        <f t="shared" si="24"/>
        <v>152.5</v>
      </c>
      <c r="AG164" s="21">
        <f t="shared" si="30"/>
        <v>-80.22727272727272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2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2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2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2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2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2"/>
      <c r="GQ164" s="11"/>
      <c r="GR164" s="11"/>
    </row>
    <row r="165" spans="1:200" s="2" customFormat="1" ht="15" customHeight="1" x14ac:dyDescent="0.25">
      <c r="A165" s="16" t="s">
        <v>165</v>
      </c>
      <c r="B165" s="37">
        <v>0</v>
      </c>
      <c r="C165" s="37">
        <v>0</v>
      </c>
      <c r="D165" s="4">
        <f t="shared" si="23"/>
        <v>0</v>
      </c>
      <c r="E165" s="13">
        <v>0</v>
      </c>
      <c r="F165" s="5" t="s">
        <v>373</v>
      </c>
      <c r="G165" s="5" t="s">
        <v>373</v>
      </c>
      <c r="H165" s="5" t="s">
        <v>373</v>
      </c>
      <c r="I165" s="13" t="s">
        <v>370</v>
      </c>
      <c r="J165" s="5" t="s">
        <v>373</v>
      </c>
      <c r="K165" s="5" t="s">
        <v>373</v>
      </c>
      <c r="L165" s="5" t="s">
        <v>373</v>
      </c>
      <c r="M165" s="13" t="s">
        <v>370</v>
      </c>
      <c r="N165" s="37">
        <v>112.6</v>
      </c>
      <c r="O165" s="37">
        <v>43.3</v>
      </c>
      <c r="P165" s="4">
        <f t="shared" si="25"/>
        <v>0.38454706927175841</v>
      </c>
      <c r="Q165" s="13">
        <v>20</v>
      </c>
      <c r="R165" s="22">
        <v>1</v>
      </c>
      <c r="S165" s="13">
        <v>15</v>
      </c>
      <c r="T165" s="37">
        <v>6</v>
      </c>
      <c r="U165" s="37">
        <v>0</v>
      </c>
      <c r="V165" s="4">
        <f t="shared" si="26"/>
        <v>0</v>
      </c>
      <c r="W165" s="13">
        <v>25</v>
      </c>
      <c r="X165" s="37">
        <v>6</v>
      </c>
      <c r="Y165" s="37">
        <v>0.2</v>
      </c>
      <c r="Z165" s="4">
        <f t="shared" si="27"/>
        <v>3.3333333333333333E-2</v>
      </c>
      <c r="AA165" s="13">
        <v>25</v>
      </c>
      <c r="AB165" s="20">
        <f t="shared" si="29"/>
        <v>0.27675617316198237</v>
      </c>
      <c r="AC165" s="20">
        <f t="shared" si="31"/>
        <v>0.27675617316198237</v>
      </c>
      <c r="AD165" s="20">
        <v>1775</v>
      </c>
      <c r="AE165" s="4">
        <f t="shared" si="28"/>
        <v>161.36363636363637</v>
      </c>
      <c r="AF165" s="21">
        <f t="shared" si="24"/>
        <v>44.7</v>
      </c>
      <c r="AG165" s="21">
        <f t="shared" si="30"/>
        <v>-116.66363636363637</v>
      </c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2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2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2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2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2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2"/>
      <c r="GQ165" s="11"/>
      <c r="GR165" s="11"/>
    </row>
    <row r="166" spans="1:200" s="2" customFormat="1" ht="15" customHeight="1" x14ac:dyDescent="0.25">
      <c r="A166" s="16" t="s">
        <v>166</v>
      </c>
      <c r="B166" s="37">
        <v>70</v>
      </c>
      <c r="C166" s="37">
        <v>10449</v>
      </c>
      <c r="D166" s="4">
        <f t="shared" si="23"/>
        <v>149.27142857142857</v>
      </c>
      <c r="E166" s="13">
        <v>10</v>
      </c>
      <c r="F166" s="5" t="s">
        <v>373</v>
      </c>
      <c r="G166" s="5" t="s">
        <v>373</v>
      </c>
      <c r="H166" s="5" t="s">
        <v>373</v>
      </c>
      <c r="I166" s="13" t="s">
        <v>370</v>
      </c>
      <c r="J166" s="5" t="s">
        <v>373</v>
      </c>
      <c r="K166" s="5" t="s">
        <v>373</v>
      </c>
      <c r="L166" s="5" t="s">
        <v>373</v>
      </c>
      <c r="M166" s="13" t="s">
        <v>370</v>
      </c>
      <c r="N166" s="37">
        <v>1234.0999999999999</v>
      </c>
      <c r="O166" s="37">
        <v>581.70000000000005</v>
      </c>
      <c r="P166" s="4">
        <f t="shared" si="25"/>
        <v>0.47135564378899608</v>
      </c>
      <c r="Q166" s="13">
        <v>20</v>
      </c>
      <c r="R166" s="22">
        <v>1</v>
      </c>
      <c r="S166" s="13">
        <v>15</v>
      </c>
      <c r="T166" s="37">
        <v>3</v>
      </c>
      <c r="U166" s="37">
        <v>20.6</v>
      </c>
      <c r="V166" s="4">
        <f t="shared" si="26"/>
        <v>6.8666666666666671</v>
      </c>
      <c r="W166" s="13">
        <v>35</v>
      </c>
      <c r="X166" s="37">
        <v>7</v>
      </c>
      <c r="Y166" s="37">
        <v>0.5</v>
      </c>
      <c r="Z166" s="4">
        <f t="shared" si="27"/>
        <v>7.1428571428571425E-2</v>
      </c>
      <c r="AA166" s="13">
        <v>15</v>
      </c>
      <c r="AB166" s="20">
        <f t="shared" si="29"/>
        <v>18.511012215735025</v>
      </c>
      <c r="AC166" s="20">
        <f t="shared" si="31"/>
        <v>1.3</v>
      </c>
      <c r="AD166" s="20">
        <v>1979</v>
      </c>
      <c r="AE166" s="4">
        <f t="shared" si="28"/>
        <v>179.90909090909091</v>
      </c>
      <c r="AF166" s="21">
        <f t="shared" si="24"/>
        <v>233.9</v>
      </c>
      <c r="AG166" s="21">
        <f t="shared" si="30"/>
        <v>53.990909090909099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2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2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2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2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2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2"/>
      <c r="GQ166" s="11"/>
      <c r="GR166" s="11"/>
    </row>
    <row r="167" spans="1:200" s="2" customFormat="1" ht="15" customHeight="1" x14ac:dyDescent="0.25">
      <c r="A167" s="16" t="s">
        <v>167</v>
      </c>
      <c r="B167" s="37">
        <v>0</v>
      </c>
      <c r="C167" s="37">
        <v>0</v>
      </c>
      <c r="D167" s="4">
        <f t="shared" si="23"/>
        <v>0</v>
      </c>
      <c r="E167" s="13">
        <v>0</v>
      </c>
      <c r="F167" s="5" t="s">
        <v>373</v>
      </c>
      <c r="G167" s="5" t="s">
        <v>373</v>
      </c>
      <c r="H167" s="5" t="s">
        <v>373</v>
      </c>
      <c r="I167" s="13" t="s">
        <v>370</v>
      </c>
      <c r="J167" s="5" t="s">
        <v>373</v>
      </c>
      <c r="K167" s="5" t="s">
        <v>373</v>
      </c>
      <c r="L167" s="5" t="s">
        <v>373</v>
      </c>
      <c r="M167" s="13" t="s">
        <v>370</v>
      </c>
      <c r="N167" s="37">
        <v>37</v>
      </c>
      <c r="O167" s="37">
        <v>50</v>
      </c>
      <c r="P167" s="4">
        <f t="shared" si="25"/>
        <v>1.3513513513513513</v>
      </c>
      <c r="Q167" s="13">
        <v>20</v>
      </c>
      <c r="R167" s="22">
        <v>1</v>
      </c>
      <c r="S167" s="13">
        <v>15</v>
      </c>
      <c r="T167" s="37">
        <v>11</v>
      </c>
      <c r="U167" s="37">
        <v>0</v>
      </c>
      <c r="V167" s="4">
        <f t="shared" si="26"/>
        <v>0</v>
      </c>
      <c r="W167" s="13">
        <v>15</v>
      </c>
      <c r="X167" s="37">
        <v>42</v>
      </c>
      <c r="Y167" s="37">
        <v>0</v>
      </c>
      <c r="Z167" s="4">
        <f t="shared" si="27"/>
        <v>0</v>
      </c>
      <c r="AA167" s="13">
        <v>35</v>
      </c>
      <c r="AB167" s="20">
        <f t="shared" si="29"/>
        <v>0.49443561208267089</v>
      </c>
      <c r="AC167" s="20">
        <f t="shared" si="31"/>
        <v>0.49443561208267089</v>
      </c>
      <c r="AD167" s="20">
        <v>1165</v>
      </c>
      <c r="AE167" s="4">
        <f t="shared" si="28"/>
        <v>105.90909090909091</v>
      </c>
      <c r="AF167" s="21">
        <f t="shared" si="24"/>
        <v>52.4</v>
      </c>
      <c r="AG167" s="21">
        <f t="shared" si="30"/>
        <v>-53.509090909090908</v>
      </c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2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2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2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2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2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2"/>
      <c r="GQ167" s="11"/>
      <c r="GR167" s="11"/>
    </row>
    <row r="168" spans="1:200" s="2" customFormat="1" ht="15" customHeight="1" x14ac:dyDescent="0.25">
      <c r="A168" s="16" t="s">
        <v>168</v>
      </c>
      <c r="B168" s="37">
        <v>0</v>
      </c>
      <c r="C168" s="37">
        <v>0</v>
      </c>
      <c r="D168" s="4">
        <f t="shared" si="23"/>
        <v>0</v>
      </c>
      <c r="E168" s="13">
        <v>0</v>
      </c>
      <c r="F168" s="5" t="s">
        <v>373</v>
      </c>
      <c r="G168" s="5" t="s">
        <v>373</v>
      </c>
      <c r="H168" s="5" t="s">
        <v>373</v>
      </c>
      <c r="I168" s="13" t="s">
        <v>370</v>
      </c>
      <c r="J168" s="5" t="s">
        <v>373</v>
      </c>
      <c r="K168" s="5" t="s">
        <v>373</v>
      </c>
      <c r="L168" s="5" t="s">
        <v>373</v>
      </c>
      <c r="M168" s="13" t="s">
        <v>370</v>
      </c>
      <c r="N168" s="37">
        <v>584.79999999999995</v>
      </c>
      <c r="O168" s="37">
        <v>20.8</v>
      </c>
      <c r="P168" s="4">
        <f t="shared" si="25"/>
        <v>3.556771545827634E-2</v>
      </c>
      <c r="Q168" s="13">
        <v>20</v>
      </c>
      <c r="R168" s="22">
        <v>1</v>
      </c>
      <c r="S168" s="13">
        <v>15</v>
      </c>
      <c r="T168" s="37">
        <v>5</v>
      </c>
      <c r="U168" s="37">
        <v>0</v>
      </c>
      <c r="V168" s="4">
        <f t="shared" si="26"/>
        <v>0</v>
      </c>
      <c r="W168" s="13">
        <v>35</v>
      </c>
      <c r="X168" s="37">
        <v>3</v>
      </c>
      <c r="Y168" s="37">
        <v>0</v>
      </c>
      <c r="Z168" s="4">
        <f t="shared" si="27"/>
        <v>0</v>
      </c>
      <c r="AA168" s="13">
        <v>15</v>
      </c>
      <c r="AB168" s="20">
        <f t="shared" si="29"/>
        <v>0.1848394624607709</v>
      </c>
      <c r="AC168" s="20">
        <f t="shared" si="31"/>
        <v>0.1848394624607709</v>
      </c>
      <c r="AD168" s="20">
        <v>1113</v>
      </c>
      <c r="AE168" s="4">
        <f t="shared" si="28"/>
        <v>101.18181818181819</v>
      </c>
      <c r="AF168" s="21">
        <f t="shared" si="24"/>
        <v>18.7</v>
      </c>
      <c r="AG168" s="21">
        <f t="shared" si="30"/>
        <v>-82.481818181818184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2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2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2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2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2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2"/>
      <c r="GQ168" s="11"/>
      <c r="GR168" s="11"/>
    </row>
    <row r="169" spans="1:200" s="2" customFormat="1" ht="15" customHeight="1" x14ac:dyDescent="0.25">
      <c r="A169" s="16" t="s">
        <v>102</v>
      </c>
      <c r="B169" s="37">
        <v>23719</v>
      </c>
      <c r="C169" s="37">
        <v>23750</v>
      </c>
      <c r="D169" s="4">
        <f t="shared" si="23"/>
        <v>1.0013069690965049</v>
      </c>
      <c r="E169" s="13">
        <v>10</v>
      </c>
      <c r="F169" s="5" t="s">
        <v>373</v>
      </c>
      <c r="G169" s="5" t="s">
        <v>373</v>
      </c>
      <c r="H169" s="5" t="s">
        <v>373</v>
      </c>
      <c r="I169" s="13" t="s">
        <v>370</v>
      </c>
      <c r="J169" s="5" t="s">
        <v>373</v>
      </c>
      <c r="K169" s="5" t="s">
        <v>373</v>
      </c>
      <c r="L169" s="5" t="s">
        <v>373</v>
      </c>
      <c r="M169" s="13" t="s">
        <v>370</v>
      </c>
      <c r="N169" s="37">
        <v>77.5</v>
      </c>
      <c r="O169" s="37">
        <v>75</v>
      </c>
      <c r="P169" s="4">
        <f t="shared" si="25"/>
        <v>0.967741935483871</v>
      </c>
      <c r="Q169" s="13">
        <v>20</v>
      </c>
      <c r="R169" s="22">
        <v>1</v>
      </c>
      <c r="S169" s="13">
        <v>15</v>
      </c>
      <c r="T169" s="37">
        <v>3</v>
      </c>
      <c r="U169" s="37">
        <v>0</v>
      </c>
      <c r="V169" s="4">
        <f t="shared" si="26"/>
        <v>0</v>
      </c>
      <c r="W169" s="13">
        <v>25</v>
      </c>
      <c r="X169" s="37">
        <v>7</v>
      </c>
      <c r="Y169" s="37">
        <v>0</v>
      </c>
      <c r="Z169" s="4">
        <f t="shared" si="27"/>
        <v>0</v>
      </c>
      <c r="AA169" s="13">
        <v>25</v>
      </c>
      <c r="AB169" s="20">
        <f t="shared" si="29"/>
        <v>0.46703061474360497</v>
      </c>
      <c r="AC169" s="20">
        <f t="shared" si="31"/>
        <v>0.46703061474360497</v>
      </c>
      <c r="AD169" s="20">
        <v>2574</v>
      </c>
      <c r="AE169" s="4">
        <f t="shared" si="28"/>
        <v>234</v>
      </c>
      <c r="AF169" s="21">
        <f t="shared" si="24"/>
        <v>109.3</v>
      </c>
      <c r="AG169" s="21">
        <f t="shared" si="30"/>
        <v>-124.7</v>
      </c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2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2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2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2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2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2"/>
      <c r="GQ169" s="11"/>
      <c r="GR169" s="11"/>
    </row>
    <row r="170" spans="1:200" s="2" customFormat="1" ht="15" customHeight="1" x14ac:dyDescent="0.25">
      <c r="A170" s="16" t="s">
        <v>169</v>
      </c>
      <c r="B170" s="37">
        <v>0</v>
      </c>
      <c r="C170" s="37">
        <v>0</v>
      </c>
      <c r="D170" s="4">
        <f t="shared" si="23"/>
        <v>0</v>
      </c>
      <c r="E170" s="13">
        <v>0</v>
      </c>
      <c r="F170" s="5" t="s">
        <v>373</v>
      </c>
      <c r="G170" s="5" t="s">
        <v>373</v>
      </c>
      <c r="H170" s="5" t="s">
        <v>373</v>
      </c>
      <c r="I170" s="13" t="s">
        <v>370</v>
      </c>
      <c r="J170" s="5" t="s">
        <v>373</v>
      </c>
      <c r="K170" s="5" t="s">
        <v>373</v>
      </c>
      <c r="L170" s="5" t="s">
        <v>373</v>
      </c>
      <c r="M170" s="13" t="s">
        <v>370</v>
      </c>
      <c r="N170" s="37">
        <v>335</v>
      </c>
      <c r="O170" s="37">
        <v>117</v>
      </c>
      <c r="P170" s="4">
        <f t="shared" si="25"/>
        <v>0.34925373134328358</v>
      </c>
      <c r="Q170" s="13">
        <v>20</v>
      </c>
      <c r="R170" s="22">
        <v>1</v>
      </c>
      <c r="S170" s="13">
        <v>15</v>
      </c>
      <c r="T170" s="37">
        <v>95</v>
      </c>
      <c r="U170" s="37">
        <v>404.4</v>
      </c>
      <c r="V170" s="4">
        <f t="shared" si="26"/>
        <v>4.256842105263158</v>
      </c>
      <c r="W170" s="13">
        <v>5</v>
      </c>
      <c r="X170" s="37">
        <v>600</v>
      </c>
      <c r="Y170" s="37">
        <v>4.4000000000000004</v>
      </c>
      <c r="Z170" s="4">
        <f t="shared" si="27"/>
        <v>7.3333333333333341E-3</v>
      </c>
      <c r="AA170" s="13">
        <v>45</v>
      </c>
      <c r="AB170" s="20">
        <f t="shared" si="29"/>
        <v>0.51293276650801711</v>
      </c>
      <c r="AC170" s="20">
        <f t="shared" si="31"/>
        <v>0.51293276650801711</v>
      </c>
      <c r="AD170" s="20">
        <v>3191</v>
      </c>
      <c r="AE170" s="4">
        <f t="shared" si="28"/>
        <v>290.09090909090907</v>
      </c>
      <c r="AF170" s="21">
        <f t="shared" si="24"/>
        <v>148.80000000000001</v>
      </c>
      <c r="AG170" s="21">
        <f t="shared" si="30"/>
        <v>-141.29090909090905</v>
      </c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2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2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2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2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2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2"/>
      <c r="GQ170" s="11"/>
      <c r="GR170" s="11"/>
    </row>
    <row r="171" spans="1:200" s="2" customFormat="1" ht="15" customHeight="1" x14ac:dyDescent="0.25">
      <c r="A171" s="16" t="s">
        <v>170</v>
      </c>
      <c r="B171" s="37">
        <v>9100</v>
      </c>
      <c r="C171" s="37">
        <v>9592</v>
      </c>
      <c r="D171" s="4">
        <f t="shared" si="23"/>
        <v>1.054065934065934</v>
      </c>
      <c r="E171" s="13">
        <v>10</v>
      </c>
      <c r="F171" s="5" t="s">
        <v>373</v>
      </c>
      <c r="G171" s="5" t="s">
        <v>373</v>
      </c>
      <c r="H171" s="5" t="s">
        <v>373</v>
      </c>
      <c r="I171" s="13" t="s">
        <v>370</v>
      </c>
      <c r="J171" s="5" t="s">
        <v>373</v>
      </c>
      <c r="K171" s="5" t="s">
        <v>373</v>
      </c>
      <c r="L171" s="5" t="s">
        <v>373</v>
      </c>
      <c r="M171" s="13" t="s">
        <v>370</v>
      </c>
      <c r="N171" s="37">
        <v>172.6</v>
      </c>
      <c r="O171" s="37">
        <v>149.9</v>
      </c>
      <c r="P171" s="4">
        <f t="shared" si="25"/>
        <v>0.86848203939745083</v>
      </c>
      <c r="Q171" s="13">
        <v>20</v>
      </c>
      <c r="R171" s="22">
        <v>1</v>
      </c>
      <c r="S171" s="13">
        <v>15</v>
      </c>
      <c r="T171" s="37">
        <v>6</v>
      </c>
      <c r="U171" s="37">
        <v>50.7</v>
      </c>
      <c r="V171" s="4">
        <f t="shared" si="26"/>
        <v>8.4500000000000011</v>
      </c>
      <c r="W171" s="13">
        <v>45</v>
      </c>
      <c r="X171" s="37">
        <v>7</v>
      </c>
      <c r="Y171" s="37">
        <v>1</v>
      </c>
      <c r="Z171" s="4">
        <f t="shared" si="27"/>
        <v>0.14285714285714285</v>
      </c>
      <c r="AA171" s="13">
        <v>5</v>
      </c>
      <c r="AB171" s="20">
        <f t="shared" si="29"/>
        <v>4.461837745714675</v>
      </c>
      <c r="AC171" s="20">
        <f t="shared" si="31"/>
        <v>1.3</v>
      </c>
      <c r="AD171" s="20">
        <v>4734</v>
      </c>
      <c r="AE171" s="4">
        <f t="shared" si="28"/>
        <v>430.36363636363637</v>
      </c>
      <c r="AF171" s="21">
        <f t="shared" si="24"/>
        <v>559.5</v>
      </c>
      <c r="AG171" s="21">
        <f t="shared" si="30"/>
        <v>129.13636363636363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2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2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2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2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2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2"/>
      <c r="GQ171" s="11"/>
      <c r="GR171" s="11"/>
    </row>
    <row r="172" spans="1:200" s="2" customFormat="1" ht="15" customHeight="1" x14ac:dyDescent="0.25">
      <c r="A172" s="16" t="s">
        <v>171</v>
      </c>
      <c r="B172" s="37">
        <v>20</v>
      </c>
      <c r="C172" s="37">
        <v>2025</v>
      </c>
      <c r="D172" s="4">
        <f t="shared" si="23"/>
        <v>101.25</v>
      </c>
      <c r="E172" s="13">
        <v>10</v>
      </c>
      <c r="F172" s="5" t="s">
        <v>373</v>
      </c>
      <c r="G172" s="5" t="s">
        <v>373</v>
      </c>
      <c r="H172" s="5" t="s">
        <v>373</v>
      </c>
      <c r="I172" s="13" t="s">
        <v>370</v>
      </c>
      <c r="J172" s="5" t="s">
        <v>373</v>
      </c>
      <c r="K172" s="5" t="s">
        <v>373</v>
      </c>
      <c r="L172" s="5" t="s">
        <v>373</v>
      </c>
      <c r="M172" s="13" t="s">
        <v>370</v>
      </c>
      <c r="N172" s="37">
        <v>105.6</v>
      </c>
      <c r="O172" s="37">
        <v>111.2</v>
      </c>
      <c r="P172" s="4">
        <f t="shared" si="25"/>
        <v>1.0530303030303032</v>
      </c>
      <c r="Q172" s="13">
        <v>20</v>
      </c>
      <c r="R172" s="22">
        <v>1</v>
      </c>
      <c r="S172" s="13">
        <v>15</v>
      </c>
      <c r="T172" s="37">
        <v>3</v>
      </c>
      <c r="U172" s="37">
        <v>0</v>
      </c>
      <c r="V172" s="4">
        <f t="shared" si="26"/>
        <v>0</v>
      </c>
      <c r="W172" s="13">
        <v>45</v>
      </c>
      <c r="X172" s="37">
        <v>3</v>
      </c>
      <c r="Y172" s="37">
        <v>0</v>
      </c>
      <c r="Z172" s="4">
        <f t="shared" si="27"/>
        <v>0</v>
      </c>
      <c r="AA172" s="13">
        <v>5</v>
      </c>
      <c r="AB172" s="20">
        <f t="shared" si="29"/>
        <v>11.037480063795853</v>
      </c>
      <c r="AC172" s="20">
        <f t="shared" si="31"/>
        <v>1.3</v>
      </c>
      <c r="AD172" s="20">
        <v>1912</v>
      </c>
      <c r="AE172" s="4">
        <f t="shared" si="28"/>
        <v>173.81818181818181</v>
      </c>
      <c r="AF172" s="21">
        <f t="shared" si="24"/>
        <v>226</v>
      </c>
      <c r="AG172" s="21">
        <f t="shared" si="30"/>
        <v>52.181818181818187</v>
      </c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2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2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2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2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2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2"/>
      <c r="GQ172" s="11"/>
      <c r="GR172" s="11"/>
    </row>
    <row r="173" spans="1:200" s="2" customFormat="1" ht="15" customHeight="1" x14ac:dyDescent="0.25">
      <c r="A173" s="36" t="s">
        <v>172</v>
      </c>
      <c r="B173" s="37"/>
      <c r="C173" s="37"/>
      <c r="D173" s="4"/>
      <c r="E173" s="13"/>
      <c r="F173" s="5"/>
      <c r="G173" s="5"/>
      <c r="H173" s="5"/>
      <c r="I173" s="13"/>
      <c r="J173" s="5"/>
      <c r="K173" s="5"/>
      <c r="L173" s="5"/>
      <c r="M173" s="13"/>
      <c r="N173" s="37"/>
      <c r="O173" s="37"/>
      <c r="P173" s="4"/>
      <c r="Q173" s="13"/>
      <c r="R173" s="22"/>
      <c r="S173" s="13"/>
      <c r="T173" s="37"/>
      <c r="U173" s="37"/>
      <c r="V173" s="4"/>
      <c r="W173" s="13"/>
      <c r="X173" s="37"/>
      <c r="Y173" s="37"/>
      <c r="Z173" s="4"/>
      <c r="AA173" s="13"/>
      <c r="AB173" s="20"/>
      <c r="AC173" s="20"/>
      <c r="AD173" s="20"/>
      <c r="AE173" s="4"/>
      <c r="AF173" s="21"/>
      <c r="AG173" s="2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2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2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2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2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2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2"/>
      <c r="GQ173" s="11"/>
      <c r="GR173" s="11"/>
    </row>
    <row r="174" spans="1:200" s="2" customFormat="1" ht="15" customHeight="1" x14ac:dyDescent="0.25">
      <c r="A174" s="16" t="s">
        <v>173</v>
      </c>
      <c r="B174" s="37">
        <v>0</v>
      </c>
      <c r="C174" s="37">
        <v>0</v>
      </c>
      <c r="D174" s="4">
        <f t="shared" si="23"/>
        <v>0</v>
      </c>
      <c r="E174" s="13">
        <v>0</v>
      </c>
      <c r="F174" s="5" t="s">
        <v>373</v>
      </c>
      <c r="G174" s="5" t="s">
        <v>373</v>
      </c>
      <c r="H174" s="5" t="s">
        <v>373</v>
      </c>
      <c r="I174" s="13" t="s">
        <v>370</v>
      </c>
      <c r="J174" s="5" t="s">
        <v>373</v>
      </c>
      <c r="K174" s="5" t="s">
        <v>373</v>
      </c>
      <c r="L174" s="5" t="s">
        <v>373</v>
      </c>
      <c r="M174" s="13" t="s">
        <v>370</v>
      </c>
      <c r="N174" s="37">
        <v>113</v>
      </c>
      <c r="O174" s="37">
        <v>46.4</v>
      </c>
      <c r="P174" s="4">
        <f t="shared" si="25"/>
        <v>0.41061946902654867</v>
      </c>
      <c r="Q174" s="13">
        <v>20</v>
      </c>
      <c r="R174" s="22">
        <v>1</v>
      </c>
      <c r="S174" s="13">
        <v>15</v>
      </c>
      <c r="T174" s="37">
        <v>132</v>
      </c>
      <c r="U174" s="37">
        <v>123.9</v>
      </c>
      <c r="V174" s="4">
        <f t="shared" si="26"/>
        <v>0.93863636363636371</v>
      </c>
      <c r="W174" s="13">
        <v>35</v>
      </c>
      <c r="X174" s="37">
        <v>3</v>
      </c>
      <c r="Y174" s="37">
        <v>1.9</v>
      </c>
      <c r="Z174" s="4">
        <f t="shared" si="27"/>
        <v>0.6333333333333333</v>
      </c>
      <c r="AA174" s="13">
        <v>15</v>
      </c>
      <c r="AB174" s="20">
        <f t="shared" si="29"/>
        <v>0.77134896597416114</v>
      </c>
      <c r="AC174" s="20">
        <f t="shared" si="31"/>
        <v>0.77134896597416114</v>
      </c>
      <c r="AD174" s="20">
        <v>1576</v>
      </c>
      <c r="AE174" s="4">
        <f t="shared" si="28"/>
        <v>143.27272727272728</v>
      </c>
      <c r="AF174" s="21">
        <f t="shared" si="24"/>
        <v>110.5</v>
      </c>
      <c r="AG174" s="21">
        <f t="shared" si="30"/>
        <v>-32.77272727272728</v>
      </c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2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2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2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2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2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2"/>
      <c r="GQ174" s="11"/>
      <c r="GR174" s="11"/>
    </row>
    <row r="175" spans="1:200" s="2" customFormat="1" ht="15" customHeight="1" x14ac:dyDescent="0.25">
      <c r="A175" s="16" t="s">
        <v>174</v>
      </c>
      <c r="B175" s="37">
        <v>11125</v>
      </c>
      <c r="C175" s="37">
        <v>12054</v>
      </c>
      <c r="D175" s="4">
        <f t="shared" ref="D175:D238" si="32">IF((E175=0),0,IF(B175=0,1,IF(C175&lt;0,0,C175/B175)))</f>
        <v>1.083505617977528</v>
      </c>
      <c r="E175" s="13">
        <v>10</v>
      </c>
      <c r="F175" s="5" t="s">
        <v>373</v>
      </c>
      <c r="G175" s="5" t="s">
        <v>373</v>
      </c>
      <c r="H175" s="5" t="s">
        <v>373</v>
      </c>
      <c r="I175" s="13" t="s">
        <v>370</v>
      </c>
      <c r="J175" s="5" t="s">
        <v>373</v>
      </c>
      <c r="K175" s="5" t="s">
        <v>373</v>
      </c>
      <c r="L175" s="5" t="s">
        <v>373</v>
      </c>
      <c r="M175" s="13" t="s">
        <v>370</v>
      </c>
      <c r="N175" s="37">
        <v>1296</v>
      </c>
      <c r="O175" s="37">
        <v>618.6</v>
      </c>
      <c r="P175" s="4">
        <f t="shared" si="25"/>
        <v>0.47731481481481486</v>
      </c>
      <c r="Q175" s="13">
        <v>20</v>
      </c>
      <c r="R175" s="22">
        <v>1</v>
      </c>
      <c r="S175" s="13">
        <v>15</v>
      </c>
      <c r="T175" s="37">
        <v>12</v>
      </c>
      <c r="U175" s="37">
        <v>4.4000000000000004</v>
      </c>
      <c r="V175" s="4">
        <f t="shared" si="26"/>
        <v>0.3666666666666667</v>
      </c>
      <c r="W175" s="13">
        <v>25</v>
      </c>
      <c r="X175" s="37">
        <v>3</v>
      </c>
      <c r="Y175" s="37">
        <v>3.1</v>
      </c>
      <c r="Z175" s="4">
        <f t="shared" si="27"/>
        <v>1.0333333333333334</v>
      </c>
      <c r="AA175" s="13">
        <v>25</v>
      </c>
      <c r="AB175" s="20">
        <f t="shared" si="29"/>
        <v>0.74085634185338511</v>
      </c>
      <c r="AC175" s="20">
        <f t="shared" si="31"/>
        <v>0.74085634185338511</v>
      </c>
      <c r="AD175" s="20">
        <v>2382</v>
      </c>
      <c r="AE175" s="4">
        <f t="shared" si="28"/>
        <v>216.54545454545453</v>
      </c>
      <c r="AF175" s="21">
        <f t="shared" si="24"/>
        <v>160.4</v>
      </c>
      <c r="AG175" s="21">
        <f t="shared" si="30"/>
        <v>-56.145454545454527</v>
      </c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2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2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2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2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2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2"/>
      <c r="GQ175" s="11"/>
      <c r="GR175" s="11"/>
    </row>
    <row r="176" spans="1:200" s="2" customFormat="1" ht="15" customHeight="1" x14ac:dyDescent="0.25">
      <c r="A176" s="16" t="s">
        <v>175</v>
      </c>
      <c r="B176" s="37">
        <v>0</v>
      </c>
      <c r="C176" s="37">
        <v>0</v>
      </c>
      <c r="D176" s="4">
        <f t="shared" si="32"/>
        <v>0</v>
      </c>
      <c r="E176" s="13">
        <v>0</v>
      </c>
      <c r="F176" s="5" t="s">
        <v>373</v>
      </c>
      <c r="G176" s="5" t="s">
        <v>373</v>
      </c>
      <c r="H176" s="5" t="s">
        <v>373</v>
      </c>
      <c r="I176" s="13" t="s">
        <v>370</v>
      </c>
      <c r="J176" s="5" t="s">
        <v>373</v>
      </c>
      <c r="K176" s="5" t="s">
        <v>373</v>
      </c>
      <c r="L176" s="5" t="s">
        <v>373</v>
      </c>
      <c r="M176" s="13" t="s">
        <v>370</v>
      </c>
      <c r="N176" s="37">
        <v>43</v>
      </c>
      <c r="O176" s="37">
        <v>57.3</v>
      </c>
      <c r="P176" s="4">
        <f t="shared" ref="P176:P239" si="33">IF((Q176=0),0,IF(N176=0,1,IF(O176&lt;0,0,O176/N176)))</f>
        <v>1.3325581395348836</v>
      </c>
      <c r="Q176" s="13">
        <v>20</v>
      </c>
      <c r="R176" s="22">
        <v>1</v>
      </c>
      <c r="S176" s="13">
        <v>15</v>
      </c>
      <c r="T176" s="37">
        <v>2</v>
      </c>
      <c r="U176" s="37">
        <v>0</v>
      </c>
      <c r="V176" s="4">
        <f t="shared" ref="V176:V239" si="34">IF((W176=0),0,IF(T176=0,1,IF(U176&lt;0,0,U176/T176)))</f>
        <v>0</v>
      </c>
      <c r="W176" s="13">
        <v>20</v>
      </c>
      <c r="X176" s="37" t="s">
        <v>416</v>
      </c>
      <c r="Y176" s="37">
        <v>0.5</v>
      </c>
      <c r="Z176" s="4">
        <f t="shared" ref="Z176:Z239" si="35">IF((AA176=0),0,IF(X176=0,1,IF(Y176&lt;0,0,Y176/X176)))</f>
        <v>5</v>
      </c>
      <c r="AA176" s="13">
        <v>30</v>
      </c>
      <c r="AB176" s="20">
        <f t="shared" si="29"/>
        <v>2.2547195622435021</v>
      </c>
      <c r="AC176" s="20">
        <f t="shared" si="31"/>
        <v>1.3</v>
      </c>
      <c r="AD176" s="20">
        <v>593</v>
      </c>
      <c r="AE176" s="4">
        <f t="shared" ref="AE176:AE239" si="36">AD176/11</f>
        <v>53.909090909090907</v>
      </c>
      <c r="AF176" s="21">
        <f t="shared" ref="AF176:AF239" si="37">ROUND(AC176*AE176,1)</f>
        <v>70.099999999999994</v>
      </c>
      <c r="AG176" s="21">
        <f t="shared" si="30"/>
        <v>16.190909090909088</v>
      </c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2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2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2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2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2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2"/>
      <c r="GQ176" s="11"/>
      <c r="GR176" s="11"/>
    </row>
    <row r="177" spans="1:200" s="2" customFormat="1" ht="15" customHeight="1" x14ac:dyDescent="0.25">
      <c r="A177" s="16" t="s">
        <v>176</v>
      </c>
      <c r="B177" s="37">
        <v>0</v>
      </c>
      <c r="C177" s="37">
        <v>0</v>
      </c>
      <c r="D177" s="4">
        <f t="shared" si="32"/>
        <v>0</v>
      </c>
      <c r="E177" s="13">
        <v>0</v>
      </c>
      <c r="F177" s="5" t="s">
        <v>373</v>
      </c>
      <c r="G177" s="5" t="s">
        <v>373</v>
      </c>
      <c r="H177" s="5" t="s">
        <v>373</v>
      </c>
      <c r="I177" s="13" t="s">
        <v>370</v>
      </c>
      <c r="J177" s="5" t="s">
        <v>373</v>
      </c>
      <c r="K177" s="5" t="s">
        <v>373</v>
      </c>
      <c r="L177" s="5" t="s">
        <v>373</v>
      </c>
      <c r="M177" s="13" t="s">
        <v>370</v>
      </c>
      <c r="N177" s="37">
        <v>64</v>
      </c>
      <c r="O177" s="37">
        <v>13.2</v>
      </c>
      <c r="P177" s="4">
        <f t="shared" si="33"/>
        <v>0.20624999999999999</v>
      </c>
      <c r="Q177" s="13">
        <v>20</v>
      </c>
      <c r="R177" s="22">
        <v>1</v>
      </c>
      <c r="S177" s="13">
        <v>15</v>
      </c>
      <c r="T177" s="37">
        <v>1</v>
      </c>
      <c r="U177" s="37">
        <v>0</v>
      </c>
      <c r="V177" s="4">
        <f t="shared" si="34"/>
        <v>0</v>
      </c>
      <c r="W177" s="13">
        <v>25</v>
      </c>
      <c r="X177" s="37" t="s">
        <v>417</v>
      </c>
      <c r="Y177" s="37">
        <v>0.4</v>
      </c>
      <c r="Z177" s="4">
        <f t="shared" si="35"/>
        <v>2</v>
      </c>
      <c r="AA177" s="13">
        <v>25</v>
      </c>
      <c r="AB177" s="20">
        <f t="shared" si="29"/>
        <v>0.81323529411764706</v>
      </c>
      <c r="AC177" s="20">
        <f t="shared" si="31"/>
        <v>0.81323529411764706</v>
      </c>
      <c r="AD177" s="20">
        <v>566</v>
      </c>
      <c r="AE177" s="4">
        <f t="shared" si="36"/>
        <v>51.454545454545453</v>
      </c>
      <c r="AF177" s="21">
        <f t="shared" si="37"/>
        <v>41.8</v>
      </c>
      <c r="AG177" s="21">
        <f t="shared" si="30"/>
        <v>-9.6545454545454561</v>
      </c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2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2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2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2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2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2"/>
      <c r="GQ177" s="11"/>
      <c r="GR177" s="11"/>
    </row>
    <row r="178" spans="1:200" s="2" customFormat="1" ht="15" customHeight="1" x14ac:dyDescent="0.25">
      <c r="A178" s="16" t="s">
        <v>177</v>
      </c>
      <c r="B178" s="37">
        <v>0</v>
      </c>
      <c r="C178" s="37">
        <v>0</v>
      </c>
      <c r="D178" s="4">
        <f t="shared" si="32"/>
        <v>0</v>
      </c>
      <c r="E178" s="13">
        <v>0</v>
      </c>
      <c r="F178" s="5" t="s">
        <v>373</v>
      </c>
      <c r="G178" s="5" t="s">
        <v>373</v>
      </c>
      <c r="H178" s="5" t="s">
        <v>373</v>
      </c>
      <c r="I178" s="13" t="s">
        <v>370</v>
      </c>
      <c r="J178" s="5" t="s">
        <v>373</v>
      </c>
      <c r="K178" s="5" t="s">
        <v>373</v>
      </c>
      <c r="L178" s="5" t="s">
        <v>373</v>
      </c>
      <c r="M178" s="13" t="s">
        <v>370</v>
      </c>
      <c r="N178" s="37">
        <v>115.9</v>
      </c>
      <c r="O178" s="37">
        <v>10.199999999999999</v>
      </c>
      <c r="P178" s="4">
        <f t="shared" si="33"/>
        <v>8.8006902502157022E-2</v>
      </c>
      <c r="Q178" s="13">
        <v>20</v>
      </c>
      <c r="R178" s="22">
        <v>1</v>
      </c>
      <c r="S178" s="13">
        <v>15</v>
      </c>
      <c r="T178" s="37">
        <v>2</v>
      </c>
      <c r="U178" s="37">
        <v>0</v>
      </c>
      <c r="V178" s="4">
        <f t="shared" si="34"/>
        <v>0</v>
      </c>
      <c r="W178" s="13">
        <v>20</v>
      </c>
      <c r="X178" s="37">
        <v>0</v>
      </c>
      <c r="Y178" s="37">
        <v>0.5</v>
      </c>
      <c r="Z178" s="4">
        <f t="shared" si="35"/>
        <v>1</v>
      </c>
      <c r="AA178" s="13">
        <v>30</v>
      </c>
      <c r="AB178" s="20">
        <f t="shared" si="29"/>
        <v>0.55011927117697812</v>
      </c>
      <c r="AC178" s="20">
        <f t="shared" si="31"/>
        <v>0.55011927117697812</v>
      </c>
      <c r="AD178" s="20">
        <v>815</v>
      </c>
      <c r="AE178" s="4">
        <f t="shared" si="36"/>
        <v>74.090909090909093</v>
      </c>
      <c r="AF178" s="21">
        <f t="shared" si="37"/>
        <v>40.799999999999997</v>
      </c>
      <c r="AG178" s="21">
        <f t="shared" si="30"/>
        <v>-33.290909090909096</v>
      </c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2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2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2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2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2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2"/>
      <c r="GQ178" s="11"/>
      <c r="GR178" s="11"/>
    </row>
    <row r="179" spans="1:200" s="2" customFormat="1" ht="15" customHeight="1" x14ac:dyDescent="0.25">
      <c r="A179" s="16" t="s">
        <v>178</v>
      </c>
      <c r="B179" s="37">
        <v>0</v>
      </c>
      <c r="C179" s="37">
        <v>0</v>
      </c>
      <c r="D179" s="4">
        <f t="shared" si="32"/>
        <v>0</v>
      </c>
      <c r="E179" s="13">
        <v>0</v>
      </c>
      <c r="F179" s="5" t="s">
        <v>373</v>
      </c>
      <c r="G179" s="5" t="s">
        <v>373</v>
      </c>
      <c r="H179" s="5" t="s">
        <v>373</v>
      </c>
      <c r="I179" s="13" t="s">
        <v>370</v>
      </c>
      <c r="J179" s="5" t="s">
        <v>373</v>
      </c>
      <c r="K179" s="5" t="s">
        <v>373</v>
      </c>
      <c r="L179" s="5" t="s">
        <v>373</v>
      </c>
      <c r="M179" s="13" t="s">
        <v>370</v>
      </c>
      <c r="N179" s="37">
        <v>160</v>
      </c>
      <c r="O179" s="37">
        <v>8.1999999999999993</v>
      </c>
      <c r="P179" s="4">
        <f t="shared" si="33"/>
        <v>5.1249999999999997E-2</v>
      </c>
      <c r="Q179" s="13">
        <v>20</v>
      </c>
      <c r="R179" s="22">
        <v>1</v>
      </c>
      <c r="S179" s="13">
        <v>15</v>
      </c>
      <c r="T179" s="37">
        <v>86</v>
      </c>
      <c r="U179" s="37">
        <v>48.3</v>
      </c>
      <c r="V179" s="4">
        <f t="shared" si="34"/>
        <v>0.56162790697674414</v>
      </c>
      <c r="W179" s="13">
        <v>35</v>
      </c>
      <c r="X179" s="37" t="s">
        <v>418</v>
      </c>
      <c r="Y179" s="37">
        <v>0.2</v>
      </c>
      <c r="Z179" s="4">
        <f t="shared" si="35"/>
        <v>0.13333333333333333</v>
      </c>
      <c r="AA179" s="13">
        <v>15</v>
      </c>
      <c r="AB179" s="20">
        <f t="shared" si="29"/>
        <v>0.4433173734610123</v>
      </c>
      <c r="AC179" s="20">
        <f t="shared" si="31"/>
        <v>0.4433173734610123</v>
      </c>
      <c r="AD179" s="20">
        <v>1035</v>
      </c>
      <c r="AE179" s="4">
        <f t="shared" si="36"/>
        <v>94.090909090909093</v>
      </c>
      <c r="AF179" s="21">
        <f t="shared" si="37"/>
        <v>41.7</v>
      </c>
      <c r="AG179" s="21">
        <f t="shared" si="30"/>
        <v>-52.390909090909091</v>
      </c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2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2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2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2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2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2"/>
      <c r="GQ179" s="11"/>
      <c r="GR179" s="11"/>
    </row>
    <row r="180" spans="1:200" s="2" customFormat="1" ht="15" customHeight="1" x14ac:dyDescent="0.25">
      <c r="A180" s="16" t="s">
        <v>179</v>
      </c>
      <c r="B180" s="37">
        <v>0</v>
      </c>
      <c r="C180" s="37">
        <v>0</v>
      </c>
      <c r="D180" s="4">
        <f t="shared" si="32"/>
        <v>0</v>
      </c>
      <c r="E180" s="13">
        <v>0</v>
      </c>
      <c r="F180" s="5" t="s">
        <v>373</v>
      </c>
      <c r="G180" s="5" t="s">
        <v>373</v>
      </c>
      <c r="H180" s="5" t="s">
        <v>373</v>
      </c>
      <c r="I180" s="13" t="s">
        <v>370</v>
      </c>
      <c r="J180" s="5" t="s">
        <v>373</v>
      </c>
      <c r="K180" s="5" t="s">
        <v>373</v>
      </c>
      <c r="L180" s="5" t="s">
        <v>373</v>
      </c>
      <c r="M180" s="13" t="s">
        <v>370</v>
      </c>
      <c r="N180" s="37">
        <v>54.4</v>
      </c>
      <c r="O180" s="37">
        <v>9.6999999999999993</v>
      </c>
      <c r="P180" s="4">
        <f t="shared" si="33"/>
        <v>0.17830882352941177</v>
      </c>
      <c r="Q180" s="13">
        <v>20</v>
      </c>
      <c r="R180" s="22">
        <v>1</v>
      </c>
      <c r="S180" s="13">
        <v>15</v>
      </c>
      <c r="T180" s="37">
        <v>1</v>
      </c>
      <c r="U180" s="37">
        <v>0</v>
      </c>
      <c r="V180" s="4">
        <f t="shared" si="34"/>
        <v>0</v>
      </c>
      <c r="W180" s="13">
        <v>20</v>
      </c>
      <c r="X180" s="37">
        <v>0</v>
      </c>
      <c r="Y180" s="37">
        <v>0</v>
      </c>
      <c r="Z180" s="4">
        <f t="shared" si="35"/>
        <v>1</v>
      </c>
      <c r="AA180" s="13">
        <v>30</v>
      </c>
      <c r="AB180" s="20">
        <f t="shared" si="29"/>
        <v>0.57136678200692037</v>
      </c>
      <c r="AC180" s="20">
        <f t="shared" si="31"/>
        <v>0.57136678200692037</v>
      </c>
      <c r="AD180" s="20">
        <v>402</v>
      </c>
      <c r="AE180" s="4">
        <f t="shared" si="36"/>
        <v>36.545454545454547</v>
      </c>
      <c r="AF180" s="21">
        <f t="shared" si="37"/>
        <v>20.9</v>
      </c>
      <c r="AG180" s="21">
        <f t="shared" si="30"/>
        <v>-15.645454545454548</v>
      </c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2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2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2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2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2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2"/>
      <c r="GQ180" s="11"/>
      <c r="GR180" s="11"/>
    </row>
    <row r="181" spans="1:200" s="2" customFormat="1" ht="15" customHeight="1" x14ac:dyDescent="0.25">
      <c r="A181" s="16" t="s">
        <v>180</v>
      </c>
      <c r="B181" s="37">
        <v>0</v>
      </c>
      <c r="C181" s="37">
        <v>0</v>
      </c>
      <c r="D181" s="4">
        <f t="shared" si="32"/>
        <v>0</v>
      </c>
      <c r="E181" s="13">
        <v>0</v>
      </c>
      <c r="F181" s="5" t="s">
        <v>373</v>
      </c>
      <c r="G181" s="5" t="s">
        <v>373</v>
      </c>
      <c r="H181" s="5" t="s">
        <v>373</v>
      </c>
      <c r="I181" s="13" t="s">
        <v>370</v>
      </c>
      <c r="J181" s="5" t="s">
        <v>373</v>
      </c>
      <c r="K181" s="5" t="s">
        <v>373</v>
      </c>
      <c r="L181" s="5" t="s">
        <v>373</v>
      </c>
      <c r="M181" s="13" t="s">
        <v>370</v>
      </c>
      <c r="N181" s="37">
        <v>6</v>
      </c>
      <c r="O181" s="37">
        <v>71.400000000000006</v>
      </c>
      <c r="P181" s="4">
        <f t="shared" si="33"/>
        <v>11.9</v>
      </c>
      <c r="Q181" s="13">
        <v>20</v>
      </c>
      <c r="R181" s="22">
        <v>1</v>
      </c>
      <c r="S181" s="13">
        <v>15</v>
      </c>
      <c r="T181" s="37">
        <v>0</v>
      </c>
      <c r="U181" s="37">
        <v>0</v>
      </c>
      <c r="V181" s="4">
        <f t="shared" si="34"/>
        <v>1</v>
      </c>
      <c r="W181" s="13">
        <v>20</v>
      </c>
      <c r="X181" s="37">
        <v>0</v>
      </c>
      <c r="Y181" s="37">
        <v>0</v>
      </c>
      <c r="Z181" s="4">
        <f t="shared" si="35"/>
        <v>1</v>
      </c>
      <c r="AA181" s="13">
        <v>30</v>
      </c>
      <c r="AB181" s="20">
        <f t="shared" si="29"/>
        <v>3.5647058823529414</v>
      </c>
      <c r="AC181" s="20">
        <f t="shared" si="31"/>
        <v>1.3</v>
      </c>
      <c r="AD181" s="20">
        <v>403</v>
      </c>
      <c r="AE181" s="4">
        <f t="shared" si="36"/>
        <v>36.636363636363633</v>
      </c>
      <c r="AF181" s="21">
        <f t="shared" si="37"/>
        <v>47.6</v>
      </c>
      <c r="AG181" s="21">
        <f t="shared" si="30"/>
        <v>10.963636363636368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2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2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2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2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2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2"/>
      <c r="GQ181" s="11"/>
      <c r="GR181" s="11"/>
    </row>
    <row r="182" spans="1:200" s="2" customFormat="1" ht="15" customHeight="1" x14ac:dyDescent="0.25">
      <c r="A182" s="16" t="s">
        <v>181</v>
      </c>
      <c r="B182" s="37">
        <v>0</v>
      </c>
      <c r="C182" s="37">
        <v>0</v>
      </c>
      <c r="D182" s="4">
        <f t="shared" si="32"/>
        <v>0</v>
      </c>
      <c r="E182" s="13">
        <v>0</v>
      </c>
      <c r="F182" s="5" t="s">
        <v>373</v>
      </c>
      <c r="G182" s="5" t="s">
        <v>373</v>
      </c>
      <c r="H182" s="5" t="s">
        <v>373</v>
      </c>
      <c r="I182" s="13" t="s">
        <v>370</v>
      </c>
      <c r="J182" s="5" t="s">
        <v>373</v>
      </c>
      <c r="K182" s="5" t="s">
        <v>373</v>
      </c>
      <c r="L182" s="5" t="s">
        <v>373</v>
      </c>
      <c r="M182" s="13" t="s">
        <v>370</v>
      </c>
      <c r="N182" s="37">
        <v>210</v>
      </c>
      <c r="O182" s="37">
        <v>65.900000000000006</v>
      </c>
      <c r="P182" s="4">
        <f t="shared" si="33"/>
        <v>0.31380952380952382</v>
      </c>
      <c r="Q182" s="13">
        <v>20</v>
      </c>
      <c r="R182" s="22">
        <v>1</v>
      </c>
      <c r="S182" s="13">
        <v>15</v>
      </c>
      <c r="T182" s="37">
        <v>4</v>
      </c>
      <c r="U182" s="37">
        <v>0</v>
      </c>
      <c r="V182" s="4">
        <f t="shared" si="34"/>
        <v>0</v>
      </c>
      <c r="W182" s="13">
        <v>20</v>
      </c>
      <c r="X182" s="37" t="s">
        <v>419</v>
      </c>
      <c r="Y182" s="37">
        <v>0.9</v>
      </c>
      <c r="Z182" s="4">
        <f t="shared" si="35"/>
        <v>1.8</v>
      </c>
      <c r="AA182" s="13">
        <v>30</v>
      </c>
      <c r="AB182" s="20">
        <f t="shared" si="29"/>
        <v>0.88560224089635853</v>
      </c>
      <c r="AC182" s="20">
        <f t="shared" si="31"/>
        <v>0.88560224089635853</v>
      </c>
      <c r="AD182" s="20">
        <v>1052</v>
      </c>
      <c r="AE182" s="4">
        <f t="shared" si="36"/>
        <v>95.63636363636364</v>
      </c>
      <c r="AF182" s="21">
        <f t="shared" si="37"/>
        <v>84.7</v>
      </c>
      <c r="AG182" s="21">
        <f t="shared" si="30"/>
        <v>-10.936363636363637</v>
      </c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2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2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2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2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2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2"/>
      <c r="GQ182" s="11"/>
      <c r="GR182" s="11"/>
    </row>
    <row r="183" spans="1:200" s="2" customFormat="1" ht="15" customHeight="1" x14ac:dyDescent="0.25">
      <c r="A183" s="16" t="s">
        <v>182</v>
      </c>
      <c r="B183" s="37">
        <v>0</v>
      </c>
      <c r="C183" s="37">
        <v>0</v>
      </c>
      <c r="D183" s="4">
        <f t="shared" si="32"/>
        <v>0</v>
      </c>
      <c r="E183" s="13">
        <v>0</v>
      </c>
      <c r="F183" s="5" t="s">
        <v>373</v>
      </c>
      <c r="G183" s="5" t="s">
        <v>373</v>
      </c>
      <c r="H183" s="5" t="s">
        <v>373</v>
      </c>
      <c r="I183" s="13" t="s">
        <v>370</v>
      </c>
      <c r="J183" s="5" t="s">
        <v>373</v>
      </c>
      <c r="K183" s="5" t="s">
        <v>373</v>
      </c>
      <c r="L183" s="5" t="s">
        <v>373</v>
      </c>
      <c r="M183" s="13" t="s">
        <v>370</v>
      </c>
      <c r="N183" s="37">
        <v>85</v>
      </c>
      <c r="O183" s="37">
        <v>42.1</v>
      </c>
      <c r="P183" s="4">
        <f t="shared" si="33"/>
        <v>0.49529411764705883</v>
      </c>
      <c r="Q183" s="13">
        <v>20</v>
      </c>
      <c r="R183" s="22">
        <v>1</v>
      </c>
      <c r="S183" s="13">
        <v>15</v>
      </c>
      <c r="T183" s="37">
        <v>20</v>
      </c>
      <c r="U183" s="37">
        <v>45.9</v>
      </c>
      <c r="V183" s="4">
        <f t="shared" si="34"/>
        <v>2.2949999999999999</v>
      </c>
      <c r="W183" s="13">
        <v>25</v>
      </c>
      <c r="X183" s="37">
        <v>3</v>
      </c>
      <c r="Y183" s="37">
        <v>3</v>
      </c>
      <c r="Z183" s="4">
        <f t="shared" si="35"/>
        <v>1</v>
      </c>
      <c r="AA183" s="13">
        <v>25</v>
      </c>
      <c r="AB183" s="20">
        <f t="shared" si="29"/>
        <v>1.2621280276816609</v>
      </c>
      <c r="AC183" s="20">
        <f t="shared" si="31"/>
        <v>1.206212802768166</v>
      </c>
      <c r="AD183" s="20">
        <v>1574</v>
      </c>
      <c r="AE183" s="4">
        <f t="shared" si="36"/>
        <v>143.09090909090909</v>
      </c>
      <c r="AF183" s="21">
        <f t="shared" si="37"/>
        <v>172.6</v>
      </c>
      <c r="AG183" s="21">
        <f t="shared" si="30"/>
        <v>29.509090909090901</v>
      </c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2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2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2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2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2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2"/>
      <c r="GQ183" s="11"/>
      <c r="GR183" s="11"/>
    </row>
    <row r="184" spans="1:200" s="2" customFormat="1" ht="15" customHeight="1" x14ac:dyDescent="0.25">
      <c r="A184" s="16" t="s">
        <v>183</v>
      </c>
      <c r="B184" s="37">
        <v>0</v>
      </c>
      <c r="C184" s="37">
        <v>0</v>
      </c>
      <c r="D184" s="4">
        <f t="shared" si="32"/>
        <v>0</v>
      </c>
      <c r="E184" s="13">
        <v>0</v>
      </c>
      <c r="F184" s="5" t="s">
        <v>373</v>
      </c>
      <c r="G184" s="5" t="s">
        <v>373</v>
      </c>
      <c r="H184" s="5" t="s">
        <v>373</v>
      </c>
      <c r="I184" s="13" t="s">
        <v>370</v>
      </c>
      <c r="J184" s="5" t="s">
        <v>373</v>
      </c>
      <c r="K184" s="5" t="s">
        <v>373</v>
      </c>
      <c r="L184" s="5" t="s">
        <v>373</v>
      </c>
      <c r="M184" s="13" t="s">
        <v>370</v>
      </c>
      <c r="N184" s="37">
        <v>116</v>
      </c>
      <c r="O184" s="37">
        <v>39</v>
      </c>
      <c r="P184" s="4">
        <f t="shared" si="33"/>
        <v>0.33620689655172414</v>
      </c>
      <c r="Q184" s="13">
        <v>20</v>
      </c>
      <c r="R184" s="22">
        <v>1</v>
      </c>
      <c r="S184" s="13">
        <v>15</v>
      </c>
      <c r="T184" s="37">
        <v>3</v>
      </c>
      <c r="U184" s="37">
        <v>0</v>
      </c>
      <c r="V184" s="4">
        <f t="shared" si="34"/>
        <v>0</v>
      </c>
      <c r="W184" s="13">
        <v>20</v>
      </c>
      <c r="X184" s="37">
        <v>0</v>
      </c>
      <c r="Y184" s="37">
        <v>0</v>
      </c>
      <c r="Z184" s="4">
        <f t="shared" si="35"/>
        <v>1</v>
      </c>
      <c r="AA184" s="13">
        <v>30</v>
      </c>
      <c r="AB184" s="20">
        <f t="shared" si="29"/>
        <v>0.60851926977687631</v>
      </c>
      <c r="AC184" s="20">
        <f t="shared" si="31"/>
        <v>0.60851926977687631</v>
      </c>
      <c r="AD184" s="20">
        <v>1096</v>
      </c>
      <c r="AE184" s="4">
        <f t="shared" si="36"/>
        <v>99.63636363636364</v>
      </c>
      <c r="AF184" s="21">
        <f t="shared" si="37"/>
        <v>60.6</v>
      </c>
      <c r="AG184" s="21">
        <f t="shared" si="30"/>
        <v>-39.036363636363639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2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2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2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2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2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2"/>
      <c r="GQ184" s="11"/>
      <c r="GR184" s="11"/>
    </row>
    <row r="185" spans="1:200" s="2" customFormat="1" ht="15" customHeight="1" x14ac:dyDescent="0.25">
      <c r="A185" s="36" t="s">
        <v>184</v>
      </c>
      <c r="B185" s="37"/>
      <c r="C185" s="37"/>
      <c r="D185" s="4"/>
      <c r="E185" s="13"/>
      <c r="F185" s="5"/>
      <c r="G185" s="5"/>
      <c r="H185" s="5"/>
      <c r="I185" s="13"/>
      <c r="J185" s="5"/>
      <c r="K185" s="5"/>
      <c r="L185" s="5"/>
      <c r="M185" s="13"/>
      <c r="N185" s="37"/>
      <c r="O185" s="37"/>
      <c r="P185" s="4"/>
      <c r="Q185" s="13"/>
      <c r="R185" s="22"/>
      <c r="S185" s="13"/>
      <c r="T185" s="37"/>
      <c r="U185" s="37"/>
      <c r="V185" s="4"/>
      <c r="W185" s="13"/>
      <c r="X185" s="37"/>
      <c r="Y185" s="37"/>
      <c r="Z185" s="4"/>
      <c r="AA185" s="13"/>
      <c r="AB185" s="20"/>
      <c r="AC185" s="20"/>
      <c r="AD185" s="20"/>
      <c r="AE185" s="4"/>
      <c r="AF185" s="21"/>
      <c r="AG185" s="2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2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2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2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2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2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2"/>
      <c r="GQ185" s="11"/>
      <c r="GR185" s="11"/>
    </row>
    <row r="186" spans="1:200" s="2" customFormat="1" ht="15" customHeight="1" x14ac:dyDescent="0.25">
      <c r="A186" s="16" t="s">
        <v>185</v>
      </c>
      <c r="B186" s="37">
        <v>0</v>
      </c>
      <c r="C186" s="37">
        <v>0</v>
      </c>
      <c r="D186" s="4">
        <f t="shared" si="32"/>
        <v>0</v>
      </c>
      <c r="E186" s="13">
        <v>0</v>
      </c>
      <c r="F186" s="5" t="s">
        <v>373</v>
      </c>
      <c r="G186" s="5" t="s">
        <v>373</v>
      </c>
      <c r="H186" s="5" t="s">
        <v>373</v>
      </c>
      <c r="I186" s="13" t="s">
        <v>370</v>
      </c>
      <c r="J186" s="5" t="s">
        <v>373</v>
      </c>
      <c r="K186" s="5" t="s">
        <v>373</v>
      </c>
      <c r="L186" s="5" t="s">
        <v>373</v>
      </c>
      <c r="M186" s="13" t="s">
        <v>370</v>
      </c>
      <c r="N186" s="37">
        <v>12.5</v>
      </c>
      <c r="O186" s="37">
        <v>13</v>
      </c>
      <c r="P186" s="4">
        <f t="shared" si="33"/>
        <v>1.04</v>
      </c>
      <c r="Q186" s="13">
        <v>20</v>
      </c>
      <c r="R186" s="22">
        <v>1</v>
      </c>
      <c r="S186" s="13">
        <v>15</v>
      </c>
      <c r="T186" s="37">
        <v>12</v>
      </c>
      <c r="U186" s="37">
        <v>12.1</v>
      </c>
      <c r="V186" s="4">
        <f t="shared" si="34"/>
        <v>1.0083333333333333</v>
      </c>
      <c r="W186" s="13">
        <v>25</v>
      </c>
      <c r="X186" s="37" t="s">
        <v>419</v>
      </c>
      <c r="Y186" s="37">
        <v>0.5</v>
      </c>
      <c r="Z186" s="4">
        <f t="shared" si="35"/>
        <v>1</v>
      </c>
      <c r="AA186" s="13">
        <v>25</v>
      </c>
      <c r="AB186" s="20">
        <f t="shared" si="29"/>
        <v>1.0118627450980391</v>
      </c>
      <c r="AC186" s="20">
        <f t="shared" si="31"/>
        <v>1.0118627450980391</v>
      </c>
      <c r="AD186" s="20">
        <v>974</v>
      </c>
      <c r="AE186" s="4">
        <f t="shared" si="36"/>
        <v>88.545454545454547</v>
      </c>
      <c r="AF186" s="21">
        <f t="shared" si="37"/>
        <v>89.6</v>
      </c>
      <c r="AG186" s="21">
        <f t="shared" si="30"/>
        <v>1.0545454545454476</v>
      </c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2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2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2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2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2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2"/>
      <c r="GQ186" s="11"/>
      <c r="GR186" s="11"/>
    </row>
    <row r="187" spans="1:200" s="2" customFormat="1" ht="15" customHeight="1" x14ac:dyDescent="0.25">
      <c r="A187" s="16" t="s">
        <v>186</v>
      </c>
      <c r="B187" s="37">
        <v>0</v>
      </c>
      <c r="C187" s="37">
        <v>0</v>
      </c>
      <c r="D187" s="4">
        <f t="shared" si="32"/>
        <v>0</v>
      </c>
      <c r="E187" s="13">
        <v>0</v>
      </c>
      <c r="F187" s="5" t="s">
        <v>373</v>
      </c>
      <c r="G187" s="5" t="s">
        <v>373</v>
      </c>
      <c r="H187" s="5" t="s">
        <v>373</v>
      </c>
      <c r="I187" s="13" t="s">
        <v>370</v>
      </c>
      <c r="J187" s="5" t="s">
        <v>373</v>
      </c>
      <c r="K187" s="5" t="s">
        <v>373</v>
      </c>
      <c r="L187" s="5" t="s">
        <v>373</v>
      </c>
      <c r="M187" s="13" t="s">
        <v>370</v>
      </c>
      <c r="N187" s="37">
        <v>141.19999999999999</v>
      </c>
      <c r="O187" s="37">
        <v>146.19999999999999</v>
      </c>
      <c r="P187" s="4">
        <f t="shared" si="33"/>
        <v>1.0354107648725213</v>
      </c>
      <c r="Q187" s="13">
        <v>20</v>
      </c>
      <c r="R187" s="22">
        <v>1</v>
      </c>
      <c r="S187" s="13">
        <v>15</v>
      </c>
      <c r="T187" s="37">
        <v>9</v>
      </c>
      <c r="U187" s="37">
        <v>9.1999999999999993</v>
      </c>
      <c r="V187" s="4">
        <f t="shared" si="34"/>
        <v>1.0222222222222221</v>
      </c>
      <c r="W187" s="13">
        <v>20</v>
      </c>
      <c r="X187" s="37">
        <v>1</v>
      </c>
      <c r="Y187" s="37">
        <v>1.4</v>
      </c>
      <c r="Z187" s="4">
        <f t="shared" si="35"/>
        <v>1.4</v>
      </c>
      <c r="AA187" s="13">
        <v>30</v>
      </c>
      <c r="AB187" s="20">
        <f t="shared" si="29"/>
        <v>1.1547371734340572</v>
      </c>
      <c r="AC187" s="20">
        <f t="shared" si="31"/>
        <v>1.1547371734340572</v>
      </c>
      <c r="AD187" s="20">
        <v>1110</v>
      </c>
      <c r="AE187" s="4">
        <f t="shared" si="36"/>
        <v>100.90909090909091</v>
      </c>
      <c r="AF187" s="21">
        <f t="shared" si="37"/>
        <v>116.5</v>
      </c>
      <c r="AG187" s="21">
        <f t="shared" si="30"/>
        <v>15.590909090909093</v>
      </c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2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2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2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2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2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2"/>
      <c r="GQ187" s="11"/>
      <c r="GR187" s="11"/>
    </row>
    <row r="188" spans="1:200" s="2" customFormat="1" ht="15" customHeight="1" x14ac:dyDescent="0.25">
      <c r="A188" s="16" t="s">
        <v>187</v>
      </c>
      <c r="B188" s="37">
        <v>0</v>
      </c>
      <c r="C188" s="37">
        <v>0</v>
      </c>
      <c r="D188" s="4">
        <f t="shared" si="32"/>
        <v>0</v>
      </c>
      <c r="E188" s="13">
        <v>0</v>
      </c>
      <c r="F188" s="5" t="s">
        <v>373</v>
      </c>
      <c r="G188" s="5" t="s">
        <v>373</v>
      </c>
      <c r="H188" s="5" t="s">
        <v>373</v>
      </c>
      <c r="I188" s="13" t="s">
        <v>370</v>
      </c>
      <c r="J188" s="5" t="s">
        <v>373</v>
      </c>
      <c r="K188" s="5" t="s">
        <v>373</v>
      </c>
      <c r="L188" s="5" t="s">
        <v>373</v>
      </c>
      <c r="M188" s="13" t="s">
        <v>370</v>
      </c>
      <c r="N188" s="37">
        <v>23.9</v>
      </c>
      <c r="O188" s="37">
        <v>26.4</v>
      </c>
      <c r="P188" s="4">
        <f t="shared" si="33"/>
        <v>1.104602510460251</v>
      </c>
      <c r="Q188" s="13">
        <v>20</v>
      </c>
      <c r="R188" s="22">
        <v>1</v>
      </c>
      <c r="S188" s="13">
        <v>15</v>
      </c>
      <c r="T188" s="37">
        <v>105</v>
      </c>
      <c r="U188" s="37">
        <v>105.3</v>
      </c>
      <c r="V188" s="4">
        <f t="shared" si="34"/>
        <v>1.0028571428571429</v>
      </c>
      <c r="W188" s="13">
        <v>30</v>
      </c>
      <c r="X188" s="37">
        <v>1</v>
      </c>
      <c r="Y188" s="37">
        <v>1.7</v>
      </c>
      <c r="Z188" s="4">
        <f t="shared" si="35"/>
        <v>1.7</v>
      </c>
      <c r="AA188" s="13">
        <v>20</v>
      </c>
      <c r="AB188" s="20">
        <f t="shared" si="29"/>
        <v>1.1903266411166977</v>
      </c>
      <c r="AC188" s="20">
        <f t="shared" si="31"/>
        <v>1.1903266411166977</v>
      </c>
      <c r="AD188" s="20">
        <v>1546</v>
      </c>
      <c r="AE188" s="4">
        <f t="shared" si="36"/>
        <v>140.54545454545453</v>
      </c>
      <c r="AF188" s="21">
        <f t="shared" si="37"/>
        <v>167.3</v>
      </c>
      <c r="AG188" s="21">
        <f t="shared" si="30"/>
        <v>26.754545454545479</v>
      </c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2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2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2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2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2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2"/>
      <c r="GQ188" s="11"/>
      <c r="GR188" s="11"/>
    </row>
    <row r="189" spans="1:200" s="2" customFormat="1" ht="15" customHeight="1" x14ac:dyDescent="0.25">
      <c r="A189" s="16" t="s">
        <v>188</v>
      </c>
      <c r="B189" s="37">
        <v>27823</v>
      </c>
      <c r="C189" s="37">
        <v>44735.4</v>
      </c>
      <c r="D189" s="4">
        <f t="shared" si="32"/>
        <v>1.6078568091147611</v>
      </c>
      <c r="E189" s="13">
        <v>10</v>
      </c>
      <c r="F189" s="5" t="s">
        <v>373</v>
      </c>
      <c r="G189" s="5" t="s">
        <v>373</v>
      </c>
      <c r="H189" s="5" t="s">
        <v>373</v>
      </c>
      <c r="I189" s="13" t="s">
        <v>370</v>
      </c>
      <c r="J189" s="5" t="s">
        <v>373</v>
      </c>
      <c r="K189" s="5" t="s">
        <v>373</v>
      </c>
      <c r="L189" s="5" t="s">
        <v>373</v>
      </c>
      <c r="M189" s="13" t="s">
        <v>370</v>
      </c>
      <c r="N189" s="37">
        <v>926.5</v>
      </c>
      <c r="O189" s="37">
        <v>912.9</v>
      </c>
      <c r="P189" s="4">
        <f t="shared" si="33"/>
        <v>0.98532110091743119</v>
      </c>
      <c r="Q189" s="13">
        <v>20</v>
      </c>
      <c r="R189" s="22">
        <v>1</v>
      </c>
      <c r="S189" s="13">
        <v>15</v>
      </c>
      <c r="T189" s="37">
        <v>6</v>
      </c>
      <c r="U189" s="37">
        <v>6.1</v>
      </c>
      <c r="V189" s="4">
        <f t="shared" si="34"/>
        <v>1.0166666666666666</v>
      </c>
      <c r="W189" s="13">
        <v>10</v>
      </c>
      <c r="X189" s="37">
        <v>1</v>
      </c>
      <c r="Y189" s="37">
        <v>3</v>
      </c>
      <c r="Z189" s="4">
        <f t="shared" si="35"/>
        <v>3</v>
      </c>
      <c r="AA189" s="13">
        <v>40</v>
      </c>
      <c r="AB189" s="20">
        <f t="shared" si="29"/>
        <v>1.9047542818543464</v>
      </c>
      <c r="AC189" s="20">
        <f t="shared" si="31"/>
        <v>1.2704754281854347</v>
      </c>
      <c r="AD189" s="20">
        <v>3224</v>
      </c>
      <c r="AE189" s="4">
        <f t="shared" si="36"/>
        <v>293.09090909090907</v>
      </c>
      <c r="AF189" s="21">
        <f t="shared" si="37"/>
        <v>372.4</v>
      </c>
      <c r="AG189" s="21">
        <f t="shared" si="30"/>
        <v>79.309090909090912</v>
      </c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2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2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2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2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2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2"/>
      <c r="GQ189" s="11"/>
      <c r="GR189" s="11"/>
    </row>
    <row r="190" spans="1:200" s="2" customFormat="1" ht="15" customHeight="1" x14ac:dyDescent="0.25">
      <c r="A190" s="16" t="s">
        <v>189</v>
      </c>
      <c r="B190" s="37">
        <v>0</v>
      </c>
      <c r="C190" s="37">
        <v>0</v>
      </c>
      <c r="D190" s="4">
        <f t="shared" si="32"/>
        <v>0</v>
      </c>
      <c r="E190" s="13">
        <v>0</v>
      </c>
      <c r="F190" s="5" t="s">
        <v>373</v>
      </c>
      <c r="G190" s="5" t="s">
        <v>373</v>
      </c>
      <c r="H190" s="5" t="s">
        <v>373</v>
      </c>
      <c r="I190" s="13" t="s">
        <v>370</v>
      </c>
      <c r="J190" s="5" t="s">
        <v>373</v>
      </c>
      <c r="K190" s="5" t="s">
        <v>373</v>
      </c>
      <c r="L190" s="5" t="s">
        <v>373</v>
      </c>
      <c r="M190" s="13" t="s">
        <v>370</v>
      </c>
      <c r="N190" s="37">
        <v>43.4</v>
      </c>
      <c r="O190" s="37">
        <v>291.5</v>
      </c>
      <c r="P190" s="4">
        <f t="shared" si="33"/>
        <v>6.7165898617511521</v>
      </c>
      <c r="Q190" s="13">
        <v>20</v>
      </c>
      <c r="R190" s="22">
        <v>1</v>
      </c>
      <c r="S190" s="13">
        <v>15</v>
      </c>
      <c r="T190" s="37">
        <v>149</v>
      </c>
      <c r="U190" s="37">
        <v>153.80000000000001</v>
      </c>
      <c r="V190" s="4">
        <f t="shared" si="34"/>
        <v>1.0322147651006712</v>
      </c>
      <c r="W190" s="13">
        <v>35</v>
      </c>
      <c r="X190" s="37">
        <v>9</v>
      </c>
      <c r="Y190" s="37">
        <v>9.6</v>
      </c>
      <c r="Z190" s="4">
        <f t="shared" si="35"/>
        <v>1.0666666666666667</v>
      </c>
      <c r="AA190" s="13">
        <v>15</v>
      </c>
      <c r="AB190" s="20">
        <f t="shared" si="29"/>
        <v>2.3701095766299591</v>
      </c>
      <c r="AC190" s="20">
        <f t="shared" si="31"/>
        <v>1.3</v>
      </c>
      <c r="AD190" s="20">
        <v>1606</v>
      </c>
      <c r="AE190" s="4">
        <f t="shared" si="36"/>
        <v>146</v>
      </c>
      <c r="AF190" s="21">
        <f t="shared" si="37"/>
        <v>189.8</v>
      </c>
      <c r="AG190" s="21">
        <f t="shared" si="30"/>
        <v>43.800000000000011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2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2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2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2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2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2"/>
      <c r="GQ190" s="11"/>
      <c r="GR190" s="11"/>
    </row>
    <row r="191" spans="1:200" s="2" customFormat="1" ht="15" customHeight="1" x14ac:dyDescent="0.25">
      <c r="A191" s="16" t="s">
        <v>190</v>
      </c>
      <c r="B191" s="37">
        <v>0</v>
      </c>
      <c r="C191" s="37">
        <v>0</v>
      </c>
      <c r="D191" s="4">
        <f t="shared" si="32"/>
        <v>0</v>
      </c>
      <c r="E191" s="13">
        <v>0</v>
      </c>
      <c r="F191" s="5" t="s">
        <v>373</v>
      </c>
      <c r="G191" s="5" t="s">
        <v>373</v>
      </c>
      <c r="H191" s="5" t="s">
        <v>373</v>
      </c>
      <c r="I191" s="13" t="s">
        <v>370</v>
      </c>
      <c r="J191" s="5" t="s">
        <v>373</v>
      </c>
      <c r="K191" s="5" t="s">
        <v>373</v>
      </c>
      <c r="L191" s="5" t="s">
        <v>373</v>
      </c>
      <c r="M191" s="13" t="s">
        <v>370</v>
      </c>
      <c r="N191" s="37">
        <v>10.5</v>
      </c>
      <c r="O191" s="37">
        <v>55.8</v>
      </c>
      <c r="P191" s="4">
        <f t="shared" si="33"/>
        <v>5.3142857142857141</v>
      </c>
      <c r="Q191" s="13">
        <v>20</v>
      </c>
      <c r="R191" s="22">
        <v>1</v>
      </c>
      <c r="S191" s="13">
        <v>15</v>
      </c>
      <c r="T191" s="37">
        <v>33</v>
      </c>
      <c r="U191" s="37">
        <v>34.5</v>
      </c>
      <c r="V191" s="4">
        <f t="shared" si="34"/>
        <v>1.0454545454545454</v>
      </c>
      <c r="W191" s="13">
        <v>25</v>
      </c>
      <c r="X191" s="37" t="s">
        <v>418</v>
      </c>
      <c r="Y191" s="37">
        <v>1.8</v>
      </c>
      <c r="Z191" s="4">
        <f t="shared" si="35"/>
        <v>1.2</v>
      </c>
      <c r="AA191" s="13">
        <v>25</v>
      </c>
      <c r="AB191" s="20">
        <f t="shared" si="29"/>
        <v>2.0873185637891516</v>
      </c>
      <c r="AC191" s="20">
        <f t="shared" si="31"/>
        <v>1.2887318563789152</v>
      </c>
      <c r="AD191" s="20">
        <v>1545</v>
      </c>
      <c r="AE191" s="4">
        <f t="shared" si="36"/>
        <v>140.45454545454547</v>
      </c>
      <c r="AF191" s="21">
        <f t="shared" si="37"/>
        <v>181</v>
      </c>
      <c r="AG191" s="21">
        <f t="shared" si="30"/>
        <v>40.545454545454533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2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2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2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2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2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2"/>
      <c r="GQ191" s="11"/>
      <c r="GR191" s="11"/>
    </row>
    <row r="192" spans="1:200" s="2" customFormat="1" ht="15" customHeight="1" x14ac:dyDescent="0.25">
      <c r="A192" s="16" t="s">
        <v>191</v>
      </c>
      <c r="B192" s="37">
        <v>0</v>
      </c>
      <c r="C192" s="37">
        <v>0</v>
      </c>
      <c r="D192" s="4">
        <f t="shared" si="32"/>
        <v>0</v>
      </c>
      <c r="E192" s="13">
        <v>0</v>
      </c>
      <c r="F192" s="5" t="s">
        <v>373</v>
      </c>
      <c r="G192" s="5" t="s">
        <v>373</v>
      </c>
      <c r="H192" s="5" t="s">
        <v>373</v>
      </c>
      <c r="I192" s="13" t="s">
        <v>370</v>
      </c>
      <c r="J192" s="5" t="s">
        <v>373</v>
      </c>
      <c r="K192" s="5" t="s">
        <v>373</v>
      </c>
      <c r="L192" s="5" t="s">
        <v>373</v>
      </c>
      <c r="M192" s="13" t="s">
        <v>370</v>
      </c>
      <c r="N192" s="37">
        <v>38.799999999999997</v>
      </c>
      <c r="O192" s="37">
        <v>63.3</v>
      </c>
      <c r="P192" s="4">
        <f t="shared" si="33"/>
        <v>1.6314432989690721</v>
      </c>
      <c r="Q192" s="13">
        <v>20</v>
      </c>
      <c r="R192" s="22">
        <v>1</v>
      </c>
      <c r="S192" s="13">
        <v>15</v>
      </c>
      <c r="T192" s="37">
        <v>32</v>
      </c>
      <c r="U192" s="37">
        <v>33.4</v>
      </c>
      <c r="V192" s="4">
        <f t="shared" si="34"/>
        <v>1.04375</v>
      </c>
      <c r="W192" s="13">
        <v>25</v>
      </c>
      <c r="X192" s="37">
        <v>2</v>
      </c>
      <c r="Y192" s="37">
        <v>2.7</v>
      </c>
      <c r="Z192" s="4">
        <f t="shared" si="35"/>
        <v>1.35</v>
      </c>
      <c r="AA192" s="13">
        <v>25</v>
      </c>
      <c r="AB192" s="20">
        <f t="shared" si="29"/>
        <v>1.2643837174044876</v>
      </c>
      <c r="AC192" s="20">
        <f t="shared" si="31"/>
        <v>1.2064383717404488</v>
      </c>
      <c r="AD192" s="20">
        <v>2576</v>
      </c>
      <c r="AE192" s="4">
        <f t="shared" si="36"/>
        <v>234.18181818181819</v>
      </c>
      <c r="AF192" s="21">
        <f t="shared" si="37"/>
        <v>282.5</v>
      </c>
      <c r="AG192" s="21">
        <f t="shared" si="30"/>
        <v>48.318181818181813</v>
      </c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2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2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2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2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2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2"/>
      <c r="GQ192" s="11"/>
      <c r="GR192" s="11"/>
    </row>
    <row r="193" spans="1:200" s="2" customFormat="1" ht="15" customHeight="1" x14ac:dyDescent="0.25">
      <c r="A193" s="16" t="s">
        <v>192</v>
      </c>
      <c r="B193" s="37">
        <v>8987</v>
      </c>
      <c r="C193" s="37">
        <v>9385</v>
      </c>
      <c r="D193" s="4">
        <f t="shared" si="32"/>
        <v>1.0442861911650161</v>
      </c>
      <c r="E193" s="13">
        <v>10</v>
      </c>
      <c r="F193" s="5" t="s">
        <v>373</v>
      </c>
      <c r="G193" s="5" t="s">
        <v>373</v>
      </c>
      <c r="H193" s="5" t="s">
        <v>373</v>
      </c>
      <c r="I193" s="13" t="s">
        <v>370</v>
      </c>
      <c r="J193" s="5" t="s">
        <v>373</v>
      </c>
      <c r="K193" s="5" t="s">
        <v>373</v>
      </c>
      <c r="L193" s="5" t="s">
        <v>373</v>
      </c>
      <c r="M193" s="13" t="s">
        <v>370</v>
      </c>
      <c r="N193" s="37">
        <v>127.8</v>
      </c>
      <c r="O193" s="37">
        <v>215.9</v>
      </c>
      <c r="P193" s="4">
        <f t="shared" si="33"/>
        <v>1.6893583724569641</v>
      </c>
      <c r="Q193" s="13">
        <v>20</v>
      </c>
      <c r="R193" s="22">
        <v>1</v>
      </c>
      <c r="S193" s="13">
        <v>15</v>
      </c>
      <c r="T193" s="37">
        <v>301</v>
      </c>
      <c r="U193" s="37">
        <v>301.10000000000002</v>
      </c>
      <c r="V193" s="4">
        <f t="shared" si="34"/>
        <v>1.0003322259136214</v>
      </c>
      <c r="W193" s="13">
        <v>35</v>
      </c>
      <c r="X193" s="37">
        <v>17</v>
      </c>
      <c r="Y193" s="37">
        <v>17</v>
      </c>
      <c r="Z193" s="4">
        <f t="shared" si="35"/>
        <v>1</v>
      </c>
      <c r="AA193" s="13">
        <v>15</v>
      </c>
      <c r="AB193" s="20">
        <f t="shared" si="29"/>
        <v>1.1499121817659599</v>
      </c>
      <c r="AC193" s="20">
        <f t="shared" si="31"/>
        <v>1.1499121817659599</v>
      </c>
      <c r="AD193" s="20">
        <v>1810</v>
      </c>
      <c r="AE193" s="4">
        <f t="shared" si="36"/>
        <v>164.54545454545453</v>
      </c>
      <c r="AF193" s="21">
        <f t="shared" si="37"/>
        <v>189.2</v>
      </c>
      <c r="AG193" s="21">
        <f t="shared" si="30"/>
        <v>24.654545454545456</v>
      </c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2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2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2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2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2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2"/>
      <c r="GQ193" s="11"/>
      <c r="GR193" s="11"/>
    </row>
    <row r="194" spans="1:200" s="2" customFormat="1" ht="15" customHeight="1" x14ac:dyDescent="0.25">
      <c r="A194" s="16" t="s">
        <v>193</v>
      </c>
      <c r="B194" s="37">
        <v>0</v>
      </c>
      <c r="C194" s="37">
        <v>0</v>
      </c>
      <c r="D194" s="4">
        <f t="shared" si="32"/>
        <v>0</v>
      </c>
      <c r="E194" s="13">
        <v>0</v>
      </c>
      <c r="F194" s="5" t="s">
        <v>373</v>
      </c>
      <c r="G194" s="5" t="s">
        <v>373</v>
      </c>
      <c r="H194" s="5" t="s">
        <v>373</v>
      </c>
      <c r="I194" s="13" t="s">
        <v>370</v>
      </c>
      <c r="J194" s="5" t="s">
        <v>373</v>
      </c>
      <c r="K194" s="5" t="s">
        <v>373</v>
      </c>
      <c r="L194" s="5" t="s">
        <v>373</v>
      </c>
      <c r="M194" s="13" t="s">
        <v>370</v>
      </c>
      <c r="N194" s="37">
        <v>166.7</v>
      </c>
      <c r="O194" s="37">
        <v>56</v>
      </c>
      <c r="P194" s="4">
        <f t="shared" si="33"/>
        <v>0.33593281343731257</v>
      </c>
      <c r="Q194" s="13">
        <v>20</v>
      </c>
      <c r="R194" s="22">
        <v>1</v>
      </c>
      <c r="S194" s="13">
        <v>15</v>
      </c>
      <c r="T194" s="37">
        <v>110</v>
      </c>
      <c r="U194" s="37">
        <v>113.7</v>
      </c>
      <c r="V194" s="4">
        <f t="shared" si="34"/>
        <v>1.0336363636363637</v>
      </c>
      <c r="W194" s="13">
        <v>30</v>
      </c>
      <c r="X194" s="37">
        <v>8</v>
      </c>
      <c r="Y194" s="37">
        <v>8.1999999999999993</v>
      </c>
      <c r="Z194" s="4">
        <f t="shared" si="35"/>
        <v>1.0249999999999999</v>
      </c>
      <c r="AA194" s="13">
        <v>20</v>
      </c>
      <c r="AB194" s="20">
        <f t="shared" si="29"/>
        <v>0.86150290797455487</v>
      </c>
      <c r="AC194" s="20">
        <f t="shared" si="31"/>
        <v>0.86150290797455487</v>
      </c>
      <c r="AD194" s="20">
        <v>2277</v>
      </c>
      <c r="AE194" s="4">
        <f t="shared" si="36"/>
        <v>207</v>
      </c>
      <c r="AF194" s="21">
        <f t="shared" si="37"/>
        <v>178.3</v>
      </c>
      <c r="AG194" s="21">
        <f t="shared" si="30"/>
        <v>-28.699999999999989</v>
      </c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2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2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2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2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2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2"/>
      <c r="GQ194" s="11"/>
      <c r="GR194" s="11"/>
    </row>
    <row r="195" spans="1:200" s="2" customFormat="1" ht="15" customHeight="1" x14ac:dyDescent="0.25">
      <c r="A195" s="16" t="s">
        <v>194</v>
      </c>
      <c r="B195" s="37">
        <v>0</v>
      </c>
      <c r="C195" s="37">
        <v>0</v>
      </c>
      <c r="D195" s="4">
        <f t="shared" si="32"/>
        <v>0</v>
      </c>
      <c r="E195" s="13">
        <v>0</v>
      </c>
      <c r="F195" s="5" t="s">
        <v>373</v>
      </c>
      <c r="G195" s="5" t="s">
        <v>373</v>
      </c>
      <c r="H195" s="5" t="s">
        <v>373</v>
      </c>
      <c r="I195" s="13" t="s">
        <v>370</v>
      </c>
      <c r="J195" s="5" t="s">
        <v>373</v>
      </c>
      <c r="K195" s="5" t="s">
        <v>373</v>
      </c>
      <c r="L195" s="5" t="s">
        <v>373</v>
      </c>
      <c r="M195" s="13" t="s">
        <v>370</v>
      </c>
      <c r="N195" s="37">
        <v>26.2</v>
      </c>
      <c r="O195" s="37">
        <v>33.200000000000003</v>
      </c>
      <c r="P195" s="4">
        <f t="shared" si="33"/>
        <v>1.2671755725190841</v>
      </c>
      <c r="Q195" s="13">
        <v>20</v>
      </c>
      <c r="R195" s="22">
        <v>1</v>
      </c>
      <c r="S195" s="13">
        <v>15</v>
      </c>
      <c r="T195" s="37">
        <v>117</v>
      </c>
      <c r="U195" s="37">
        <v>138.5</v>
      </c>
      <c r="V195" s="4">
        <f t="shared" si="34"/>
        <v>1.1837606837606838</v>
      </c>
      <c r="W195" s="13">
        <v>30</v>
      </c>
      <c r="X195" s="37">
        <v>8</v>
      </c>
      <c r="Y195" s="37">
        <v>8</v>
      </c>
      <c r="Z195" s="4">
        <f t="shared" si="35"/>
        <v>1</v>
      </c>
      <c r="AA195" s="13">
        <v>20</v>
      </c>
      <c r="AB195" s="20">
        <f t="shared" ref="AB195:AB258" si="38">((D195*E195)+(P195*Q195)+R195*S195+(V195*W195)+(Z195*AA195))/(E195+Q195+S195+W195+AA195)</f>
        <v>1.1277215525082611</v>
      </c>
      <c r="AC195" s="20">
        <f t="shared" si="31"/>
        <v>1.1277215525082611</v>
      </c>
      <c r="AD195" s="20">
        <v>1428</v>
      </c>
      <c r="AE195" s="4">
        <f t="shared" si="36"/>
        <v>129.81818181818181</v>
      </c>
      <c r="AF195" s="21">
        <f t="shared" si="37"/>
        <v>146.4</v>
      </c>
      <c r="AG195" s="21">
        <f t="shared" si="30"/>
        <v>16.581818181818193</v>
      </c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2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2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2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2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2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2"/>
      <c r="GQ195" s="11"/>
      <c r="GR195" s="11"/>
    </row>
    <row r="196" spans="1:200" s="2" customFormat="1" ht="15" customHeight="1" x14ac:dyDescent="0.25">
      <c r="A196" s="16" t="s">
        <v>195</v>
      </c>
      <c r="B196" s="37">
        <v>0</v>
      </c>
      <c r="C196" s="37">
        <v>0</v>
      </c>
      <c r="D196" s="4">
        <f t="shared" si="32"/>
        <v>0</v>
      </c>
      <c r="E196" s="13">
        <v>0</v>
      </c>
      <c r="F196" s="5" t="s">
        <v>373</v>
      </c>
      <c r="G196" s="5" t="s">
        <v>373</v>
      </c>
      <c r="H196" s="5" t="s">
        <v>373</v>
      </c>
      <c r="I196" s="13" t="s">
        <v>370</v>
      </c>
      <c r="J196" s="5" t="s">
        <v>373</v>
      </c>
      <c r="K196" s="5" t="s">
        <v>373</v>
      </c>
      <c r="L196" s="5" t="s">
        <v>373</v>
      </c>
      <c r="M196" s="13" t="s">
        <v>370</v>
      </c>
      <c r="N196" s="37">
        <v>35.4</v>
      </c>
      <c r="O196" s="37">
        <v>26.3</v>
      </c>
      <c r="P196" s="4">
        <f t="shared" si="33"/>
        <v>0.74293785310734473</v>
      </c>
      <c r="Q196" s="13">
        <v>20</v>
      </c>
      <c r="R196" s="22">
        <v>1</v>
      </c>
      <c r="S196" s="13">
        <v>15</v>
      </c>
      <c r="T196" s="37">
        <v>17</v>
      </c>
      <c r="U196" s="37">
        <v>17.2</v>
      </c>
      <c r="V196" s="4">
        <f t="shared" si="34"/>
        <v>1.0117647058823529</v>
      </c>
      <c r="W196" s="13">
        <v>25</v>
      </c>
      <c r="X196" s="37">
        <v>3</v>
      </c>
      <c r="Y196" s="37">
        <v>3.2</v>
      </c>
      <c r="Z196" s="4">
        <f t="shared" si="35"/>
        <v>1.0666666666666667</v>
      </c>
      <c r="AA196" s="13">
        <v>25</v>
      </c>
      <c r="AB196" s="20">
        <f t="shared" si="38"/>
        <v>0.96258283971614578</v>
      </c>
      <c r="AC196" s="20">
        <f t="shared" si="31"/>
        <v>0.96258283971614578</v>
      </c>
      <c r="AD196" s="20">
        <v>1226</v>
      </c>
      <c r="AE196" s="4">
        <f t="shared" si="36"/>
        <v>111.45454545454545</v>
      </c>
      <c r="AF196" s="21">
        <f t="shared" si="37"/>
        <v>107.3</v>
      </c>
      <c r="AG196" s="21">
        <f t="shared" si="30"/>
        <v>-4.1545454545454561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2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2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2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2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2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2"/>
      <c r="GQ196" s="11"/>
      <c r="GR196" s="11"/>
    </row>
    <row r="197" spans="1:200" s="2" customFormat="1" ht="15" customHeight="1" x14ac:dyDescent="0.25">
      <c r="A197" s="16" t="s">
        <v>196</v>
      </c>
      <c r="B197" s="37">
        <v>0</v>
      </c>
      <c r="C197" s="37">
        <v>0</v>
      </c>
      <c r="D197" s="4">
        <f t="shared" si="32"/>
        <v>0</v>
      </c>
      <c r="E197" s="13">
        <v>0</v>
      </c>
      <c r="F197" s="5" t="s">
        <v>373</v>
      </c>
      <c r="G197" s="5" t="s">
        <v>373</v>
      </c>
      <c r="H197" s="5" t="s">
        <v>373</v>
      </c>
      <c r="I197" s="13" t="s">
        <v>370</v>
      </c>
      <c r="J197" s="5" t="s">
        <v>373</v>
      </c>
      <c r="K197" s="5" t="s">
        <v>373</v>
      </c>
      <c r="L197" s="5" t="s">
        <v>373</v>
      </c>
      <c r="M197" s="13" t="s">
        <v>370</v>
      </c>
      <c r="N197" s="37">
        <v>62.1</v>
      </c>
      <c r="O197" s="37">
        <v>71.400000000000006</v>
      </c>
      <c r="P197" s="4">
        <f t="shared" si="33"/>
        <v>1.1497584541062802</v>
      </c>
      <c r="Q197" s="13">
        <v>20</v>
      </c>
      <c r="R197" s="22">
        <v>1</v>
      </c>
      <c r="S197" s="13">
        <v>15</v>
      </c>
      <c r="T197" s="37">
        <v>362</v>
      </c>
      <c r="U197" s="37">
        <v>401.8</v>
      </c>
      <c r="V197" s="4">
        <f t="shared" si="34"/>
        <v>1.1099447513812155</v>
      </c>
      <c r="W197" s="13">
        <v>35</v>
      </c>
      <c r="X197" s="37">
        <v>16</v>
      </c>
      <c r="Y197" s="37">
        <v>17</v>
      </c>
      <c r="Z197" s="4">
        <f t="shared" si="35"/>
        <v>1.0625</v>
      </c>
      <c r="AA197" s="13">
        <v>15</v>
      </c>
      <c r="AB197" s="20">
        <f t="shared" si="38"/>
        <v>1.0915380632996252</v>
      </c>
      <c r="AC197" s="20">
        <f t="shared" si="31"/>
        <v>1.0915380632996252</v>
      </c>
      <c r="AD197" s="20">
        <v>1631</v>
      </c>
      <c r="AE197" s="4">
        <f t="shared" si="36"/>
        <v>148.27272727272728</v>
      </c>
      <c r="AF197" s="21">
        <f t="shared" si="37"/>
        <v>161.80000000000001</v>
      </c>
      <c r="AG197" s="21">
        <f t="shared" si="30"/>
        <v>13.527272727272731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2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2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2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2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2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2"/>
      <c r="GQ197" s="11"/>
      <c r="GR197" s="11"/>
    </row>
    <row r="198" spans="1:200" s="2" customFormat="1" ht="15" customHeight="1" x14ac:dyDescent="0.25">
      <c r="A198" s="16" t="s">
        <v>197</v>
      </c>
      <c r="B198" s="37">
        <v>0</v>
      </c>
      <c r="C198" s="37">
        <v>0</v>
      </c>
      <c r="D198" s="4">
        <f t="shared" si="32"/>
        <v>0</v>
      </c>
      <c r="E198" s="13">
        <v>0</v>
      </c>
      <c r="F198" s="5" t="s">
        <v>373</v>
      </c>
      <c r="G198" s="5" t="s">
        <v>373</v>
      </c>
      <c r="H198" s="5" t="s">
        <v>373</v>
      </c>
      <c r="I198" s="13" t="s">
        <v>370</v>
      </c>
      <c r="J198" s="5" t="s">
        <v>373</v>
      </c>
      <c r="K198" s="5" t="s">
        <v>373</v>
      </c>
      <c r="L198" s="5" t="s">
        <v>373</v>
      </c>
      <c r="M198" s="13" t="s">
        <v>370</v>
      </c>
      <c r="N198" s="37">
        <v>32.9</v>
      </c>
      <c r="O198" s="37">
        <v>63.4</v>
      </c>
      <c r="P198" s="4">
        <f t="shared" si="33"/>
        <v>1.9270516717325228</v>
      </c>
      <c r="Q198" s="13">
        <v>20</v>
      </c>
      <c r="R198" s="22">
        <v>1</v>
      </c>
      <c r="S198" s="13">
        <v>15</v>
      </c>
      <c r="T198" s="37">
        <v>51</v>
      </c>
      <c r="U198" s="37">
        <v>85</v>
      </c>
      <c r="V198" s="4">
        <f t="shared" si="34"/>
        <v>1.6666666666666667</v>
      </c>
      <c r="W198" s="13">
        <v>25</v>
      </c>
      <c r="X198" s="37">
        <v>3</v>
      </c>
      <c r="Y198" s="37">
        <v>3.3</v>
      </c>
      <c r="Z198" s="4">
        <f t="shared" si="35"/>
        <v>1.0999999999999999</v>
      </c>
      <c r="AA198" s="13">
        <v>25</v>
      </c>
      <c r="AB198" s="20">
        <f t="shared" si="38"/>
        <v>1.4436200011919662</v>
      </c>
      <c r="AC198" s="20">
        <f t="shared" si="31"/>
        <v>1.2243620001191966</v>
      </c>
      <c r="AD198" s="20">
        <v>1886</v>
      </c>
      <c r="AE198" s="4">
        <f t="shared" si="36"/>
        <v>171.45454545454547</v>
      </c>
      <c r="AF198" s="21">
        <f t="shared" si="37"/>
        <v>209.9</v>
      </c>
      <c r="AG198" s="21">
        <f t="shared" si="30"/>
        <v>38.445454545454538</v>
      </c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2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2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2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2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2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2"/>
      <c r="GQ198" s="11"/>
      <c r="GR198" s="11"/>
    </row>
    <row r="199" spans="1:200" s="2" customFormat="1" ht="15" customHeight="1" x14ac:dyDescent="0.25">
      <c r="A199" s="36" t="s">
        <v>198</v>
      </c>
      <c r="B199" s="37"/>
      <c r="C199" s="37"/>
      <c r="D199" s="4"/>
      <c r="E199" s="13"/>
      <c r="F199" s="5"/>
      <c r="G199" s="5"/>
      <c r="H199" s="5"/>
      <c r="I199" s="13"/>
      <c r="J199" s="5"/>
      <c r="K199" s="5"/>
      <c r="L199" s="5"/>
      <c r="M199" s="13"/>
      <c r="N199" s="37"/>
      <c r="O199" s="37"/>
      <c r="P199" s="4"/>
      <c r="Q199" s="13"/>
      <c r="R199" s="22"/>
      <c r="S199" s="13"/>
      <c r="T199" s="37"/>
      <c r="U199" s="37"/>
      <c r="V199" s="4"/>
      <c r="W199" s="13"/>
      <c r="X199" s="37"/>
      <c r="Y199" s="37"/>
      <c r="Z199" s="4"/>
      <c r="AA199" s="13"/>
      <c r="AB199" s="20"/>
      <c r="AC199" s="20"/>
      <c r="AD199" s="20"/>
      <c r="AE199" s="4"/>
      <c r="AF199" s="21"/>
      <c r="AG199" s="2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2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2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2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2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2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2"/>
      <c r="GQ199" s="11"/>
      <c r="GR199" s="11"/>
    </row>
    <row r="200" spans="1:200" s="2" customFormat="1" ht="15" customHeight="1" x14ac:dyDescent="0.25">
      <c r="A200" s="16" t="s">
        <v>199</v>
      </c>
      <c r="B200" s="37">
        <v>0</v>
      </c>
      <c r="C200" s="37">
        <v>0</v>
      </c>
      <c r="D200" s="4">
        <f t="shared" si="32"/>
        <v>0</v>
      </c>
      <c r="E200" s="13">
        <v>0</v>
      </c>
      <c r="F200" s="5" t="s">
        <v>373</v>
      </c>
      <c r="G200" s="5" t="s">
        <v>373</v>
      </c>
      <c r="H200" s="5" t="s">
        <v>373</v>
      </c>
      <c r="I200" s="13" t="s">
        <v>370</v>
      </c>
      <c r="J200" s="5" t="s">
        <v>373</v>
      </c>
      <c r="K200" s="5" t="s">
        <v>373</v>
      </c>
      <c r="L200" s="5" t="s">
        <v>373</v>
      </c>
      <c r="M200" s="13" t="s">
        <v>370</v>
      </c>
      <c r="N200" s="37">
        <v>204</v>
      </c>
      <c r="O200" s="37">
        <v>289.10000000000002</v>
      </c>
      <c r="P200" s="4">
        <f t="shared" si="33"/>
        <v>1.4171568627450981</v>
      </c>
      <c r="Q200" s="13">
        <v>20</v>
      </c>
      <c r="R200" s="22">
        <v>1</v>
      </c>
      <c r="S200" s="13">
        <v>15</v>
      </c>
      <c r="T200" s="37">
        <v>23</v>
      </c>
      <c r="U200" s="37">
        <v>0</v>
      </c>
      <c r="V200" s="4">
        <f t="shared" si="34"/>
        <v>0</v>
      </c>
      <c r="W200" s="13">
        <v>35</v>
      </c>
      <c r="X200" s="37">
        <v>1</v>
      </c>
      <c r="Y200" s="37">
        <v>0</v>
      </c>
      <c r="Z200" s="4">
        <f t="shared" si="35"/>
        <v>0</v>
      </c>
      <c r="AA200" s="13">
        <v>15</v>
      </c>
      <c r="AB200" s="20">
        <f t="shared" si="38"/>
        <v>0.50991926182237601</v>
      </c>
      <c r="AC200" s="20">
        <f t="shared" si="31"/>
        <v>0.50991926182237601</v>
      </c>
      <c r="AD200" s="20">
        <v>2145</v>
      </c>
      <c r="AE200" s="4">
        <f t="shared" si="36"/>
        <v>195</v>
      </c>
      <c r="AF200" s="21">
        <f t="shared" si="37"/>
        <v>99.4</v>
      </c>
      <c r="AG200" s="21">
        <f t="shared" ref="AG200:AG263" si="39">AF200-AE200</f>
        <v>-95.6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2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2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2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2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2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2"/>
      <c r="GQ200" s="11"/>
      <c r="GR200" s="11"/>
    </row>
    <row r="201" spans="1:200" s="2" customFormat="1" ht="15" customHeight="1" x14ac:dyDescent="0.25">
      <c r="A201" s="16" t="s">
        <v>200</v>
      </c>
      <c r="B201" s="37">
        <v>0</v>
      </c>
      <c r="C201" s="37">
        <v>0</v>
      </c>
      <c r="D201" s="4">
        <f t="shared" si="32"/>
        <v>0</v>
      </c>
      <c r="E201" s="13">
        <v>0</v>
      </c>
      <c r="F201" s="5" t="s">
        <v>373</v>
      </c>
      <c r="G201" s="5" t="s">
        <v>373</v>
      </c>
      <c r="H201" s="5" t="s">
        <v>373</v>
      </c>
      <c r="I201" s="13" t="s">
        <v>370</v>
      </c>
      <c r="J201" s="5" t="s">
        <v>373</v>
      </c>
      <c r="K201" s="5" t="s">
        <v>373</v>
      </c>
      <c r="L201" s="5" t="s">
        <v>373</v>
      </c>
      <c r="M201" s="13" t="s">
        <v>370</v>
      </c>
      <c r="N201" s="37">
        <v>7.3</v>
      </c>
      <c r="O201" s="37">
        <v>18.2</v>
      </c>
      <c r="P201" s="4">
        <f t="shared" si="33"/>
        <v>2.4931506849315066</v>
      </c>
      <c r="Q201" s="13">
        <v>20</v>
      </c>
      <c r="R201" s="22">
        <v>1</v>
      </c>
      <c r="S201" s="13">
        <v>15</v>
      </c>
      <c r="T201" s="37">
        <v>4</v>
      </c>
      <c r="U201" s="37">
        <v>0</v>
      </c>
      <c r="V201" s="4">
        <f t="shared" si="34"/>
        <v>0</v>
      </c>
      <c r="W201" s="13">
        <v>30</v>
      </c>
      <c r="X201" s="37" t="s">
        <v>417</v>
      </c>
      <c r="Y201" s="37">
        <v>0</v>
      </c>
      <c r="Z201" s="4">
        <f t="shared" si="35"/>
        <v>0</v>
      </c>
      <c r="AA201" s="13">
        <v>20</v>
      </c>
      <c r="AB201" s="20">
        <f t="shared" si="38"/>
        <v>0.76309427880741343</v>
      </c>
      <c r="AC201" s="20">
        <f t="shared" si="31"/>
        <v>0.76309427880741343</v>
      </c>
      <c r="AD201" s="20">
        <v>1009</v>
      </c>
      <c r="AE201" s="4">
        <f t="shared" si="36"/>
        <v>91.727272727272734</v>
      </c>
      <c r="AF201" s="21">
        <f t="shared" si="37"/>
        <v>70</v>
      </c>
      <c r="AG201" s="21">
        <f t="shared" si="39"/>
        <v>-21.727272727272734</v>
      </c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2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2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2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2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2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2"/>
      <c r="GQ201" s="11"/>
      <c r="GR201" s="11"/>
    </row>
    <row r="202" spans="1:200" s="2" customFormat="1" ht="15" customHeight="1" x14ac:dyDescent="0.25">
      <c r="A202" s="16" t="s">
        <v>201</v>
      </c>
      <c r="B202" s="37">
        <v>0</v>
      </c>
      <c r="C202" s="37">
        <v>0</v>
      </c>
      <c r="D202" s="4">
        <f t="shared" si="32"/>
        <v>0</v>
      </c>
      <c r="E202" s="13">
        <v>0</v>
      </c>
      <c r="F202" s="5" t="s">
        <v>373</v>
      </c>
      <c r="G202" s="5" t="s">
        <v>373</v>
      </c>
      <c r="H202" s="5" t="s">
        <v>373</v>
      </c>
      <c r="I202" s="13" t="s">
        <v>370</v>
      </c>
      <c r="J202" s="5" t="s">
        <v>373</v>
      </c>
      <c r="K202" s="5" t="s">
        <v>373</v>
      </c>
      <c r="L202" s="5" t="s">
        <v>373</v>
      </c>
      <c r="M202" s="13" t="s">
        <v>370</v>
      </c>
      <c r="N202" s="37">
        <v>109.4</v>
      </c>
      <c r="O202" s="37">
        <v>579.20000000000005</v>
      </c>
      <c r="P202" s="4">
        <f t="shared" si="33"/>
        <v>5.2943327239488118</v>
      </c>
      <c r="Q202" s="13">
        <v>20</v>
      </c>
      <c r="R202" s="22">
        <v>1</v>
      </c>
      <c r="S202" s="13">
        <v>15</v>
      </c>
      <c r="T202" s="37">
        <v>82</v>
      </c>
      <c r="U202" s="37">
        <v>27.3</v>
      </c>
      <c r="V202" s="4">
        <f t="shared" si="34"/>
        <v>0.3329268292682927</v>
      </c>
      <c r="W202" s="13">
        <v>30</v>
      </c>
      <c r="X202" s="37">
        <v>10</v>
      </c>
      <c r="Y202" s="37">
        <v>0</v>
      </c>
      <c r="Z202" s="4">
        <f t="shared" si="35"/>
        <v>0</v>
      </c>
      <c r="AA202" s="13">
        <v>20</v>
      </c>
      <c r="AB202" s="20">
        <f t="shared" si="38"/>
        <v>1.539699521847353</v>
      </c>
      <c r="AC202" s="20">
        <f t="shared" si="31"/>
        <v>1.2339699521847352</v>
      </c>
      <c r="AD202" s="20">
        <v>2340</v>
      </c>
      <c r="AE202" s="4">
        <f t="shared" si="36"/>
        <v>212.72727272727272</v>
      </c>
      <c r="AF202" s="21">
        <f t="shared" si="37"/>
        <v>262.5</v>
      </c>
      <c r="AG202" s="21">
        <f t="shared" si="39"/>
        <v>49.77272727272728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2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2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2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2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2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2"/>
      <c r="GQ202" s="11"/>
      <c r="GR202" s="11"/>
    </row>
    <row r="203" spans="1:200" s="2" customFormat="1" ht="15" customHeight="1" x14ac:dyDescent="0.25">
      <c r="A203" s="16" t="s">
        <v>202</v>
      </c>
      <c r="B203" s="37">
        <v>0</v>
      </c>
      <c r="C203" s="37">
        <v>0</v>
      </c>
      <c r="D203" s="4">
        <f t="shared" si="32"/>
        <v>0</v>
      </c>
      <c r="E203" s="13">
        <v>0</v>
      </c>
      <c r="F203" s="5" t="s">
        <v>373</v>
      </c>
      <c r="G203" s="5" t="s">
        <v>373</v>
      </c>
      <c r="H203" s="5" t="s">
        <v>373</v>
      </c>
      <c r="I203" s="13" t="s">
        <v>370</v>
      </c>
      <c r="J203" s="5" t="s">
        <v>373</v>
      </c>
      <c r="K203" s="5" t="s">
        <v>373</v>
      </c>
      <c r="L203" s="5" t="s">
        <v>373</v>
      </c>
      <c r="M203" s="13" t="s">
        <v>370</v>
      </c>
      <c r="N203" s="37">
        <v>48.8</v>
      </c>
      <c r="O203" s="37">
        <v>20.9</v>
      </c>
      <c r="P203" s="4">
        <f t="shared" si="33"/>
        <v>0.42827868852459017</v>
      </c>
      <c r="Q203" s="13">
        <v>20</v>
      </c>
      <c r="R203" s="22">
        <v>1</v>
      </c>
      <c r="S203" s="13">
        <v>15</v>
      </c>
      <c r="T203" s="37">
        <v>7</v>
      </c>
      <c r="U203" s="37">
        <v>0</v>
      </c>
      <c r="V203" s="4">
        <f t="shared" si="34"/>
        <v>0</v>
      </c>
      <c r="W203" s="13">
        <v>30</v>
      </c>
      <c r="X203" s="37" t="s">
        <v>420</v>
      </c>
      <c r="Y203" s="37">
        <v>0</v>
      </c>
      <c r="Z203" s="4">
        <f t="shared" si="35"/>
        <v>0</v>
      </c>
      <c r="AA203" s="13">
        <v>20</v>
      </c>
      <c r="AB203" s="20">
        <f t="shared" si="38"/>
        <v>0.27724204435872707</v>
      </c>
      <c r="AC203" s="20">
        <f t="shared" si="31"/>
        <v>0.27724204435872707</v>
      </c>
      <c r="AD203" s="20">
        <v>787</v>
      </c>
      <c r="AE203" s="4">
        <f t="shared" si="36"/>
        <v>71.545454545454547</v>
      </c>
      <c r="AF203" s="21">
        <f t="shared" si="37"/>
        <v>19.8</v>
      </c>
      <c r="AG203" s="21">
        <f t="shared" si="39"/>
        <v>-51.74545454545455</v>
      </c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2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2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2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2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2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2"/>
      <c r="GQ203" s="11"/>
      <c r="GR203" s="11"/>
    </row>
    <row r="204" spans="1:200" s="2" customFormat="1" ht="15" customHeight="1" x14ac:dyDescent="0.25">
      <c r="A204" s="16" t="s">
        <v>203</v>
      </c>
      <c r="B204" s="37">
        <v>0</v>
      </c>
      <c r="C204" s="37">
        <v>0</v>
      </c>
      <c r="D204" s="4">
        <f t="shared" si="32"/>
        <v>0</v>
      </c>
      <c r="E204" s="13">
        <v>0</v>
      </c>
      <c r="F204" s="5" t="s">
        <v>373</v>
      </c>
      <c r="G204" s="5" t="s">
        <v>373</v>
      </c>
      <c r="H204" s="5" t="s">
        <v>373</v>
      </c>
      <c r="I204" s="13" t="s">
        <v>370</v>
      </c>
      <c r="J204" s="5" t="s">
        <v>373</v>
      </c>
      <c r="K204" s="5" t="s">
        <v>373</v>
      </c>
      <c r="L204" s="5" t="s">
        <v>373</v>
      </c>
      <c r="M204" s="13" t="s">
        <v>370</v>
      </c>
      <c r="N204" s="37">
        <v>91.5</v>
      </c>
      <c r="O204" s="37">
        <v>81</v>
      </c>
      <c r="P204" s="4">
        <f t="shared" si="33"/>
        <v>0.88524590163934425</v>
      </c>
      <c r="Q204" s="13">
        <v>20</v>
      </c>
      <c r="R204" s="22">
        <v>1</v>
      </c>
      <c r="S204" s="13">
        <v>15</v>
      </c>
      <c r="T204" s="37">
        <v>16</v>
      </c>
      <c r="U204" s="37">
        <v>0</v>
      </c>
      <c r="V204" s="4">
        <f t="shared" si="34"/>
        <v>0</v>
      </c>
      <c r="W204" s="13">
        <v>5</v>
      </c>
      <c r="X204" s="37">
        <v>69</v>
      </c>
      <c r="Y204" s="37">
        <v>8.3000000000000007</v>
      </c>
      <c r="Z204" s="4">
        <f t="shared" si="35"/>
        <v>0.12028985507246377</v>
      </c>
      <c r="AA204" s="13">
        <v>45</v>
      </c>
      <c r="AB204" s="20">
        <f t="shared" si="38"/>
        <v>0.4484466060123265</v>
      </c>
      <c r="AC204" s="20">
        <f t="shared" si="31"/>
        <v>0.4484466060123265</v>
      </c>
      <c r="AD204" s="20">
        <v>2930</v>
      </c>
      <c r="AE204" s="4">
        <f t="shared" si="36"/>
        <v>266.36363636363637</v>
      </c>
      <c r="AF204" s="21">
        <f t="shared" si="37"/>
        <v>119.4</v>
      </c>
      <c r="AG204" s="21">
        <f t="shared" si="39"/>
        <v>-146.96363636363637</v>
      </c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2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2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2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2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2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2"/>
      <c r="GQ204" s="11"/>
      <c r="GR204" s="11"/>
    </row>
    <row r="205" spans="1:200" s="2" customFormat="1" ht="15" customHeight="1" x14ac:dyDescent="0.25">
      <c r="A205" s="16" t="s">
        <v>204</v>
      </c>
      <c r="B205" s="37">
        <v>0</v>
      </c>
      <c r="C205" s="37">
        <v>654.9</v>
      </c>
      <c r="D205" s="4">
        <f t="shared" si="32"/>
        <v>0</v>
      </c>
      <c r="E205" s="13">
        <v>0</v>
      </c>
      <c r="F205" s="5" t="s">
        <v>373</v>
      </c>
      <c r="G205" s="5" t="s">
        <v>373</v>
      </c>
      <c r="H205" s="5" t="s">
        <v>373</v>
      </c>
      <c r="I205" s="13" t="s">
        <v>370</v>
      </c>
      <c r="J205" s="5" t="s">
        <v>373</v>
      </c>
      <c r="K205" s="5" t="s">
        <v>373</v>
      </c>
      <c r="L205" s="5" t="s">
        <v>373</v>
      </c>
      <c r="M205" s="13" t="s">
        <v>370</v>
      </c>
      <c r="N205" s="37">
        <v>41.7</v>
      </c>
      <c r="O205" s="37">
        <v>127.9</v>
      </c>
      <c r="P205" s="4">
        <f t="shared" si="33"/>
        <v>3.0671462829736211</v>
      </c>
      <c r="Q205" s="13">
        <v>20</v>
      </c>
      <c r="R205" s="22">
        <v>1</v>
      </c>
      <c r="S205" s="13">
        <v>15</v>
      </c>
      <c r="T205" s="37">
        <v>63</v>
      </c>
      <c r="U205" s="37">
        <v>6</v>
      </c>
      <c r="V205" s="4">
        <f t="shared" si="34"/>
        <v>9.5238095238095233E-2</v>
      </c>
      <c r="W205" s="13">
        <v>35</v>
      </c>
      <c r="X205" s="37">
        <v>2</v>
      </c>
      <c r="Y205" s="37">
        <v>0</v>
      </c>
      <c r="Z205" s="4">
        <f t="shared" si="35"/>
        <v>0</v>
      </c>
      <c r="AA205" s="13">
        <v>15</v>
      </c>
      <c r="AB205" s="20">
        <f t="shared" si="38"/>
        <v>0.93736775285653828</v>
      </c>
      <c r="AC205" s="20">
        <f t="shared" si="31"/>
        <v>0.93736775285653828</v>
      </c>
      <c r="AD205" s="20">
        <v>4058</v>
      </c>
      <c r="AE205" s="4">
        <f t="shared" si="36"/>
        <v>368.90909090909093</v>
      </c>
      <c r="AF205" s="21">
        <f t="shared" si="37"/>
        <v>345.8</v>
      </c>
      <c r="AG205" s="21">
        <f t="shared" si="39"/>
        <v>-23.109090909090924</v>
      </c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2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2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2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2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2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2"/>
      <c r="GQ205" s="11"/>
      <c r="GR205" s="11"/>
    </row>
    <row r="206" spans="1:200" s="2" customFormat="1" ht="15" customHeight="1" x14ac:dyDescent="0.25">
      <c r="A206" s="16" t="s">
        <v>205</v>
      </c>
      <c r="B206" s="37">
        <v>13958</v>
      </c>
      <c r="C206" s="37">
        <v>9547.1</v>
      </c>
      <c r="D206" s="4">
        <f t="shared" si="32"/>
        <v>0.6839876773176673</v>
      </c>
      <c r="E206" s="13">
        <v>10</v>
      </c>
      <c r="F206" s="5" t="s">
        <v>373</v>
      </c>
      <c r="G206" s="5" t="s">
        <v>373</v>
      </c>
      <c r="H206" s="5" t="s">
        <v>373</v>
      </c>
      <c r="I206" s="13" t="s">
        <v>370</v>
      </c>
      <c r="J206" s="5" t="s">
        <v>373</v>
      </c>
      <c r="K206" s="5" t="s">
        <v>373</v>
      </c>
      <c r="L206" s="5" t="s">
        <v>373</v>
      </c>
      <c r="M206" s="13" t="s">
        <v>370</v>
      </c>
      <c r="N206" s="37">
        <v>711.9</v>
      </c>
      <c r="O206" s="37">
        <v>865.5</v>
      </c>
      <c r="P206" s="4">
        <f t="shared" si="33"/>
        <v>1.2157606405394017</v>
      </c>
      <c r="Q206" s="13">
        <v>20</v>
      </c>
      <c r="R206" s="22">
        <v>1</v>
      </c>
      <c r="S206" s="13">
        <v>15</v>
      </c>
      <c r="T206" s="37">
        <v>24</v>
      </c>
      <c r="U206" s="37">
        <v>0</v>
      </c>
      <c r="V206" s="4">
        <f t="shared" si="34"/>
        <v>0</v>
      </c>
      <c r="W206" s="13">
        <v>30</v>
      </c>
      <c r="X206" s="37">
        <v>12</v>
      </c>
      <c r="Y206" s="37">
        <v>0</v>
      </c>
      <c r="Z206" s="4">
        <f t="shared" si="35"/>
        <v>0</v>
      </c>
      <c r="AA206" s="13">
        <v>20</v>
      </c>
      <c r="AB206" s="20">
        <f t="shared" si="38"/>
        <v>0.4858430482522601</v>
      </c>
      <c r="AC206" s="20">
        <f t="shared" si="31"/>
        <v>0.4858430482522601</v>
      </c>
      <c r="AD206" s="20">
        <v>7405</v>
      </c>
      <c r="AE206" s="4">
        <f t="shared" si="36"/>
        <v>673.18181818181813</v>
      </c>
      <c r="AF206" s="21">
        <f t="shared" si="37"/>
        <v>327.10000000000002</v>
      </c>
      <c r="AG206" s="21">
        <f t="shared" si="39"/>
        <v>-346.08181818181811</v>
      </c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2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2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2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2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2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2"/>
      <c r="GQ206" s="11"/>
      <c r="GR206" s="11"/>
    </row>
    <row r="207" spans="1:200" s="2" customFormat="1" ht="15" customHeight="1" x14ac:dyDescent="0.25">
      <c r="A207" s="16" t="s">
        <v>206</v>
      </c>
      <c r="B207" s="37">
        <v>0</v>
      </c>
      <c r="C207" s="37">
        <v>0</v>
      </c>
      <c r="D207" s="4">
        <f t="shared" si="32"/>
        <v>0</v>
      </c>
      <c r="E207" s="13">
        <v>0</v>
      </c>
      <c r="F207" s="5" t="s">
        <v>373</v>
      </c>
      <c r="G207" s="5" t="s">
        <v>373</v>
      </c>
      <c r="H207" s="5" t="s">
        <v>373</v>
      </c>
      <c r="I207" s="13" t="s">
        <v>370</v>
      </c>
      <c r="J207" s="5" t="s">
        <v>373</v>
      </c>
      <c r="K207" s="5" t="s">
        <v>373</v>
      </c>
      <c r="L207" s="5" t="s">
        <v>373</v>
      </c>
      <c r="M207" s="13" t="s">
        <v>370</v>
      </c>
      <c r="N207" s="37">
        <v>17.5</v>
      </c>
      <c r="O207" s="37">
        <v>21.3</v>
      </c>
      <c r="P207" s="4">
        <f t="shared" si="33"/>
        <v>1.2171428571428571</v>
      </c>
      <c r="Q207" s="13">
        <v>20</v>
      </c>
      <c r="R207" s="22">
        <v>1</v>
      </c>
      <c r="S207" s="13">
        <v>15</v>
      </c>
      <c r="T207" s="37">
        <v>14</v>
      </c>
      <c r="U207" s="37">
        <v>2.4</v>
      </c>
      <c r="V207" s="4">
        <f t="shared" si="34"/>
        <v>0.17142857142857143</v>
      </c>
      <c r="W207" s="13">
        <v>30</v>
      </c>
      <c r="X207" s="37" t="s">
        <v>414</v>
      </c>
      <c r="Y207" s="37">
        <v>0</v>
      </c>
      <c r="Z207" s="4">
        <f t="shared" si="35"/>
        <v>0</v>
      </c>
      <c r="AA207" s="13">
        <v>20</v>
      </c>
      <c r="AB207" s="20">
        <f t="shared" si="38"/>
        <v>0.52336134453781513</v>
      </c>
      <c r="AC207" s="20">
        <f t="shared" si="31"/>
        <v>0.52336134453781513</v>
      </c>
      <c r="AD207" s="20">
        <v>850</v>
      </c>
      <c r="AE207" s="4">
        <f t="shared" si="36"/>
        <v>77.272727272727266</v>
      </c>
      <c r="AF207" s="21">
        <f t="shared" si="37"/>
        <v>40.4</v>
      </c>
      <c r="AG207" s="21">
        <f t="shared" si="39"/>
        <v>-36.872727272727268</v>
      </c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2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2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2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2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2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2"/>
      <c r="GQ207" s="11"/>
      <c r="GR207" s="11"/>
    </row>
    <row r="208" spans="1:200" s="2" customFormat="1" ht="15" customHeight="1" x14ac:dyDescent="0.25">
      <c r="A208" s="16" t="s">
        <v>207</v>
      </c>
      <c r="B208" s="37">
        <v>0</v>
      </c>
      <c r="C208" s="37">
        <v>0</v>
      </c>
      <c r="D208" s="4">
        <f t="shared" si="32"/>
        <v>0</v>
      </c>
      <c r="E208" s="13">
        <v>0</v>
      </c>
      <c r="F208" s="5" t="s">
        <v>373</v>
      </c>
      <c r="G208" s="5" t="s">
        <v>373</v>
      </c>
      <c r="H208" s="5" t="s">
        <v>373</v>
      </c>
      <c r="I208" s="13" t="s">
        <v>370</v>
      </c>
      <c r="J208" s="5" t="s">
        <v>373</v>
      </c>
      <c r="K208" s="5" t="s">
        <v>373</v>
      </c>
      <c r="L208" s="5" t="s">
        <v>373</v>
      </c>
      <c r="M208" s="13" t="s">
        <v>370</v>
      </c>
      <c r="N208" s="37">
        <v>71.2</v>
      </c>
      <c r="O208" s="37">
        <v>28.2</v>
      </c>
      <c r="P208" s="4">
        <f t="shared" si="33"/>
        <v>0.39606741573033705</v>
      </c>
      <c r="Q208" s="13">
        <v>20</v>
      </c>
      <c r="R208" s="22">
        <v>1</v>
      </c>
      <c r="S208" s="13">
        <v>15</v>
      </c>
      <c r="T208" s="37">
        <v>8</v>
      </c>
      <c r="U208" s="37">
        <v>0</v>
      </c>
      <c r="V208" s="4">
        <f t="shared" si="34"/>
        <v>0</v>
      </c>
      <c r="W208" s="13">
        <v>30</v>
      </c>
      <c r="X208" s="37" t="s">
        <v>417</v>
      </c>
      <c r="Y208" s="37">
        <v>0</v>
      </c>
      <c r="Z208" s="4">
        <f t="shared" si="35"/>
        <v>0</v>
      </c>
      <c r="AA208" s="13">
        <v>20</v>
      </c>
      <c r="AB208" s="20">
        <f t="shared" si="38"/>
        <v>0.2696629213483146</v>
      </c>
      <c r="AC208" s="20">
        <f t="shared" si="31"/>
        <v>0.2696629213483146</v>
      </c>
      <c r="AD208" s="20">
        <v>1430</v>
      </c>
      <c r="AE208" s="4">
        <f t="shared" si="36"/>
        <v>130</v>
      </c>
      <c r="AF208" s="21">
        <f t="shared" si="37"/>
        <v>35.1</v>
      </c>
      <c r="AG208" s="21">
        <f t="shared" si="39"/>
        <v>-94.9</v>
      </c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2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2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2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2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2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2"/>
      <c r="GQ208" s="11"/>
      <c r="GR208" s="11"/>
    </row>
    <row r="209" spans="1:200" s="2" customFormat="1" ht="15" customHeight="1" x14ac:dyDescent="0.25">
      <c r="A209" s="16" t="s">
        <v>208</v>
      </c>
      <c r="B209" s="37">
        <v>72</v>
      </c>
      <c r="C209" s="37">
        <v>83</v>
      </c>
      <c r="D209" s="4">
        <f t="shared" si="32"/>
        <v>1.1527777777777777</v>
      </c>
      <c r="E209" s="13">
        <v>10</v>
      </c>
      <c r="F209" s="5" t="s">
        <v>373</v>
      </c>
      <c r="G209" s="5" t="s">
        <v>373</v>
      </c>
      <c r="H209" s="5" t="s">
        <v>373</v>
      </c>
      <c r="I209" s="13" t="s">
        <v>370</v>
      </c>
      <c r="J209" s="5" t="s">
        <v>373</v>
      </c>
      <c r="K209" s="5" t="s">
        <v>373</v>
      </c>
      <c r="L209" s="5" t="s">
        <v>373</v>
      </c>
      <c r="M209" s="13" t="s">
        <v>370</v>
      </c>
      <c r="N209" s="37">
        <v>95.9</v>
      </c>
      <c r="O209" s="37">
        <v>244.3</v>
      </c>
      <c r="P209" s="4">
        <f t="shared" si="33"/>
        <v>2.5474452554744524</v>
      </c>
      <c r="Q209" s="13">
        <v>20</v>
      </c>
      <c r="R209" s="22">
        <v>1</v>
      </c>
      <c r="S209" s="13">
        <v>15</v>
      </c>
      <c r="T209" s="37">
        <v>197</v>
      </c>
      <c r="U209" s="37">
        <v>136.80000000000001</v>
      </c>
      <c r="V209" s="4">
        <f t="shared" si="34"/>
        <v>0.69441624365482235</v>
      </c>
      <c r="W209" s="13">
        <v>35</v>
      </c>
      <c r="X209" s="37">
        <v>18</v>
      </c>
      <c r="Y209" s="37">
        <v>0.2</v>
      </c>
      <c r="Z209" s="4">
        <f t="shared" si="35"/>
        <v>1.1111111111111112E-2</v>
      </c>
      <c r="AA209" s="13">
        <v>15</v>
      </c>
      <c r="AB209" s="20">
        <f t="shared" si="38"/>
        <v>1.0731359798089715</v>
      </c>
      <c r="AC209" s="20">
        <f t="shared" si="31"/>
        <v>1.0731359798089715</v>
      </c>
      <c r="AD209" s="20">
        <v>4548</v>
      </c>
      <c r="AE209" s="4">
        <f t="shared" si="36"/>
        <v>413.45454545454544</v>
      </c>
      <c r="AF209" s="21">
        <f t="shared" si="37"/>
        <v>443.7</v>
      </c>
      <c r="AG209" s="21">
        <f t="shared" si="39"/>
        <v>30.24545454545455</v>
      </c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2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2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2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2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2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2"/>
      <c r="GQ209" s="11"/>
      <c r="GR209" s="11"/>
    </row>
    <row r="210" spans="1:200" s="2" customFormat="1" ht="15" customHeight="1" x14ac:dyDescent="0.25">
      <c r="A210" s="16" t="s">
        <v>209</v>
      </c>
      <c r="B210" s="37">
        <v>0</v>
      </c>
      <c r="C210" s="37">
        <v>0</v>
      </c>
      <c r="D210" s="4">
        <f t="shared" si="32"/>
        <v>0</v>
      </c>
      <c r="E210" s="13">
        <v>0</v>
      </c>
      <c r="F210" s="5" t="s">
        <v>373</v>
      </c>
      <c r="G210" s="5" t="s">
        <v>373</v>
      </c>
      <c r="H210" s="5" t="s">
        <v>373</v>
      </c>
      <c r="I210" s="13" t="s">
        <v>370</v>
      </c>
      <c r="J210" s="5" t="s">
        <v>373</v>
      </c>
      <c r="K210" s="5" t="s">
        <v>373</v>
      </c>
      <c r="L210" s="5" t="s">
        <v>373</v>
      </c>
      <c r="M210" s="13" t="s">
        <v>370</v>
      </c>
      <c r="N210" s="37">
        <v>18</v>
      </c>
      <c r="O210" s="37">
        <v>8.5</v>
      </c>
      <c r="P210" s="4">
        <f t="shared" si="33"/>
        <v>0.47222222222222221</v>
      </c>
      <c r="Q210" s="13">
        <v>20</v>
      </c>
      <c r="R210" s="22">
        <v>1</v>
      </c>
      <c r="S210" s="13">
        <v>15</v>
      </c>
      <c r="T210" s="37">
        <v>9</v>
      </c>
      <c r="U210" s="37">
        <v>0</v>
      </c>
      <c r="V210" s="4">
        <f t="shared" si="34"/>
        <v>0</v>
      </c>
      <c r="W210" s="13">
        <v>35</v>
      </c>
      <c r="X210" s="37" t="s">
        <v>420</v>
      </c>
      <c r="Y210" s="37">
        <v>0</v>
      </c>
      <c r="Z210" s="4">
        <f t="shared" si="35"/>
        <v>0</v>
      </c>
      <c r="AA210" s="13">
        <v>15</v>
      </c>
      <c r="AB210" s="20">
        <f t="shared" si="38"/>
        <v>0.28758169934640521</v>
      </c>
      <c r="AC210" s="20">
        <f t="shared" ref="AC210:AC273" si="40">IF(AB210&gt;1.2,IF((AB210-1.2)*0.1+1.2&gt;1.3,1.3,(AB210-1.2)*0.1+1.2),AB210)</f>
        <v>0.28758169934640521</v>
      </c>
      <c r="AD210" s="20">
        <v>868</v>
      </c>
      <c r="AE210" s="4">
        <f t="shared" si="36"/>
        <v>78.909090909090907</v>
      </c>
      <c r="AF210" s="21">
        <f t="shared" si="37"/>
        <v>22.7</v>
      </c>
      <c r="AG210" s="21">
        <f t="shared" si="39"/>
        <v>-56.209090909090904</v>
      </c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2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2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2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2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2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2"/>
      <c r="GQ210" s="11"/>
      <c r="GR210" s="11"/>
    </row>
    <row r="211" spans="1:200" s="2" customFormat="1" ht="15" customHeight="1" x14ac:dyDescent="0.25">
      <c r="A211" s="16" t="s">
        <v>210</v>
      </c>
      <c r="B211" s="37">
        <v>0</v>
      </c>
      <c r="C211" s="37">
        <v>0</v>
      </c>
      <c r="D211" s="4">
        <f t="shared" si="32"/>
        <v>0</v>
      </c>
      <c r="E211" s="13">
        <v>0</v>
      </c>
      <c r="F211" s="5" t="s">
        <v>373</v>
      </c>
      <c r="G211" s="5" t="s">
        <v>373</v>
      </c>
      <c r="H211" s="5" t="s">
        <v>373</v>
      </c>
      <c r="I211" s="13" t="s">
        <v>370</v>
      </c>
      <c r="J211" s="5" t="s">
        <v>373</v>
      </c>
      <c r="K211" s="5" t="s">
        <v>373</v>
      </c>
      <c r="L211" s="5" t="s">
        <v>373</v>
      </c>
      <c r="M211" s="13" t="s">
        <v>370</v>
      </c>
      <c r="N211" s="37">
        <v>148.9</v>
      </c>
      <c r="O211" s="37">
        <v>88.3</v>
      </c>
      <c r="P211" s="4">
        <f t="shared" si="33"/>
        <v>0.59301544660846206</v>
      </c>
      <c r="Q211" s="13">
        <v>20</v>
      </c>
      <c r="R211" s="22">
        <v>1</v>
      </c>
      <c r="S211" s="13">
        <v>15</v>
      </c>
      <c r="T211" s="37">
        <v>9</v>
      </c>
      <c r="U211" s="37">
        <v>0</v>
      </c>
      <c r="V211" s="4">
        <f t="shared" si="34"/>
        <v>0</v>
      </c>
      <c r="W211" s="13">
        <v>35</v>
      </c>
      <c r="X211" s="37" t="s">
        <v>417</v>
      </c>
      <c r="Y211" s="37">
        <v>0</v>
      </c>
      <c r="Z211" s="4">
        <f t="shared" si="35"/>
        <v>0</v>
      </c>
      <c r="AA211" s="13">
        <v>15</v>
      </c>
      <c r="AB211" s="20">
        <f t="shared" si="38"/>
        <v>0.31600363449610869</v>
      </c>
      <c r="AC211" s="20">
        <f t="shared" si="40"/>
        <v>0.31600363449610869</v>
      </c>
      <c r="AD211" s="20">
        <v>532</v>
      </c>
      <c r="AE211" s="4">
        <f t="shared" si="36"/>
        <v>48.363636363636367</v>
      </c>
      <c r="AF211" s="21">
        <f t="shared" si="37"/>
        <v>15.3</v>
      </c>
      <c r="AG211" s="21">
        <f t="shared" si="39"/>
        <v>-33.063636363636363</v>
      </c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2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2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2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2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2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2"/>
      <c r="GQ211" s="11"/>
      <c r="GR211" s="11"/>
    </row>
    <row r="212" spans="1:200" s="2" customFormat="1" ht="15" customHeight="1" x14ac:dyDescent="0.25">
      <c r="A212" s="36" t="s">
        <v>211</v>
      </c>
      <c r="B212" s="37"/>
      <c r="C212" s="37"/>
      <c r="D212" s="4"/>
      <c r="E212" s="13"/>
      <c r="F212" s="5"/>
      <c r="G212" s="5"/>
      <c r="H212" s="5"/>
      <c r="I212" s="13"/>
      <c r="J212" s="5"/>
      <c r="K212" s="5"/>
      <c r="L212" s="5"/>
      <c r="M212" s="13"/>
      <c r="N212" s="37"/>
      <c r="O212" s="37"/>
      <c r="P212" s="4"/>
      <c r="Q212" s="13"/>
      <c r="R212" s="22"/>
      <c r="S212" s="13"/>
      <c r="T212" s="37"/>
      <c r="U212" s="37"/>
      <c r="V212" s="4"/>
      <c r="W212" s="13"/>
      <c r="X212" s="37"/>
      <c r="Y212" s="37"/>
      <c r="Z212" s="4"/>
      <c r="AA212" s="13"/>
      <c r="AB212" s="20"/>
      <c r="AC212" s="20"/>
      <c r="AD212" s="20"/>
      <c r="AE212" s="4"/>
      <c r="AF212" s="21"/>
      <c r="AG212" s="2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2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2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2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2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2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2"/>
      <c r="GQ212" s="11"/>
      <c r="GR212" s="11"/>
    </row>
    <row r="213" spans="1:200" s="2" customFormat="1" ht="15" customHeight="1" x14ac:dyDescent="0.25">
      <c r="A213" s="16" t="s">
        <v>212</v>
      </c>
      <c r="B213" s="37">
        <v>0</v>
      </c>
      <c r="C213" s="37">
        <v>0</v>
      </c>
      <c r="D213" s="4">
        <f t="shared" si="32"/>
        <v>0</v>
      </c>
      <c r="E213" s="13">
        <v>0</v>
      </c>
      <c r="F213" s="5" t="s">
        <v>373</v>
      </c>
      <c r="G213" s="5" t="s">
        <v>373</v>
      </c>
      <c r="H213" s="5" t="s">
        <v>373</v>
      </c>
      <c r="I213" s="13" t="s">
        <v>370</v>
      </c>
      <c r="J213" s="5" t="s">
        <v>373</v>
      </c>
      <c r="K213" s="5" t="s">
        <v>373</v>
      </c>
      <c r="L213" s="5" t="s">
        <v>373</v>
      </c>
      <c r="M213" s="13" t="s">
        <v>370</v>
      </c>
      <c r="N213" s="37">
        <v>773.3</v>
      </c>
      <c r="O213" s="37">
        <v>53.2</v>
      </c>
      <c r="P213" s="4">
        <f t="shared" si="33"/>
        <v>6.879606879606881E-2</v>
      </c>
      <c r="Q213" s="13">
        <v>20</v>
      </c>
      <c r="R213" s="22">
        <v>1</v>
      </c>
      <c r="S213" s="13">
        <v>15</v>
      </c>
      <c r="T213" s="37">
        <v>129</v>
      </c>
      <c r="U213" s="37">
        <v>153.30000000000001</v>
      </c>
      <c r="V213" s="4">
        <f t="shared" si="34"/>
        <v>1.188372093023256</v>
      </c>
      <c r="W213" s="13">
        <v>15</v>
      </c>
      <c r="X213" s="37">
        <v>78</v>
      </c>
      <c r="Y213" s="37">
        <v>110.8</v>
      </c>
      <c r="Z213" s="4">
        <f t="shared" si="35"/>
        <v>1.4205128205128206</v>
      </c>
      <c r="AA213" s="13">
        <v>35</v>
      </c>
      <c r="AB213" s="20">
        <f t="shared" si="38"/>
        <v>0.98728766457904638</v>
      </c>
      <c r="AC213" s="20">
        <f t="shared" si="40"/>
        <v>0.98728766457904638</v>
      </c>
      <c r="AD213" s="20">
        <v>763</v>
      </c>
      <c r="AE213" s="4">
        <f t="shared" si="36"/>
        <v>69.36363636363636</v>
      </c>
      <c r="AF213" s="21">
        <f t="shared" si="37"/>
        <v>68.5</v>
      </c>
      <c r="AG213" s="21">
        <f t="shared" si="39"/>
        <v>-0.86363636363635976</v>
      </c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2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2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2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2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2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2"/>
      <c r="GQ213" s="11"/>
      <c r="GR213" s="11"/>
    </row>
    <row r="214" spans="1:200" s="2" customFormat="1" ht="15" customHeight="1" x14ac:dyDescent="0.25">
      <c r="A214" s="16" t="s">
        <v>213</v>
      </c>
      <c r="B214" s="37">
        <v>0</v>
      </c>
      <c r="C214" s="37">
        <v>0</v>
      </c>
      <c r="D214" s="4">
        <f t="shared" si="32"/>
        <v>0</v>
      </c>
      <c r="E214" s="13">
        <v>0</v>
      </c>
      <c r="F214" s="5" t="s">
        <v>373</v>
      </c>
      <c r="G214" s="5" t="s">
        <v>373</v>
      </c>
      <c r="H214" s="5" t="s">
        <v>373</v>
      </c>
      <c r="I214" s="13" t="s">
        <v>370</v>
      </c>
      <c r="J214" s="5" t="s">
        <v>373</v>
      </c>
      <c r="K214" s="5" t="s">
        <v>373</v>
      </c>
      <c r="L214" s="5" t="s">
        <v>373</v>
      </c>
      <c r="M214" s="13" t="s">
        <v>370</v>
      </c>
      <c r="N214" s="37">
        <v>116.4</v>
      </c>
      <c r="O214" s="37">
        <v>80.5</v>
      </c>
      <c r="P214" s="4">
        <f t="shared" si="33"/>
        <v>0.69158075601374569</v>
      </c>
      <c r="Q214" s="13">
        <v>20</v>
      </c>
      <c r="R214" s="22">
        <v>1</v>
      </c>
      <c r="S214" s="13">
        <v>15</v>
      </c>
      <c r="T214" s="37">
        <v>14</v>
      </c>
      <c r="U214" s="37">
        <v>0</v>
      </c>
      <c r="V214" s="4">
        <f t="shared" si="34"/>
        <v>0</v>
      </c>
      <c r="W214" s="13">
        <v>20</v>
      </c>
      <c r="X214" s="37" t="s">
        <v>421</v>
      </c>
      <c r="Y214" s="37">
        <v>0</v>
      </c>
      <c r="Z214" s="4">
        <f t="shared" si="35"/>
        <v>0</v>
      </c>
      <c r="AA214" s="13">
        <v>30</v>
      </c>
      <c r="AB214" s="20">
        <f t="shared" si="38"/>
        <v>0.3391954720032343</v>
      </c>
      <c r="AC214" s="20">
        <f t="shared" si="40"/>
        <v>0.3391954720032343</v>
      </c>
      <c r="AD214" s="20">
        <v>3028</v>
      </c>
      <c r="AE214" s="4">
        <f t="shared" si="36"/>
        <v>275.27272727272725</v>
      </c>
      <c r="AF214" s="21">
        <f t="shared" si="37"/>
        <v>93.4</v>
      </c>
      <c r="AG214" s="21">
        <f t="shared" si="39"/>
        <v>-181.87272727272725</v>
      </c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2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2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2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2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2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2"/>
      <c r="GQ214" s="11"/>
      <c r="GR214" s="11"/>
    </row>
    <row r="215" spans="1:200" s="2" customFormat="1" ht="15" customHeight="1" x14ac:dyDescent="0.25">
      <c r="A215" s="16" t="s">
        <v>214</v>
      </c>
      <c r="B215" s="37">
        <v>22531</v>
      </c>
      <c r="C215" s="37">
        <v>23909.7</v>
      </c>
      <c r="D215" s="4">
        <f t="shared" si="32"/>
        <v>1.0611912476143979</v>
      </c>
      <c r="E215" s="13">
        <v>10</v>
      </c>
      <c r="F215" s="5" t="s">
        <v>373</v>
      </c>
      <c r="G215" s="5" t="s">
        <v>373</v>
      </c>
      <c r="H215" s="5" t="s">
        <v>373</v>
      </c>
      <c r="I215" s="13" t="s">
        <v>370</v>
      </c>
      <c r="J215" s="5" t="s">
        <v>373</v>
      </c>
      <c r="K215" s="5" t="s">
        <v>373</v>
      </c>
      <c r="L215" s="5" t="s">
        <v>373</v>
      </c>
      <c r="M215" s="13" t="s">
        <v>370</v>
      </c>
      <c r="N215" s="37">
        <v>984</v>
      </c>
      <c r="O215" s="37">
        <v>1601</v>
      </c>
      <c r="P215" s="4">
        <f t="shared" si="33"/>
        <v>1.6270325203252032</v>
      </c>
      <c r="Q215" s="13">
        <v>20</v>
      </c>
      <c r="R215" s="22">
        <v>1</v>
      </c>
      <c r="S215" s="13">
        <v>15</v>
      </c>
      <c r="T215" s="37" t="s">
        <v>414</v>
      </c>
      <c r="U215" s="37">
        <v>0</v>
      </c>
      <c r="V215" s="4">
        <f t="shared" si="34"/>
        <v>0</v>
      </c>
      <c r="W215" s="13">
        <v>5</v>
      </c>
      <c r="X215" s="37" t="s">
        <v>422</v>
      </c>
      <c r="Y215" s="37">
        <v>5.6</v>
      </c>
      <c r="Z215" s="4">
        <f t="shared" si="35"/>
        <v>37.333333333333336</v>
      </c>
      <c r="AA215" s="13">
        <v>45</v>
      </c>
      <c r="AB215" s="20">
        <f t="shared" si="38"/>
        <v>18.29634276718577</v>
      </c>
      <c r="AC215" s="20">
        <f t="shared" si="40"/>
        <v>1.3</v>
      </c>
      <c r="AD215" s="20">
        <v>4040</v>
      </c>
      <c r="AE215" s="4">
        <f t="shared" si="36"/>
        <v>367.27272727272725</v>
      </c>
      <c r="AF215" s="21">
        <f t="shared" si="37"/>
        <v>477.5</v>
      </c>
      <c r="AG215" s="21">
        <f t="shared" si="39"/>
        <v>110.22727272727275</v>
      </c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2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2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2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2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2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2"/>
      <c r="GQ215" s="11"/>
      <c r="GR215" s="11"/>
    </row>
    <row r="216" spans="1:200" s="2" customFormat="1" ht="15" customHeight="1" x14ac:dyDescent="0.25">
      <c r="A216" s="16" t="s">
        <v>215</v>
      </c>
      <c r="B216" s="37">
        <v>0</v>
      </c>
      <c r="C216" s="37">
        <v>0</v>
      </c>
      <c r="D216" s="4">
        <f t="shared" si="32"/>
        <v>0</v>
      </c>
      <c r="E216" s="13">
        <v>0</v>
      </c>
      <c r="F216" s="5" t="s">
        <v>373</v>
      </c>
      <c r="G216" s="5" t="s">
        <v>373</v>
      </c>
      <c r="H216" s="5" t="s">
        <v>373</v>
      </c>
      <c r="I216" s="13" t="s">
        <v>370</v>
      </c>
      <c r="J216" s="5" t="s">
        <v>373</v>
      </c>
      <c r="K216" s="5" t="s">
        <v>373</v>
      </c>
      <c r="L216" s="5" t="s">
        <v>373</v>
      </c>
      <c r="M216" s="13" t="s">
        <v>370</v>
      </c>
      <c r="N216" s="37">
        <v>234.2</v>
      </c>
      <c r="O216" s="37">
        <v>56.9</v>
      </c>
      <c r="P216" s="4">
        <f t="shared" si="33"/>
        <v>0.24295473953885569</v>
      </c>
      <c r="Q216" s="13">
        <v>20</v>
      </c>
      <c r="R216" s="22">
        <v>1</v>
      </c>
      <c r="S216" s="13">
        <v>15</v>
      </c>
      <c r="T216" s="37">
        <v>14</v>
      </c>
      <c r="U216" s="37">
        <v>0</v>
      </c>
      <c r="V216" s="4">
        <f t="shared" si="34"/>
        <v>0</v>
      </c>
      <c r="W216" s="13">
        <v>30</v>
      </c>
      <c r="X216" s="37" t="s">
        <v>423</v>
      </c>
      <c r="Y216" s="37">
        <v>0.9</v>
      </c>
      <c r="Z216" s="4">
        <f t="shared" si="35"/>
        <v>2.25</v>
      </c>
      <c r="AA216" s="13">
        <v>20</v>
      </c>
      <c r="AB216" s="20">
        <f t="shared" si="38"/>
        <v>0.76304817400914238</v>
      </c>
      <c r="AC216" s="20">
        <f t="shared" si="40"/>
        <v>0.76304817400914238</v>
      </c>
      <c r="AD216" s="20">
        <v>2140</v>
      </c>
      <c r="AE216" s="4">
        <f t="shared" si="36"/>
        <v>194.54545454545453</v>
      </c>
      <c r="AF216" s="21">
        <f t="shared" si="37"/>
        <v>148.4</v>
      </c>
      <c r="AG216" s="21">
        <f t="shared" si="39"/>
        <v>-46.145454545454527</v>
      </c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2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2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2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2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2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2"/>
      <c r="GQ216" s="11"/>
      <c r="GR216" s="11"/>
    </row>
    <row r="217" spans="1:200" s="2" customFormat="1" ht="15" customHeight="1" x14ac:dyDescent="0.25">
      <c r="A217" s="16" t="s">
        <v>216</v>
      </c>
      <c r="B217" s="37">
        <v>54429.599999999999</v>
      </c>
      <c r="C217" s="37">
        <v>58734.8</v>
      </c>
      <c r="D217" s="4">
        <f t="shared" si="32"/>
        <v>1.0790966679894765</v>
      </c>
      <c r="E217" s="13">
        <v>10</v>
      </c>
      <c r="F217" s="5" t="s">
        <v>373</v>
      </c>
      <c r="G217" s="5" t="s">
        <v>373</v>
      </c>
      <c r="H217" s="5" t="s">
        <v>373</v>
      </c>
      <c r="I217" s="13" t="s">
        <v>370</v>
      </c>
      <c r="J217" s="5" t="s">
        <v>373</v>
      </c>
      <c r="K217" s="5" t="s">
        <v>373</v>
      </c>
      <c r="L217" s="5" t="s">
        <v>373</v>
      </c>
      <c r="M217" s="13" t="s">
        <v>370</v>
      </c>
      <c r="N217" s="37">
        <v>2339.1999999999998</v>
      </c>
      <c r="O217" s="37">
        <v>3770.6</v>
      </c>
      <c r="P217" s="4">
        <f t="shared" si="33"/>
        <v>1.6119186046511629</v>
      </c>
      <c r="Q217" s="13">
        <v>20</v>
      </c>
      <c r="R217" s="22">
        <v>1</v>
      </c>
      <c r="S217" s="13">
        <v>15</v>
      </c>
      <c r="T217" s="37">
        <v>118</v>
      </c>
      <c r="U217" s="37">
        <v>149</v>
      </c>
      <c r="V217" s="4">
        <f t="shared" si="34"/>
        <v>1.2627118644067796</v>
      </c>
      <c r="W217" s="13">
        <v>40</v>
      </c>
      <c r="X217" s="37">
        <v>8</v>
      </c>
      <c r="Y217" s="37">
        <v>10.8</v>
      </c>
      <c r="Z217" s="4">
        <f t="shared" si="35"/>
        <v>1.35</v>
      </c>
      <c r="AA217" s="13">
        <v>10</v>
      </c>
      <c r="AB217" s="20">
        <f t="shared" si="38"/>
        <v>1.2846085615704128</v>
      </c>
      <c r="AC217" s="20">
        <f t="shared" si="40"/>
        <v>1.2084608561570414</v>
      </c>
      <c r="AD217" s="20">
        <v>1969</v>
      </c>
      <c r="AE217" s="4">
        <f t="shared" si="36"/>
        <v>179</v>
      </c>
      <c r="AF217" s="21">
        <f t="shared" si="37"/>
        <v>216.3</v>
      </c>
      <c r="AG217" s="21">
        <f t="shared" si="39"/>
        <v>37.300000000000011</v>
      </c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2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2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2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2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2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2"/>
      <c r="GQ217" s="11"/>
      <c r="GR217" s="11"/>
    </row>
    <row r="218" spans="1:200" s="2" customFormat="1" ht="15" customHeight="1" x14ac:dyDescent="0.25">
      <c r="A218" s="16" t="s">
        <v>217</v>
      </c>
      <c r="B218" s="37">
        <v>5174.3999999999996</v>
      </c>
      <c r="C218" s="37">
        <v>6347</v>
      </c>
      <c r="D218" s="4">
        <f t="shared" si="32"/>
        <v>1.2266156462585034</v>
      </c>
      <c r="E218" s="13">
        <v>10</v>
      </c>
      <c r="F218" s="5" t="s">
        <v>373</v>
      </c>
      <c r="G218" s="5" t="s">
        <v>373</v>
      </c>
      <c r="H218" s="5" t="s">
        <v>373</v>
      </c>
      <c r="I218" s="13" t="s">
        <v>370</v>
      </c>
      <c r="J218" s="5" t="s">
        <v>373</v>
      </c>
      <c r="K218" s="5" t="s">
        <v>373</v>
      </c>
      <c r="L218" s="5" t="s">
        <v>373</v>
      </c>
      <c r="M218" s="13" t="s">
        <v>370</v>
      </c>
      <c r="N218" s="37">
        <v>559.6</v>
      </c>
      <c r="O218" s="37">
        <v>482.2</v>
      </c>
      <c r="P218" s="4">
        <f t="shared" si="33"/>
        <v>0.86168691922801999</v>
      </c>
      <c r="Q218" s="13">
        <v>20</v>
      </c>
      <c r="R218" s="22">
        <v>1</v>
      </c>
      <c r="S218" s="13">
        <v>15</v>
      </c>
      <c r="T218" s="37" t="s">
        <v>414</v>
      </c>
      <c r="U218" s="37">
        <v>0.1</v>
      </c>
      <c r="V218" s="4">
        <f t="shared" si="34"/>
        <v>0.16666666666666669</v>
      </c>
      <c r="W218" s="13">
        <v>15</v>
      </c>
      <c r="X218" s="37" t="s">
        <v>416</v>
      </c>
      <c r="Y218" s="37">
        <v>1</v>
      </c>
      <c r="Z218" s="4">
        <f t="shared" si="35"/>
        <v>10</v>
      </c>
      <c r="AA218" s="13">
        <v>35</v>
      </c>
      <c r="AB218" s="20">
        <f t="shared" si="38"/>
        <v>4.1789462615488988</v>
      </c>
      <c r="AC218" s="20">
        <f t="shared" si="40"/>
        <v>1.3</v>
      </c>
      <c r="AD218" s="20">
        <v>4129</v>
      </c>
      <c r="AE218" s="4">
        <f t="shared" si="36"/>
        <v>375.36363636363637</v>
      </c>
      <c r="AF218" s="21">
        <f t="shared" si="37"/>
        <v>488</v>
      </c>
      <c r="AG218" s="21">
        <f t="shared" si="39"/>
        <v>112.63636363636363</v>
      </c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2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2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2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2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2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2"/>
      <c r="GQ218" s="11"/>
      <c r="GR218" s="11"/>
    </row>
    <row r="219" spans="1:200" s="2" customFormat="1" ht="14.25" customHeight="1" x14ac:dyDescent="0.25">
      <c r="A219" s="16" t="s">
        <v>218</v>
      </c>
      <c r="B219" s="37">
        <v>174049</v>
      </c>
      <c r="C219" s="37">
        <v>234776.6</v>
      </c>
      <c r="D219" s="4">
        <f t="shared" si="32"/>
        <v>1.3489109388735356</v>
      </c>
      <c r="E219" s="13">
        <v>10</v>
      </c>
      <c r="F219" s="5" t="s">
        <v>373</v>
      </c>
      <c r="G219" s="5" t="s">
        <v>373</v>
      </c>
      <c r="H219" s="5" t="s">
        <v>373</v>
      </c>
      <c r="I219" s="13" t="s">
        <v>370</v>
      </c>
      <c r="J219" s="5" t="s">
        <v>373</v>
      </c>
      <c r="K219" s="5" t="s">
        <v>373</v>
      </c>
      <c r="L219" s="5" t="s">
        <v>373</v>
      </c>
      <c r="M219" s="13" t="s">
        <v>370</v>
      </c>
      <c r="N219" s="37">
        <v>1791.8</v>
      </c>
      <c r="O219" s="37">
        <v>1386.7</v>
      </c>
      <c r="P219" s="4">
        <f t="shared" si="33"/>
        <v>0.77391449938609225</v>
      </c>
      <c r="Q219" s="13">
        <v>20</v>
      </c>
      <c r="R219" s="22">
        <v>1</v>
      </c>
      <c r="S219" s="13">
        <v>15</v>
      </c>
      <c r="T219" s="37">
        <v>12</v>
      </c>
      <c r="U219" s="37">
        <v>2.4</v>
      </c>
      <c r="V219" s="4">
        <f t="shared" si="34"/>
        <v>0.19999999999999998</v>
      </c>
      <c r="W219" s="13">
        <v>30</v>
      </c>
      <c r="X219" s="37" t="s">
        <v>417</v>
      </c>
      <c r="Y219" s="37">
        <v>11.6</v>
      </c>
      <c r="Z219" s="4">
        <f t="shared" si="35"/>
        <v>57.999999999999993</v>
      </c>
      <c r="AA219" s="13">
        <v>20</v>
      </c>
      <c r="AB219" s="20">
        <f t="shared" si="38"/>
        <v>12.736498940804811</v>
      </c>
      <c r="AC219" s="20">
        <f t="shared" si="40"/>
        <v>1.3</v>
      </c>
      <c r="AD219" s="20">
        <v>3943</v>
      </c>
      <c r="AE219" s="4">
        <f t="shared" si="36"/>
        <v>358.45454545454544</v>
      </c>
      <c r="AF219" s="21">
        <f t="shared" si="37"/>
        <v>466</v>
      </c>
      <c r="AG219" s="21">
        <f t="shared" si="39"/>
        <v>107.54545454545456</v>
      </c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2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2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2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2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2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2"/>
      <c r="GQ219" s="11"/>
      <c r="GR219" s="11"/>
    </row>
    <row r="220" spans="1:200" s="2" customFormat="1" ht="15" customHeight="1" x14ac:dyDescent="0.25">
      <c r="A220" s="16" t="s">
        <v>219</v>
      </c>
      <c r="B220" s="37">
        <v>22083</v>
      </c>
      <c r="C220" s="37">
        <v>26364.9</v>
      </c>
      <c r="D220" s="4">
        <f t="shared" si="32"/>
        <v>1.1939002852873251</v>
      </c>
      <c r="E220" s="13">
        <v>10</v>
      </c>
      <c r="F220" s="5" t="s">
        <v>373</v>
      </c>
      <c r="G220" s="5" t="s">
        <v>373</v>
      </c>
      <c r="H220" s="5" t="s">
        <v>373</v>
      </c>
      <c r="I220" s="13" t="s">
        <v>370</v>
      </c>
      <c r="J220" s="5" t="s">
        <v>373</v>
      </c>
      <c r="K220" s="5" t="s">
        <v>373</v>
      </c>
      <c r="L220" s="5" t="s">
        <v>373</v>
      </c>
      <c r="M220" s="13" t="s">
        <v>370</v>
      </c>
      <c r="N220" s="37">
        <v>462.6</v>
      </c>
      <c r="O220" s="37">
        <v>192.3</v>
      </c>
      <c r="P220" s="4">
        <f t="shared" si="33"/>
        <v>0.41569390402075229</v>
      </c>
      <c r="Q220" s="13">
        <v>20</v>
      </c>
      <c r="R220" s="22">
        <v>1</v>
      </c>
      <c r="S220" s="13">
        <v>15</v>
      </c>
      <c r="T220" s="37">
        <v>37</v>
      </c>
      <c r="U220" s="37">
        <v>0</v>
      </c>
      <c r="V220" s="4">
        <f t="shared" si="34"/>
        <v>0</v>
      </c>
      <c r="W220" s="13">
        <v>30</v>
      </c>
      <c r="X220" s="37">
        <v>1</v>
      </c>
      <c r="Y220" s="37">
        <v>0</v>
      </c>
      <c r="Z220" s="4">
        <f t="shared" si="35"/>
        <v>0</v>
      </c>
      <c r="AA220" s="13">
        <v>20</v>
      </c>
      <c r="AB220" s="20">
        <f t="shared" si="38"/>
        <v>0.37108295719250839</v>
      </c>
      <c r="AC220" s="20">
        <f t="shared" si="40"/>
        <v>0.37108295719250839</v>
      </c>
      <c r="AD220" s="20">
        <v>2981</v>
      </c>
      <c r="AE220" s="4">
        <f t="shared" si="36"/>
        <v>271</v>
      </c>
      <c r="AF220" s="21">
        <f t="shared" si="37"/>
        <v>100.6</v>
      </c>
      <c r="AG220" s="21">
        <f t="shared" si="39"/>
        <v>-170.4</v>
      </c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2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2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2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2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2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2"/>
      <c r="GQ220" s="11"/>
      <c r="GR220" s="11"/>
    </row>
    <row r="221" spans="1:200" s="2" customFormat="1" ht="15" customHeight="1" x14ac:dyDescent="0.25">
      <c r="A221" s="16" t="s">
        <v>220</v>
      </c>
      <c r="B221" s="37">
        <v>0</v>
      </c>
      <c r="C221" s="37">
        <v>25657.4</v>
      </c>
      <c r="D221" s="4">
        <f t="shared" si="32"/>
        <v>0</v>
      </c>
      <c r="E221" s="13">
        <v>0</v>
      </c>
      <c r="F221" s="5" t="s">
        <v>373</v>
      </c>
      <c r="G221" s="5" t="s">
        <v>373</v>
      </c>
      <c r="H221" s="5" t="s">
        <v>373</v>
      </c>
      <c r="I221" s="13" t="s">
        <v>370</v>
      </c>
      <c r="J221" s="5" t="s">
        <v>373</v>
      </c>
      <c r="K221" s="5" t="s">
        <v>373</v>
      </c>
      <c r="L221" s="5" t="s">
        <v>373</v>
      </c>
      <c r="M221" s="13" t="s">
        <v>370</v>
      </c>
      <c r="N221" s="37">
        <v>2464.6</v>
      </c>
      <c r="O221" s="37">
        <v>1160.4000000000001</v>
      </c>
      <c r="P221" s="4">
        <f t="shared" si="33"/>
        <v>0.47082690903189162</v>
      </c>
      <c r="Q221" s="13">
        <v>20</v>
      </c>
      <c r="R221" s="22">
        <v>1</v>
      </c>
      <c r="S221" s="13">
        <v>15</v>
      </c>
      <c r="T221" s="37">
        <v>25</v>
      </c>
      <c r="U221" s="37">
        <v>24.1</v>
      </c>
      <c r="V221" s="4">
        <f t="shared" si="34"/>
        <v>0.96400000000000008</v>
      </c>
      <c r="W221" s="13">
        <v>10</v>
      </c>
      <c r="X221" s="37">
        <v>188</v>
      </c>
      <c r="Y221" s="37">
        <v>113.7</v>
      </c>
      <c r="Z221" s="4">
        <f t="shared" si="35"/>
        <v>0.60478723404255319</v>
      </c>
      <c r="AA221" s="13">
        <v>40</v>
      </c>
      <c r="AB221" s="20">
        <f t="shared" si="38"/>
        <v>0.685270912262823</v>
      </c>
      <c r="AC221" s="20">
        <f t="shared" si="40"/>
        <v>0.685270912262823</v>
      </c>
      <c r="AD221" s="20">
        <v>1889</v>
      </c>
      <c r="AE221" s="4">
        <f t="shared" si="36"/>
        <v>171.72727272727272</v>
      </c>
      <c r="AF221" s="21">
        <f t="shared" si="37"/>
        <v>117.7</v>
      </c>
      <c r="AG221" s="21">
        <f t="shared" si="39"/>
        <v>-54.027272727272717</v>
      </c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2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2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2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2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2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2"/>
      <c r="GQ221" s="11"/>
      <c r="GR221" s="11"/>
    </row>
    <row r="222" spans="1:200" s="2" customFormat="1" ht="15" customHeight="1" x14ac:dyDescent="0.25">
      <c r="A222" s="16" t="s">
        <v>221</v>
      </c>
      <c r="B222" s="37">
        <v>0</v>
      </c>
      <c r="C222" s="37">
        <v>0</v>
      </c>
      <c r="D222" s="4">
        <f t="shared" si="32"/>
        <v>0</v>
      </c>
      <c r="E222" s="13">
        <v>0</v>
      </c>
      <c r="F222" s="5" t="s">
        <v>373</v>
      </c>
      <c r="G222" s="5" t="s">
        <v>373</v>
      </c>
      <c r="H222" s="5" t="s">
        <v>373</v>
      </c>
      <c r="I222" s="13" t="s">
        <v>370</v>
      </c>
      <c r="J222" s="5" t="s">
        <v>373</v>
      </c>
      <c r="K222" s="5" t="s">
        <v>373</v>
      </c>
      <c r="L222" s="5" t="s">
        <v>373</v>
      </c>
      <c r="M222" s="13" t="s">
        <v>370</v>
      </c>
      <c r="N222" s="37">
        <v>110.9</v>
      </c>
      <c r="O222" s="37">
        <v>40.200000000000003</v>
      </c>
      <c r="P222" s="4">
        <f t="shared" si="33"/>
        <v>0.36248872858431019</v>
      </c>
      <c r="Q222" s="13">
        <v>20</v>
      </c>
      <c r="R222" s="22">
        <v>1</v>
      </c>
      <c r="S222" s="13">
        <v>15</v>
      </c>
      <c r="T222" s="37">
        <v>9</v>
      </c>
      <c r="U222" s="37">
        <v>0</v>
      </c>
      <c r="V222" s="4">
        <f t="shared" si="34"/>
        <v>0</v>
      </c>
      <c r="W222" s="13">
        <v>25</v>
      </c>
      <c r="X222" s="37" t="s">
        <v>423</v>
      </c>
      <c r="Y222" s="37">
        <v>0</v>
      </c>
      <c r="Z222" s="4">
        <f t="shared" si="35"/>
        <v>0</v>
      </c>
      <c r="AA222" s="13">
        <v>25</v>
      </c>
      <c r="AB222" s="20">
        <f t="shared" si="38"/>
        <v>0.26176205378454354</v>
      </c>
      <c r="AC222" s="20">
        <f t="shared" si="40"/>
        <v>0.26176205378454354</v>
      </c>
      <c r="AD222" s="20">
        <v>1258</v>
      </c>
      <c r="AE222" s="4">
        <f t="shared" si="36"/>
        <v>114.36363636363636</v>
      </c>
      <c r="AF222" s="21">
        <f t="shared" si="37"/>
        <v>29.9</v>
      </c>
      <c r="AG222" s="21">
        <f t="shared" si="39"/>
        <v>-84.463636363636368</v>
      </c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2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2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2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2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2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2"/>
      <c r="GQ222" s="11"/>
      <c r="GR222" s="11"/>
    </row>
    <row r="223" spans="1:200" s="2" customFormat="1" ht="15" customHeight="1" x14ac:dyDescent="0.25">
      <c r="A223" s="16" t="s">
        <v>222</v>
      </c>
      <c r="B223" s="37">
        <v>0</v>
      </c>
      <c r="C223" s="37">
        <v>0</v>
      </c>
      <c r="D223" s="4">
        <f t="shared" si="32"/>
        <v>0</v>
      </c>
      <c r="E223" s="13">
        <v>0</v>
      </c>
      <c r="F223" s="5" t="s">
        <v>373</v>
      </c>
      <c r="G223" s="5" t="s">
        <v>373</v>
      </c>
      <c r="H223" s="5" t="s">
        <v>373</v>
      </c>
      <c r="I223" s="13" t="s">
        <v>370</v>
      </c>
      <c r="J223" s="5" t="s">
        <v>373</v>
      </c>
      <c r="K223" s="5" t="s">
        <v>373</v>
      </c>
      <c r="L223" s="5" t="s">
        <v>373</v>
      </c>
      <c r="M223" s="13" t="s">
        <v>370</v>
      </c>
      <c r="N223" s="37">
        <v>374.2</v>
      </c>
      <c r="O223" s="37">
        <v>104.6</v>
      </c>
      <c r="P223" s="4">
        <f t="shared" si="33"/>
        <v>0.27952966328166756</v>
      </c>
      <c r="Q223" s="13">
        <v>20</v>
      </c>
      <c r="R223" s="22">
        <v>1</v>
      </c>
      <c r="S223" s="13">
        <v>15</v>
      </c>
      <c r="T223" s="37">
        <v>70</v>
      </c>
      <c r="U223" s="37">
        <v>0</v>
      </c>
      <c r="V223" s="4">
        <f t="shared" si="34"/>
        <v>0</v>
      </c>
      <c r="W223" s="13">
        <v>15</v>
      </c>
      <c r="X223" s="37">
        <v>131</v>
      </c>
      <c r="Y223" s="37">
        <v>166.7</v>
      </c>
      <c r="Z223" s="4">
        <f t="shared" si="35"/>
        <v>1.2725190839694656</v>
      </c>
      <c r="AA223" s="13">
        <v>35</v>
      </c>
      <c r="AB223" s="20">
        <f t="shared" si="38"/>
        <v>0.76622072005370179</v>
      </c>
      <c r="AC223" s="20">
        <f t="shared" si="40"/>
        <v>0.76622072005370179</v>
      </c>
      <c r="AD223" s="20">
        <v>2642</v>
      </c>
      <c r="AE223" s="4">
        <f t="shared" si="36"/>
        <v>240.18181818181819</v>
      </c>
      <c r="AF223" s="21">
        <f t="shared" si="37"/>
        <v>184</v>
      </c>
      <c r="AG223" s="21">
        <f t="shared" si="39"/>
        <v>-56.181818181818187</v>
      </c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2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2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2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2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2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2"/>
      <c r="GQ223" s="11"/>
      <c r="GR223" s="11"/>
    </row>
    <row r="224" spans="1:200" s="2" customFormat="1" ht="15" customHeight="1" x14ac:dyDescent="0.25">
      <c r="A224" s="16" t="s">
        <v>223</v>
      </c>
      <c r="B224" s="37">
        <v>0</v>
      </c>
      <c r="C224" s="37">
        <v>0</v>
      </c>
      <c r="D224" s="4">
        <f t="shared" si="32"/>
        <v>0</v>
      </c>
      <c r="E224" s="13">
        <v>0</v>
      </c>
      <c r="F224" s="5" t="s">
        <v>373</v>
      </c>
      <c r="G224" s="5" t="s">
        <v>373</v>
      </c>
      <c r="H224" s="5" t="s">
        <v>373</v>
      </c>
      <c r="I224" s="13" t="s">
        <v>370</v>
      </c>
      <c r="J224" s="5" t="s">
        <v>373</v>
      </c>
      <c r="K224" s="5" t="s">
        <v>373</v>
      </c>
      <c r="L224" s="5" t="s">
        <v>373</v>
      </c>
      <c r="M224" s="13" t="s">
        <v>370</v>
      </c>
      <c r="N224" s="37">
        <v>374.9</v>
      </c>
      <c r="O224" s="37">
        <v>1180.0999999999999</v>
      </c>
      <c r="P224" s="4">
        <f t="shared" si="33"/>
        <v>3.1477727393971726</v>
      </c>
      <c r="Q224" s="13">
        <v>20</v>
      </c>
      <c r="R224" s="22">
        <v>1</v>
      </c>
      <c r="S224" s="13">
        <v>15</v>
      </c>
      <c r="T224" s="37">
        <v>85</v>
      </c>
      <c r="U224" s="37">
        <v>0</v>
      </c>
      <c r="V224" s="4">
        <f t="shared" si="34"/>
        <v>0</v>
      </c>
      <c r="W224" s="13">
        <v>30</v>
      </c>
      <c r="X224" s="37">
        <v>33</v>
      </c>
      <c r="Y224" s="37">
        <v>39.200000000000003</v>
      </c>
      <c r="Z224" s="4">
        <f t="shared" si="35"/>
        <v>1.187878787878788</v>
      </c>
      <c r="AA224" s="13">
        <v>20</v>
      </c>
      <c r="AB224" s="20">
        <f t="shared" si="38"/>
        <v>1.1966238887708143</v>
      </c>
      <c r="AC224" s="20">
        <f t="shared" si="40"/>
        <v>1.1966238887708143</v>
      </c>
      <c r="AD224" s="20">
        <v>3721</v>
      </c>
      <c r="AE224" s="4">
        <f t="shared" si="36"/>
        <v>338.27272727272725</v>
      </c>
      <c r="AF224" s="21">
        <f t="shared" si="37"/>
        <v>404.8</v>
      </c>
      <c r="AG224" s="21">
        <f t="shared" si="39"/>
        <v>66.527272727272759</v>
      </c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2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2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2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2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2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2"/>
      <c r="GQ224" s="11"/>
      <c r="GR224" s="11"/>
    </row>
    <row r="225" spans="1:200" s="2" customFormat="1" ht="15" customHeight="1" x14ac:dyDescent="0.25">
      <c r="A225" s="16" t="s">
        <v>224</v>
      </c>
      <c r="B225" s="37">
        <v>0</v>
      </c>
      <c r="C225" s="37">
        <v>0</v>
      </c>
      <c r="D225" s="4">
        <f t="shared" si="32"/>
        <v>0</v>
      </c>
      <c r="E225" s="13">
        <v>0</v>
      </c>
      <c r="F225" s="5" t="s">
        <v>373</v>
      </c>
      <c r="G225" s="5" t="s">
        <v>373</v>
      </c>
      <c r="H225" s="5" t="s">
        <v>373</v>
      </c>
      <c r="I225" s="13" t="s">
        <v>370</v>
      </c>
      <c r="J225" s="5" t="s">
        <v>373</v>
      </c>
      <c r="K225" s="5" t="s">
        <v>373</v>
      </c>
      <c r="L225" s="5" t="s">
        <v>373</v>
      </c>
      <c r="M225" s="13" t="s">
        <v>370</v>
      </c>
      <c r="N225" s="37">
        <v>53.1</v>
      </c>
      <c r="O225" s="37">
        <v>53.2</v>
      </c>
      <c r="P225" s="4">
        <f t="shared" si="33"/>
        <v>1.0018832391713748</v>
      </c>
      <c r="Q225" s="13">
        <v>20</v>
      </c>
      <c r="R225" s="22">
        <v>1</v>
      </c>
      <c r="S225" s="13">
        <v>15</v>
      </c>
      <c r="T225" s="37">
        <v>182</v>
      </c>
      <c r="U225" s="37">
        <v>92.5</v>
      </c>
      <c r="V225" s="4">
        <f t="shared" si="34"/>
        <v>0.50824175824175821</v>
      </c>
      <c r="W225" s="13">
        <v>40</v>
      </c>
      <c r="X225" s="37">
        <v>11</v>
      </c>
      <c r="Y225" s="37">
        <v>16.399999999999999</v>
      </c>
      <c r="Z225" s="4">
        <f t="shared" si="35"/>
        <v>1.4909090909090907</v>
      </c>
      <c r="AA225" s="13">
        <v>10</v>
      </c>
      <c r="AB225" s="20">
        <f t="shared" si="38"/>
        <v>0.8267814826139851</v>
      </c>
      <c r="AC225" s="20">
        <f t="shared" si="40"/>
        <v>0.8267814826139851</v>
      </c>
      <c r="AD225" s="20">
        <v>1788</v>
      </c>
      <c r="AE225" s="4">
        <f t="shared" si="36"/>
        <v>162.54545454545453</v>
      </c>
      <c r="AF225" s="21">
        <f t="shared" si="37"/>
        <v>134.4</v>
      </c>
      <c r="AG225" s="21">
        <f t="shared" si="39"/>
        <v>-28.145454545454527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2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2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2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2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2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2"/>
      <c r="GQ225" s="11"/>
      <c r="GR225" s="11"/>
    </row>
    <row r="226" spans="1:200" s="2" customFormat="1" ht="15" customHeight="1" x14ac:dyDescent="0.25">
      <c r="A226" s="36" t="s">
        <v>225</v>
      </c>
      <c r="B226" s="37"/>
      <c r="C226" s="37"/>
      <c r="D226" s="4"/>
      <c r="E226" s="13"/>
      <c r="F226" s="5"/>
      <c r="G226" s="5"/>
      <c r="H226" s="5"/>
      <c r="I226" s="13"/>
      <c r="J226" s="5"/>
      <c r="K226" s="5"/>
      <c r="L226" s="5"/>
      <c r="M226" s="13"/>
      <c r="N226" s="37"/>
      <c r="O226" s="37"/>
      <c r="P226" s="4"/>
      <c r="Q226" s="13"/>
      <c r="R226" s="22"/>
      <c r="S226" s="13"/>
      <c r="T226" s="37"/>
      <c r="U226" s="37"/>
      <c r="V226" s="4"/>
      <c r="W226" s="13"/>
      <c r="X226" s="37"/>
      <c r="Y226" s="37"/>
      <c r="Z226" s="4"/>
      <c r="AA226" s="13"/>
      <c r="AB226" s="20"/>
      <c r="AC226" s="20"/>
      <c r="AD226" s="20"/>
      <c r="AE226" s="4"/>
      <c r="AF226" s="21"/>
      <c r="AG226" s="2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2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2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2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2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2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2"/>
      <c r="GQ226" s="11"/>
      <c r="GR226" s="11"/>
    </row>
    <row r="227" spans="1:200" s="2" customFormat="1" ht="15" customHeight="1" x14ac:dyDescent="0.25">
      <c r="A227" s="16" t="s">
        <v>226</v>
      </c>
      <c r="B227" s="37">
        <v>0</v>
      </c>
      <c r="C227" s="37">
        <v>0</v>
      </c>
      <c r="D227" s="4">
        <f t="shared" si="32"/>
        <v>0</v>
      </c>
      <c r="E227" s="13">
        <v>0</v>
      </c>
      <c r="F227" s="5" t="s">
        <v>373</v>
      </c>
      <c r="G227" s="5" t="s">
        <v>373</v>
      </c>
      <c r="H227" s="5" t="s">
        <v>373</v>
      </c>
      <c r="I227" s="13" t="s">
        <v>370</v>
      </c>
      <c r="J227" s="5" t="s">
        <v>373</v>
      </c>
      <c r="K227" s="5" t="s">
        <v>373</v>
      </c>
      <c r="L227" s="5" t="s">
        <v>373</v>
      </c>
      <c r="M227" s="13" t="s">
        <v>370</v>
      </c>
      <c r="N227" s="37">
        <v>128.6</v>
      </c>
      <c r="O227" s="37">
        <v>1786.3</v>
      </c>
      <c r="P227" s="4">
        <f t="shared" si="33"/>
        <v>13.89035769828927</v>
      </c>
      <c r="Q227" s="13">
        <v>20</v>
      </c>
      <c r="R227" s="22">
        <v>1</v>
      </c>
      <c r="S227" s="13">
        <v>15</v>
      </c>
      <c r="T227" s="37">
        <v>12</v>
      </c>
      <c r="U227" s="37">
        <v>0</v>
      </c>
      <c r="V227" s="4">
        <f t="shared" si="34"/>
        <v>0</v>
      </c>
      <c r="W227" s="13">
        <v>20</v>
      </c>
      <c r="X227" s="37" t="s">
        <v>416</v>
      </c>
      <c r="Y227" s="37">
        <v>0</v>
      </c>
      <c r="Z227" s="4">
        <f t="shared" si="35"/>
        <v>0</v>
      </c>
      <c r="AA227" s="13">
        <v>30</v>
      </c>
      <c r="AB227" s="20">
        <f t="shared" si="38"/>
        <v>3.4447900466562991</v>
      </c>
      <c r="AC227" s="20">
        <f t="shared" si="40"/>
        <v>1.3</v>
      </c>
      <c r="AD227" s="20">
        <v>584</v>
      </c>
      <c r="AE227" s="4">
        <f t="shared" si="36"/>
        <v>53.090909090909093</v>
      </c>
      <c r="AF227" s="21">
        <f t="shared" si="37"/>
        <v>69</v>
      </c>
      <c r="AG227" s="21">
        <f t="shared" si="39"/>
        <v>15.909090909090907</v>
      </c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2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2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2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2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2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2"/>
      <c r="GQ227" s="11"/>
      <c r="GR227" s="11"/>
    </row>
    <row r="228" spans="1:200" s="2" customFormat="1" ht="15" customHeight="1" x14ac:dyDescent="0.25">
      <c r="A228" s="16" t="s">
        <v>150</v>
      </c>
      <c r="B228" s="37">
        <v>0</v>
      </c>
      <c r="C228" s="37">
        <v>0</v>
      </c>
      <c r="D228" s="4">
        <f t="shared" si="32"/>
        <v>0</v>
      </c>
      <c r="E228" s="13">
        <v>0</v>
      </c>
      <c r="F228" s="5" t="s">
        <v>373</v>
      </c>
      <c r="G228" s="5" t="s">
        <v>373</v>
      </c>
      <c r="H228" s="5" t="s">
        <v>373</v>
      </c>
      <c r="I228" s="13" t="s">
        <v>370</v>
      </c>
      <c r="J228" s="5" t="s">
        <v>373</v>
      </c>
      <c r="K228" s="5" t="s">
        <v>373</v>
      </c>
      <c r="L228" s="5" t="s">
        <v>373</v>
      </c>
      <c r="M228" s="13" t="s">
        <v>370</v>
      </c>
      <c r="N228" s="37">
        <v>17.100000000000001</v>
      </c>
      <c r="O228" s="37">
        <v>27.5</v>
      </c>
      <c r="P228" s="4">
        <f t="shared" si="33"/>
        <v>1.6081871345029239</v>
      </c>
      <c r="Q228" s="13">
        <v>20</v>
      </c>
      <c r="R228" s="22">
        <v>1</v>
      </c>
      <c r="S228" s="13">
        <v>15</v>
      </c>
      <c r="T228" s="37">
        <v>43</v>
      </c>
      <c r="U228" s="37">
        <v>6.3</v>
      </c>
      <c r="V228" s="4">
        <f t="shared" si="34"/>
        <v>0.14651162790697675</v>
      </c>
      <c r="W228" s="13">
        <v>30</v>
      </c>
      <c r="X228" s="37" t="s">
        <v>423</v>
      </c>
      <c r="Y228" s="37">
        <v>2</v>
      </c>
      <c r="Z228" s="4">
        <f t="shared" si="35"/>
        <v>5</v>
      </c>
      <c r="AA228" s="13">
        <v>20</v>
      </c>
      <c r="AB228" s="20">
        <f t="shared" si="38"/>
        <v>1.783048135614915</v>
      </c>
      <c r="AC228" s="20">
        <f t="shared" si="40"/>
        <v>1.2583048135614914</v>
      </c>
      <c r="AD228" s="20">
        <v>1851</v>
      </c>
      <c r="AE228" s="4">
        <f t="shared" si="36"/>
        <v>168.27272727272728</v>
      </c>
      <c r="AF228" s="21">
        <f t="shared" si="37"/>
        <v>211.7</v>
      </c>
      <c r="AG228" s="21">
        <f t="shared" si="39"/>
        <v>43.427272727272708</v>
      </c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2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2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2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2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2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2"/>
      <c r="GQ228" s="11"/>
      <c r="GR228" s="11"/>
    </row>
    <row r="229" spans="1:200" s="2" customFormat="1" ht="15" customHeight="1" x14ac:dyDescent="0.25">
      <c r="A229" s="16" t="s">
        <v>227</v>
      </c>
      <c r="B229" s="37">
        <v>0</v>
      </c>
      <c r="C229" s="37">
        <v>0</v>
      </c>
      <c r="D229" s="4">
        <f t="shared" si="32"/>
        <v>0</v>
      </c>
      <c r="E229" s="13">
        <v>0</v>
      </c>
      <c r="F229" s="5" t="s">
        <v>373</v>
      </c>
      <c r="G229" s="5" t="s">
        <v>373</v>
      </c>
      <c r="H229" s="5" t="s">
        <v>373</v>
      </c>
      <c r="I229" s="13" t="s">
        <v>370</v>
      </c>
      <c r="J229" s="5" t="s">
        <v>373</v>
      </c>
      <c r="K229" s="5" t="s">
        <v>373</v>
      </c>
      <c r="L229" s="5" t="s">
        <v>373</v>
      </c>
      <c r="M229" s="13" t="s">
        <v>370</v>
      </c>
      <c r="N229" s="37">
        <v>11.9</v>
      </c>
      <c r="O229" s="37">
        <v>120.1</v>
      </c>
      <c r="P229" s="4">
        <f t="shared" si="33"/>
        <v>10.092436974789916</v>
      </c>
      <c r="Q229" s="13">
        <v>20</v>
      </c>
      <c r="R229" s="22">
        <v>1</v>
      </c>
      <c r="S229" s="13">
        <v>15</v>
      </c>
      <c r="T229" s="37">
        <v>35</v>
      </c>
      <c r="U229" s="37">
        <v>26.4</v>
      </c>
      <c r="V229" s="4">
        <f t="shared" si="34"/>
        <v>0.75428571428571423</v>
      </c>
      <c r="W229" s="13">
        <v>15</v>
      </c>
      <c r="X229" s="37" t="s">
        <v>421</v>
      </c>
      <c r="Y229" s="37">
        <v>0.5</v>
      </c>
      <c r="Z229" s="4">
        <f t="shared" si="35"/>
        <v>0.55555555555555558</v>
      </c>
      <c r="AA229" s="13">
        <v>35</v>
      </c>
      <c r="AB229" s="20">
        <f t="shared" si="38"/>
        <v>2.9130290547591589</v>
      </c>
      <c r="AC229" s="20">
        <f t="shared" si="40"/>
        <v>1.3</v>
      </c>
      <c r="AD229" s="20">
        <v>2099</v>
      </c>
      <c r="AE229" s="4">
        <f t="shared" si="36"/>
        <v>190.81818181818181</v>
      </c>
      <c r="AF229" s="21">
        <f t="shared" si="37"/>
        <v>248.1</v>
      </c>
      <c r="AG229" s="21">
        <f t="shared" si="39"/>
        <v>57.281818181818181</v>
      </c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2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2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2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2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2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2"/>
      <c r="GQ229" s="11"/>
      <c r="GR229" s="11"/>
    </row>
    <row r="230" spans="1:200" s="2" customFormat="1" ht="15" customHeight="1" x14ac:dyDescent="0.25">
      <c r="A230" s="16" t="s">
        <v>228</v>
      </c>
      <c r="B230" s="37">
        <v>0</v>
      </c>
      <c r="C230" s="37">
        <v>0</v>
      </c>
      <c r="D230" s="4">
        <f t="shared" si="32"/>
        <v>0</v>
      </c>
      <c r="E230" s="13">
        <v>0</v>
      </c>
      <c r="F230" s="5" t="s">
        <v>373</v>
      </c>
      <c r="G230" s="5" t="s">
        <v>373</v>
      </c>
      <c r="H230" s="5" t="s">
        <v>373</v>
      </c>
      <c r="I230" s="13" t="s">
        <v>370</v>
      </c>
      <c r="J230" s="5" t="s">
        <v>373</v>
      </c>
      <c r="K230" s="5" t="s">
        <v>373</v>
      </c>
      <c r="L230" s="5" t="s">
        <v>373</v>
      </c>
      <c r="M230" s="13" t="s">
        <v>370</v>
      </c>
      <c r="N230" s="37">
        <v>71.5</v>
      </c>
      <c r="O230" s="37">
        <v>26.3</v>
      </c>
      <c r="P230" s="4">
        <f t="shared" si="33"/>
        <v>0.36783216783216782</v>
      </c>
      <c r="Q230" s="13">
        <v>20</v>
      </c>
      <c r="R230" s="22">
        <v>1</v>
      </c>
      <c r="S230" s="13">
        <v>15</v>
      </c>
      <c r="T230" s="37" t="s">
        <v>415</v>
      </c>
      <c r="U230" s="37">
        <v>2</v>
      </c>
      <c r="V230" s="4">
        <f t="shared" si="34"/>
        <v>9.3023255813953487E-2</v>
      </c>
      <c r="W230" s="13">
        <v>25</v>
      </c>
      <c r="X230" s="37" t="s">
        <v>420</v>
      </c>
      <c r="Y230" s="37">
        <v>0.6</v>
      </c>
      <c r="Z230" s="4">
        <f t="shared" si="35"/>
        <v>2</v>
      </c>
      <c r="AA230" s="13">
        <v>25</v>
      </c>
      <c r="AB230" s="20">
        <f t="shared" si="38"/>
        <v>0.87861440884696695</v>
      </c>
      <c r="AC230" s="20">
        <f t="shared" si="40"/>
        <v>0.87861440884696695</v>
      </c>
      <c r="AD230" s="20">
        <v>1808</v>
      </c>
      <c r="AE230" s="4">
        <f t="shared" si="36"/>
        <v>164.36363636363637</v>
      </c>
      <c r="AF230" s="21">
        <f t="shared" si="37"/>
        <v>144.4</v>
      </c>
      <c r="AG230" s="21">
        <f t="shared" si="39"/>
        <v>-19.963636363636368</v>
      </c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2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2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2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2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2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2"/>
      <c r="GQ230" s="11"/>
      <c r="GR230" s="11"/>
    </row>
    <row r="231" spans="1:200" s="2" customFormat="1" ht="15" customHeight="1" x14ac:dyDescent="0.25">
      <c r="A231" s="16" t="s">
        <v>229</v>
      </c>
      <c r="B231" s="37">
        <v>0</v>
      </c>
      <c r="C231" s="37">
        <v>12444</v>
      </c>
      <c r="D231" s="4">
        <f t="shared" si="32"/>
        <v>0</v>
      </c>
      <c r="E231" s="13">
        <v>0</v>
      </c>
      <c r="F231" s="5" t="s">
        <v>373</v>
      </c>
      <c r="G231" s="5" t="s">
        <v>373</v>
      </c>
      <c r="H231" s="5" t="s">
        <v>373</v>
      </c>
      <c r="I231" s="13" t="s">
        <v>370</v>
      </c>
      <c r="J231" s="5" t="s">
        <v>373</v>
      </c>
      <c r="K231" s="5" t="s">
        <v>373</v>
      </c>
      <c r="L231" s="5" t="s">
        <v>373</v>
      </c>
      <c r="M231" s="13" t="s">
        <v>370</v>
      </c>
      <c r="N231" s="37">
        <v>179</v>
      </c>
      <c r="O231" s="37">
        <v>-179.5</v>
      </c>
      <c r="P231" s="4">
        <f t="shared" si="33"/>
        <v>0</v>
      </c>
      <c r="Q231" s="13">
        <v>20</v>
      </c>
      <c r="R231" s="22">
        <v>1</v>
      </c>
      <c r="S231" s="13">
        <v>15</v>
      </c>
      <c r="T231" s="37">
        <v>4</v>
      </c>
      <c r="U231" s="37">
        <v>0</v>
      </c>
      <c r="V231" s="4">
        <f t="shared" si="34"/>
        <v>0</v>
      </c>
      <c r="W231" s="13">
        <v>15</v>
      </c>
      <c r="X231" s="37" t="s">
        <v>420</v>
      </c>
      <c r="Y231" s="37">
        <v>1.4</v>
      </c>
      <c r="Z231" s="4">
        <f t="shared" si="35"/>
        <v>4.666666666666667</v>
      </c>
      <c r="AA231" s="13">
        <v>35</v>
      </c>
      <c r="AB231" s="20">
        <f t="shared" si="38"/>
        <v>2.0980392156862746</v>
      </c>
      <c r="AC231" s="20">
        <f t="shared" si="40"/>
        <v>1.2898039215686274</v>
      </c>
      <c r="AD231" s="20">
        <v>874</v>
      </c>
      <c r="AE231" s="4">
        <f t="shared" si="36"/>
        <v>79.454545454545453</v>
      </c>
      <c r="AF231" s="21">
        <f t="shared" si="37"/>
        <v>102.5</v>
      </c>
      <c r="AG231" s="21">
        <f t="shared" si="39"/>
        <v>23.045454545454547</v>
      </c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2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2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2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2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2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2"/>
      <c r="GQ231" s="11"/>
      <c r="GR231" s="11"/>
    </row>
    <row r="232" spans="1:200" s="2" customFormat="1" ht="15" customHeight="1" x14ac:dyDescent="0.25">
      <c r="A232" s="16" t="s">
        <v>230</v>
      </c>
      <c r="B232" s="37">
        <v>699108.7</v>
      </c>
      <c r="C232" s="37">
        <v>625764</v>
      </c>
      <c r="D232" s="4">
        <f t="shared" si="32"/>
        <v>0.89508827454156992</v>
      </c>
      <c r="E232" s="13">
        <v>10</v>
      </c>
      <c r="F232" s="5" t="s">
        <v>373</v>
      </c>
      <c r="G232" s="5" t="s">
        <v>373</v>
      </c>
      <c r="H232" s="5" t="s">
        <v>373</v>
      </c>
      <c r="I232" s="13" t="s">
        <v>370</v>
      </c>
      <c r="J232" s="5" t="s">
        <v>373</v>
      </c>
      <c r="K232" s="5" t="s">
        <v>373</v>
      </c>
      <c r="L232" s="5" t="s">
        <v>373</v>
      </c>
      <c r="M232" s="13" t="s">
        <v>370</v>
      </c>
      <c r="N232" s="37">
        <v>3232.1</v>
      </c>
      <c r="O232" s="37">
        <v>2712.2</v>
      </c>
      <c r="P232" s="4">
        <f t="shared" si="33"/>
        <v>0.83914482843971405</v>
      </c>
      <c r="Q232" s="13">
        <v>20</v>
      </c>
      <c r="R232" s="22">
        <v>1</v>
      </c>
      <c r="S232" s="13">
        <v>15</v>
      </c>
      <c r="T232" s="37" t="s">
        <v>414</v>
      </c>
      <c r="U232" s="37">
        <v>0</v>
      </c>
      <c r="V232" s="4">
        <f t="shared" si="34"/>
        <v>0</v>
      </c>
      <c r="W232" s="13">
        <v>15</v>
      </c>
      <c r="X232" s="37" t="s">
        <v>424</v>
      </c>
      <c r="Y232" s="37">
        <v>0</v>
      </c>
      <c r="Z232" s="4">
        <f t="shared" si="35"/>
        <v>0</v>
      </c>
      <c r="AA232" s="13">
        <v>35</v>
      </c>
      <c r="AB232" s="20">
        <f t="shared" si="38"/>
        <v>0.42877662436010511</v>
      </c>
      <c r="AC232" s="20">
        <f t="shared" si="40"/>
        <v>0.42877662436010511</v>
      </c>
      <c r="AD232" s="20">
        <v>1307</v>
      </c>
      <c r="AE232" s="4">
        <f t="shared" si="36"/>
        <v>118.81818181818181</v>
      </c>
      <c r="AF232" s="21">
        <f t="shared" si="37"/>
        <v>50.9</v>
      </c>
      <c r="AG232" s="21">
        <f t="shared" si="39"/>
        <v>-67.918181818181807</v>
      </c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2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2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2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2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2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2"/>
      <c r="GQ232" s="11"/>
      <c r="GR232" s="11"/>
    </row>
    <row r="233" spans="1:200" s="2" customFormat="1" ht="15" customHeight="1" x14ac:dyDescent="0.25">
      <c r="A233" s="16" t="s">
        <v>231</v>
      </c>
      <c r="B233" s="37">
        <v>0</v>
      </c>
      <c r="C233" s="37">
        <v>0</v>
      </c>
      <c r="D233" s="4">
        <f t="shared" si="32"/>
        <v>0</v>
      </c>
      <c r="E233" s="13">
        <v>0</v>
      </c>
      <c r="F233" s="5" t="s">
        <v>373</v>
      </c>
      <c r="G233" s="5" t="s">
        <v>373</v>
      </c>
      <c r="H233" s="5" t="s">
        <v>373</v>
      </c>
      <c r="I233" s="13" t="s">
        <v>370</v>
      </c>
      <c r="J233" s="5" t="s">
        <v>373</v>
      </c>
      <c r="K233" s="5" t="s">
        <v>373</v>
      </c>
      <c r="L233" s="5" t="s">
        <v>373</v>
      </c>
      <c r="M233" s="13" t="s">
        <v>370</v>
      </c>
      <c r="N233" s="37">
        <v>25</v>
      </c>
      <c r="O233" s="37">
        <v>35.799999999999997</v>
      </c>
      <c r="P233" s="4">
        <f t="shared" si="33"/>
        <v>1.4319999999999999</v>
      </c>
      <c r="Q233" s="13">
        <v>20</v>
      </c>
      <c r="R233" s="22">
        <v>1</v>
      </c>
      <c r="S233" s="13">
        <v>15</v>
      </c>
      <c r="T233" s="37">
        <v>58</v>
      </c>
      <c r="U233" s="37">
        <v>105.4</v>
      </c>
      <c r="V233" s="4">
        <f t="shared" si="34"/>
        <v>1.817241379310345</v>
      </c>
      <c r="W233" s="13">
        <v>30</v>
      </c>
      <c r="X233" s="37" t="s">
        <v>414</v>
      </c>
      <c r="Y233" s="37">
        <v>1.8</v>
      </c>
      <c r="Z233" s="4">
        <f t="shared" si="35"/>
        <v>3</v>
      </c>
      <c r="AA233" s="13">
        <v>20</v>
      </c>
      <c r="AB233" s="20">
        <f t="shared" si="38"/>
        <v>1.8606734279918864</v>
      </c>
      <c r="AC233" s="20">
        <f t="shared" si="40"/>
        <v>1.2660673427991886</v>
      </c>
      <c r="AD233" s="20">
        <v>1400</v>
      </c>
      <c r="AE233" s="4">
        <f t="shared" si="36"/>
        <v>127.27272727272727</v>
      </c>
      <c r="AF233" s="21">
        <f t="shared" si="37"/>
        <v>161.1</v>
      </c>
      <c r="AG233" s="21">
        <f t="shared" si="39"/>
        <v>33.827272727272728</v>
      </c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2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2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2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2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2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2"/>
      <c r="GQ233" s="11"/>
      <c r="GR233" s="11"/>
    </row>
    <row r="234" spans="1:200" s="2" customFormat="1" ht="15" customHeight="1" x14ac:dyDescent="0.25">
      <c r="A234" s="16" t="s">
        <v>232</v>
      </c>
      <c r="B234" s="37">
        <v>0</v>
      </c>
      <c r="C234" s="37">
        <v>0</v>
      </c>
      <c r="D234" s="4">
        <f t="shared" si="32"/>
        <v>0</v>
      </c>
      <c r="E234" s="13">
        <v>0</v>
      </c>
      <c r="F234" s="5" t="s">
        <v>373</v>
      </c>
      <c r="G234" s="5" t="s">
        <v>373</v>
      </c>
      <c r="H234" s="5" t="s">
        <v>373</v>
      </c>
      <c r="I234" s="13" t="s">
        <v>370</v>
      </c>
      <c r="J234" s="5" t="s">
        <v>373</v>
      </c>
      <c r="K234" s="5" t="s">
        <v>373</v>
      </c>
      <c r="L234" s="5" t="s">
        <v>373</v>
      </c>
      <c r="M234" s="13" t="s">
        <v>370</v>
      </c>
      <c r="N234" s="37">
        <v>14.2</v>
      </c>
      <c r="O234" s="37">
        <v>1616.2</v>
      </c>
      <c r="P234" s="4">
        <f t="shared" si="33"/>
        <v>113.81690140845072</v>
      </c>
      <c r="Q234" s="13">
        <v>20</v>
      </c>
      <c r="R234" s="22">
        <v>1</v>
      </c>
      <c r="S234" s="13">
        <v>15</v>
      </c>
      <c r="T234" s="37">
        <v>10</v>
      </c>
      <c r="U234" s="37">
        <v>0</v>
      </c>
      <c r="V234" s="4">
        <f t="shared" si="34"/>
        <v>0</v>
      </c>
      <c r="W234" s="13">
        <v>25</v>
      </c>
      <c r="X234" s="37" t="s">
        <v>423</v>
      </c>
      <c r="Y234" s="37">
        <v>0.4</v>
      </c>
      <c r="Z234" s="4">
        <f t="shared" si="35"/>
        <v>1</v>
      </c>
      <c r="AA234" s="13">
        <v>25</v>
      </c>
      <c r="AB234" s="20">
        <f t="shared" si="38"/>
        <v>27.251035625517815</v>
      </c>
      <c r="AC234" s="20">
        <f t="shared" si="40"/>
        <v>1.3</v>
      </c>
      <c r="AD234" s="20">
        <v>917</v>
      </c>
      <c r="AE234" s="4">
        <f t="shared" si="36"/>
        <v>83.36363636363636</v>
      </c>
      <c r="AF234" s="21">
        <f t="shared" si="37"/>
        <v>108.4</v>
      </c>
      <c r="AG234" s="21">
        <f t="shared" si="39"/>
        <v>25.036363636363646</v>
      </c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2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2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2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2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2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2"/>
      <c r="GQ234" s="11"/>
      <c r="GR234" s="11"/>
    </row>
    <row r="235" spans="1:200" s="2" customFormat="1" ht="15" customHeight="1" x14ac:dyDescent="0.25">
      <c r="A235" s="16" t="s">
        <v>233</v>
      </c>
      <c r="B235" s="37">
        <v>591.29999999999995</v>
      </c>
      <c r="C235" s="37">
        <v>7740</v>
      </c>
      <c r="D235" s="4">
        <f t="shared" si="32"/>
        <v>13.089802130898022</v>
      </c>
      <c r="E235" s="13">
        <v>10</v>
      </c>
      <c r="F235" s="5" t="s">
        <v>373</v>
      </c>
      <c r="G235" s="5" t="s">
        <v>373</v>
      </c>
      <c r="H235" s="5" t="s">
        <v>373</v>
      </c>
      <c r="I235" s="13" t="s">
        <v>370</v>
      </c>
      <c r="J235" s="5" t="s">
        <v>373</v>
      </c>
      <c r="K235" s="5" t="s">
        <v>373</v>
      </c>
      <c r="L235" s="5" t="s">
        <v>373</v>
      </c>
      <c r="M235" s="13" t="s">
        <v>370</v>
      </c>
      <c r="N235" s="37">
        <v>805.6</v>
      </c>
      <c r="O235" s="37">
        <v>472</v>
      </c>
      <c r="P235" s="4">
        <f t="shared" si="33"/>
        <v>0.58589870903674279</v>
      </c>
      <c r="Q235" s="13">
        <v>20</v>
      </c>
      <c r="R235" s="22">
        <v>1</v>
      </c>
      <c r="S235" s="13">
        <v>15</v>
      </c>
      <c r="T235" s="37">
        <v>31</v>
      </c>
      <c r="U235" s="37">
        <v>0</v>
      </c>
      <c r="V235" s="4">
        <f t="shared" si="34"/>
        <v>0</v>
      </c>
      <c r="W235" s="13">
        <v>20</v>
      </c>
      <c r="X235" s="37" t="s">
        <v>425</v>
      </c>
      <c r="Y235" s="37">
        <v>2.1</v>
      </c>
      <c r="Z235" s="4">
        <f t="shared" si="35"/>
        <v>1.7500000000000002</v>
      </c>
      <c r="AA235" s="13">
        <v>30</v>
      </c>
      <c r="AB235" s="20">
        <f t="shared" si="38"/>
        <v>2.2117473209443692</v>
      </c>
      <c r="AC235" s="20">
        <f t="shared" si="40"/>
        <v>1.3</v>
      </c>
      <c r="AD235" s="20">
        <v>5697</v>
      </c>
      <c r="AE235" s="4">
        <f t="shared" si="36"/>
        <v>517.90909090909088</v>
      </c>
      <c r="AF235" s="21">
        <f t="shared" si="37"/>
        <v>673.3</v>
      </c>
      <c r="AG235" s="21">
        <f t="shared" si="39"/>
        <v>155.39090909090908</v>
      </c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2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2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2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2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2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2"/>
      <c r="GQ235" s="11"/>
      <c r="GR235" s="11"/>
    </row>
    <row r="236" spans="1:200" s="2" customFormat="1" ht="15" customHeight="1" x14ac:dyDescent="0.25">
      <c r="A236" s="36" t="s">
        <v>234</v>
      </c>
      <c r="B236" s="37"/>
      <c r="C236" s="37"/>
      <c r="D236" s="4"/>
      <c r="E236" s="13"/>
      <c r="F236" s="5"/>
      <c r="G236" s="5"/>
      <c r="H236" s="5"/>
      <c r="I236" s="13"/>
      <c r="J236" s="5"/>
      <c r="K236" s="5"/>
      <c r="L236" s="5"/>
      <c r="M236" s="13"/>
      <c r="N236" s="37"/>
      <c r="O236" s="37"/>
      <c r="P236" s="4"/>
      <c r="Q236" s="13"/>
      <c r="R236" s="22"/>
      <c r="S236" s="13"/>
      <c r="T236" s="37"/>
      <c r="U236" s="37"/>
      <c r="V236" s="4"/>
      <c r="W236" s="13"/>
      <c r="X236" s="37"/>
      <c r="Y236" s="37"/>
      <c r="Z236" s="4"/>
      <c r="AA236" s="13"/>
      <c r="AB236" s="20"/>
      <c r="AC236" s="20"/>
      <c r="AD236" s="20"/>
      <c r="AE236" s="4"/>
      <c r="AF236" s="21"/>
      <c r="AG236" s="2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2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2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2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2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2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2"/>
      <c r="GQ236" s="11"/>
      <c r="GR236" s="11"/>
    </row>
    <row r="237" spans="1:200" s="2" customFormat="1" ht="15" customHeight="1" x14ac:dyDescent="0.25">
      <c r="A237" s="16" t="s">
        <v>235</v>
      </c>
      <c r="B237" s="37">
        <v>0</v>
      </c>
      <c r="C237" s="37">
        <v>0</v>
      </c>
      <c r="D237" s="4">
        <f t="shared" si="32"/>
        <v>0</v>
      </c>
      <c r="E237" s="13">
        <v>0</v>
      </c>
      <c r="F237" s="5" t="s">
        <v>373</v>
      </c>
      <c r="G237" s="5" t="s">
        <v>373</v>
      </c>
      <c r="H237" s="5" t="s">
        <v>373</v>
      </c>
      <c r="I237" s="13" t="s">
        <v>370</v>
      </c>
      <c r="J237" s="5" t="s">
        <v>373</v>
      </c>
      <c r="K237" s="5" t="s">
        <v>373</v>
      </c>
      <c r="L237" s="5" t="s">
        <v>373</v>
      </c>
      <c r="M237" s="13" t="s">
        <v>370</v>
      </c>
      <c r="N237" s="37">
        <v>105.9</v>
      </c>
      <c r="O237" s="37">
        <v>47.8</v>
      </c>
      <c r="P237" s="4">
        <f t="shared" si="33"/>
        <v>0.45136921624173743</v>
      </c>
      <c r="Q237" s="13">
        <v>20</v>
      </c>
      <c r="R237" s="22">
        <v>1</v>
      </c>
      <c r="S237" s="13">
        <v>15</v>
      </c>
      <c r="T237" s="37">
        <v>10</v>
      </c>
      <c r="U237" s="37">
        <v>1</v>
      </c>
      <c r="V237" s="4">
        <f t="shared" si="34"/>
        <v>0.1</v>
      </c>
      <c r="W237" s="13">
        <v>20</v>
      </c>
      <c r="X237" s="37">
        <v>2</v>
      </c>
      <c r="Y237" s="37">
        <v>1.3</v>
      </c>
      <c r="Z237" s="4">
        <f t="shared" si="35"/>
        <v>0.65</v>
      </c>
      <c r="AA237" s="13">
        <v>30</v>
      </c>
      <c r="AB237" s="20">
        <f t="shared" si="38"/>
        <v>0.5356162861745265</v>
      </c>
      <c r="AC237" s="20">
        <f t="shared" si="40"/>
        <v>0.5356162861745265</v>
      </c>
      <c r="AD237" s="20">
        <v>1383</v>
      </c>
      <c r="AE237" s="4">
        <f t="shared" si="36"/>
        <v>125.72727272727273</v>
      </c>
      <c r="AF237" s="21">
        <f t="shared" si="37"/>
        <v>67.3</v>
      </c>
      <c r="AG237" s="21">
        <f t="shared" si="39"/>
        <v>-58.427272727272737</v>
      </c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2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2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2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2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2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2"/>
      <c r="GQ237" s="11"/>
      <c r="GR237" s="11"/>
    </row>
    <row r="238" spans="1:200" s="2" customFormat="1" ht="15" customHeight="1" x14ac:dyDescent="0.25">
      <c r="A238" s="16" t="s">
        <v>236</v>
      </c>
      <c r="B238" s="37">
        <v>0</v>
      </c>
      <c r="C238" s="37">
        <v>0</v>
      </c>
      <c r="D238" s="4">
        <f t="shared" si="32"/>
        <v>0</v>
      </c>
      <c r="E238" s="13">
        <v>0</v>
      </c>
      <c r="F238" s="5" t="s">
        <v>373</v>
      </c>
      <c r="G238" s="5" t="s">
        <v>373</v>
      </c>
      <c r="H238" s="5" t="s">
        <v>373</v>
      </c>
      <c r="I238" s="13" t="s">
        <v>370</v>
      </c>
      <c r="J238" s="5" t="s">
        <v>373</v>
      </c>
      <c r="K238" s="5" t="s">
        <v>373</v>
      </c>
      <c r="L238" s="5" t="s">
        <v>373</v>
      </c>
      <c r="M238" s="13" t="s">
        <v>370</v>
      </c>
      <c r="N238" s="37">
        <v>98</v>
      </c>
      <c r="O238" s="37">
        <v>59.6</v>
      </c>
      <c r="P238" s="4">
        <f t="shared" si="33"/>
        <v>0.60816326530612241</v>
      </c>
      <c r="Q238" s="13">
        <v>20</v>
      </c>
      <c r="R238" s="22">
        <v>1</v>
      </c>
      <c r="S238" s="13">
        <v>15</v>
      </c>
      <c r="T238" s="37">
        <v>19</v>
      </c>
      <c r="U238" s="37">
        <v>15.7</v>
      </c>
      <c r="V238" s="4">
        <f t="shared" si="34"/>
        <v>0.82631578947368423</v>
      </c>
      <c r="W238" s="13">
        <v>25</v>
      </c>
      <c r="X238" s="37">
        <v>3</v>
      </c>
      <c r="Y238" s="37">
        <v>0.5</v>
      </c>
      <c r="Z238" s="4">
        <f t="shared" si="35"/>
        <v>0.16666666666666666</v>
      </c>
      <c r="AA238" s="13">
        <v>25</v>
      </c>
      <c r="AB238" s="20">
        <f t="shared" si="38"/>
        <v>0.6116214907015437</v>
      </c>
      <c r="AC238" s="20">
        <f t="shared" si="40"/>
        <v>0.6116214907015437</v>
      </c>
      <c r="AD238" s="20">
        <v>1499</v>
      </c>
      <c r="AE238" s="4">
        <f t="shared" si="36"/>
        <v>136.27272727272728</v>
      </c>
      <c r="AF238" s="21">
        <f t="shared" si="37"/>
        <v>83.3</v>
      </c>
      <c r="AG238" s="21">
        <f t="shared" si="39"/>
        <v>-52.972727272727283</v>
      </c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2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2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2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2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2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2"/>
      <c r="GQ238" s="11"/>
      <c r="GR238" s="11"/>
    </row>
    <row r="239" spans="1:200" s="2" customFormat="1" ht="15" customHeight="1" x14ac:dyDescent="0.25">
      <c r="A239" s="16" t="s">
        <v>237</v>
      </c>
      <c r="B239" s="37">
        <v>0</v>
      </c>
      <c r="C239" s="37">
        <v>0</v>
      </c>
      <c r="D239" s="4">
        <f t="shared" ref="D239:D302" si="41">IF((E239=0),0,IF(B239=0,1,IF(C239&lt;0,0,C239/B239)))</f>
        <v>0</v>
      </c>
      <c r="E239" s="13">
        <v>0</v>
      </c>
      <c r="F239" s="5" t="s">
        <v>373</v>
      </c>
      <c r="G239" s="5" t="s">
        <v>373</v>
      </c>
      <c r="H239" s="5" t="s">
        <v>373</v>
      </c>
      <c r="I239" s="13" t="s">
        <v>370</v>
      </c>
      <c r="J239" s="5" t="s">
        <v>373</v>
      </c>
      <c r="K239" s="5" t="s">
        <v>373</v>
      </c>
      <c r="L239" s="5" t="s">
        <v>373</v>
      </c>
      <c r="M239" s="13" t="s">
        <v>370</v>
      </c>
      <c r="N239" s="37">
        <v>149</v>
      </c>
      <c r="O239" s="37">
        <v>228.3</v>
      </c>
      <c r="P239" s="4">
        <f t="shared" si="33"/>
        <v>1.5322147651006712</v>
      </c>
      <c r="Q239" s="13">
        <v>20</v>
      </c>
      <c r="R239" s="22">
        <v>1</v>
      </c>
      <c r="S239" s="13">
        <v>15</v>
      </c>
      <c r="T239" s="37">
        <v>31</v>
      </c>
      <c r="U239" s="37">
        <v>19.2</v>
      </c>
      <c r="V239" s="4">
        <f t="shared" si="34"/>
        <v>0.61935483870967745</v>
      </c>
      <c r="W239" s="13">
        <v>15</v>
      </c>
      <c r="X239" s="37">
        <v>6</v>
      </c>
      <c r="Y239" s="37">
        <v>8.4</v>
      </c>
      <c r="Z239" s="4">
        <f t="shared" si="35"/>
        <v>1.4000000000000001</v>
      </c>
      <c r="AA239" s="13">
        <v>35</v>
      </c>
      <c r="AB239" s="20">
        <f t="shared" si="38"/>
        <v>1.2227602103842186</v>
      </c>
      <c r="AC239" s="20">
        <f t="shared" si="40"/>
        <v>1.2022760210384218</v>
      </c>
      <c r="AD239" s="20">
        <v>3701</v>
      </c>
      <c r="AE239" s="4">
        <f t="shared" si="36"/>
        <v>336.45454545454544</v>
      </c>
      <c r="AF239" s="21">
        <f t="shared" si="37"/>
        <v>404.5</v>
      </c>
      <c r="AG239" s="21">
        <f t="shared" si="39"/>
        <v>68.045454545454561</v>
      </c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2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2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2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2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2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2"/>
      <c r="GQ239" s="11"/>
      <c r="GR239" s="11"/>
    </row>
    <row r="240" spans="1:200" s="2" customFormat="1" ht="15" customHeight="1" x14ac:dyDescent="0.25">
      <c r="A240" s="16" t="s">
        <v>238</v>
      </c>
      <c r="B240" s="37">
        <v>0</v>
      </c>
      <c r="C240" s="37">
        <v>104.9</v>
      </c>
      <c r="D240" s="4">
        <f t="shared" si="41"/>
        <v>0</v>
      </c>
      <c r="E240" s="13">
        <v>0</v>
      </c>
      <c r="F240" s="5" t="s">
        <v>373</v>
      </c>
      <c r="G240" s="5" t="s">
        <v>373</v>
      </c>
      <c r="H240" s="5" t="s">
        <v>373</v>
      </c>
      <c r="I240" s="13" t="s">
        <v>370</v>
      </c>
      <c r="J240" s="5" t="s">
        <v>373</v>
      </c>
      <c r="K240" s="5" t="s">
        <v>373</v>
      </c>
      <c r="L240" s="5" t="s">
        <v>373</v>
      </c>
      <c r="M240" s="13" t="s">
        <v>370</v>
      </c>
      <c r="N240" s="37">
        <v>192.5</v>
      </c>
      <c r="O240" s="37">
        <v>191.1</v>
      </c>
      <c r="P240" s="4">
        <f t="shared" ref="P240:P303" si="42">IF((Q240=0),0,IF(N240=0,1,IF(O240&lt;0,0,O240/N240)))</f>
        <v>0.99272727272727268</v>
      </c>
      <c r="Q240" s="13">
        <v>20</v>
      </c>
      <c r="R240" s="22">
        <v>1</v>
      </c>
      <c r="S240" s="13">
        <v>15</v>
      </c>
      <c r="T240" s="37">
        <v>18</v>
      </c>
      <c r="U240" s="37">
        <v>6.9</v>
      </c>
      <c r="V240" s="4">
        <f t="shared" ref="V240:V303" si="43">IF((W240=0),0,IF(T240=0,1,IF(U240&lt;0,0,U240/T240)))</f>
        <v>0.38333333333333336</v>
      </c>
      <c r="W240" s="13">
        <v>15</v>
      </c>
      <c r="X240" s="37">
        <v>4</v>
      </c>
      <c r="Y240" s="37">
        <v>0.1</v>
      </c>
      <c r="Z240" s="4">
        <f t="shared" ref="Z240:Z303" si="44">IF((AA240=0),0,IF(X240=0,1,IF(Y240&lt;0,0,Y240/X240)))</f>
        <v>2.5000000000000001E-2</v>
      </c>
      <c r="AA240" s="13">
        <v>35</v>
      </c>
      <c r="AB240" s="20">
        <f t="shared" si="38"/>
        <v>0.4879946524064171</v>
      </c>
      <c r="AC240" s="20">
        <f t="shared" si="40"/>
        <v>0.4879946524064171</v>
      </c>
      <c r="AD240" s="20">
        <v>1805</v>
      </c>
      <c r="AE240" s="4">
        <f t="shared" ref="AE240:AE303" si="45">AD240/11</f>
        <v>164.09090909090909</v>
      </c>
      <c r="AF240" s="21">
        <f t="shared" ref="AF240:AF303" si="46">ROUND(AC240*AE240,1)</f>
        <v>80.099999999999994</v>
      </c>
      <c r="AG240" s="21">
        <f t="shared" si="39"/>
        <v>-83.990909090909099</v>
      </c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2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2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2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2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2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2"/>
      <c r="GQ240" s="11"/>
      <c r="GR240" s="11"/>
    </row>
    <row r="241" spans="1:200" s="2" customFormat="1" ht="15" customHeight="1" x14ac:dyDescent="0.25">
      <c r="A241" s="16" t="s">
        <v>239</v>
      </c>
      <c r="B241" s="37">
        <v>0</v>
      </c>
      <c r="C241" s="37">
        <v>0</v>
      </c>
      <c r="D241" s="4">
        <f t="shared" si="41"/>
        <v>0</v>
      </c>
      <c r="E241" s="13">
        <v>0</v>
      </c>
      <c r="F241" s="5" t="s">
        <v>373</v>
      </c>
      <c r="G241" s="5" t="s">
        <v>373</v>
      </c>
      <c r="H241" s="5" t="s">
        <v>373</v>
      </c>
      <c r="I241" s="13" t="s">
        <v>370</v>
      </c>
      <c r="J241" s="5" t="s">
        <v>373</v>
      </c>
      <c r="K241" s="5" t="s">
        <v>373</v>
      </c>
      <c r="L241" s="5" t="s">
        <v>373</v>
      </c>
      <c r="M241" s="13" t="s">
        <v>370</v>
      </c>
      <c r="N241" s="37">
        <v>57.3</v>
      </c>
      <c r="O241" s="37">
        <v>12.3</v>
      </c>
      <c r="P241" s="4">
        <f t="shared" si="42"/>
        <v>0.21465968586387438</v>
      </c>
      <c r="Q241" s="13">
        <v>20</v>
      </c>
      <c r="R241" s="22">
        <v>1</v>
      </c>
      <c r="S241" s="13">
        <v>15</v>
      </c>
      <c r="T241" s="37">
        <v>16</v>
      </c>
      <c r="U241" s="37">
        <v>0</v>
      </c>
      <c r="V241" s="4">
        <f t="shared" si="43"/>
        <v>0</v>
      </c>
      <c r="W241" s="13">
        <v>20</v>
      </c>
      <c r="X241" s="37">
        <v>3</v>
      </c>
      <c r="Y241" s="37">
        <v>0.3</v>
      </c>
      <c r="Z241" s="4">
        <f t="shared" si="44"/>
        <v>9.9999999999999992E-2</v>
      </c>
      <c r="AA241" s="13">
        <v>30</v>
      </c>
      <c r="AB241" s="20">
        <f t="shared" si="38"/>
        <v>0.26227286726208809</v>
      </c>
      <c r="AC241" s="20">
        <f t="shared" si="40"/>
        <v>0.26227286726208809</v>
      </c>
      <c r="AD241" s="20">
        <v>1458</v>
      </c>
      <c r="AE241" s="4">
        <f t="shared" si="45"/>
        <v>132.54545454545453</v>
      </c>
      <c r="AF241" s="21">
        <f t="shared" si="46"/>
        <v>34.799999999999997</v>
      </c>
      <c r="AG241" s="21">
        <f t="shared" si="39"/>
        <v>-97.745454545454535</v>
      </c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2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2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2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2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2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2"/>
      <c r="GQ241" s="11"/>
      <c r="GR241" s="11"/>
    </row>
    <row r="242" spans="1:200" s="2" customFormat="1" ht="15" customHeight="1" x14ac:dyDescent="0.25">
      <c r="A242" s="16" t="s">
        <v>240</v>
      </c>
      <c r="B242" s="37">
        <v>0</v>
      </c>
      <c r="C242" s="37">
        <v>0</v>
      </c>
      <c r="D242" s="4">
        <f t="shared" si="41"/>
        <v>0</v>
      </c>
      <c r="E242" s="13">
        <v>0</v>
      </c>
      <c r="F242" s="5" t="s">
        <v>373</v>
      </c>
      <c r="G242" s="5" t="s">
        <v>373</v>
      </c>
      <c r="H242" s="5" t="s">
        <v>373</v>
      </c>
      <c r="I242" s="13" t="s">
        <v>370</v>
      </c>
      <c r="J242" s="5" t="s">
        <v>373</v>
      </c>
      <c r="K242" s="5" t="s">
        <v>373</v>
      </c>
      <c r="L242" s="5" t="s">
        <v>373</v>
      </c>
      <c r="M242" s="13" t="s">
        <v>370</v>
      </c>
      <c r="N242" s="37">
        <v>117.3</v>
      </c>
      <c r="O242" s="37">
        <v>58.9</v>
      </c>
      <c r="P242" s="4">
        <f t="shared" si="42"/>
        <v>0.50213128729752776</v>
      </c>
      <c r="Q242" s="13">
        <v>20</v>
      </c>
      <c r="R242" s="22">
        <v>1</v>
      </c>
      <c r="S242" s="13">
        <v>15</v>
      </c>
      <c r="T242" s="37">
        <v>20</v>
      </c>
      <c r="U242" s="37">
        <v>0.1</v>
      </c>
      <c r="V242" s="4">
        <f t="shared" si="43"/>
        <v>5.0000000000000001E-3</v>
      </c>
      <c r="W242" s="13">
        <v>20</v>
      </c>
      <c r="X242" s="37">
        <v>5</v>
      </c>
      <c r="Y242" s="37">
        <v>3</v>
      </c>
      <c r="Z242" s="4">
        <f t="shared" si="44"/>
        <v>0.6</v>
      </c>
      <c r="AA242" s="13">
        <v>30</v>
      </c>
      <c r="AB242" s="20">
        <f t="shared" si="38"/>
        <v>0.50756030289353593</v>
      </c>
      <c r="AC242" s="20">
        <f t="shared" si="40"/>
        <v>0.50756030289353593</v>
      </c>
      <c r="AD242" s="20">
        <v>2842</v>
      </c>
      <c r="AE242" s="4">
        <f t="shared" si="45"/>
        <v>258.36363636363637</v>
      </c>
      <c r="AF242" s="21">
        <f t="shared" si="46"/>
        <v>131.1</v>
      </c>
      <c r="AG242" s="21">
        <f t="shared" si="39"/>
        <v>-127.26363636363638</v>
      </c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2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2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2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2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2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2"/>
      <c r="GQ242" s="11"/>
      <c r="GR242" s="11"/>
    </row>
    <row r="243" spans="1:200" s="2" customFormat="1" ht="15" customHeight="1" x14ac:dyDescent="0.25">
      <c r="A243" s="16" t="s">
        <v>241</v>
      </c>
      <c r="B243" s="37">
        <v>0</v>
      </c>
      <c r="C243" s="37">
        <v>2695.3</v>
      </c>
      <c r="D243" s="4">
        <f t="shared" si="41"/>
        <v>0</v>
      </c>
      <c r="E243" s="13">
        <v>0</v>
      </c>
      <c r="F243" s="5" t="s">
        <v>373</v>
      </c>
      <c r="G243" s="5" t="s">
        <v>373</v>
      </c>
      <c r="H243" s="5" t="s">
        <v>373</v>
      </c>
      <c r="I243" s="13" t="s">
        <v>370</v>
      </c>
      <c r="J243" s="5" t="s">
        <v>373</v>
      </c>
      <c r="K243" s="5" t="s">
        <v>373</v>
      </c>
      <c r="L243" s="5" t="s">
        <v>373</v>
      </c>
      <c r="M243" s="13" t="s">
        <v>370</v>
      </c>
      <c r="N243" s="37">
        <v>76.5</v>
      </c>
      <c r="O243" s="37">
        <v>97.3</v>
      </c>
      <c r="P243" s="4">
        <f t="shared" si="42"/>
        <v>1.2718954248366012</v>
      </c>
      <c r="Q243" s="13">
        <v>20</v>
      </c>
      <c r="R243" s="22">
        <v>1</v>
      </c>
      <c r="S243" s="13">
        <v>15</v>
      </c>
      <c r="T243" s="37">
        <v>16</v>
      </c>
      <c r="U243" s="37">
        <v>2.8</v>
      </c>
      <c r="V243" s="4">
        <f t="shared" si="43"/>
        <v>0.17499999999999999</v>
      </c>
      <c r="W243" s="13">
        <v>15</v>
      </c>
      <c r="X243" s="37">
        <v>5</v>
      </c>
      <c r="Y243" s="37">
        <v>5.9</v>
      </c>
      <c r="Z243" s="4">
        <f t="shared" si="44"/>
        <v>1.1800000000000002</v>
      </c>
      <c r="AA243" s="13">
        <v>35</v>
      </c>
      <c r="AB243" s="20">
        <f t="shared" si="38"/>
        <v>0.9925048058439061</v>
      </c>
      <c r="AC243" s="20">
        <f t="shared" si="40"/>
        <v>0.9925048058439061</v>
      </c>
      <c r="AD243" s="20">
        <v>2576</v>
      </c>
      <c r="AE243" s="4">
        <f t="shared" si="45"/>
        <v>234.18181818181819</v>
      </c>
      <c r="AF243" s="21">
        <f t="shared" si="46"/>
        <v>232.4</v>
      </c>
      <c r="AG243" s="21">
        <f t="shared" si="39"/>
        <v>-1.7818181818181813</v>
      </c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2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2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2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2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2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2"/>
      <c r="GQ243" s="11"/>
      <c r="GR243" s="11"/>
    </row>
    <row r="244" spans="1:200" s="2" customFormat="1" ht="15" customHeight="1" x14ac:dyDescent="0.25">
      <c r="A244" s="16" t="s">
        <v>242</v>
      </c>
      <c r="B244" s="37">
        <v>3232</v>
      </c>
      <c r="C244" s="37">
        <v>128839.9</v>
      </c>
      <c r="D244" s="4">
        <f t="shared" si="41"/>
        <v>39.863830445544551</v>
      </c>
      <c r="E244" s="13">
        <v>10</v>
      </c>
      <c r="F244" s="5" t="s">
        <v>373</v>
      </c>
      <c r="G244" s="5" t="s">
        <v>373</v>
      </c>
      <c r="H244" s="5" t="s">
        <v>373</v>
      </c>
      <c r="I244" s="13" t="s">
        <v>370</v>
      </c>
      <c r="J244" s="5" t="s">
        <v>373</v>
      </c>
      <c r="K244" s="5" t="s">
        <v>373</v>
      </c>
      <c r="L244" s="5" t="s">
        <v>373</v>
      </c>
      <c r="M244" s="13" t="s">
        <v>370</v>
      </c>
      <c r="N244" s="37">
        <v>1214</v>
      </c>
      <c r="O244" s="37">
        <v>2134.8000000000002</v>
      </c>
      <c r="P244" s="4">
        <f t="shared" si="42"/>
        <v>1.7584843492586493</v>
      </c>
      <c r="Q244" s="13">
        <v>20</v>
      </c>
      <c r="R244" s="22">
        <v>1</v>
      </c>
      <c r="S244" s="13">
        <v>15</v>
      </c>
      <c r="T244" s="37">
        <v>18</v>
      </c>
      <c r="U244" s="37">
        <v>20.8</v>
      </c>
      <c r="V244" s="4">
        <f t="shared" si="43"/>
        <v>1.1555555555555557</v>
      </c>
      <c r="W244" s="13">
        <v>10</v>
      </c>
      <c r="X244" s="37">
        <v>5</v>
      </c>
      <c r="Y244" s="37">
        <v>2.9</v>
      </c>
      <c r="Z244" s="4">
        <f t="shared" si="44"/>
        <v>0.57999999999999996</v>
      </c>
      <c r="AA244" s="13">
        <v>40</v>
      </c>
      <c r="AB244" s="20">
        <f t="shared" si="38"/>
        <v>5.0901425999597265</v>
      </c>
      <c r="AC244" s="20">
        <f t="shared" si="40"/>
        <v>1.3</v>
      </c>
      <c r="AD244" s="20">
        <v>6700</v>
      </c>
      <c r="AE244" s="4">
        <f t="shared" si="45"/>
        <v>609.09090909090912</v>
      </c>
      <c r="AF244" s="21">
        <f t="shared" si="46"/>
        <v>791.8</v>
      </c>
      <c r="AG244" s="21">
        <f t="shared" si="39"/>
        <v>182.70909090909083</v>
      </c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2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2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2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2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2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2"/>
      <c r="GQ244" s="11"/>
      <c r="GR244" s="11"/>
    </row>
    <row r="245" spans="1:200" s="2" customFormat="1" ht="15" customHeight="1" x14ac:dyDescent="0.25">
      <c r="A245" s="36" t="s">
        <v>243</v>
      </c>
      <c r="B245" s="37"/>
      <c r="C245" s="37"/>
      <c r="D245" s="4"/>
      <c r="E245" s="13"/>
      <c r="F245" s="5"/>
      <c r="G245" s="5"/>
      <c r="H245" s="5"/>
      <c r="I245" s="13"/>
      <c r="J245" s="5"/>
      <c r="K245" s="5"/>
      <c r="L245" s="5"/>
      <c r="M245" s="13"/>
      <c r="N245" s="37"/>
      <c r="O245" s="37"/>
      <c r="P245" s="4"/>
      <c r="Q245" s="13"/>
      <c r="R245" s="22"/>
      <c r="S245" s="13"/>
      <c r="T245" s="37"/>
      <c r="U245" s="37"/>
      <c r="V245" s="4"/>
      <c r="W245" s="13"/>
      <c r="X245" s="37"/>
      <c r="Y245" s="37"/>
      <c r="Z245" s="4"/>
      <c r="AA245" s="13"/>
      <c r="AB245" s="20"/>
      <c r="AC245" s="20"/>
      <c r="AD245" s="20"/>
      <c r="AE245" s="4"/>
      <c r="AF245" s="21"/>
      <c r="AG245" s="2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2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2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2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2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2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2"/>
      <c r="GQ245" s="11"/>
      <c r="GR245" s="11"/>
    </row>
    <row r="246" spans="1:200" s="2" customFormat="1" ht="15" customHeight="1" x14ac:dyDescent="0.25">
      <c r="A246" s="16" t="s">
        <v>244</v>
      </c>
      <c r="B246" s="37">
        <v>1416</v>
      </c>
      <c r="C246" s="37">
        <v>1011</v>
      </c>
      <c r="D246" s="4">
        <f t="shared" si="41"/>
        <v>0.71398305084745761</v>
      </c>
      <c r="E246" s="13">
        <v>10</v>
      </c>
      <c r="F246" s="5" t="s">
        <v>373</v>
      </c>
      <c r="G246" s="5" t="s">
        <v>373</v>
      </c>
      <c r="H246" s="5" t="s">
        <v>373</v>
      </c>
      <c r="I246" s="13" t="s">
        <v>370</v>
      </c>
      <c r="J246" s="5" t="s">
        <v>373</v>
      </c>
      <c r="K246" s="5" t="s">
        <v>373</v>
      </c>
      <c r="L246" s="5" t="s">
        <v>373</v>
      </c>
      <c r="M246" s="13" t="s">
        <v>370</v>
      </c>
      <c r="N246" s="37">
        <v>50</v>
      </c>
      <c r="O246" s="37">
        <v>31.4</v>
      </c>
      <c r="P246" s="4">
        <f t="shared" si="42"/>
        <v>0.628</v>
      </c>
      <c r="Q246" s="13">
        <v>20</v>
      </c>
      <c r="R246" s="22">
        <v>1</v>
      </c>
      <c r="S246" s="13">
        <v>15</v>
      </c>
      <c r="T246" s="37">
        <v>33</v>
      </c>
      <c r="U246" s="37">
        <v>0</v>
      </c>
      <c r="V246" s="4">
        <f t="shared" si="43"/>
        <v>0</v>
      </c>
      <c r="W246" s="13">
        <v>20</v>
      </c>
      <c r="X246" s="37">
        <v>16</v>
      </c>
      <c r="Y246" s="37">
        <v>9.1</v>
      </c>
      <c r="Z246" s="4">
        <f t="shared" si="44"/>
        <v>0.56874999999999998</v>
      </c>
      <c r="AA246" s="13">
        <v>30</v>
      </c>
      <c r="AB246" s="20">
        <f t="shared" si="38"/>
        <v>0.54486663693131132</v>
      </c>
      <c r="AC246" s="20">
        <f t="shared" si="40"/>
        <v>0.54486663693131132</v>
      </c>
      <c r="AD246" s="20">
        <v>2264</v>
      </c>
      <c r="AE246" s="4">
        <f t="shared" si="45"/>
        <v>205.81818181818181</v>
      </c>
      <c r="AF246" s="21">
        <f t="shared" si="46"/>
        <v>112.1</v>
      </c>
      <c r="AG246" s="21">
        <f t="shared" si="39"/>
        <v>-93.718181818181819</v>
      </c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2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2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2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2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2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2"/>
      <c r="GQ246" s="11"/>
      <c r="GR246" s="11"/>
    </row>
    <row r="247" spans="1:200" s="2" customFormat="1" ht="15" customHeight="1" x14ac:dyDescent="0.25">
      <c r="A247" s="16" t="s">
        <v>245</v>
      </c>
      <c r="B247" s="37">
        <v>0</v>
      </c>
      <c r="C247" s="37">
        <v>0</v>
      </c>
      <c r="D247" s="4">
        <f t="shared" si="41"/>
        <v>0</v>
      </c>
      <c r="E247" s="13">
        <v>0</v>
      </c>
      <c r="F247" s="5" t="s">
        <v>373</v>
      </c>
      <c r="G247" s="5" t="s">
        <v>373</v>
      </c>
      <c r="H247" s="5" t="s">
        <v>373</v>
      </c>
      <c r="I247" s="13" t="s">
        <v>370</v>
      </c>
      <c r="J247" s="5" t="s">
        <v>373</v>
      </c>
      <c r="K247" s="5" t="s">
        <v>373</v>
      </c>
      <c r="L247" s="5" t="s">
        <v>373</v>
      </c>
      <c r="M247" s="13" t="s">
        <v>370</v>
      </c>
      <c r="N247" s="37">
        <v>85.1</v>
      </c>
      <c r="O247" s="37">
        <v>70.3</v>
      </c>
      <c r="P247" s="4">
        <f t="shared" si="42"/>
        <v>0.82608695652173914</v>
      </c>
      <c r="Q247" s="13">
        <v>20</v>
      </c>
      <c r="R247" s="22">
        <v>1</v>
      </c>
      <c r="S247" s="13">
        <v>15</v>
      </c>
      <c r="T247" s="37">
        <v>7</v>
      </c>
      <c r="U247" s="37">
        <v>0</v>
      </c>
      <c r="V247" s="4">
        <f t="shared" si="43"/>
        <v>0</v>
      </c>
      <c r="W247" s="13">
        <v>10</v>
      </c>
      <c r="X247" s="37">
        <v>9</v>
      </c>
      <c r="Y247" s="37">
        <v>0.8</v>
      </c>
      <c r="Z247" s="4">
        <f t="shared" si="44"/>
        <v>8.8888888888888892E-2</v>
      </c>
      <c r="AA247" s="13">
        <v>40</v>
      </c>
      <c r="AB247" s="20">
        <f t="shared" si="38"/>
        <v>0.41267405512929811</v>
      </c>
      <c r="AC247" s="20">
        <f t="shared" si="40"/>
        <v>0.41267405512929811</v>
      </c>
      <c r="AD247" s="20">
        <v>1715</v>
      </c>
      <c r="AE247" s="4">
        <f t="shared" si="45"/>
        <v>155.90909090909091</v>
      </c>
      <c r="AF247" s="21">
        <f t="shared" si="46"/>
        <v>64.3</v>
      </c>
      <c r="AG247" s="21">
        <f t="shared" si="39"/>
        <v>-91.609090909090909</v>
      </c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2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2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2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2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2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2"/>
      <c r="GQ247" s="11"/>
      <c r="GR247" s="11"/>
    </row>
    <row r="248" spans="1:200" s="2" customFormat="1" ht="15" customHeight="1" x14ac:dyDescent="0.25">
      <c r="A248" s="16" t="s">
        <v>246</v>
      </c>
      <c r="B248" s="37">
        <v>1212.2</v>
      </c>
      <c r="C248" s="37">
        <v>725.2</v>
      </c>
      <c r="D248" s="4">
        <f t="shared" si="41"/>
        <v>0.59825111367761097</v>
      </c>
      <c r="E248" s="13">
        <v>10</v>
      </c>
      <c r="F248" s="5" t="s">
        <v>373</v>
      </c>
      <c r="G248" s="5" t="s">
        <v>373</v>
      </c>
      <c r="H248" s="5" t="s">
        <v>373</v>
      </c>
      <c r="I248" s="13" t="s">
        <v>370</v>
      </c>
      <c r="J248" s="5" t="s">
        <v>373</v>
      </c>
      <c r="K248" s="5" t="s">
        <v>373</v>
      </c>
      <c r="L248" s="5" t="s">
        <v>373</v>
      </c>
      <c r="M248" s="13" t="s">
        <v>370</v>
      </c>
      <c r="N248" s="37">
        <v>58.4</v>
      </c>
      <c r="O248" s="37">
        <v>150.5</v>
      </c>
      <c r="P248" s="4">
        <f t="shared" si="42"/>
        <v>2.577054794520548</v>
      </c>
      <c r="Q248" s="13">
        <v>20</v>
      </c>
      <c r="R248" s="22">
        <v>1</v>
      </c>
      <c r="S248" s="13">
        <v>15</v>
      </c>
      <c r="T248" s="37">
        <v>56</v>
      </c>
      <c r="U248" s="37">
        <v>3.2</v>
      </c>
      <c r="V248" s="4">
        <f t="shared" si="43"/>
        <v>5.7142857142857148E-2</v>
      </c>
      <c r="W248" s="13">
        <v>25</v>
      </c>
      <c r="X248" s="37">
        <v>8</v>
      </c>
      <c r="Y248" s="37">
        <v>0</v>
      </c>
      <c r="Z248" s="4">
        <f t="shared" si="44"/>
        <v>0</v>
      </c>
      <c r="AA248" s="13">
        <v>25</v>
      </c>
      <c r="AB248" s="20">
        <f t="shared" si="38"/>
        <v>0.77844398374482626</v>
      </c>
      <c r="AC248" s="20">
        <f t="shared" si="40"/>
        <v>0.77844398374482626</v>
      </c>
      <c r="AD248" s="20">
        <v>1730</v>
      </c>
      <c r="AE248" s="4">
        <f t="shared" si="45"/>
        <v>157.27272727272728</v>
      </c>
      <c r="AF248" s="21">
        <f t="shared" si="46"/>
        <v>122.4</v>
      </c>
      <c r="AG248" s="21">
        <f t="shared" si="39"/>
        <v>-34.872727272727275</v>
      </c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2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2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2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2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2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2"/>
      <c r="GQ248" s="11"/>
      <c r="GR248" s="11"/>
    </row>
    <row r="249" spans="1:200" s="2" customFormat="1" ht="15" customHeight="1" x14ac:dyDescent="0.25">
      <c r="A249" s="16" t="s">
        <v>247</v>
      </c>
      <c r="B249" s="37">
        <v>0</v>
      </c>
      <c r="C249" s="37">
        <v>0</v>
      </c>
      <c r="D249" s="4">
        <f t="shared" si="41"/>
        <v>0</v>
      </c>
      <c r="E249" s="13">
        <v>0</v>
      </c>
      <c r="F249" s="5" t="s">
        <v>373</v>
      </c>
      <c r="G249" s="5" t="s">
        <v>373</v>
      </c>
      <c r="H249" s="5" t="s">
        <v>373</v>
      </c>
      <c r="I249" s="13" t="s">
        <v>370</v>
      </c>
      <c r="J249" s="5" t="s">
        <v>373</v>
      </c>
      <c r="K249" s="5" t="s">
        <v>373</v>
      </c>
      <c r="L249" s="5" t="s">
        <v>373</v>
      </c>
      <c r="M249" s="13" t="s">
        <v>370</v>
      </c>
      <c r="N249" s="37">
        <v>29.6</v>
      </c>
      <c r="O249" s="37">
        <v>56.6</v>
      </c>
      <c r="P249" s="4">
        <f t="shared" si="42"/>
        <v>1.9121621621621621</v>
      </c>
      <c r="Q249" s="13">
        <v>20</v>
      </c>
      <c r="R249" s="22">
        <v>1</v>
      </c>
      <c r="S249" s="13">
        <v>15</v>
      </c>
      <c r="T249" s="37">
        <v>22</v>
      </c>
      <c r="U249" s="37">
        <v>1.3</v>
      </c>
      <c r="V249" s="4">
        <f t="shared" si="43"/>
        <v>5.909090909090909E-2</v>
      </c>
      <c r="W249" s="13">
        <v>20</v>
      </c>
      <c r="X249" s="37">
        <v>17</v>
      </c>
      <c r="Y249" s="37">
        <v>0.2</v>
      </c>
      <c r="Z249" s="4">
        <f t="shared" si="44"/>
        <v>1.1764705882352941E-2</v>
      </c>
      <c r="AA249" s="13">
        <v>30</v>
      </c>
      <c r="AB249" s="20">
        <f t="shared" si="38"/>
        <v>0.64444708942978834</v>
      </c>
      <c r="AC249" s="20">
        <f t="shared" si="40"/>
        <v>0.64444708942978834</v>
      </c>
      <c r="AD249" s="20">
        <v>2356</v>
      </c>
      <c r="AE249" s="4">
        <f t="shared" si="45"/>
        <v>214.18181818181819</v>
      </c>
      <c r="AF249" s="21">
        <f t="shared" si="46"/>
        <v>138</v>
      </c>
      <c r="AG249" s="21">
        <f t="shared" si="39"/>
        <v>-76.181818181818187</v>
      </c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2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2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2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2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2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2"/>
      <c r="GQ249" s="11"/>
      <c r="GR249" s="11"/>
    </row>
    <row r="250" spans="1:200" s="2" customFormat="1" ht="15" customHeight="1" x14ac:dyDescent="0.25">
      <c r="A250" s="16" t="s">
        <v>248</v>
      </c>
      <c r="B250" s="37">
        <v>0</v>
      </c>
      <c r="C250" s="37">
        <v>0</v>
      </c>
      <c r="D250" s="4">
        <f t="shared" si="41"/>
        <v>0</v>
      </c>
      <c r="E250" s="13">
        <v>0</v>
      </c>
      <c r="F250" s="5" t="s">
        <v>373</v>
      </c>
      <c r="G250" s="5" t="s">
        <v>373</v>
      </c>
      <c r="H250" s="5" t="s">
        <v>373</v>
      </c>
      <c r="I250" s="13" t="s">
        <v>370</v>
      </c>
      <c r="J250" s="5" t="s">
        <v>373</v>
      </c>
      <c r="K250" s="5" t="s">
        <v>373</v>
      </c>
      <c r="L250" s="5" t="s">
        <v>373</v>
      </c>
      <c r="M250" s="13" t="s">
        <v>370</v>
      </c>
      <c r="N250" s="37">
        <v>24</v>
      </c>
      <c r="O250" s="37">
        <v>39.799999999999997</v>
      </c>
      <c r="P250" s="4">
        <f t="shared" si="42"/>
        <v>1.6583333333333332</v>
      </c>
      <c r="Q250" s="13">
        <v>20</v>
      </c>
      <c r="R250" s="22">
        <v>1</v>
      </c>
      <c r="S250" s="13">
        <v>15</v>
      </c>
      <c r="T250" s="37">
        <v>17</v>
      </c>
      <c r="U250" s="37">
        <v>0</v>
      </c>
      <c r="V250" s="4">
        <f t="shared" si="43"/>
        <v>0</v>
      </c>
      <c r="W250" s="13">
        <v>25</v>
      </c>
      <c r="X250" s="37">
        <v>1</v>
      </c>
      <c r="Y250" s="37">
        <v>0</v>
      </c>
      <c r="Z250" s="4">
        <f t="shared" si="44"/>
        <v>0</v>
      </c>
      <c r="AA250" s="13">
        <v>25</v>
      </c>
      <c r="AB250" s="20">
        <f t="shared" si="38"/>
        <v>0.56666666666666665</v>
      </c>
      <c r="AC250" s="20">
        <f t="shared" si="40"/>
        <v>0.56666666666666665</v>
      </c>
      <c r="AD250" s="20">
        <v>1758</v>
      </c>
      <c r="AE250" s="4">
        <f t="shared" si="45"/>
        <v>159.81818181818181</v>
      </c>
      <c r="AF250" s="21">
        <f t="shared" si="46"/>
        <v>90.6</v>
      </c>
      <c r="AG250" s="21">
        <f t="shared" si="39"/>
        <v>-69.218181818181819</v>
      </c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2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2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2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2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2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2"/>
      <c r="GQ250" s="11"/>
      <c r="GR250" s="11"/>
    </row>
    <row r="251" spans="1:200" s="2" customFormat="1" ht="15" customHeight="1" x14ac:dyDescent="0.25">
      <c r="A251" s="16" t="s">
        <v>249</v>
      </c>
      <c r="B251" s="37">
        <v>0</v>
      </c>
      <c r="C251" s="37">
        <v>0</v>
      </c>
      <c r="D251" s="4">
        <f t="shared" si="41"/>
        <v>0</v>
      </c>
      <c r="E251" s="13">
        <v>0</v>
      </c>
      <c r="F251" s="5" t="s">
        <v>373</v>
      </c>
      <c r="G251" s="5" t="s">
        <v>373</v>
      </c>
      <c r="H251" s="5" t="s">
        <v>373</v>
      </c>
      <c r="I251" s="13" t="s">
        <v>370</v>
      </c>
      <c r="J251" s="5" t="s">
        <v>373</v>
      </c>
      <c r="K251" s="5" t="s">
        <v>373</v>
      </c>
      <c r="L251" s="5" t="s">
        <v>373</v>
      </c>
      <c r="M251" s="13" t="s">
        <v>370</v>
      </c>
      <c r="N251" s="37">
        <v>38.6</v>
      </c>
      <c r="O251" s="37">
        <v>48.4</v>
      </c>
      <c r="P251" s="4">
        <f t="shared" si="42"/>
        <v>1.2538860103626943</v>
      </c>
      <c r="Q251" s="13">
        <v>20</v>
      </c>
      <c r="R251" s="22">
        <v>1</v>
      </c>
      <c r="S251" s="13">
        <v>15</v>
      </c>
      <c r="T251" s="37">
        <v>44</v>
      </c>
      <c r="U251" s="37">
        <v>0</v>
      </c>
      <c r="V251" s="4">
        <f t="shared" si="43"/>
        <v>0</v>
      </c>
      <c r="W251" s="13">
        <v>40</v>
      </c>
      <c r="X251" s="37">
        <v>2</v>
      </c>
      <c r="Y251" s="37">
        <v>0</v>
      </c>
      <c r="Z251" s="4">
        <f t="shared" si="44"/>
        <v>0</v>
      </c>
      <c r="AA251" s="13">
        <v>10</v>
      </c>
      <c r="AB251" s="20">
        <f t="shared" si="38"/>
        <v>0.47150259067357519</v>
      </c>
      <c r="AC251" s="20">
        <f t="shared" si="40"/>
        <v>0.47150259067357519</v>
      </c>
      <c r="AD251" s="20">
        <v>1929</v>
      </c>
      <c r="AE251" s="4">
        <f t="shared" si="45"/>
        <v>175.36363636363637</v>
      </c>
      <c r="AF251" s="21">
        <f t="shared" si="46"/>
        <v>82.7</v>
      </c>
      <c r="AG251" s="21">
        <f t="shared" si="39"/>
        <v>-92.663636363636371</v>
      </c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2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2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2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2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2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2"/>
      <c r="GQ251" s="11"/>
      <c r="GR251" s="11"/>
    </row>
    <row r="252" spans="1:200" s="2" customFormat="1" ht="15" customHeight="1" x14ac:dyDescent="0.25">
      <c r="A252" s="16" t="s">
        <v>250</v>
      </c>
      <c r="B252" s="37">
        <v>0</v>
      </c>
      <c r="C252" s="37">
        <v>0</v>
      </c>
      <c r="D252" s="4">
        <f t="shared" si="41"/>
        <v>0</v>
      </c>
      <c r="E252" s="13">
        <v>0</v>
      </c>
      <c r="F252" s="5" t="s">
        <v>373</v>
      </c>
      <c r="G252" s="5" t="s">
        <v>373</v>
      </c>
      <c r="H252" s="5" t="s">
        <v>373</v>
      </c>
      <c r="I252" s="13" t="s">
        <v>370</v>
      </c>
      <c r="J252" s="5" t="s">
        <v>373</v>
      </c>
      <c r="K252" s="5" t="s">
        <v>373</v>
      </c>
      <c r="L252" s="5" t="s">
        <v>373</v>
      </c>
      <c r="M252" s="13" t="s">
        <v>370</v>
      </c>
      <c r="N252" s="37">
        <v>40.1</v>
      </c>
      <c r="O252" s="37">
        <v>36.4</v>
      </c>
      <c r="P252" s="4">
        <f t="shared" si="42"/>
        <v>0.9077306733167082</v>
      </c>
      <c r="Q252" s="13">
        <v>20</v>
      </c>
      <c r="R252" s="22">
        <v>1</v>
      </c>
      <c r="S252" s="13">
        <v>15</v>
      </c>
      <c r="T252" s="37">
        <v>15</v>
      </c>
      <c r="U252" s="37">
        <v>0.2</v>
      </c>
      <c r="V252" s="4">
        <f t="shared" si="43"/>
        <v>1.3333333333333334E-2</v>
      </c>
      <c r="W252" s="13">
        <v>25</v>
      </c>
      <c r="X252" s="37">
        <v>1</v>
      </c>
      <c r="Y252" s="37">
        <v>2.5</v>
      </c>
      <c r="Z252" s="4">
        <f t="shared" si="44"/>
        <v>2.5</v>
      </c>
      <c r="AA252" s="13">
        <v>25</v>
      </c>
      <c r="AB252" s="20">
        <f t="shared" si="38"/>
        <v>1.1292699623490294</v>
      </c>
      <c r="AC252" s="20">
        <f t="shared" si="40"/>
        <v>1.1292699623490294</v>
      </c>
      <c r="AD252" s="20">
        <v>2770</v>
      </c>
      <c r="AE252" s="4">
        <f t="shared" si="45"/>
        <v>251.81818181818181</v>
      </c>
      <c r="AF252" s="21">
        <f t="shared" si="46"/>
        <v>284.39999999999998</v>
      </c>
      <c r="AG252" s="21">
        <f t="shared" si="39"/>
        <v>32.581818181818164</v>
      </c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2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2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2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2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2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2"/>
      <c r="GQ252" s="11"/>
      <c r="GR252" s="11"/>
    </row>
    <row r="253" spans="1:200" s="2" customFormat="1" ht="15" customHeight="1" x14ac:dyDescent="0.25">
      <c r="A253" s="16" t="s">
        <v>251</v>
      </c>
      <c r="B253" s="37">
        <v>0</v>
      </c>
      <c r="C253" s="37">
        <v>0</v>
      </c>
      <c r="D253" s="4">
        <f t="shared" si="41"/>
        <v>0</v>
      </c>
      <c r="E253" s="13">
        <v>0</v>
      </c>
      <c r="F253" s="5" t="s">
        <v>373</v>
      </c>
      <c r="G253" s="5" t="s">
        <v>373</v>
      </c>
      <c r="H253" s="5" t="s">
        <v>373</v>
      </c>
      <c r="I253" s="13" t="s">
        <v>370</v>
      </c>
      <c r="J253" s="5" t="s">
        <v>373</v>
      </c>
      <c r="K253" s="5" t="s">
        <v>373</v>
      </c>
      <c r="L253" s="5" t="s">
        <v>373</v>
      </c>
      <c r="M253" s="13" t="s">
        <v>370</v>
      </c>
      <c r="N253" s="37">
        <v>75.2</v>
      </c>
      <c r="O253" s="37">
        <v>69.2</v>
      </c>
      <c r="P253" s="4">
        <f t="shared" si="42"/>
        <v>0.92021276595744683</v>
      </c>
      <c r="Q253" s="13">
        <v>20</v>
      </c>
      <c r="R253" s="22">
        <v>1</v>
      </c>
      <c r="S253" s="13">
        <v>15</v>
      </c>
      <c r="T253" s="37">
        <v>97</v>
      </c>
      <c r="U253" s="37">
        <v>59.7</v>
      </c>
      <c r="V253" s="4">
        <f t="shared" si="43"/>
        <v>0.61546391752577323</v>
      </c>
      <c r="W253" s="13">
        <v>20</v>
      </c>
      <c r="X253" s="37">
        <v>25</v>
      </c>
      <c r="Y253" s="37">
        <v>0.1</v>
      </c>
      <c r="Z253" s="4">
        <f t="shared" si="44"/>
        <v>4.0000000000000001E-3</v>
      </c>
      <c r="AA253" s="13">
        <v>30</v>
      </c>
      <c r="AB253" s="20">
        <f t="shared" si="38"/>
        <v>0.53921804317252231</v>
      </c>
      <c r="AC253" s="20">
        <f t="shared" si="40"/>
        <v>0.53921804317252231</v>
      </c>
      <c r="AD253" s="20">
        <v>2077</v>
      </c>
      <c r="AE253" s="4">
        <f t="shared" si="45"/>
        <v>188.81818181818181</v>
      </c>
      <c r="AF253" s="21">
        <f t="shared" si="46"/>
        <v>101.8</v>
      </c>
      <c r="AG253" s="21">
        <f t="shared" si="39"/>
        <v>-87.018181818181816</v>
      </c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2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2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2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2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2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2"/>
      <c r="GQ253" s="11"/>
      <c r="GR253" s="11"/>
    </row>
    <row r="254" spans="1:200" s="2" customFormat="1" ht="15" customHeight="1" x14ac:dyDescent="0.25">
      <c r="A254" s="16" t="s">
        <v>252</v>
      </c>
      <c r="B254" s="37">
        <v>8417.2999999999993</v>
      </c>
      <c r="C254" s="37">
        <v>8885</v>
      </c>
      <c r="D254" s="4">
        <f t="shared" si="41"/>
        <v>1.0555641357680017</v>
      </c>
      <c r="E254" s="13">
        <v>10</v>
      </c>
      <c r="F254" s="5" t="s">
        <v>373</v>
      </c>
      <c r="G254" s="5" t="s">
        <v>373</v>
      </c>
      <c r="H254" s="5" t="s">
        <v>373</v>
      </c>
      <c r="I254" s="13" t="s">
        <v>370</v>
      </c>
      <c r="J254" s="5" t="s">
        <v>373</v>
      </c>
      <c r="K254" s="5" t="s">
        <v>373</v>
      </c>
      <c r="L254" s="5" t="s">
        <v>373</v>
      </c>
      <c r="M254" s="13" t="s">
        <v>370</v>
      </c>
      <c r="N254" s="37">
        <v>202.1</v>
      </c>
      <c r="O254" s="37">
        <v>182.3</v>
      </c>
      <c r="P254" s="4">
        <f t="shared" si="42"/>
        <v>0.90202869866402779</v>
      </c>
      <c r="Q254" s="13">
        <v>20</v>
      </c>
      <c r="R254" s="22">
        <v>1</v>
      </c>
      <c r="S254" s="13">
        <v>15</v>
      </c>
      <c r="T254" s="37">
        <v>23</v>
      </c>
      <c r="U254" s="37">
        <v>0</v>
      </c>
      <c r="V254" s="4">
        <f t="shared" si="43"/>
        <v>0</v>
      </c>
      <c r="W254" s="13">
        <v>25</v>
      </c>
      <c r="X254" s="37">
        <v>4</v>
      </c>
      <c r="Y254" s="37">
        <v>0.2</v>
      </c>
      <c r="Z254" s="4">
        <f t="shared" si="44"/>
        <v>0.05</v>
      </c>
      <c r="AA254" s="13">
        <v>25</v>
      </c>
      <c r="AB254" s="20">
        <f t="shared" si="38"/>
        <v>0.47206542453642714</v>
      </c>
      <c r="AC254" s="20">
        <f t="shared" si="40"/>
        <v>0.47206542453642714</v>
      </c>
      <c r="AD254" s="20">
        <v>4402</v>
      </c>
      <c r="AE254" s="4">
        <f t="shared" si="45"/>
        <v>400.18181818181819</v>
      </c>
      <c r="AF254" s="21">
        <f t="shared" si="46"/>
        <v>188.9</v>
      </c>
      <c r="AG254" s="21">
        <f t="shared" si="39"/>
        <v>-211.28181818181818</v>
      </c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2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2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2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2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2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2"/>
      <c r="GQ254" s="11"/>
      <c r="GR254" s="11"/>
    </row>
    <row r="255" spans="1:200" s="2" customFormat="1" ht="15" customHeight="1" x14ac:dyDescent="0.25">
      <c r="A255" s="16" t="s">
        <v>253</v>
      </c>
      <c r="B255" s="37">
        <v>0</v>
      </c>
      <c r="C255" s="37">
        <v>0</v>
      </c>
      <c r="D255" s="4">
        <f t="shared" si="41"/>
        <v>0</v>
      </c>
      <c r="E255" s="13">
        <v>0</v>
      </c>
      <c r="F255" s="5" t="s">
        <v>373</v>
      </c>
      <c r="G255" s="5" t="s">
        <v>373</v>
      </c>
      <c r="H255" s="5" t="s">
        <v>373</v>
      </c>
      <c r="I255" s="13" t="s">
        <v>370</v>
      </c>
      <c r="J255" s="5" t="s">
        <v>373</v>
      </c>
      <c r="K255" s="5" t="s">
        <v>373</v>
      </c>
      <c r="L255" s="5" t="s">
        <v>373</v>
      </c>
      <c r="M255" s="13" t="s">
        <v>370</v>
      </c>
      <c r="N255" s="37">
        <v>48.6</v>
      </c>
      <c r="O255" s="37">
        <v>56.9</v>
      </c>
      <c r="P255" s="4">
        <f t="shared" si="42"/>
        <v>1.1707818930041152</v>
      </c>
      <c r="Q255" s="13">
        <v>20</v>
      </c>
      <c r="R255" s="22">
        <v>1</v>
      </c>
      <c r="S255" s="13">
        <v>15</v>
      </c>
      <c r="T255" s="37">
        <v>12</v>
      </c>
      <c r="U255" s="37">
        <v>0</v>
      </c>
      <c r="V255" s="4">
        <f t="shared" si="43"/>
        <v>0</v>
      </c>
      <c r="W255" s="13">
        <v>20</v>
      </c>
      <c r="X255" s="37">
        <v>7</v>
      </c>
      <c r="Y255" s="37">
        <v>0</v>
      </c>
      <c r="Z255" s="4">
        <f t="shared" si="44"/>
        <v>0</v>
      </c>
      <c r="AA255" s="13">
        <v>30</v>
      </c>
      <c r="AB255" s="20">
        <f t="shared" si="38"/>
        <v>0.45194868070685057</v>
      </c>
      <c r="AC255" s="20">
        <f t="shared" si="40"/>
        <v>0.45194868070685057</v>
      </c>
      <c r="AD255" s="20">
        <v>2532</v>
      </c>
      <c r="AE255" s="4">
        <f t="shared" si="45"/>
        <v>230.18181818181819</v>
      </c>
      <c r="AF255" s="21">
        <f t="shared" si="46"/>
        <v>104</v>
      </c>
      <c r="AG255" s="21">
        <f t="shared" si="39"/>
        <v>-126.18181818181819</v>
      </c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2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2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2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2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2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2"/>
      <c r="GQ255" s="11"/>
      <c r="GR255" s="11"/>
    </row>
    <row r="256" spans="1:200" s="2" customFormat="1" ht="15" customHeight="1" x14ac:dyDescent="0.25">
      <c r="A256" s="16" t="s">
        <v>254</v>
      </c>
      <c r="B256" s="37">
        <v>370</v>
      </c>
      <c r="C256" s="37">
        <v>533</v>
      </c>
      <c r="D256" s="4">
        <f t="shared" si="41"/>
        <v>1.4405405405405405</v>
      </c>
      <c r="E256" s="13">
        <v>10</v>
      </c>
      <c r="F256" s="5" t="s">
        <v>373</v>
      </c>
      <c r="G256" s="5" t="s">
        <v>373</v>
      </c>
      <c r="H256" s="5" t="s">
        <v>373</v>
      </c>
      <c r="I256" s="13" t="s">
        <v>370</v>
      </c>
      <c r="J256" s="5" t="s">
        <v>373</v>
      </c>
      <c r="K256" s="5" t="s">
        <v>373</v>
      </c>
      <c r="L256" s="5" t="s">
        <v>373</v>
      </c>
      <c r="M256" s="13" t="s">
        <v>370</v>
      </c>
      <c r="N256" s="37">
        <v>155.80000000000001</v>
      </c>
      <c r="O256" s="37">
        <v>332.7</v>
      </c>
      <c r="P256" s="4">
        <f t="shared" si="42"/>
        <v>2.1354300385109113</v>
      </c>
      <c r="Q256" s="13">
        <v>20</v>
      </c>
      <c r="R256" s="22">
        <v>1</v>
      </c>
      <c r="S256" s="13">
        <v>15</v>
      </c>
      <c r="T256" s="37">
        <v>326</v>
      </c>
      <c r="U256" s="37">
        <v>293.39999999999998</v>
      </c>
      <c r="V256" s="4">
        <f t="shared" si="43"/>
        <v>0.89999999999999991</v>
      </c>
      <c r="W256" s="13">
        <v>10</v>
      </c>
      <c r="X256" s="37">
        <v>199</v>
      </c>
      <c r="Y256" s="37">
        <v>47.9</v>
      </c>
      <c r="Z256" s="4">
        <f t="shared" si="44"/>
        <v>0.2407035175879397</v>
      </c>
      <c r="AA256" s="13">
        <v>40</v>
      </c>
      <c r="AB256" s="20">
        <f t="shared" si="38"/>
        <v>0.9551804934646444</v>
      </c>
      <c r="AC256" s="20">
        <f t="shared" si="40"/>
        <v>0.9551804934646444</v>
      </c>
      <c r="AD256" s="20">
        <v>3120</v>
      </c>
      <c r="AE256" s="4">
        <f t="shared" si="45"/>
        <v>283.63636363636363</v>
      </c>
      <c r="AF256" s="21">
        <f t="shared" si="46"/>
        <v>270.89999999999998</v>
      </c>
      <c r="AG256" s="21">
        <f t="shared" si="39"/>
        <v>-12.736363636363649</v>
      </c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2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2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2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2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2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2"/>
      <c r="GQ256" s="11"/>
      <c r="GR256" s="11"/>
    </row>
    <row r="257" spans="1:200" s="2" customFormat="1" ht="15" customHeight="1" x14ac:dyDescent="0.25">
      <c r="A257" s="16" t="s">
        <v>255</v>
      </c>
      <c r="B257" s="37">
        <v>0</v>
      </c>
      <c r="C257" s="37">
        <v>0</v>
      </c>
      <c r="D257" s="4">
        <f t="shared" si="41"/>
        <v>0</v>
      </c>
      <c r="E257" s="13">
        <v>0</v>
      </c>
      <c r="F257" s="5" t="s">
        <v>373</v>
      </c>
      <c r="G257" s="5" t="s">
        <v>373</v>
      </c>
      <c r="H257" s="5" t="s">
        <v>373</v>
      </c>
      <c r="I257" s="13" t="s">
        <v>370</v>
      </c>
      <c r="J257" s="5" t="s">
        <v>373</v>
      </c>
      <c r="K257" s="5" t="s">
        <v>373</v>
      </c>
      <c r="L257" s="5" t="s">
        <v>373</v>
      </c>
      <c r="M257" s="13" t="s">
        <v>370</v>
      </c>
      <c r="N257" s="37">
        <v>83.9</v>
      </c>
      <c r="O257" s="37">
        <v>94.2</v>
      </c>
      <c r="P257" s="4">
        <f t="shared" si="42"/>
        <v>1.1227651966626937</v>
      </c>
      <c r="Q257" s="13">
        <v>20</v>
      </c>
      <c r="R257" s="22">
        <v>1</v>
      </c>
      <c r="S257" s="13">
        <v>15</v>
      </c>
      <c r="T257" s="37">
        <v>104</v>
      </c>
      <c r="U257" s="37">
        <v>0</v>
      </c>
      <c r="V257" s="4">
        <f t="shared" si="43"/>
        <v>0</v>
      </c>
      <c r="W257" s="13">
        <v>30</v>
      </c>
      <c r="X257" s="37">
        <v>9</v>
      </c>
      <c r="Y257" s="37">
        <v>0</v>
      </c>
      <c r="Z257" s="4">
        <f t="shared" si="44"/>
        <v>0</v>
      </c>
      <c r="AA257" s="13">
        <v>20</v>
      </c>
      <c r="AB257" s="20">
        <f t="shared" si="38"/>
        <v>0.4406506345088691</v>
      </c>
      <c r="AC257" s="20">
        <f t="shared" si="40"/>
        <v>0.4406506345088691</v>
      </c>
      <c r="AD257" s="20">
        <v>3650</v>
      </c>
      <c r="AE257" s="4">
        <f t="shared" si="45"/>
        <v>331.81818181818181</v>
      </c>
      <c r="AF257" s="21">
        <f t="shared" si="46"/>
        <v>146.19999999999999</v>
      </c>
      <c r="AG257" s="21">
        <f t="shared" si="39"/>
        <v>-185.61818181818182</v>
      </c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2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2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2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2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2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2"/>
      <c r="GQ257" s="11"/>
      <c r="GR257" s="11"/>
    </row>
    <row r="258" spans="1:200" s="2" customFormat="1" ht="15" customHeight="1" x14ac:dyDescent="0.25">
      <c r="A258" s="16" t="s">
        <v>256</v>
      </c>
      <c r="B258" s="37">
        <v>0</v>
      </c>
      <c r="C258" s="37">
        <v>0</v>
      </c>
      <c r="D258" s="4">
        <f t="shared" si="41"/>
        <v>0</v>
      </c>
      <c r="E258" s="13">
        <v>0</v>
      </c>
      <c r="F258" s="5" t="s">
        <v>373</v>
      </c>
      <c r="G258" s="5" t="s">
        <v>373</v>
      </c>
      <c r="H258" s="5" t="s">
        <v>373</v>
      </c>
      <c r="I258" s="13" t="s">
        <v>370</v>
      </c>
      <c r="J258" s="5" t="s">
        <v>373</v>
      </c>
      <c r="K258" s="5" t="s">
        <v>373</v>
      </c>
      <c r="L258" s="5" t="s">
        <v>373</v>
      </c>
      <c r="M258" s="13" t="s">
        <v>370</v>
      </c>
      <c r="N258" s="37">
        <v>59.9</v>
      </c>
      <c r="O258" s="37">
        <v>210.5</v>
      </c>
      <c r="P258" s="4">
        <f t="shared" si="42"/>
        <v>3.5141903171953257</v>
      </c>
      <c r="Q258" s="13">
        <v>20</v>
      </c>
      <c r="R258" s="22">
        <v>1</v>
      </c>
      <c r="S258" s="13">
        <v>15</v>
      </c>
      <c r="T258" s="37">
        <v>15</v>
      </c>
      <c r="U258" s="37">
        <v>0</v>
      </c>
      <c r="V258" s="4">
        <f t="shared" si="43"/>
        <v>0</v>
      </c>
      <c r="W258" s="13">
        <v>20</v>
      </c>
      <c r="X258" s="37">
        <v>1</v>
      </c>
      <c r="Y258" s="37">
        <v>0.2</v>
      </c>
      <c r="Z258" s="4">
        <f t="shared" si="44"/>
        <v>0.2</v>
      </c>
      <c r="AA258" s="13">
        <v>30</v>
      </c>
      <c r="AB258" s="20">
        <f t="shared" si="38"/>
        <v>1.0739271334577238</v>
      </c>
      <c r="AC258" s="20">
        <f t="shared" si="40"/>
        <v>1.0739271334577238</v>
      </c>
      <c r="AD258" s="20">
        <v>2347</v>
      </c>
      <c r="AE258" s="4">
        <f t="shared" si="45"/>
        <v>213.36363636363637</v>
      </c>
      <c r="AF258" s="21">
        <f t="shared" si="46"/>
        <v>229.1</v>
      </c>
      <c r="AG258" s="21">
        <f t="shared" si="39"/>
        <v>15.73636363636362</v>
      </c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2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2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2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2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2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2"/>
      <c r="GQ258" s="11"/>
      <c r="GR258" s="11"/>
    </row>
    <row r="259" spans="1:200" s="2" customFormat="1" ht="15" customHeight="1" x14ac:dyDescent="0.25">
      <c r="A259" s="16" t="s">
        <v>257</v>
      </c>
      <c r="B259" s="37">
        <v>0</v>
      </c>
      <c r="C259" s="37">
        <v>0</v>
      </c>
      <c r="D259" s="4">
        <f t="shared" si="41"/>
        <v>0</v>
      </c>
      <c r="E259" s="13">
        <v>0</v>
      </c>
      <c r="F259" s="5" t="s">
        <v>373</v>
      </c>
      <c r="G259" s="5" t="s">
        <v>373</v>
      </c>
      <c r="H259" s="5" t="s">
        <v>373</v>
      </c>
      <c r="I259" s="13" t="s">
        <v>370</v>
      </c>
      <c r="J259" s="5" t="s">
        <v>373</v>
      </c>
      <c r="K259" s="5" t="s">
        <v>373</v>
      </c>
      <c r="L259" s="5" t="s">
        <v>373</v>
      </c>
      <c r="M259" s="13" t="s">
        <v>370</v>
      </c>
      <c r="N259" s="37">
        <v>35.200000000000003</v>
      </c>
      <c r="O259" s="37">
        <v>-105.8</v>
      </c>
      <c r="P259" s="4">
        <f t="shared" si="42"/>
        <v>0</v>
      </c>
      <c r="Q259" s="13">
        <v>20</v>
      </c>
      <c r="R259" s="22">
        <v>1</v>
      </c>
      <c r="S259" s="13">
        <v>15</v>
      </c>
      <c r="T259" s="37">
        <v>4</v>
      </c>
      <c r="U259" s="37">
        <v>0</v>
      </c>
      <c r="V259" s="4">
        <f t="shared" si="43"/>
        <v>0</v>
      </c>
      <c r="W259" s="13">
        <v>25</v>
      </c>
      <c r="X259" s="37">
        <v>0</v>
      </c>
      <c r="Y259" s="37">
        <v>0.1</v>
      </c>
      <c r="Z259" s="4">
        <f t="shared" si="44"/>
        <v>1</v>
      </c>
      <c r="AA259" s="13">
        <v>25</v>
      </c>
      <c r="AB259" s="20">
        <f t="shared" ref="AB259:AB322" si="47">((D259*E259)+(P259*Q259)+R259*S259+(V259*W259)+(Z259*AA259))/(E259+Q259+S259+W259+AA259)</f>
        <v>0.47058823529411764</v>
      </c>
      <c r="AC259" s="20">
        <f t="shared" si="40"/>
        <v>0.47058823529411764</v>
      </c>
      <c r="AD259" s="20">
        <v>1808</v>
      </c>
      <c r="AE259" s="4">
        <f t="shared" si="45"/>
        <v>164.36363636363637</v>
      </c>
      <c r="AF259" s="21">
        <f t="shared" si="46"/>
        <v>77.3</v>
      </c>
      <c r="AG259" s="21">
        <f t="shared" si="39"/>
        <v>-87.063636363636377</v>
      </c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2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2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2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2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2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2"/>
      <c r="GQ259" s="11"/>
      <c r="GR259" s="11"/>
    </row>
    <row r="260" spans="1:200" s="2" customFormat="1" ht="15" customHeight="1" x14ac:dyDescent="0.25">
      <c r="A260" s="16" t="s">
        <v>258</v>
      </c>
      <c r="B260" s="37">
        <v>1271</v>
      </c>
      <c r="C260" s="37">
        <v>1180.7</v>
      </c>
      <c r="D260" s="4">
        <f t="shared" si="41"/>
        <v>0.92895357985837923</v>
      </c>
      <c r="E260" s="13">
        <v>10</v>
      </c>
      <c r="F260" s="5" t="s">
        <v>373</v>
      </c>
      <c r="G260" s="5" t="s">
        <v>373</v>
      </c>
      <c r="H260" s="5" t="s">
        <v>373</v>
      </c>
      <c r="I260" s="13" t="s">
        <v>370</v>
      </c>
      <c r="J260" s="5" t="s">
        <v>373</v>
      </c>
      <c r="K260" s="5" t="s">
        <v>373</v>
      </c>
      <c r="L260" s="5" t="s">
        <v>373</v>
      </c>
      <c r="M260" s="13" t="s">
        <v>370</v>
      </c>
      <c r="N260" s="37">
        <v>70.7</v>
      </c>
      <c r="O260" s="37">
        <v>96.1</v>
      </c>
      <c r="P260" s="4">
        <f t="shared" si="42"/>
        <v>1.3592644978783592</v>
      </c>
      <c r="Q260" s="13">
        <v>20</v>
      </c>
      <c r="R260" s="22">
        <v>1</v>
      </c>
      <c r="S260" s="13">
        <v>15</v>
      </c>
      <c r="T260" s="37">
        <v>80</v>
      </c>
      <c r="U260" s="37">
        <v>18.600000000000001</v>
      </c>
      <c r="V260" s="4">
        <f t="shared" si="43"/>
        <v>0.23250000000000001</v>
      </c>
      <c r="W260" s="13">
        <v>30</v>
      </c>
      <c r="X260" s="37">
        <v>1</v>
      </c>
      <c r="Y260" s="37">
        <v>0</v>
      </c>
      <c r="Z260" s="4">
        <f t="shared" si="44"/>
        <v>0</v>
      </c>
      <c r="AA260" s="13">
        <v>20</v>
      </c>
      <c r="AB260" s="20">
        <f t="shared" si="47"/>
        <v>0.6152613237489577</v>
      </c>
      <c r="AC260" s="20">
        <f t="shared" si="40"/>
        <v>0.6152613237489577</v>
      </c>
      <c r="AD260" s="20">
        <v>2356</v>
      </c>
      <c r="AE260" s="4">
        <f t="shared" si="45"/>
        <v>214.18181818181819</v>
      </c>
      <c r="AF260" s="21">
        <f t="shared" si="46"/>
        <v>131.80000000000001</v>
      </c>
      <c r="AG260" s="21">
        <f t="shared" si="39"/>
        <v>-82.381818181818176</v>
      </c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2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2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2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2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2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2"/>
      <c r="GQ260" s="11"/>
      <c r="GR260" s="11"/>
    </row>
    <row r="261" spans="1:200" s="2" customFormat="1" ht="15" customHeight="1" x14ac:dyDescent="0.25">
      <c r="A261" s="36" t="s">
        <v>259</v>
      </c>
      <c r="B261" s="37"/>
      <c r="C261" s="37"/>
      <c r="D261" s="4"/>
      <c r="E261" s="13"/>
      <c r="F261" s="5"/>
      <c r="G261" s="5"/>
      <c r="H261" s="5"/>
      <c r="I261" s="13"/>
      <c r="J261" s="5"/>
      <c r="K261" s="5"/>
      <c r="L261" s="5"/>
      <c r="M261" s="13"/>
      <c r="N261" s="37"/>
      <c r="O261" s="37"/>
      <c r="P261" s="4"/>
      <c r="Q261" s="13"/>
      <c r="R261" s="22"/>
      <c r="S261" s="13"/>
      <c r="T261" s="37"/>
      <c r="U261" s="37"/>
      <c r="V261" s="4"/>
      <c r="W261" s="13"/>
      <c r="X261" s="37"/>
      <c r="Y261" s="37"/>
      <c r="Z261" s="4"/>
      <c r="AA261" s="13"/>
      <c r="AB261" s="20"/>
      <c r="AC261" s="20"/>
      <c r="AD261" s="20"/>
      <c r="AE261" s="4"/>
      <c r="AF261" s="21"/>
      <c r="AG261" s="2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2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2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2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2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2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2"/>
      <c r="GQ261" s="11"/>
      <c r="GR261" s="11"/>
    </row>
    <row r="262" spans="1:200" s="2" customFormat="1" ht="15" customHeight="1" x14ac:dyDescent="0.25">
      <c r="A262" s="16" t="s">
        <v>260</v>
      </c>
      <c r="B262" s="37">
        <v>0</v>
      </c>
      <c r="C262" s="37">
        <v>0</v>
      </c>
      <c r="D262" s="4">
        <f t="shared" si="41"/>
        <v>0</v>
      </c>
      <c r="E262" s="13">
        <v>0</v>
      </c>
      <c r="F262" s="5" t="s">
        <v>373</v>
      </c>
      <c r="G262" s="5" t="s">
        <v>373</v>
      </c>
      <c r="H262" s="5" t="s">
        <v>373</v>
      </c>
      <c r="I262" s="13" t="s">
        <v>370</v>
      </c>
      <c r="J262" s="5" t="s">
        <v>373</v>
      </c>
      <c r="K262" s="5" t="s">
        <v>373</v>
      </c>
      <c r="L262" s="5" t="s">
        <v>373</v>
      </c>
      <c r="M262" s="13" t="s">
        <v>370</v>
      </c>
      <c r="N262" s="37">
        <v>62.8</v>
      </c>
      <c r="O262" s="37">
        <v>30</v>
      </c>
      <c r="P262" s="4">
        <f t="shared" si="42"/>
        <v>0.47770700636942676</v>
      </c>
      <c r="Q262" s="13">
        <v>20</v>
      </c>
      <c r="R262" s="22">
        <v>1</v>
      </c>
      <c r="S262" s="13">
        <v>15</v>
      </c>
      <c r="T262" s="37">
        <v>24</v>
      </c>
      <c r="U262" s="37">
        <v>0.2</v>
      </c>
      <c r="V262" s="4">
        <f t="shared" si="43"/>
        <v>8.3333333333333332E-3</v>
      </c>
      <c r="W262" s="13">
        <v>25</v>
      </c>
      <c r="X262" s="37">
        <v>1</v>
      </c>
      <c r="Y262" s="37">
        <v>1</v>
      </c>
      <c r="Z262" s="4">
        <f t="shared" si="44"/>
        <v>1</v>
      </c>
      <c r="AA262" s="13">
        <v>25</v>
      </c>
      <c r="AB262" s="20">
        <f t="shared" si="47"/>
        <v>0.58544086424378661</v>
      </c>
      <c r="AC262" s="20">
        <f t="shared" si="40"/>
        <v>0.58544086424378661</v>
      </c>
      <c r="AD262" s="20">
        <v>1609</v>
      </c>
      <c r="AE262" s="4">
        <f t="shared" si="45"/>
        <v>146.27272727272728</v>
      </c>
      <c r="AF262" s="21">
        <f t="shared" si="46"/>
        <v>85.6</v>
      </c>
      <c r="AG262" s="21">
        <f t="shared" si="39"/>
        <v>-60.672727272727286</v>
      </c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2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2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2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2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2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2"/>
      <c r="GQ262" s="11"/>
      <c r="GR262" s="11"/>
    </row>
    <row r="263" spans="1:200" s="2" customFormat="1" ht="15" customHeight="1" x14ac:dyDescent="0.25">
      <c r="A263" s="16" t="s">
        <v>261</v>
      </c>
      <c r="B263" s="37">
        <v>0</v>
      </c>
      <c r="C263" s="37">
        <v>0</v>
      </c>
      <c r="D263" s="4">
        <f t="shared" si="41"/>
        <v>0</v>
      </c>
      <c r="E263" s="13">
        <v>0</v>
      </c>
      <c r="F263" s="5" t="s">
        <v>373</v>
      </c>
      <c r="G263" s="5" t="s">
        <v>373</v>
      </c>
      <c r="H263" s="5" t="s">
        <v>373</v>
      </c>
      <c r="I263" s="13" t="s">
        <v>370</v>
      </c>
      <c r="J263" s="5" t="s">
        <v>373</v>
      </c>
      <c r="K263" s="5" t="s">
        <v>373</v>
      </c>
      <c r="L263" s="5" t="s">
        <v>373</v>
      </c>
      <c r="M263" s="13" t="s">
        <v>370</v>
      </c>
      <c r="N263" s="37">
        <v>113.3</v>
      </c>
      <c r="O263" s="37">
        <v>18.3</v>
      </c>
      <c r="P263" s="4">
        <f t="shared" si="42"/>
        <v>0.16151809355692853</v>
      </c>
      <c r="Q263" s="13">
        <v>20</v>
      </c>
      <c r="R263" s="22">
        <v>1</v>
      </c>
      <c r="S263" s="13">
        <v>15</v>
      </c>
      <c r="T263" s="37">
        <v>2.5</v>
      </c>
      <c r="U263" s="37">
        <v>2.5</v>
      </c>
      <c r="V263" s="4">
        <f t="shared" si="43"/>
        <v>1</v>
      </c>
      <c r="W263" s="13">
        <v>15</v>
      </c>
      <c r="X263" s="37">
        <v>0</v>
      </c>
      <c r="Y263" s="37">
        <v>0</v>
      </c>
      <c r="Z263" s="4">
        <f t="shared" si="44"/>
        <v>1</v>
      </c>
      <c r="AA263" s="13">
        <v>35</v>
      </c>
      <c r="AB263" s="20">
        <f t="shared" si="47"/>
        <v>0.80271013966045379</v>
      </c>
      <c r="AC263" s="20">
        <f t="shared" si="40"/>
        <v>0.80271013966045379</v>
      </c>
      <c r="AD263" s="20">
        <v>774</v>
      </c>
      <c r="AE263" s="4">
        <f t="shared" si="45"/>
        <v>70.36363636363636</v>
      </c>
      <c r="AF263" s="21">
        <f t="shared" si="46"/>
        <v>56.5</v>
      </c>
      <c r="AG263" s="21">
        <f t="shared" si="39"/>
        <v>-13.86363636363636</v>
      </c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2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2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2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2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2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2"/>
      <c r="GQ263" s="11"/>
      <c r="GR263" s="11"/>
    </row>
    <row r="264" spans="1:200" s="2" customFormat="1" ht="15" customHeight="1" x14ac:dyDescent="0.25">
      <c r="A264" s="16" t="s">
        <v>262</v>
      </c>
      <c r="B264" s="37">
        <v>0</v>
      </c>
      <c r="C264" s="37">
        <v>0</v>
      </c>
      <c r="D264" s="4">
        <f t="shared" si="41"/>
        <v>0</v>
      </c>
      <c r="E264" s="13">
        <v>0</v>
      </c>
      <c r="F264" s="5" t="s">
        <v>373</v>
      </c>
      <c r="G264" s="5" t="s">
        <v>373</v>
      </c>
      <c r="H264" s="5" t="s">
        <v>373</v>
      </c>
      <c r="I264" s="13" t="s">
        <v>370</v>
      </c>
      <c r="J264" s="5" t="s">
        <v>373</v>
      </c>
      <c r="K264" s="5" t="s">
        <v>373</v>
      </c>
      <c r="L264" s="5" t="s">
        <v>373</v>
      </c>
      <c r="M264" s="13" t="s">
        <v>370</v>
      </c>
      <c r="N264" s="37">
        <v>198.3</v>
      </c>
      <c r="O264" s="37">
        <v>160.30000000000001</v>
      </c>
      <c r="P264" s="4">
        <f t="shared" si="42"/>
        <v>0.80837115481593547</v>
      </c>
      <c r="Q264" s="13">
        <v>20</v>
      </c>
      <c r="R264" s="22">
        <v>1</v>
      </c>
      <c r="S264" s="13">
        <v>15</v>
      </c>
      <c r="T264" s="37">
        <v>14</v>
      </c>
      <c r="U264" s="37">
        <v>14.1</v>
      </c>
      <c r="V264" s="4">
        <f t="shared" si="43"/>
        <v>1.0071428571428571</v>
      </c>
      <c r="W264" s="13">
        <v>25</v>
      </c>
      <c r="X264" s="37">
        <v>0</v>
      </c>
      <c r="Y264" s="37">
        <v>2.1</v>
      </c>
      <c r="Z264" s="4">
        <f t="shared" si="44"/>
        <v>1</v>
      </c>
      <c r="AA264" s="13">
        <v>25</v>
      </c>
      <c r="AB264" s="20">
        <f t="shared" si="47"/>
        <v>0.95701170029282512</v>
      </c>
      <c r="AC264" s="20">
        <f t="shared" si="40"/>
        <v>0.95701170029282512</v>
      </c>
      <c r="AD264" s="20">
        <v>2347</v>
      </c>
      <c r="AE264" s="4">
        <f t="shared" si="45"/>
        <v>213.36363636363637</v>
      </c>
      <c r="AF264" s="21">
        <f t="shared" si="46"/>
        <v>204.2</v>
      </c>
      <c r="AG264" s="21">
        <f t="shared" ref="AG264:AG327" si="48">AF264-AE264</f>
        <v>-9.1636363636363853</v>
      </c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2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2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2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2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2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2"/>
      <c r="GQ264" s="11"/>
      <c r="GR264" s="11"/>
    </row>
    <row r="265" spans="1:200" s="2" customFormat="1" ht="15" customHeight="1" x14ac:dyDescent="0.25">
      <c r="A265" s="16" t="s">
        <v>263</v>
      </c>
      <c r="B265" s="37">
        <v>0</v>
      </c>
      <c r="C265" s="37">
        <v>3121.8</v>
      </c>
      <c r="D265" s="4">
        <f t="shared" si="41"/>
        <v>0</v>
      </c>
      <c r="E265" s="13">
        <v>0</v>
      </c>
      <c r="F265" s="5" t="s">
        <v>373</v>
      </c>
      <c r="G265" s="5" t="s">
        <v>373</v>
      </c>
      <c r="H265" s="5" t="s">
        <v>373</v>
      </c>
      <c r="I265" s="13" t="s">
        <v>370</v>
      </c>
      <c r="J265" s="5" t="s">
        <v>373</v>
      </c>
      <c r="K265" s="5" t="s">
        <v>373</v>
      </c>
      <c r="L265" s="5" t="s">
        <v>373</v>
      </c>
      <c r="M265" s="13" t="s">
        <v>370</v>
      </c>
      <c r="N265" s="37">
        <v>180.7</v>
      </c>
      <c r="O265" s="37">
        <v>89.6</v>
      </c>
      <c r="P265" s="4">
        <f t="shared" si="42"/>
        <v>0.49584947426674048</v>
      </c>
      <c r="Q265" s="13">
        <v>20</v>
      </c>
      <c r="R265" s="22">
        <v>1</v>
      </c>
      <c r="S265" s="13">
        <v>15</v>
      </c>
      <c r="T265" s="37">
        <v>171</v>
      </c>
      <c r="U265" s="37">
        <v>142.1</v>
      </c>
      <c r="V265" s="4">
        <f t="shared" si="43"/>
        <v>0.83099415204678362</v>
      </c>
      <c r="W265" s="13">
        <v>10</v>
      </c>
      <c r="X265" s="37">
        <v>42</v>
      </c>
      <c r="Y265" s="37">
        <v>8.3000000000000007</v>
      </c>
      <c r="Z265" s="4">
        <f t="shared" si="44"/>
        <v>0.19761904761904764</v>
      </c>
      <c r="AA265" s="13">
        <v>40</v>
      </c>
      <c r="AB265" s="20">
        <f t="shared" si="47"/>
        <v>0.48390226953605359</v>
      </c>
      <c r="AC265" s="20">
        <f t="shared" si="40"/>
        <v>0.48390226953605359</v>
      </c>
      <c r="AD265" s="20">
        <v>4452</v>
      </c>
      <c r="AE265" s="4">
        <f t="shared" si="45"/>
        <v>404.72727272727275</v>
      </c>
      <c r="AF265" s="21">
        <f t="shared" si="46"/>
        <v>195.8</v>
      </c>
      <c r="AG265" s="21">
        <f t="shared" si="48"/>
        <v>-208.92727272727274</v>
      </c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2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2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2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2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2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2"/>
      <c r="GQ265" s="11"/>
      <c r="GR265" s="11"/>
    </row>
    <row r="266" spans="1:200" s="2" customFormat="1" ht="15" customHeight="1" x14ac:dyDescent="0.25">
      <c r="A266" s="16" t="s">
        <v>264</v>
      </c>
      <c r="B266" s="37">
        <v>100056</v>
      </c>
      <c r="C266" s="37">
        <v>78169</v>
      </c>
      <c r="D266" s="4">
        <f t="shared" si="41"/>
        <v>0.78125249860078361</v>
      </c>
      <c r="E266" s="13">
        <v>10</v>
      </c>
      <c r="F266" s="5" t="s">
        <v>373</v>
      </c>
      <c r="G266" s="5" t="s">
        <v>373</v>
      </c>
      <c r="H266" s="5" t="s">
        <v>373</v>
      </c>
      <c r="I266" s="13" t="s">
        <v>370</v>
      </c>
      <c r="J266" s="5" t="s">
        <v>373</v>
      </c>
      <c r="K266" s="5" t="s">
        <v>373</v>
      </c>
      <c r="L266" s="5" t="s">
        <v>373</v>
      </c>
      <c r="M266" s="13" t="s">
        <v>370</v>
      </c>
      <c r="N266" s="37">
        <v>272.10000000000002</v>
      </c>
      <c r="O266" s="37">
        <v>235.9</v>
      </c>
      <c r="P266" s="4">
        <f t="shared" si="42"/>
        <v>0.86696067622197714</v>
      </c>
      <c r="Q266" s="13">
        <v>20</v>
      </c>
      <c r="R266" s="22">
        <v>1</v>
      </c>
      <c r="S266" s="13">
        <v>15</v>
      </c>
      <c r="T266" s="37">
        <v>15</v>
      </c>
      <c r="U266" s="37">
        <v>0</v>
      </c>
      <c r="V266" s="4">
        <f t="shared" si="43"/>
        <v>0</v>
      </c>
      <c r="W266" s="13">
        <v>10</v>
      </c>
      <c r="X266" s="37">
        <v>1015</v>
      </c>
      <c r="Y266" s="37">
        <v>1018.8</v>
      </c>
      <c r="Z266" s="4">
        <f t="shared" si="44"/>
        <v>1.003743842364532</v>
      </c>
      <c r="AA266" s="13">
        <v>40</v>
      </c>
      <c r="AB266" s="20">
        <f t="shared" si="47"/>
        <v>0.8452788653160912</v>
      </c>
      <c r="AC266" s="20">
        <f t="shared" si="40"/>
        <v>0.8452788653160912</v>
      </c>
      <c r="AD266" s="20">
        <v>3984</v>
      </c>
      <c r="AE266" s="4">
        <f t="shared" si="45"/>
        <v>362.18181818181819</v>
      </c>
      <c r="AF266" s="21">
        <f t="shared" si="46"/>
        <v>306.10000000000002</v>
      </c>
      <c r="AG266" s="21">
        <f t="shared" si="48"/>
        <v>-56.081818181818164</v>
      </c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2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2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2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2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2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2"/>
      <c r="GQ266" s="11"/>
      <c r="GR266" s="11"/>
    </row>
    <row r="267" spans="1:200" s="2" customFormat="1" ht="15" customHeight="1" x14ac:dyDescent="0.25">
      <c r="A267" s="16" t="s">
        <v>265</v>
      </c>
      <c r="B267" s="37">
        <v>13904</v>
      </c>
      <c r="C267" s="37">
        <v>2340.4</v>
      </c>
      <c r="D267" s="4">
        <f t="shared" si="41"/>
        <v>0.16832566168009205</v>
      </c>
      <c r="E267" s="13">
        <v>10</v>
      </c>
      <c r="F267" s="5" t="s">
        <v>373</v>
      </c>
      <c r="G267" s="5" t="s">
        <v>373</v>
      </c>
      <c r="H267" s="5" t="s">
        <v>373</v>
      </c>
      <c r="I267" s="13" t="s">
        <v>370</v>
      </c>
      <c r="J267" s="5" t="s">
        <v>373</v>
      </c>
      <c r="K267" s="5" t="s">
        <v>373</v>
      </c>
      <c r="L267" s="5" t="s">
        <v>373</v>
      </c>
      <c r="M267" s="13" t="s">
        <v>370</v>
      </c>
      <c r="N267" s="37">
        <v>500.8</v>
      </c>
      <c r="O267" s="37">
        <v>640.4</v>
      </c>
      <c r="P267" s="4">
        <f t="shared" si="42"/>
        <v>1.2787539936102235</v>
      </c>
      <c r="Q267" s="13">
        <v>20</v>
      </c>
      <c r="R267" s="22">
        <v>1</v>
      </c>
      <c r="S267" s="13">
        <v>15</v>
      </c>
      <c r="T267" s="37">
        <v>25</v>
      </c>
      <c r="U267" s="37">
        <v>0.4</v>
      </c>
      <c r="V267" s="4">
        <f t="shared" si="43"/>
        <v>1.6E-2</v>
      </c>
      <c r="W267" s="13">
        <v>25</v>
      </c>
      <c r="X267" s="37">
        <v>4</v>
      </c>
      <c r="Y267" s="37">
        <v>25.1</v>
      </c>
      <c r="Z267" s="4">
        <f t="shared" si="44"/>
        <v>6.2750000000000004</v>
      </c>
      <c r="AA267" s="13">
        <v>25</v>
      </c>
      <c r="AB267" s="20">
        <f t="shared" si="47"/>
        <v>2.1003509104105831</v>
      </c>
      <c r="AC267" s="20">
        <f t="shared" si="40"/>
        <v>1.2900350910410583</v>
      </c>
      <c r="AD267" s="20">
        <v>3463</v>
      </c>
      <c r="AE267" s="4">
        <f t="shared" si="45"/>
        <v>314.81818181818181</v>
      </c>
      <c r="AF267" s="21">
        <f t="shared" si="46"/>
        <v>406.1</v>
      </c>
      <c r="AG267" s="21">
        <f t="shared" si="48"/>
        <v>91.28181818181821</v>
      </c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2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2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2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2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2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2"/>
      <c r="GQ267" s="11"/>
      <c r="GR267" s="11"/>
    </row>
    <row r="268" spans="1:200" s="2" customFormat="1" ht="15" customHeight="1" x14ac:dyDescent="0.25">
      <c r="A268" s="16" t="s">
        <v>266</v>
      </c>
      <c r="B268" s="37">
        <v>0</v>
      </c>
      <c r="C268" s="37">
        <v>6814</v>
      </c>
      <c r="D268" s="4">
        <f t="shared" si="41"/>
        <v>0</v>
      </c>
      <c r="E268" s="13">
        <v>0</v>
      </c>
      <c r="F268" s="5" t="s">
        <v>373</v>
      </c>
      <c r="G268" s="5" t="s">
        <v>373</v>
      </c>
      <c r="H268" s="5" t="s">
        <v>373</v>
      </c>
      <c r="I268" s="13" t="s">
        <v>370</v>
      </c>
      <c r="J268" s="5" t="s">
        <v>373</v>
      </c>
      <c r="K268" s="5" t="s">
        <v>373</v>
      </c>
      <c r="L268" s="5" t="s">
        <v>373</v>
      </c>
      <c r="M268" s="13" t="s">
        <v>370</v>
      </c>
      <c r="N268" s="37">
        <v>312.39999999999998</v>
      </c>
      <c r="O268" s="37">
        <v>280.10000000000002</v>
      </c>
      <c r="P268" s="4">
        <f t="shared" si="42"/>
        <v>0.89660691421254812</v>
      </c>
      <c r="Q268" s="13">
        <v>20</v>
      </c>
      <c r="R268" s="22">
        <v>1</v>
      </c>
      <c r="S268" s="13">
        <v>15</v>
      </c>
      <c r="T268" s="37">
        <v>8</v>
      </c>
      <c r="U268" s="37">
        <v>0</v>
      </c>
      <c r="V268" s="4">
        <f t="shared" si="43"/>
        <v>0</v>
      </c>
      <c r="W268" s="13">
        <v>15</v>
      </c>
      <c r="X268" s="37">
        <v>0</v>
      </c>
      <c r="Y268" s="37">
        <v>8.9</v>
      </c>
      <c r="Z268" s="4">
        <f t="shared" si="44"/>
        <v>1</v>
      </c>
      <c r="AA268" s="13">
        <v>35</v>
      </c>
      <c r="AB268" s="20">
        <f t="shared" si="47"/>
        <v>0.79920162687354068</v>
      </c>
      <c r="AC268" s="20">
        <f t="shared" si="40"/>
        <v>0.79920162687354068</v>
      </c>
      <c r="AD268" s="20">
        <v>1120</v>
      </c>
      <c r="AE268" s="4">
        <f t="shared" si="45"/>
        <v>101.81818181818181</v>
      </c>
      <c r="AF268" s="21">
        <f t="shared" si="46"/>
        <v>81.400000000000006</v>
      </c>
      <c r="AG268" s="21">
        <f t="shared" si="48"/>
        <v>-20.418181818181807</v>
      </c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2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2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2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2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2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2"/>
      <c r="GQ268" s="11"/>
      <c r="GR268" s="11"/>
    </row>
    <row r="269" spans="1:200" s="2" customFormat="1" ht="15" customHeight="1" x14ac:dyDescent="0.25">
      <c r="A269" s="36" t="s">
        <v>267</v>
      </c>
      <c r="B269" s="37"/>
      <c r="C269" s="37"/>
      <c r="D269" s="4"/>
      <c r="E269" s="13"/>
      <c r="F269" s="5"/>
      <c r="G269" s="5"/>
      <c r="H269" s="5"/>
      <c r="I269" s="13"/>
      <c r="J269" s="5"/>
      <c r="K269" s="5"/>
      <c r="L269" s="5"/>
      <c r="M269" s="13"/>
      <c r="N269" s="37"/>
      <c r="O269" s="37"/>
      <c r="P269" s="4"/>
      <c r="Q269" s="13"/>
      <c r="R269" s="22"/>
      <c r="S269" s="13"/>
      <c r="T269" s="37"/>
      <c r="U269" s="37"/>
      <c r="V269" s="4"/>
      <c r="W269" s="13"/>
      <c r="X269" s="37"/>
      <c r="Y269" s="37"/>
      <c r="Z269" s="4"/>
      <c r="AA269" s="13"/>
      <c r="AB269" s="20"/>
      <c r="AC269" s="20"/>
      <c r="AD269" s="20"/>
      <c r="AE269" s="4"/>
      <c r="AF269" s="21"/>
      <c r="AG269" s="2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2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2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2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2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2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2"/>
      <c r="GQ269" s="11"/>
      <c r="GR269" s="11"/>
    </row>
    <row r="270" spans="1:200" s="2" customFormat="1" ht="15" customHeight="1" x14ac:dyDescent="0.25">
      <c r="A270" s="16" t="s">
        <v>268</v>
      </c>
      <c r="B270" s="37">
        <v>0</v>
      </c>
      <c r="C270" s="37">
        <v>0</v>
      </c>
      <c r="D270" s="4">
        <f t="shared" si="41"/>
        <v>0</v>
      </c>
      <c r="E270" s="13">
        <v>0</v>
      </c>
      <c r="F270" s="5" t="s">
        <v>373</v>
      </c>
      <c r="G270" s="5" t="s">
        <v>373</v>
      </c>
      <c r="H270" s="5" t="s">
        <v>373</v>
      </c>
      <c r="I270" s="13" t="s">
        <v>370</v>
      </c>
      <c r="J270" s="5" t="s">
        <v>373</v>
      </c>
      <c r="K270" s="5" t="s">
        <v>373</v>
      </c>
      <c r="L270" s="5" t="s">
        <v>373</v>
      </c>
      <c r="M270" s="13" t="s">
        <v>370</v>
      </c>
      <c r="N270" s="37">
        <v>37</v>
      </c>
      <c r="O270" s="37">
        <v>65.3</v>
      </c>
      <c r="P270" s="4">
        <f t="shared" si="42"/>
        <v>1.7648648648648648</v>
      </c>
      <c r="Q270" s="13">
        <v>20</v>
      </c>
      <c r="R270" s="22">
        <v>1</v>
      </c>
      <c r="S270" s="13">
        <v>15</v>
      </c>
      <c r="T270" s="37">
        <v>0.3</v>
      </c>
      <c r="U270" s="37">
        <v>0</v>
      </c>
      <c r="V270" s="4">
        <f t="shared" si="43"/>
        <v>0</v>
      </c>
      <c r="W270" s="13">
        <v>10</v>
      </c>
      <c r="X270" s="37">
        <v>0</v>
      </c>
      <c r="Y270" s="37">
        <v>0.4</v>
      </c>
      <c r="Z270" s="4">
        <f t="shared" si="44"/>
        <v>1</v>
      </c>
      <c r="AA270" s="13">
        <v>40</v>
      </c>
      <c r="AB270" s="20">
        <f t="shared" si="47"/>
        <v>1.0623211446740857</v>
      </c>
      <c r="AC270" s="20">
        <f t="shared" si="40"/>
        <v>1.0623211446740857</v>
      </c>
      <c r="AD270" s="20">
        <v>791</v>
      </c>
      <c r="AE270" s="4">
        <f t="shared" si="45"/>
        <v>71.909090909090907</v>
      </c>
      <c r="AF270" s="21">
        <f t="shared" si="46"/>
        <v>76.400000000000006</v>
      </c>
      <c r="AG270" s="21">
        <f t="shared" si="48"/>
        <v>4.4909090909090992</v>
      </c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2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2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2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2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2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2"/>
      <c r="GQ270" s="11"/>
      <c r="GR270" s="11"/>
    </row>
    <row r="271" spans="1:200" s="2" customFormat="1" ht="15" customHeight="1" x14ac:dyDescent="0.25">
      <c r="A271" s="16" t="s">
        <v>269</v>
      </c>
      <c r="B271" s="37">
        <v>0</v>
      </c>
      <c r="C271" s="37">
        <v>0</v>
      </c>
      <c r="D271" s="4">
        <f t="shared" si="41"/>
        <v>0</v>
      </c>
      <c r="E271" s="13">
        <v>0</v>
      </c>
      <c r="F271" s="5" t="s">
        <v>373</v>
      </c>
      <c r="G271" s="5" t="s">
        <v>373</v>
      </c>
      <c r="H271" s="5" t="s">
        <v>373</v>
      </c>
      <c r="I271" s="13" t="s">
        <v>370</v>
      </c>
      <c r="J271" s="5" t="s">
        <v>373</v>
      </c>
      <c r="K271" s="5" t="s">
        <v>373</v>
      </c>
      <c r="L271" s="5" t="s">
        <v>373</v>
      </c>
      <c r="M271" s="13" t="s">
        <v>370</v>
      </c>
      <c r="N271" s="37">
        <v>109.9</v>
      </c>
      <c r="O271" s="37">
        <v>92.7</v>
      </c>
      <c r="P271" s="4">
        <f t="shared" si="42"/>
        <v>0.8434940855323021</v>
      </c>
      <c r="Q271" s="13">
        <v>20</v>
      </c>
      <c r="R271" s="22">
        <v>1</v>
      </c>
      <c r="S271" s="13">
        <v>15</v>
      </c>
      <c r="T271" s="37">
        <v>3</v>
      </c>
      <c r="U271" s="37">
        <v>0</v>
      </c>
      <c r="V271" s="4">
        <f t="shared" si="43"/>
        <v>0</v>
      </c>
      <c r="W271" s="13">
        <v>20</v>
      </c>
      <c r="X271" s="37">
        <v>0</v>
      </c>
      <c r="Y271" s="37">
        <v>1.1000000000000001</v>
      </c>
      <c r="Z271" s="4">
        <f t="shared" si="44"/>
        <v>1</v>
      </c>
      <c r="AA271" s="13">
        <v>30</v>
      </c>
      <c r="AB271" s="20">
        <f t="shared" si="47"/>
        <v>0.72788096130171809</v>
      </c>
      <c r="AC271" s="20">
        <f t="shared" si="40"/>
        <v>0.72788096130171809</v>
      </c>
      <c r="AD271" s="20">
        <v>486</v>
      </c>
      <c r="AE271" s="4">
        <f t="shared" si="45"/>
        <v>44.18181818181818</v>
      </c>
      <c r="AF271" s="21">
        <f t="shared" si="46"/>
        <v>32.200000000000003</v>
      </c>
      <c r="AG271" s="21">
        <f t="shared" si="48"/>
        <v>-11.981818181818177</v>
      </c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2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2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2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2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2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2"/>
      <c r="GQ271" s="11"/>
      <c r="GR271" s="11"/>
    </row>
    <row r="272" spans="1:200" s="2" customFormat="1" ht="15" customHeight="1" x14ac:dyDescent="0.25">
      <c r="A272" s="16" t="s">
        <v>270</v>
      </c>
      <c r="B272" s="37">
        <v>0</v>
      </c>
      <c r="C272" s="37">
        <v>0</v>
      </c>
      <c r="D272" s="4">
        <f t="shared" si="41"/>
        <v>0</v>
      </c>
      <c r="E272" s="13">
        <v>0</v>
      </c>
      <c r="F272" s="5" t="s">
        <v>373</v>
      </c>
      <c r="G272" s="5" t="s">
        <v>373</v>
      </c>
      <c r="H272" s="5" t="s">
        <v>373</v>
      </c>
      <c r="I272" s="13" t="s">
        <v>370</v>
      </c>
      <c r="J272" s="5" t="s">
        <v>373</v>
      </c>
      <c r="K272" s="5" t="s">
        <v>373</v>
      </c>
      <c r="L272" s="5" t="s">
        <v>373</v>
      </c>
      <c r="M272" s="13" t="s">
        <v>370</v>
      </c>
      <c r="N272" s="37">
        <v>249.3</v>
      </c>
      <c r="O272" s="37">
        <v>364.1</v>
      </c>
      <c r="P272" s="4">
        <f t="shared" si="42"/>
        <v>1.4604893702366626</v>
      </c>
      <c r="Q272" s="13">
        <v>20</v>
      </c>
      <c r="R272" s="22">
        <v>1</v>
      </c>
      <c r="S272" s="13">
        <v>15</v>
      </c>
      <c r="T272" s="37">
        <v>3</v>
      </c>
      <c r="U272" s="37">
        <v>0</v>
      </c>
      <c r="V272" s="4">
        <f t="shared" si="43"/>
        <v>0</v>
      </c>
      <c r="W272" s="13">
        <v>10</v>
      </c>
      <c r="X272" s="37">
        <v>1</v>
      </c>
      <c r="Y272" s="37">
        <v>1.2</v>
      </c>
      <c r="Z272" s="4">
        <f t="shared" si="44"/>
        <v>1.2</v>
      </c>
      <c r="AA272" s="13">
        <v>40</v>
      </c>
      <c r="AB272" s="20">
        <f t="shared" si="47"/>
        <v>1.0848210282909794</v>
      </c>
      <c r="AC272" s="20">
        <f t="shared" si="40"/>
        <v>1.0848210282909794</v>
      </c>
      <c r="AD272" s="20">
        <v>641</v>
      </c>
      <c r="AE272" s="4">
        <f t="shared" si="45"/>
        <v>58.272727272727273</v>
      </c>
      <c r="AF272" s="21">
        <f t="shared" si="46"/>
        <v>63.2</v>
      </c>
      <c r="AG272" s="21">
        <f t="shared" si="48"/>
        <v>4.9272727272727295</v>
      </c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2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2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2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2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2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2"/>
      <c r="GQ272" s="11"/>
      <c r="GR272" s="11"/>
    </row>
    <row r="273" spans="1:200" s="2" customFormat="1" ht="15" customHeight="1" x14ac:dyDescent="0.25">
      <c r="A273" s="16" t="s">
        <v>271</v>
      </c>
      <c r="B273" s="37">
        <v>0</v>
      </c>
      <c r="C273" s="37">
        <v>0</v>
      </c>
      <c r="D273" s="4">
        <f t="shared" si="41"/>
        <v>0</v>
      </c>
      <c r="E273" s="13">
        <v>0</v>
      </c>
      <c r="F273" s="5" t="s">
        <v>373</v>
      </c>
      <c r="G273" s="5" t="s">
        <v>373</v>
      </c>
      <c r="H273" s="5" t="s">
        <v>373</v>
      </c>
      <c r="I273" s="13" t="s">
        <v>370</v>
      </c>
      <c r="J273" s="5" t="s">
        <v>373</v>
      </c>
      <c r="K273" s="5" t="s">
        <v>373</v>
      </c>
      <c r="L273" s="5" t="s">
        <v>373</v>
      </c>
      <c r="M273" s="13" t="s">
        <v>370</v>
      </c>
      <c r="N273" s="37">
        <v>131.5</v>
      </c>
      <c r="O273" s="37">
        <v>61.3</v>
      </c>
      <c r="P273" s="4">
        <f t="shared" si="42"/>
        <v>0.46615969581749045</v>
      </c>
      <c r="Q273" s="13">
        <v>20</v>
      </c>
      <c r="R273" s="22">
        <v>1</v>
      </c>
      <c r="S273" s="13">
        <v>15</v>
      </c>
      <c r="T273" s="37">
        <v>12</v>
      </c>
      <c r="U273" s="37">
        <v>5.8</v>
      </c>
      <c r="V273" s="4">
        <f t="shared" si="43"/>
        <v>0.48333333333333334</v>
      </c>
      <c r="W273" s="13">
        <v>20</v>
      </c>
      <c r="X273" s="37">
        <v>1</v>
      </c>
      <c r="Y273" s="37">
        <v>2.2999999999999998</v>
      </c>
      <c r="Z273" s="4">
        <f t="shared" si="44"/>
        <v>2.2999999999999998</v>
      </c>
      <c r="AA273" s="13">
        <v>30</v>
      </c>
      <c r="AB273" s="20">
        <f t="shared" si="47"/>
        <v>1.2116454186237233</v>
      </c>
      <c r="AC273" s="20">
        <f t="shared" si="40"/>
        <v>1.2011645418623722</v>
      </c>
      <c r="AD273" s="20">
        <v>2515</v>
      </c>
      <c r="AE273" s="4">
        <f t="shared" si="45"/>
        <v>228.63636363636363</v>
      </c>
      <c r="AF273" s="21">
        <f t="shared" si="46"/>
        <v>274.60000000000002</v>
      </c>
      <c r="AG273" s="21">
        <f t="shared" si="48"/>
        <v>45.963636363636397</v>
      </c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2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2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2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2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2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2"/>
      <c r="GQ273" s="11"/>
      <c r="GR273" s="11"/>
    </row>
    <row r="274" spans="1:200" s="2" customFormat="1" ht="15" customHeight="1" x14ac:dyDescent="0.25">
      <c r="A274" s="16" t="s">
        <v>272</v>
      </c>
      <c r="B274" s="37">
        <v>0</v>
      </c>
      <c r="C274" s="37">
        <v>147</v>
      </c>
      <c r="D274" s="4">
        <f t="shared" si="41"/>
        <v>0</v>
      </c>
      <c r="E274" s="13">
        <v>0</v>
      </c>
      <c r="F274" s="5" t="s">
        <v>373</v>
      </c>
      <c r="G274" s="5" t="s">
        <v>373</v>
      </c>
      <c r="H274" s="5" t="s">
        <v>373</v>
      </c>
      <c r="I274" s="13" t="s">
        <v>370</v>
      </c>
      <c r="J274" s="5" t="s">
        <v>373</v>
      </c>
      <c r="K274" s="5" t="s">
        <v>373</v>
      </c>
      <c r="L274" s="5" t="s">
        <v>373</v>
      </c>
      <c r="M274" s="13" t="s">
        <v>370</v>
      </c>
      <c r="N274" s="37">
        <v>1646.2</v>
      </c>
      <c r="O274" s="37">
        <v>88.1</v>
      </c>
      <c r="P274" s="4">
        <f t="shared" si="42"/>
        <v>5.3517191106791394E-2</v>
      </c>
      <c r="Q274" s="13">
        <v>20</v>
      </c>
      <c r="R274" s="22">
        <v>1</v>
      </c>
      <c r="S274" s="13">
        <v>15</v>
      </c>
      <c r="T274" s="37">
        <v>4</v>
      </c>
      <c r="U274" s="37">
        <v>0</v>
      </c>
      <c r="V274" s="4">
        <f t="shared" si="43"/>
        <v>0</v>
      </c>
      <c r="W274" s="13">
        <v>20</v>
      </c>
      <c r="X274" s="37">
        <v>1</v>
      </c>
      <c r="Y274" s="37">
        <v>0.6</v>
      </c>
      <c r="Z274" s="4">
        <f t="shared" si="44"/>
        <v>0.6</v>
      </c>
      <c r="AA274" s="13">
        <v>30</v>
      </c>
      <c r="AB274" s="20">
        <f t="shared" si="47"/>
        <v>0.40082757437806854</v>
      </c>
      <c r="AC274" s="20">
        <f t="shared" ref="AC274:AC337" si="49">IF(AB274&gt;1.2,IF((AB274-1.2)*0.1+1.2&gt;1.3,1.3,(AB274-1.2)*0.1+1.2),AB274)</f>
        <v>0.40082757437806854</v>
      </c>
      <c r="AD274" s="20">
        <v>968</v>
      </c>
      <c r="AE274" s="4">
        <f t="shared" si="45"/>
        <v>88</v>
      </c>
      <c r="AF274" s="21">
        <f t="shared" si="46"/>
        <v>35.299999999999997</v>
      </c>
      <c r="AG274" s="21">
        <f t="shared" si="48"/>
        <v>-52.7</v>
      </c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2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2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2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2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2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2"/>
      <c r="GQ274" s="11"/>
      <c r="GR274" s="11"/>
    </row>
    <row r="275" spans="1:200" s="2" customFormat="1" ht="15" customHeight="1" x14ac:dyDescent="0.25">
      <c r="A275" s="16" t="s">
        <v>273</v>
      </c>
      <c r="B275" s="37">
        <v>0</v>
      </c>
      <c r="C275" s="37">
        <v>0</v>
      </c>
      <c r="D275" s="4">
        <f t="shared" si="41"/>
        <v>0</v>
      </c>
      <c r="E275" s="13">
        <v>0</v>
      </c>
      <c r="F275" s="5" t="s">
        <v>373</v>
      </c>
      <c r="G275" s="5" t="s">
        <v>373</v>
      </c>
      <c r="H275" s="5" t="s">
        <v>373</v>
      </c>
      <c r="I275" s="13" t="s">
        <v>370</v>
      </c>
      <c r="J275" s="5" t="s">
        <v>373</v>
      </c>
      <c r="K275" s="5" t="s">
        <v>373</v>
      </c>
      <c r="L275" s="5" t="s">
        <v>373</v>
      </c>
      <c r="M275" s="13" t="s">
        <v>370</v>
      </c>
      <c r="N275" s="37">
        <v>142.6</v>
      </c>
      <c r="O275" s="37">
        <v>177.4</v>
      </c>
      <c r="P275" s="4">
        <f t="shared" si="42"/>
        <v>1.2440392706872372</v>
      </c>
      <c r="Q275" s="13">
        <v>20</v>
      </c>
      <c r="R275" s="22">
        <v>1</v>
      </c>
      <c r="S275" s="13">
        <v>15</v>
      </c>
      <c r="T275" s="37">
        <v>6</v>
      </c>
      <c r="U275" s="37">
        <v>0</v>
      </c>
      <c r="V275" s="4">
        <f t="shared" si="43"/>
        <v>0</v>
      </c>
      <c r="W275" s="13">
        <v>15</v>
      </c>
      <c r="X275" s="37">
        <v>1</v>
      </c>
      <c r="Y275" s="37">
        <v>1.9</v>
      </c>
      <c r="Z275" s="4">
        <f t="shared" si="44"/>
        <v>1.9</v>
      </c>
      <c r="AA275" s="13">
        <v>35</v>
      </c>
      <c r="AB275" s="20">
        <f t="shared" si="47"/>
        <v>1.2515386519264087</v>
      </c>
      <c r="AC275" s="20">
        <f t="shared" si="49"/>
        <v>1.2051538651926408</v>
      </c>
      <c r="AD275" s="20">
        <v>1321</v>
      </c>
      <c r="AE275" s="4">
        <f t="shared" si="45"/>
        <v>120.09090909090909</v>
      </c>
      <c r="AF275" s="21">
        <f t="shared" si="46"/>
        <v>144.69999999999999</v>
      </c>
      <c r="AG275" s="21">
        <f t="shared" si="48"/>
        <v>24.609090909090895</v>
      </c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2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2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2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2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2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2"/>
      <c r="GQ275" s="11"/>
      <c r="GR275" s="11"/>
    </row>
    <row r="276" spans="1:200" s="2" customFormat="1" ht="15" customHeight="1" x14ac:dyDescent="0.25">
      <c r="A276" s="16" t="s">
        <v>274</v>
      </c>
      <c r="B276" s="37">
        <v>0</v>
      </c>
      <c r="C276" s="37">
        <v>0</v>
      </c>
      <c r="D276" s="4">
        <f t="shared" si="41"/>
        <v>0</v>
      </c>
      <c r="E276" s="13">
        <v>0</v>
      </c>
      <c r="F276" s="5" t="s">
        <v>373</v>
      </c>
      <c r="G276" s="5" t="s">
        <v>373</v>
      </c>
      <c r="H276" s="5" t="s">
        <v>373</v>
      </c>
      <c r="I276" s="13" t="s">
        <v>370</v>
      </c>
      <c r="J276" s="5" t="s">
        <v>373</v>
      </c>
      <c r="K276" s="5" t="s">
        <v>373</v>
      </c>
      <c r="L276" s="5" t="s">
        <v>373</v>
      </c>
      <c r="M276" s="13" t="s">
        <v>370</v>
      </c>
      <c r="N276" s="37">
        <v>74.099999999999994</v>
      </c>
      <c r="O276" s="37">
        <v>84.2</v>
      </c>
      <c r="P276" s="4">
        <f t="shared" si="42"/>
        <v>1.1363022941970311</v>
      </c>
      <c r="Q276" s="13">
        <v>20</v>
      </c>
      <c r="R276" s="22">
        <v>1</v>
      </c>
      <c r="S276" s="13">
        <v>15</v>
      </c>
      <c r="T276" s="37">
        <v>13</v>
      </c>
      <c r="U276" s="37">
        <v>0</v>
      </c>
      <c r="V276" s="4">
        <f t="shared" si="43"/>
        <v>0</v>
      </c>
      <c r="W276" s="13">
        <v>20</v>
      </c>
      <c r="X276" s="37">
        <v>1</v>
      </c>
      <c r="Y276" s="37">
        <v>1</v>
      </c>
      <c r="Z276" s="4">
        <f t="shared" si="44"/>
        <v>1</v>
      </c>
      <c r="AA276" s="13">
        <v>30</v>
      </c>
      <c r="AB276" s="20">
        <f t="shared" si="47"/>
        <v>0.79677701039930149</v>
      </c>
      <c r="AC276" s="20">
        <f t="shared" si="49"/>
        <v>0.79677701039930149</v>
      </c>
      <c r="AD276" s="20">
        <v>1874</v>
      </c>
      <c r="AE276" s="4">
        <f t="shared" si="45"/>
        <v>170.36363636363637</v>
      </c>
      <c r="AF276" s="21">
        <f t="shared" si="46"/>
        <v>135.69999999999999</v>
      </c>
      <c r="AG276" s="21">
        <f t="shared" si="48"/>
        <v>-34.663636363636385</v>
      </c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2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2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2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2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2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2"/>
      <c r="GQ276" s="11"/>
      <c r="GR276" s="11"/>
    </row>
    <row r="277" spans="1:200" s="2" customFormat="1" ht="15" customHeight="1" x14ac:dyDescent="0.25">
      <c r="A277" s="16" t="s">
        <v>275</v>
      </c>
      <c r="B277" s="37">
        <v>0</v>
      </c>
      <c r="C277" s="37">
        <v>0</v>
      </c>
      <c r="D277" s="4">
        <f t="shared" si="41"/>
        <v>0</v>
      </c>
      <c r="E277" s="13">
        <v>0</v>
      </c>
      <c r="F277" s="5" t="s">
        <v>373</v>
      </c>
      <c r="G277" s="5" t="s">
        <v>373</v>
      </c>
      <c r="H277" s="5" t="s">
        <v>373</v>
      </c>
      <c r="I277" s="13" t="s">
        <v>370</v>
      </c>
      <c r="J277" s="5" t="s">
        <v>373</v>
      </c>
      <c r="K277" s="5" t="s">
        <v>373</v>
      </c>
      <c r="L277" s="5" t="s">
        <v>373</v>
      </c>
      <c r="M277" s="13" t="s">
        <v>370</v>
      </c>
      <c r="N277" s="37">
        <v>29.9</v>
      </c>
      <c r="O277" s="37">
        <v>24.8</v>
      </c>
      <c r="P277" s="4">
        <f t="shared" si="42"/>
        <v>0.82943143812709041</v>
      </c>
      <c r="Q277" s="13">
        <v>20</v>
      </c>
      <c r="R277" s="22">
        <v>1</v>
      </c>
      <c r="S277" s="13">
        <v>15</v>
      </c>
      <c r="T277" s="37">
        <v>9</v>
      </c>
      <c r="U277" s="37">
        <v>0</v>
      </c>
      <c r="V277" s="4">
        <f t="shared" si="43"/>
        <v>0</v>
      </c>
      <c r="W277" s="13">
        <v>30</v>
      </c>
      <c r="X277" s="37">
        <v>1</v>
      </c>
      <c r="Y277" s="37">
        <v>0.9</v>
      </c>
      <c r="Z277" s="4">
        <f t="shared" si="44"/>
        <v>0.9</v>
      </c>
      <c r="AA277" s="13">
        <v>20</v>
      </c>
      <c r="AB277" s="20">
        <f t="shared" si="47"/>
        <v>0.58339563250049187</v>
      </c>
      <c r="AC277" s="20">
        <f t="shared" si="49"/>
        <v>0.58339563250049187</v>
      </c>
      <c r="AD277" s="20">
        <v>2160</v>
      </c>
      <c r="AE277" s="4">
        <f t="shared" si="45"/>
        <v>196.36363636363637</v>
      </c>
      <c r="AF277" s="21">
        <f t="shared" si="46"/>
        <v>114.6</v>
      </c>
      <c r="AG277" s="21">
        <f t="shared" si="48"/>
        <v>-81.76363636363638</v>
      </c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2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2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2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2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2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2"/>
      <c r="GQ277" s="11"/>
      <c r="GR277" s="11"/>
    </row>
    <row r="278" spans="1:200" s="2" customFormat="1" ht="15" customHeight="1" x14ac:dyDescent="0.25">
      <c r="A278" s="16" t="s">
        <v>276</v>
      </c>
      <c r="B278" s="37">
        <v>0</v>
      </c>
      <c r="C278" s="37">
        <v>0</v>
      </c>
      <c r="D278" s="4">
        <f t="shared" si="41"/>
        <v>0</v>
      </c>
      <c r="E278" s="13">
        <v>0</v>
      </c>
      <c r="F278" s="5" t="s">
        <v>373</v>
      </c>
      <c r="G278" s="5" t="s">
        <v>373</v>
      </c>
      <c r="H278" s="5" t="s">
        <v>373</v>
      </c>
      <c r="I278" s="13" t="s">
        <v>370</v>
      </c>
      <c r="J278" s="5" t="s">
        <v>373</v>
      </c>
      <c r="K278" s="5" t="s">
        <v>373</v>
      </c>
      <c r="L278" s="5" t="s">
        <v>373</v>
      </c>
      <c r="M278" s="13" t="s">
        <v>370</v>
      </c>
      <c r="N278" s="37">
        <v>12.8</v>
      </c>
      <c r="O278" s="37">
        <v>35.700000000000003</v>
      </c>
      <c r="P278" s="4">
        <f t="shared" si="42"/>
        <v>2.7890625</v>
      </c>
      <c r="Q278" s="13">
        <v>20</v>
      </c>
      <c r="R278" s="22">
        <v>1</v>
      </c>
      <c r="S278" s="13">
        <v>15</v>
      </c>
      <c r="T278" s="37">
        <v>5</v>
      </c>
      <c r="U278" s="37">
        <v>0</v>
      </c>
      <c r="V278" s="4">
        <f t="shared" si="43"/>
        <v>0</v>
      </c>
      <c r="W278" s="13">
        <v>20</v>
      </c>
      <c r="X278" s="37">
        <v>1</v>
      </c>
      <c r="Y278" s="37">
        <v>1.5</v>
      </c>
      <c r="Z278" s="4">
        <f t="shared" si="44"/>
        <v>1.5</v>
      </c>
      <c r="AA278" s="13">
        <v>30</v>
      </c>
      <c r="AB278" s="20">
        <f t="shared" si="47"/>
        <v>1.3621323529411764</v>
      </c>
      <c r="AC278" s="20">
        <f t="shared" si="49"/>
        <v>1.2162132352941175</v>
      </c>
      <c r="AD278" s="20">
        <v>1179</v>
      </c>
      <c r="AE278" s="4">
        <f t="shared" si="45"/>
        <v>107.18181818181819</v>
      </c>
      <c r="AF278" s="21">
        <f t="shared" si="46"/>
        <v>130.4</v>
      </c>
      <c r="AG278" s="21">
        <f t="shared" si="48"/>
        <v>23.218181818181819</v>
      </c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2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2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2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2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2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2"/>
      <c r="GQ278" s="11"/>
      <c r="GR278" s="11"/>
    </row>
    <row r="279" spans="1:200" s="2" customFormat="1" ht="15" customHeight="1" x14ac:dyDescent="0.25">
      <c r="A279" s="16" t="s">
        <v>277</v>
      </c>
      <c r="B279" s="37">
        <v>0</v>
      </c>
      <c r="C279" s="37">
        <v>0</v>
      </c>
      <c r="D279" s="4">
        <f t="shared" si="41"/>
        <v>0</v>
      </c>
      <c r="E279" s="13">
        <v>0</v>
      </c>
      <c r="F279" s="5" t="s">
        <v>373</v>
      </c>
      <c r="G279" s="5" t="s">
        <v>373</v>
      </c>
      <c r="H279" s="5" t="s">
        <v>373</v>
      </c>
      <c r="I279" s="13" t="s">
        <v>370</v>
      </c>
      <c r="J279" s="5" t="s">
        <v>373</v>
      </c>
      <c r="K279" s="5" t="s">
        <v>373</v>
      </c>
      <c r="L279" s="5" t="s">
        <v>373</v>
      </c>
      <c r="M279" s="13" t="s">
        <v>370</v>
      </c>
      <c r="N279" s="37">
        <v>633.70000000000005</v>
      </c>
      <c r="O279" s="37">
        <v>476.7</v>
      </c>
      <c r="P279" s="4">
        <f t="shared" si="42"/>
        <v>0.75224869812213979</v>
      </c>
      <c r="Q279" s="13">
        <v>20</v>
      </c>
      <c r="R279" s="22">
        <v>1</v>
      </c>
      <c r="S279" s="13">
        <v>15</v>
      </c>
      <c r="T279" s="37">
        <v>4</v>
      </c>
      <c r="U279" s="37">
        <v>0</v>
      </c>
      <c r="V279" s="4">
        <f t="shared" si="43"/>
        <v>0</v>
      </c>
      <c r="W279" s="13">
        <v>15</v>
      </c>
      <c r="X279" s="37">
        <v>1</v>
      </c>
      <c r="Y279" s="37">
        <v>2</v>
      </c>
      <c r="Z279" s="4">
        <f t="shared" si="44"/>
        <v>2</v>
      </c>
      <c r="AA279" s="13">
        <v>35</v>
      </c>
      <c r="AB279" s="20">
        <f t="shared" si="47"/>
        <v>1.1769996936757976</v>
      </c>
      <c r="AC279" s="20">
        <f t="shared" si="49"/>
        <v>1.1769996936757976</v>
      </c>
      <c r="AD279" s="20">
        <v>806</v>
      </c>
      <c r="AE279" s="4">
        <f t="shared" si="45"/>
        <v>73.272727272727266</v>
      </c>
      <c r="AF279" s="21">
        <f t="shared" si="46"/>
        <v>86.2</v>
      </c>
      <c r="AG279" s="21">
        <f t="shared" si="48"/>
        <v>12.927272727272737</v>
      </c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2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2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2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2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2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2"/>
      <c r="GQ279" s="11"/>
      <c r="GR279" s="11"/>
    </row>
    <row r="280" spans="1:200" s="2" customFormat="1" ht="15" customHeight="1" x14ac:dyDescent="0.25">
      <c r="A280" s="16" t="s">
        <v>278</v>
      </c>
      <c r="B280" s="37">
        <v>0</v>
      </c>
      <c r="C280" s="37">
        <v>0</v>
      </c>
      <c r="D280" s="4">
        <f t="shared" si="41"/>
        <v>0</v>
      </c>
      <c r="E280" s="13">
        <v>0</v>
      </c>
      <c r="F280" s="5" t="s">
        <v>373</v>
      </c>
      <c r="G280" s="5" t="s">
        <v>373</v>
      </c>
      <c r="H280" s="5" t="s">
        <v>373</v>
      </c>
      <c r="I280" s="13" t="s">
        <v>370</v>
      </c>
      <c r="J280" s="5" t="s">
        <v>373</v>
      </c>
      <c r="K280" s="5" t="s">
        <v>373</v>
      </c>
      <c r="L280" s="5" t="s">
        <v>373</v>
      </c>
      <c r="M280" s="13" t="s">
        <v>370</v>
      </c>
      <c r="N280" s="37">
        <v>151.1</v>
      </c>
      <c r="O280" s="37">
        <v>59</v>
      </c>
      <c r="P280" s="4">
        <f t="shared" si="42"/>
        <v>0.39046988749172734</v>
      </c>
      <c r="Q280" s="13">
        <v>20</v>
      </c>
      <c r="R280" s="22">
        <v>1</v>
      </c>
      <c r="S280" s="13">
        <v>15</v>
      </c>
      <c r="T280" s="37">
        <v>15</v>
      </c>
      <c r="U280" s="37">
        <v>7.3</v>
      </c>
      <c r="V280" s="4">
        <f t="shared" si="43"/>
        <v>0.48666666666666664</v>
      </c>
      <c r="W280" s="13">
        <v>25</v>
      </c>
      <c r="X280" s="37">
        <v>1</v>
      </c>
      <c r="Y280" s="37">
        <v>1.6</v>
      </c>
      <c r="Z280" s="4">
        <f t="shared" si="44"/>
        <v>1.6</v>
      </c>
      <c r="AA280" s="13">
        <v>25</v>
      </c>
      <c r="AB280" s="20">
        <f t="shared" si="47"/>
        <v>0.88207134607648474</v>
      </c>
      <c r="AC280" s="20">
        <f t="shared" si="49"/>
        <v>0.88207134607648474</v>
      </c>
      <c r="AD280" s="20">
        <v>1170</v>
      </c>
      <c r="AE280" s="4">
        <f t="shared" si="45"/>
        <v>106.36363636363636</v>
      </c>
      <c r="AF280" s="21">
        <f t="shared" si="46"/>
        <v>93.8</v>
      </c>
      <c r="AG280" s="21">
        <f t="shared" si="48"/>
        <v>-12.563636363636363</v>
      </c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2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2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2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2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2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2"/>
      <c r="GQ280" s="11"/>
      <c r="GR280" s="11"/>
    </row>
    <row r="281" spans="1:200" s="2" customFormat="1" ht="15" customHeight="1" x14ac:dyDescent="0.25">
      <c r="A281" s="16" t="s">
        <v>279</v>
      </c>
      <c r="B281" s="37">
        <v>0</v>
      </c>
      <c r="C281" s="37">
        <v>0</v>
      </c>
      <c r="D281" s="4">
        <f t="shared" si="41"/>
        <v>0</v>
      </c>
      <c r="E281" s="13">
        <v>0</v>
      </c>
      <c r="F281" s="5" t="s">
        <v>373</v>
      </c>
      <c r="G281" s="5" t="s">
        <v>373</v>
      </c>
      <c r="H281" s="5" t="s">
        <v>373</v>
      </c>
      <c r="I281" s="13" t="s">
        <v>370</v>
      </c>
      <c r="J281" s="5" t="s">
        <v>373</v>
      </c>
      <c r="K281" s="5" t="s">
        <v>373</v>
      </c>
      <c r="L281" s="5" t="s">
        <v>373</v>
      </c>
      <c r="M281" s="13" t="s">
        <v>370</v>
      </c>
      <c r="N281" s="37">
        <v>146.4</v>
      </c>
      <c r="O281" s="37">
        <v>201</v>
      </c>
      <c r="P281" s="4">
        <f t="shared" si="42"/>
        <v>1.3729508196721312</v>
      </c>
      <c r="Q281" s="13">
        <v>20</v>
      </c>
      <c r="R281" s="22">
        <v>1</v>
      </c>
      <c r="S281" s="13">
        <v>15</v>
      </c>
      <c r="T281" s="37">
        <v>6</v>
      </c>
      <c r="U281" s="37">
        <v>0</v>
      </c>
      <c r="V281" s="4">
        <f t="shared" si="43"/>
        <v>0</v>
      </c>
      <c r="W281" s="13">
        <v>20</v>
      </c>
      <c r="X281" s="37">
        <v>1</v>
      </c>
      <c r="Y281" s="37">
        <v>0.8</v>
      </c>
      <c r="Z281" s="4">
        <f t="shared" si="44"/>
        <v>0.8</v>
      </c>
      <c r="AA281" s="13">
        <v>30</v>
      </c>
      <c r="AB281" s="20">
        <f t="shared" si="47"/>
        <v>0.78187078109932495</v>
      </c>
      <c r="AC281" s="20">
        <f t="shared" si="49"/>
        <v>0.78187078109932495</v>
      </c>
      <c r="AD281" s="20">
        <v>1508</v>
      </c>
      <c r="AE281" s="4">
        <f t="shared" si="45"/>
        <v>137.09090909090909</v>
      </c>
      <c r="AF281" s="21">
        <f t="shared" si="46"/>
        <v>107.2</v>
      </c>
      <c r="AG281" s="21">
        <f t="shared" si="48"/>
        <v>-29.890909090909091</v>
      </c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2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2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2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2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2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2"/>
      <c r="GQ281" s="11"/>
      <c r="GR281" s="11"/>
    </row>
    <row r="282" spans="1:200" s="2" customFormat="1" ht="15" customHeight="1" x14ac:dyDescent="0.25">
      <c r="A282" s="16" t="s">
        <v>280</v>
      </c>
      <c r="B282" s="37">
        <v>1304</v>
      </c>
      <c r="C282" s="37">
        <v>4170</v>
      </c>
      <c r="D282" s="4">
        <f t="shared" si="41"/>
        <v>3.1978527607361964</v>
      </c>
      <c r="E282" s="13">
        <v>10</v>
      </c>
      <c r="F282" s="5" t="s">
        <v>373</v>
      </c>
      <c r="G282" s="5" t="s">
        <v>373</v>
      </c>
      <c r="H282" s="5" t="s">
        <v>373</v>
      </c>
      <c r="I282" s="13" t="s">
        <v>370</v>
      </c>
      <c r="J282" s="5" t="s">
        <v>373</v>
      </c>
      <c r="K282" s="5" t="s">
        <v>373</v>
      </c>
      <c r="L282" s="5" t="s">
        <v>373</v>
      </c>
      <c r="M282" s="13" t="s">
        <v>370</v>
      </c>
      <c r="N282" s="37">
        <v>1376.9</v>
      </c>
      <c r="O282" s="37">
        <v>1278.5</v>
      </c>
      <c r="P282" s="4">
        <f t="shared" si="42"/>
        <v>0.92853511511366105</v>
      </c>
      <c r="Q282" s="13">
        <v>20</v>
      </c>
      <c r="R282" s="22">
        <v>1</v>
      </c>
      <c r="S282" s="13">
        <v>15</v>
      </c>
      <c r="T282" s="37">
        <v>7</v>
      </c>
      <c r="U282" s="37">
        <v>0</v>
      </c>
      <c r="V282" s="4">
        <f t="shared" si="43"/>
        <v>0</v>
      </c>
      <c r="W282" s="13">
        <v>15</v>
      </c>
      <c r="X282" s="37">
        <v>1</v>
      </c>
      <c r="Y282" s="37">
        <v>1.5</v>
      </c>
      <c r="Z282" s="4">
        <f t="shared" si="44"/>
        <v>1.5</v>
      </c>
      <c r="AA282" s="13">
        <v>35</v>
      </c>
      <c r="AB282" s="20">
        <f t="shared" si="47"/>
        <v>1.2426234727330019</v>
      </c>
      <c r="AC282" s="20">
        <f t="shared" si="49"/>
        <v>1.2042623472733001</v>
      </c>
      <c r="AD282" s="20">
        <v>3601</v>
      </c>
      <c r="AE282" s="4">
        <f t="shared" si="45"/>
        <v>327.36363636363637</v>
      </c>
      <c r="AF282" s="21">
        <f t="shared" si="46"/>
        <v>394.2</v>
      </c>
      <c r="AG282" s="21">
        <f t="shared" si="48"/>
        <v>66.836363636363615</v>
      </c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2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2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2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2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2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2"/>
      <c r="GQ282" s="11"/>
      <c r="GR282" s="11"/>
    </row>
    <row r="283" spans="1:200" s="2" customFormat="1" ht="15" customHeight="1" x14ac:dyDescent="0.25">
      <c r="A283" s="16" t="s">
        <v>281</v>
      </c>
      <c r="B283" s="37">
        <v>889</v>
      </c>
      <c r="C283" s="37">
        <v>808</v>
      </c>
      <c r="D283" s="4">
        <f t="shared" si="41"/>
        <v>0.90888638920134979</v>
      </c>
      <c r="E283" s="13">
        <v>10</v>
      </c>
      <c r="F283" s="5" t="s">
        <v>373</v>
      </c>
      <c r="G283" s="5" t="s">
        <v>373</v>
      </c>
      <c r="H283" s="5" t="s">
        <v>373</v>
      </c>
      <c r="I283" s="13" t="s">
        <v>370</v>
      </c>
      <c r="J283" s="5" t="s">
        <v>373</v>
      </c>
      <c r="K283" s="5" t="s">
        <v>373</v>
      </c>
      <c r="L283" s="5" t="s">
        <v>373</v>
      </c>
      <c r="M283" s="13" t="s">
        <v>370</v>
      </c>
      <c r="N283" s="37">
        <v>191.8</v>
      </c>
      <c r="O283" s="37">
        <v>698.6</v>
      </c>
      <c r="P283" s="4">
        <f t="shared" si="42"/>
        <v>3.6423357664233578</v>
      </c>
      <c r="Q283" s="13">
        <v>20</v>
      </c>
      <c r="R283" s="22">
        <v>1</v>
      </c>
      <c r="S283" s="13">
        <v>15</v>
      </c>
      <c r="T283" s="37">
        <v>2</v>
      </c>
      <c r="U283" s="37">
        <v>0</v>
      </c>
      <c r="V283" s="4">
        <f t="shared" si="43"/>
        <v>0</v>
      </c>
      <c r="W283" s="13">
        <v>25</v>
      </c>
      <c r="X283" s="37">
        <v>0</v>
      </c>
      <c r="Y283" s="37">
        <v>0.3</v>
      </c>
      <c r="Z283" s="4">
        <f t="shared" si="44"/>
        <v>1</v>
      </c>
      <c r="AA283" s="13">
        <v>25</v>
      </c>
      <c r="AB283" s="20">
        <f t="shared" si="47"/>
        <v>1.2835324128471648</v>
      </c>
      <c r="AC283" s="20">
        <f t="shared" si="49"/>
        <v>1.2083532412847164</v>
      </c>
      <c r="AD283" s="20">
        <v>2551</v>
      </c>
      <c r="AE283" s="4">
        <f t="shared" si="45"/>
        <v>231.90909090909091</v>
      </c>
      <c r="AF283" s="21">
        <f t="shared" si="46"/>
        <v>280.2</v>
      </c>
      <c r="AG283" s="21">
        <f t="shared" si="48"/>
        <v>48.290909090909082</v>
      </c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2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2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2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2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2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2"/>
      <c r="GQ283" s="11"/>
      <c r="GR283" s="11"/>
    </row>
    <row r="284" spans="1:200" s="2" customFormat="1" ht="15" customHeight="1" x14ac:dyDescent="0.25">
      <c r="A284" s="16" t="s">
        <v>282</v>
      </c>
      <c r="B284" s="37">
        <v>0</v>
      </c>
      <c r="C284" s="37">
        <v>43185</v>
      </c>
      <c r="D284" s="4">
        <f t="shared" si="41"/>
        <v>0</v>
      </c>
      <c r="E284" s="13">
        <v>0</v>
      </c>
      <c r="F284" s="5" t="s">
        <v>373</v>
      </c>
      <c r="G284" s="5" t="s">
        <v>373</v>
      </c>
      <c r="H284" s="5" t="s">
        <v>373</v>
      </c>
      <c r="I284" s="13" t="s">
        <v>370</v>
      </c>
      <c r="J284" s="5" t="s">
        <v>373</v>
      </c>
      <c r="K284" s="5" t="s">
        <v>373</v>
      </c>
      <c r="L284" s="5" t="s">
        <v>373</v>
      </c>
      <c r="M284" s="13" t="s">
        <v>370</v>
      </c>
      <c r="N284" s="37">
        <v>383.1</v>
      </c>
      <c r="O284" s="37">
        <v>358.4</v>
      </c>
      <c r="P284" s="4">
        <f t="shared" si="42"/>
        <v>0.935525972330984</v>
      </c>
      <c r="Q284" s="13">
        <v>20</v>
      </c>
      <c r="R284" s="22">
        <v>1</v>
      </c>
      <c r="S284" s="13">
        <v>15</v>
      </c>
      <c r="T284" s="37">
        <v>2</v>
      </c>
      <c r="U284" s="37">
        <v>0</v>
      </c>
      <c r="V284" s="4">
        <f t="shared" si="43"/>
        <v>0</v>
      </c>
      <c r="W284" s="13">
        <v>5</v>
      </c>
      <c r="X284" s="37">
        <v>1</v>
      </c>
      <c r="Y284" s="37">
        <v>1.5</v>
      </c>
      <c r="Z284" s="4">
        <f t="shared" si="44"/>
        <v>1.5</v>
      </c>
      <c r="AA284" s="13">
        <v>45</v>
      </c>
      <c r="AB284" s="20">
        <f t="shared" si="47"/>
        <v>1.1907119934896433</v>
      </c>
      <c r="AC284" s="20">
        <f t="shared" si="49"/>
        <v>1.1907119934896433</v>
      </c>
      <c r="AD284" s="20">
        <v>2737</v>
      </c>
      <c r="AE284" s="4">
        <f t="shared" si="45"/>
        <v>248.81818181818181</v>
      </c>
      <c r="AF284" s="21">
        <f t="shared" si="46"/>
        <v>296.3</v>
      </c>
      <c r="AG284" s="21">
        <f t="shared" si="48"/>
        <v>47.481818181818198</v>
      </c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2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2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2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2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2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2"/>
      <c r="GQ284" s="11"/>
      <c r="GR284" s="11"/>
    </row>
    <row r="285" spans="1:200" s="2" customFormat="1" ht="15" customHeight="1" x14ac:dyDescent="0.25">
      <c r="A285" s="16" t="s">
        <v>283</v>
      </c>
      <c r="B285" s="37">
        <v>23669</v>
      </c>
      <c r="C285" s="37">
        <v>34245</v>
      </c>
      <c r="D285" s="4">
        <f t="shared" si="41"/>
        <v>1.4468291858549158</v>
      </c>
      <c r="E285" s="13">
        <v>10</v>
      </c>
      <c r="F285" s="5" t="s">
        <v>373</v>
      </c>
      <c r="G285" s="5" t="s">
        <v>373</v>
      </c>
      <c r="H285" s="5" t="s">
        <v>373</v>
      </c>
      <c r="I285" s="13" t="s">
        <v>370</v>
      </c>
      <c r="J285" s="5" t="s">
        <v>373</v>
      </c>
      <c r="K285" s="5" t="s">
        <v>373</v>
      </c>
      <c r="L285" s="5" t="s">
        <v>373</v>
      </c>
      <c r="M285" s="13" t="s">
        <v>370</v>
      </c>
      <c r="N285" s="37">
        <v>2530.6</v>
      </c>
      <c r="O285" s="37">
        <v>2633.4</v>
      </c>
      <c r="P285" s="4">
        <f t="shared" si="42"/>
        <v>1.0406227772069865</v>
      </c>
      <c r="Q285" s="13">
        <v>20</v>
      </c>
      <c r="R285" s="22">
        <v>1</v>
      </c>
      <c r="S285" s="13">
        <v>15</v>
      </c>
      <c r="T285" s="37">
        <v>1</v>
      </c>
      <c r="U285" s="37">
        <v>0</v>
      </c>
      <c r="V285" s="4">
        <f t="shared" si="43"/>
        <v>0</v>
      </c>
      <c r="W285" s="13">
        <v>10</v>
      </c>
      <c r="X285" s="37">
        <v>0</v>
      </c>
      <c r="Y285" s="37">
        <v>2</v>
      </c>
      <c r="Z285" s="4">
        <f t="shared" si="44"/>
        <v>1</v>
      </c>
      <c r="AA285" s="13">
        <v>40</v>
      </c>
      <c r="AB285" s="20">
        <f t="shared" si="47"/>
        <v>0.95032365687040932</v>
      </c>
      <c r="AC285" s="20">
        <f t="shared" si="49"/>
        <v>0.95032365687040932</v>
      </c>
      <c r="AD285" s="20">
        <v>1604</v>
      </c>
      <c r="AE285" s="4">
        <f t="shared" si="45"/>
        <v>145.81818181818181</v>
      </c>
      <c r="AF285" s="21">
        <f t="shared" si="46"/>
        <v>138.6</v>
      </c>
      <c r="AG285" s="21">
        <f t="shared" si="48"/>
        <v>-7.2181818181818187</v>
      </c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2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2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2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2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2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2"/>
      <c r="GQ285" s="11"/>
      <c r="GR285" s="11"/>
    </row>
    <row r="286" spans="1:200" s="2" customFormat="1" ht="15" customHeight="1" x14ac:dyDescent="0.25">
      <c r="A286" s="16" t="s">
        <v>171</v>
      </c>
      <c r="B286" s="37">
        <v>0</v>
      </c>
      <c r="C286" s="37">
        <v>0</v>
      </c>
      <c r="D286" s="4">
        <f t="shared" si="41"/>
        <v>0</v>
      </c>
      <c r="E286" s="13">
        <v>0</v>
      </c>
      <c r="F286" s="5" t="s">
        <v>373</v>
      </c>
      <c r="G286" s="5" t="s">
        <v>373</v>
      </c>
      <c r="H286" s="5" t="s">
        <v>373</v>
      </c>
      <c r="I286" s="13" t="s">
        <v>370</v>
      </c>
      <c r="J286" s="5" t="s">
        <v>373</v>
      </c>
      <c r="K286" s="5" t="s">
        <v>373</v>
      </c>
      <c r="L286" s="5" t="s">
        <v>373</v>
      </c>
      <c r="M286" s="13" t="s">
        <v>370</v>
      </c>
      <c r="N286" s="37">
        <v>111.7</v>
      </c>
      <c r="O286" s="37">
        <v>-198.2</v>
      </c>
      <c r="P286" s="4">
        <f t="shared" si="42"/>
        <v>0</v>
      </c>
      <c r="Q286" s="13">
        <v>20</v>
      </c>
      <c r="R286" s="22">
        <v>1</v>
      </c>
      <c r="S286" s="13">
        <v>15</v>
      </c>
      <c r="T286" s="37">
        <v>79</v>
      </c>
      <c r="U286" s="37">
        <v>58.4</v>
      </c>
      <c r="V286" s="4">
        <f t="shared" si="43"/>
        <v>0.73924050632911387</v>
      </c>
      <c r="W286" s="13">
        <v>25</v>
      </c>
      <c r="X286" s="37">
        <v>2</v>
      </c>
      <c r="Y286" s="37">
        <v>0.3</v>
      </c>
      <c r="Z286" s="4">
        <f t="shared" si="44"/>
        <v>0.15</v>
      </c>
      <c r="AA286" s="13">
        <v>25</v>
      </c>
      <c r="AB286" s="20">
        <f t="shared" si="47"/>
        <v>0.43801191362620995</v>
      </c>
      <c r="AC286" s="20">
        <f t="shared" si="49"/>
        <v>0.43801191362620995</v>
      </c>
      <c r="AD286" s="20">
        <v>1289</v>
      </c>
      <c r="AE286" s="4">
        <f t="shared" si="45"/>
        <v>117.18181818181819</v>
      </c>
      <c r="AF286" s="21">
        <f t="shared" si="46"/>
        <v>51.3</v>
      </c>
      <c r="AG286" s="21">
        <f t="shared" si="48"/>
        <v>-65.88181818181819</v>
      </c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2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2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2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2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2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2"/>
      <c r="GQ286" s="11"/>
      <c r="GR286" s="11"/>
    </row>
    <row r="287" spans="1:200" s="2" customFormat="1" ht="15" customHeight="1" x14ac:dyDescent="0.25">
      <c r="A287" s="36" t="s">
        <v>284</v>
      </c>
      <c r="B287" s="37"/>
      <c r="C287" s="37"/>
      <c r="D287" s="4"/>
      <c r="E287" s="13"/>
      <c r="F287" s="5"/>
      <c r="G287" s="5"/>
      <c r="H287" s="5"/>
      <c r="I287" s="13"/>
      <c r="J287" s="5"/>
      <c r="K287" s="5"/>
      <c r="L287" s="5"/>
      <c r="M287" s="13"/>
      <c r="N287" s="37"/>
      <c r="O287" s="37"/>
      <c r="P287" s="4"/>
      <c r="Q287" s="13"/>
      <c r="R287" s="22"/>
      <c r="S287" s="13"/>
      <c r="T287" s="37"/>
      <c r="U287" s="37"/>
      <c r="V287" s="4"/>
      <c r="W287" s="13"/>
      <c r="X287" s="37"/>
      <c r="Y287" s="37"/>
      <c r="Z287" s="4"/>
      <c r="AA287" s="13"/>
      <c r="AB287" s="20"/>
      <c r="AC287" s="20"/>
      <c r="AD287" s="20"/>
      <c r="AE287" s="4"/>
      <c r="AF287" s="21"/>
      <c r="AG287" s="2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2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2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2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2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2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2"/>
      <c r="GQ287" s="11"/>
      <c r="GR287" s="11"/>
    </row>
    <row r="288" spans="1:200" s="2" customFormat="1" ht="15" customHeight="1" x14ac:dyDescent="0.25">
      <c r="A288" s="16" t="s">
        <v>74</v>
      </c>
      <c r="B288" s="37">
        <v>0</v>
      </c>
      <c r="C288" s="37">
        <v>68696</v>
      </c>
      <c r="D288" s="4">
        <f t="shared" si="41"/>
        <v>0</v>
      </c>
      <c r="E288" s="13">
        <v>0</v>
      </c>
      <c r="F288" s="5" t="s">
        <v>373</v>
      </c>
      <c r="G288" s="5" t="s">
        <v>373</v>
      </c>
      <c r="H288" s="5" t="s">
        <v>373</v>
      </c>
      <c r="I288" s="13" t="s">
        <v>370</v>
      </c>
      <c r="J288" s="5" t="s">
        <v>373</v>
      </c>
      <c r="K288" s="5" t="s">
        <v>373</v>
      </c>
      <c r="L288" s="5" t="s">
        <v>373</v>
      </c>
      <c r="M288" s="13" t="s">
        <v>370</v>
      </c>
      <c r="N288" s="37">
        <v>503.4</v>
      </c>
      <c r="O288" s="37">
        <v>319.3</v>
      </c>
      <c r="P288" s="4">
        <f t="shared" si="42"/>
        <v>0.63428684942391744</v>
      </c>
      <c r="Q288" s="13">
        <v>20</v>
      </c>
      <c r="R288" s="22">
        <v>1</v>
      </c>
      <c r="S288" s="13">
        <v>15</v>
      </c>
      <c r="T288" s="37">
        <v>1</v>
      </c>
      <c r="U288" s="37">
        <v>0</v>
      </c>
      <c r="V288" s="4">
        <f t="shared" si="43"/>
        <v>0</v>
      </c>
      <c r="W288" s="13">
        <v>5</v>
      </c>
      <c r="X288" s="37">
        <v>1050</v>
      </c>
      <c r="Y288" s="37">
        <v>1269.9000000000001</v>
      </c>
      <c r="Z288" s="4">
        <f t="shared" si="44"/>
        <v>1.2094285714285715</v>
      </c>
      <c r="AA288" s="13">
        <v>45</v>
      </c>
      <c r="AB288" s="20">
        <f t="shared" si="47"/>
        <v>0.96600026709134201</v>
      </c>
      <c r="AC288" s="20">
        <f t="shared" si="49"/>
        <v>0.96600026709134201</v>
      </c>
      <c r="AD288" s="20">
        <v>1048</v>
      </c>
      <c r="AE288" s="4">
        <f t="shared" si="45"/>
        <v>95.272727272727266</v>
      </c>
      <c r="AF288" s="21">
        <f t="shared" si="46"/>
        <v>92</v>
      </c>
      <c r="AG288" s="21">
        <f t="shared" si="48"/>
        <v>-3.2727272727272663</v>
      </c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2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2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2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2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2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2"/>
      <c r="GQ288" s="11"/>
      <c r="GR288" s="11"/>
    </row>
    <row r="289" spans="1:200" s="2" customFormat="1" ht="15" customHeight="1" x14ac:dyDescent="0.25">
      <c r="A289" s="16" t="s">
        <v>285</v>
      </c>
      <c r="B289" s="37">
        <v>0</v>
      </c>
      <c r="C289" s="37">
        <v>90.5</v>
      </c>
      <c r="D289" s="4">
        <f t="shared" si="41"/>
        <v>0</v>
      </c>
      <c r="E289" s="13">
        <v>0</v>
      </c>
      <c r="F289" s="5" t="s">
        <v>373</v>
      </c>
      <c r="G289" s="5" t="s">
        <v>373</v>
      </c>
      <c r="H289" s="5" t="s">
        <v>373</v>
      </c>
      <c r="I289" s="13" t="s">
        <v>370</v>
      </c>
      <c r="J289" s="5" t="s">
        <v>373</v>
      </c>
      <c r="K289" s="5" t="s">
        <v>373</v>
      </c>
      <c r="L289" s="5" t="s">
        <v>373</v>
      </c>
      <c r="M289" s="13" t="s">
        <v>370</v>
      </c>
      <c r="N289" s="37">
        <v>125</v>
      </c>
      <c r="O289" s="37">
        <v>-205.5</v>
      </c>
      <c r="P289" s="4">
        <f t="shared" si="42"/>
        <v>0</v>
      </c>
      <c r="Q289" s="13">
        <v>20</v>
      </c>
      <c r="R289" s="22">
        <v>1</v>
      </c>
      <c r="S289" s="13">
        <v>15</v>
      </c>
      <c r="T289" s="37">
        <v>3</v>
      </c>
      <c r="U289" s="37">
        <v>0</v>
      </c>
      <c r="V289" s="4">
        <f t="shared" si="43"/>
        <v>0</v>
      </c>
      <c r="W289" s="13">
        <v>20</v>
      </c>
      <c r="X289" s="37">
        <v>0</v>
      </c>
      <c r="Y289" s="37">
        <v>0</v>
      </c>
      <c r="Z289" s="4">
        <f t="shared" si="44"/>
        <v>1</v>
      </c>
      <c r="AA289" s="13">
        <v>30</v>
      </c>
      <c r="AB289" s="20">
        <f t="shared" si="47"/>
        <v>0.52941176470588236</v>
      </c>
      <c r="AC289" s="20">
        <f t="shared" si="49"/>
        <v>0.52941176470588236</v>
      </c>
      <c r="AD289" s="20">
        <v>1076</v>
      </c>
      <c r="AE289" s="4">
        <f t="shared" si="45"/>
        <v>97.818181818181813</v>
      </c>
      <c r="AF289" s="21">
        <f t="shared" si="46"/>
        <v>51.8</v>
      </c>
      <c r="AG289" s="21">
        <f t="shared" si="48"/>
        <v>-46.018181818181816</v>
      </c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2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2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2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2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2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2"/>
      <c r="GQ289" s="11"/>
      <c r="GR289" s="11"/>
    </row>
    <row r="290" spans="1:200" s="2" customFormat="1" ht="15" customHeight="1" x14ac:dyDescent="0.25">
      <c r="A290" s="16" t="s">
        <v>286</v>
      </c>
      <c r="B290" s="37">
        <v>0</v>
      </c>
      <c r="C290" s="37">
        <v>0</v>
      </c>
      <c r="D290" s="4">
        <f t="shared" si="41"/>
        <v>0</v>
      </c>
      <c r="E290" s="13">
        <v>0</v>
      </c>
      <c r="F290" s="5" t="s">
        <v>373</v>
      </c>
      <c r="G290" s="5" t="s">
        <v>373</v>
      </c>
      <c r="H290" s="5" t="s">
        <v>373</v>
      </c>
      <c r="I290" s="13" t="s">
        <v>370</v>
      </c>
      <c r="J290" s="5" t="s">
        <v>373</v>
      </c>
      <c r="K290" s="5" t="s">
        <v>373</v>
      </c>
      <c r="L290" s="5" t="s">
        <v>373</v>
      </c>
      <c r="M290" s="13" t="s">
        <v>370</v>
      </c>
      <c r="N290" s="37">
        <v>346.8</v>
      </c>
      <c r="O290" s="37">
        <v>41.3</v>
      </c>
      <c r="P290" s="4">
        <f t="shared" si="42"/>
        <v>0.11908881199538637</v>
      </c>
      <c r="Q290" s="13">
        <v>20</v>
      </c>
      <c r="R290" s="22">
        <v>1</v>
      </c>
      <c r="S290" s="13">
        <v>15</v>
      </c>
      <c r="T290" s="37">
        <v>22</v>
      </c>
      <c r="U290" s="37">
        <v>0</v>
      </c>
      <c r="V290" s="4">
        <f t="shared" si="43"/>
        <v>0</v>
      </c>
      <c r="W290" s="13">
        <v>25</v>
      </c>
      <c r="X290" s="37">
        <v>1</v>
      </c>
      <c r="Y290" s="37">
        <v>0</v>
      </c>
      <c r="Z290" s="4">
        <f t="shared" si="44"/>
        <v>0</v>
      </c>
      <c r="AA290" s="13">
        <v>25</v>
      </c>
      <c r="AB290" s="20">
        <f t="shared" si="47"/>
        <v>0.20449148517538501</v>
      </c>
      <c r="AC290" s="20">
        <f t="shared" si="49"/>
        <v>0.20449148517538501</v>
      </c>
      <c r="AD290" s="20">
        <v>1314</v>
      </c>
      <c r="AE290" s="4">
        <f t="shared" si="45"/>
        <v>119.45454545454545</v>
      </c>
      <c r="AF290" s="21">
        <f t="shared" si="46"/>
        <v>24.4</v>
      </c>
      <c r="AG290" s="21">
        <f t="shared" si="48"/>
        <v>-95.054545454545462</v>
      </c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2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2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2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2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2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2"/>
      <c r="GQ290" s="11"/>
      <c r="GR290" s="11"/>
    </row>
    <row r="291" spans="1:200" s="2" customFormat="1" ht="15" customHeight="1" x14ac:dyDescent="0.25">
      <c r="A291" s="16" t="s">
        <v>55</v>
      </c>
      <c r="B291" s="37">
        <v>9192</v>
      </c>
      <c r="C291" s="37">
        <v>600079.4</v>
      </c>
      <c r="D291" s="4">
        <f t="shared" si="41"/>
        <v>65.282789382071371</v>
      </c>
      <c r="E291" s="13">
        <v>10</v>
      </c>
      <c r="F291" s="5" t="s">
        <v>373</v>
      </c>
      <c r="G291" s="5" t="s">
        <v>373</v>
      </c>
      <c r="H291" s="5" t="s">
        <v>373</v>
      </c>
      <c r="I291" s="13" t="s">
        <v>370</v>
      </c>
      <c r="J291" s="5" t="s">
        <v>373</v>
      </c>
      <c r="K291" s="5" t="s">
        <v>373</v>
      </c>
      <c r="L291" s="5" t="s">
        <v>373</v>
      </c>
      <c r="M291" s="13" t="s">
        <v>370</v>
      </c>
      <c r="N291" s="37">
        <v>2382.6</v>
      </c>
      <c r="O291" s="37">
        <v>1665.4</v>
      </c>
      <c r="P291" s="4">
        <f t="shared" si="42"/>
        <v>0.6989843028624193</v>
      </c>
      <c r="Q291" s="13">
        <v>20</v>
      </c>
      <c r="R291" s="22">
        <v>1</v>
      </c>
      <c r="S291" s="13">
        <v>15</v>
      </c>
      <c r="T291" s="37">
        <v>285</v>
      </c>
      <c r="U291" s="37">
        <v>345.9</v>
      </c>
      <c r="V291" s="4">
        <f t="shared" si="43"/>
        <v>1.2136842105263157</v>
      </c>
      <c r="W291" s="13">
        <v>35</v>
      </c>
      <c r="X291" s="37">
        <v>13</v>
      </c>
      <c r="Y291" s="37">
        <v>28.2</v>
      </c>
      <c r="Z291" s="4">
        <f t="shared" si="44"/>
        <v>2.1692307692307691</v>
      </c>
      <c r="AA291" s="13">
        <v>15</v>
      </c>
      <c r="AB291" s="20">
        <f t="shared" si="47"/>
        <v>7.9665788293141544</v>
      </c>
      <c r="AC291" s="20">
        <f t="shared" si="49"/>
        <v>1.3</v>
      </c>
      <c r="AD291" s="20">
        <v>1004</v>
      </c>
      <c r="AE291" s="4">
        <f t="shared" si="45"/>
        <v>91.272727272727266</v>
      </c>
      <c r="AF291" s="21">
        <f t="shared" si="46"/>
        <v>118.7</v>
      </c>
      <c r="AG291" s="21">
        <f t="shared" si="48"/>
        <v>27.427272727272737</v>
      </c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2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2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2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2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2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2"/>
      <c r="GQ291" s="11"/>
      <c r="GR291" s="11"/>
    </row>
    <row r="292" spans="1:200" s="2" customFormat="1" ht="15" customHeight="1" x14ac:dyDescent="0.25">
      <c r="A292" s="16" t="s">
        <v>287</v>
      </c>
      <c r="B292" s="37">
        <v>0</v>
      </c>
      <c r="C292" s="37">
        <v>264.3</v>
      </c>
      <c r="D292" s="4">
        <f t="shared" si="41"/>
        <v>0</v>
      </c>
      <c r="E292" s="13">
        <v>0</v>
      </c>
      <c r="F292" s="5" t="s">
        <v>373</v>
      </c>
      <c r="G292" s="5" t="s">
        <v>373</v>
      </c>
      <c r="H292" s="5" t="s">
        <v>373</v>
      </c>
      <c r="I292" s="13" t="s">
        <v>370</v>
      </c>
      <c r="J292" s="5" t="s">
        <v>373</v>
      </c>
      <c r="K292" s="5" t="s">
        <v>373</v>
      </c>
      <c r="L292" s="5" t="s">
        <v>373</v>
      </c>
      <c r="M292" s="13" t="s">
        <v>370</v>
      </c>
      <c r="N292" s="37">
        <v>83.1</v>
      </c>
      <c r="O292" s="37">
        <v>78.5</v>
      </c>
      <c r="P292" s="4">
        <f t="shared" si="42"/>
        <v>0.9446450060168472</v>
      </c>
      <c r="Q292" s="13">
        <v>20</v>
      </c>
      <c r="R292" s="22">
        <v>1</v>
      </c>
      <c r="S292" s="13">
        <v>15</v>
      </c>
      <c r="T292" s="37">
        <v>8</v>
      </c>
      <c r="U292" s="37">
        <v>6.8</v>
      </c>
      <c r="V292" s="4">
        <f t="shared" si="43"/>
        <v>0.85</v>
      </c>
      <c r="W292" s="13">
        <v>35</v>
      </c>
      <c r="X292" s="37">
        <v>0</v>
      </c>
      <c r="Y292" s="37">
        <v>0</v>
      </c>
      <c r="Z292" s="4">
        <f t="shared" si="44"/>
        <v>1</v>
      </c>
      <c r="AA292" s="13">
        <v>15</v>
      </c>
      <c r="AB292" s="20">
        <f t="shared" si="47"/>
        <v>0.92521058965102287</v>
      </c>
      <c r="AC292" s="20">
        <f t="shared" si="49"/>
        <v>0.92521058965102287</v>
      </c>
      <c r="AD292" s="20">
        <v>1765</v>
      </c>
      <c r="AE292" s="4">
        <f t="shared" si="45"/>
        <v>160.45454545454547</v>
      </c>
      <c r="AF292" s="21">
        <f t="shared" si="46"/>
        <v>148.5</v>
      </c>
      <c r="AG292" s="21">
        <f t="shared" si="48"/>
        <v>-11.954545454545467</v>
      </c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2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2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2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2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2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2"/>
      <c r="GQ292" s="11"/>
      <c r="GR292" s="11"/>
    </row>
    <row r="293" spans="1:200" s="2" customFormat="1" ht="15" customHeight="1" x14ac:dyDescent="0.25">
      <c r="A293" s="16" t="s">
        <v>288</v>
      </c>
      <c r="B293" s="37">
        <v>0</v>
      </c>
      <c r="C293" s="37">
        <v>0</v>
      </c>
      <c r="D293" s="4">
        <f t="shared" si="41"/>
        <v>0</v>
      </c>
      <c r="E293" s="13">
        <v>0</v>
      </c>
      <c r="F293" s="5" t="s">
        <v>373</v>
      </c>
      <c r="G293" s="5" t="s">
        <v>373</v>
      </c>
      <c r="H293" s="5" t="s">
        <v>373</v>
      </c>
      <c r="I293" s="13" t="s">
        <v>370</v>
      </c>
      <c r="J293" s="5" t="s">
        <v>373</v>
      </c>
      <c r="K293" s="5" t="s">
        <v>373</v>
      </c>
      <c r="L293" s="5" t="s">
        <v>373</v>
      </c>
      <c r="M293" s="13" t="s">
        <v>370</v>
      </c>
      <c r="N293" s="37">
        <v>348.1</v>
      </c>
      <c r="O293" s="37">
        <v>72.2</v>
      </c>
      <c r="P293" s="4">
        <f t="shared" si="42"/>
        <v>0.20741166331513933</v>
      </c>
      <c r="Q293" s="13">
        <v>20</v>
      </c>
      <c r="R293" s="22">
        <v>1</v>
      </c>
      <c r="S293" s="13">
        <v>15</v>
      </c>
      <c r="T293" s="37">
        <v>69</v>
      </c>
      <c r="U293" s="37">
        <v>90.6</v>
      </c>
      <c r="V293" s="4">
        <f t="shared" si="43"/>
        <v>1.3130434782608695</v>
      </c>
      <c r="W293" s="13">
        <v>30</v>
      </c>
      <c r="X293" s="37">
        <v>3</v>
      </c>
      <c r="Y293" s="37">
        <v>0</v>
      </c>
      <c r="Z293" s="4">
        <f t="shared" si="44"/>
        <v>0</v>
      </c>
      <c r="AA293" s="13">
        <v>20</v>
      </c>
      <c r="AB293" s="20">
        <f t="shared" si="47"/>
        <v>0.68870044251916318</v>
      </c>
      <c r="AC293" s="20">
        <f t="shared" si="49"/>
        <v>0.68870044251916318</v>
      </c>
      <c r="AD293" s="20">
        <v>1283</v>
      </c>
      <c r="AE293" s="4">
        <f t="shared" si="45"/>
        <v>116.63636363636364</v>
      </c>
      <c r="AF293" s="21">
        <f t="shared" si="46"/>
        <v>80.3</v>
      </c>
      <c r="AG293" s="21">
        <f t="shared" si="48"/>
        <v>-36.336363636363643</v>
      </c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2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2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2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2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2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2"/>
      <c r="GQ293" s="11"/>
      <c r="GR293" s="11"/>
    </row>
    <row r="294" spans="1:200" s="2" customFormat="1" ht="15" customHeight="1" x14ac:dyDescent="0.25">
      <c r="A294" s="16" t="s">
        <v>289</v>
      </c>
      <c r="B294" s="37">
        <v>0</v>
      </c>
      <c r="C294" s="37">
        <v>0</v>
      </c>
      <c r="D294" s="4">
        <f t="shared" si="41"/>
        <v>0</v>
      </c>
      <c r="E294" s="13">
        <v>0</v>
      </c>
      <c r="F294" s="5" t="s">
        <v>373</v>
      </c>
      <c r="G294" s="5" t="s">
        <v>373</v>
      </c>
      <c r="H294" s="5" t="s">
        <v>373</v>
      </c>
      <c r="I294" s="13" t="s">
        <v>370</v>
      </c>
      <c r="J294" s="5" t="s">
        <v>373</v>
      </c>
      <c r="K294" s="5" t="s">
        <v>373</v>
      </c>
      <c r="L294" s="5" t="s">
        <v>373</v>
      </c>
      <c r="M294" s="13" t="s">
        <v>370</v>
      </c>
      <c r="N294" s="37">
        <v>1094.9000000000001</v>
      </c>
      <c r="O294" s="37">
        <v>1748.7</v>
      </c>
      <c r="P294" s="4">
        <f t="shared" si="42"/>
        <v>1.5971321581879623</v>
      </c>
      <c r="Q294" s="13">
        <v>20</v>
      </c>
      <c r="R294" s="22">
        <v>1</v>
      </c>
      <c r="S294" s="13">
        <v>15</v>
      </c>
      <c r="T294" s="37">
        <v>16</v>
      </c>
      <c r="U294" s="37">
        <v>0</v>
      </c>
      <c r="V294" s="4">
        <f t="shared" si="43"/>
        <v>0</v>
      </c>
      <c r="W294" s="13">
        <v>35</v>
      </c>
      <c r="X294" s="37">
        <v>0</v>
      </c>
      <c r="Y294" s="37">
        <v>0</v>
      </c>
      <c r="Z294" s="4">
        <f t="shared" si="44"/>
        <v>1</v>
      </c>
      <c r="AA294" s="13">
        <v>15</v>
      </c>
      <c r="AB294" s="20">
        <f t="shared" si="47"/>
        <v>0.72873697839716756</v>
      </c>
      <c r="AC294" s="20">
        <f t="shared" si="49"/>
        <v>0.72873697839716756</v>
      </c>
      <c r="AD294" s="20">
        <v>855</v>
      </c>
      <c r="AE294" s="4">
        <f t="shared" si="45"/>
        <v>77.727272727272734</v>
      </c>
      <c r="AF294" s="21">
        <f t="shared" si="46"/>
        <v>56.6</v>
      </c>
      <c r="AG294" s="21">
        <f t="shared" si="48"/>
        <v>-21.127272727272732</v>
      </c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2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2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2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2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2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2"/>
      <c r="GQ294" s="11"/>
      <c r="GR294" s="11"/>
    </row>
    <row r="295" spans="1:200" s="2" customFormat="1" ht="15" customHeight="1" x14ac:dyDescent="0.25">
      <c r="A295" s="16" t="s">
        <v>290</v>
      </c>
      <c r="B295" s="37">
        <v>0</v>
      </c>
      <c r="C295" s="37">
        <v>0</v>
      </c>
      <c r="D295" s="4">
        <f t="shared" si="41"/>
        <v>0</v>
      </c>
      <c r="E295" s="13">
        <v>0</v>
      </c>
      <c r="F295" s="5" t="s">
        <v>373</v>
      </c>
      <c r="G295" s="5" t="s">
        <v>373</v>
      </c>
      <c r="H295" s="5" t="s">
        <v>373</v>
      </c>
      <c r="I295" s="13" t="s">
        <v>370</v>
      </c>
      <c r="J295" s="5" t="s">
        <v>373</v>
      </c>
      <c r="K295" s="5" t="s">
        <v>373</v>
      </c>
      <c r="L295" s="5" t="s">
        <v>373</v>
      </c>
      <c r="M295" s="13" t="s">
        <v>370</v>
      </c>
      <c r="N295" s="37">
        <v>162</v>
      </c>
      <c r="O295" s="37">
        <v>89.8</v>
      </c>
      <c r="P295" s="4">
        <f t="shared" si="42"/>
        <v>0.55432098765432092</v>
      </c>
      <c r="Q295" s="13">
        <v>20</v>
      </c>
      <c r="R295" s="22">
        <v>1</v>
      </c>
      <c r="S295" s="13">
        <v>15</v>
      </c>
      <c r="T295" s="37">
        <v>88</v>
      </c>
      <c r="U295" s="37">
        <v>94.9</v>
      </c>
      <c r="V295" s="4">
        <f t="shared" si="43"/>
        <v>1.0784090909090909</v>
      </c>
      <c r="W295" s="13">
        <v>40</v>
      </c>
      <c r="X295" s="37">
        <v>2</v>
      </c>
      <c r="Y295" s="37">
        <v>0</v>
      </c>
      <c r="Z295" s="4">
        <f t="shared" si="44"/>
        <v>0</v>
      </c>
      <c r="AA295" s="13">
        <v>10</v>
      </c>
      <c r="AB295" s="20">
        <f t="shared" si="47"/>
        <v>0.81438568693470659</v>
      </c>
      <c r="AC295" s="20">
        <f t="shared" si="49"/>
        <v>0.81438568693470659</v>
      </c>
      <c r="AD295" s="20">
        <v>1737</v>
      </c>
      <c r="AE295" s="4">
        <f t="shared" si="45"/>
        <v>157.90909090909091</v>
      </c>
      <c r="AF295" s="21">
        <f t="shared" si="46"/>
        <v>128.6</v>
      </c>
      <c r="AG295" s="21">
        <f t="shared" si="48"/>
        <v>-29.309090909090912</v>
      </c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2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2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2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2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2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2"/>
      <c r="GQ295" s="11"/>
      <c r="GR295" s="11"/>
    </row>
    <row r="296" spans="1:200" s="2" customFormat="1" ht="15" customHeight="1" x14ac:dyDescent="0.25">
      <c r="A296" s="16" t="s">
        <v>291</v>
      </c>
      <c r="B296" s="37">
        <v>0</v>
      </c>
      <c r="C296" s="37">
        <v>0</v>
      </c>
      <c r="D296" s="4">
        <f t="shared" si="41"/>
        <v>0</v>
      </c>
      <c r="E296" s="13">
        <v>0</v>
      </c>
      <c r="F296" s="5" t="s">
        <v>373</v>
      </c>
      <c r="G296" s="5" t="s">
        <v>373</v>
      </c>
      <c r="H296" s="5" t="s">
        <v>373</v>
      </c>
      <c r="I296" s="13" t="s">
        <v>370</v>
      </c>
      <c r="J296" s="5" t="s">
        <v>373</v>
      </c>
      <c r="K296" s="5" t="s">
        <v>373</v>
      </c>
      <c r="L296" s="5" t="s">
        <v>373</v>
      </c>
      <c r="M296" s="13" t="s">
        <v>370</v>
      </c>
      <c r="N296" s="37">
        <v>159.4</v>
      </c>
      <c r="O296" s="37">
        <v>6.6</v>
      </c>
      <c r="P296" s="4">
        <f t="shared" si="42"/>
        <v>4.1405269761606016E-2</v>
      </c>
      <c r="Q296" s="13">
        <v>20</v>
      </c>
      <c r="R296" s="22">
        <v>1</v>
      </c>
      <c r="S296" s="13">
        <v>15</v>
      </c>
      <c r="T296" s="37">
        <v>10</v>
      </c>
      <c r="U296" s="37">
        <v>0</v>
      </c>
      <c r="V296" s="4">
        <f t="shared" si="43"/>
        <v>0</v>
      </c>
      <c r="W296" s="13">
        <v>40</v>
      </c>
      <c r="X296" s="37">
        <v>0</v>
      </c>
      <c r="Y296" s="37">
        <v>0</v>
      </c>
      <c r="Z296" s="4">
        <f t="shared" si="44"/>
        <v>1</v>
      </c>
      <c r="AA296" s="13">
        <v>10</v>
      </c>
      <c r="AB296" s="20">
        <f t="shared" si="47"/>
        <v>0.30386006347331906</v>
      </c>
      <c r="AC296" s="20">
        <f t="shared" si="49"/>
        <v>0.30386006347331906</v>
      </c>
      <c r="AD296" s="20">
        <v>575</v>
      </c>
      <c r="AE296" s="4">
        <f t="shared" si="45"/>
        <v>52.272727272727273</v>
      </c>
      <c r="AF296" s="21">
        <f t="shared" si="46"/>
        <v>15.9</v>
      </c>
      <c r="AG296" s="21">
        <f t="shared" si="48"/>
        <v>-36.372727272727275</v>
      </c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2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2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2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2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2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2"/>
      <c r="GQ296" s="11"/>
      <c r="GR296" s="11"/>
    </row>
    <row r="297" spans="1:200" s="2" customFormat="1" ht="15" customHeight="1" x14ac:dyDescent="0.25">
      <c r="A297" s="16" t="s">
        <v>292</v>
      </c>
      <c r="B297" s="37">
        <v>0</v>
      </c>
      <c r="C297" s="37">
        <v>122</v>
      </c>
      <c r="D297" s="4">
        <f t="shared" si="41"/>
        <v>0</v>
      </c>
      <c r="E297" s="13">
        <v>0</v>
      </c>
      <c r="F297" s="5" t="s">
        <v>373</v>
      </c>
      <c r="G297" s="5" t="s">
        <v>373</v>
      </c>
      <c r="H297" s="5" t="s">
        <v>373</v>
      </c>
      <c r="I297" s="13" t="s">
        <v>370</v>
      </c>
      <c r="J297" s="5" t="s">
        <v>373</v>
      </c>
      <c r="K297" s="5" t="s">
        <v>373</v>
      </c>
      <c r="L297" s="5" t="s">
        <v>373</v>
      </c>
      <c r="M297" s="13" t="s">
        <v>370</v>
      </c>
      <c r="N297" s="37">
        <v>519.6</v>
      </c>
      <c r="O297" s="37">
        <v>148.19999999999999</v>
      </c>
      <c r="P297" s="4">
        <f t="shared" si="42"/>
        <v>0.28521939953810621</v>
      </c>
      <c r="Q297" s="13">
        <v>20</v>
      </c>
      <c r="R297" s="22">
        <v>1</v>
      </c>
      <c r="S297" s="13">
        <v>15</v>
      </c>
      <c r="T297" s="37">
        <v>215</v>
      </c>
      <c r="U297" s="37">
        <v>244.5</v>
      </c>
      <c r="V297" s="4">
        <f t="shared" si="43"/>
        <v>1.1372093023255814</v>
      </c>
      <c r="W297" s="13">
        <v>35</v>
      </c>
      <c r="X297" s="37">
        <v>8</v>
      </c>
      <c r="Y297" s="37">
        <v>0</v>
      </c>
      <c r="Z297" s="4">
        <f t="shared" si="44"/>
        <v>0</v>
      </c>
      <c r="AA297" s="13">
        <v>15</v>
      </c>
      <c r="AB297" s="20">
        <f t="shared" si="47"/>
        <v>0.7118436890842057</v>
      </c>
      <c r="AC297" s="20">
        <f t="shared" si="49"/>
        <v>0.7118436890842057</v>
      </c>
      <c r="AD297" s="20">
        <v>1846</v>
      </c>
      <c r="AE297" s="4">
        <f t="shared" si="45"/>
        <v>167.81818181818181</v>
      </c>
      <c r="AF297" s="21">
        <f t="shared" si="46"/>
        <v>119.5</v>
      </c>
      <c r="AG297" s="21">
        <f t="shared" si="48"/>
        <v>-48.318181818181813</v>
      </c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2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2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2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2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2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2"/>
      <c r="GQ297" s="11"/>
      <c r="GR297" s="11"/>
    </row>
    <row r="298" spans="1:200" s="2" customFormat="1" ht="15" customHeight="1" x14ac:dyDescent="0.25">
      <c r="A298" s="16" t="s">
        <v>293</v>
      </c>
      <c r="B298" s="37">
        <v>0</v>
      </c>
      <c r="C298" s="37">
        <v>0</v>
      </c>
      <c r="D298" s="4">
        <f t="shared" si="41"/>
        <v>0</v>
      </c>
      <c r="E298" s="13">
        <v>0</v>
      </c>
      <c r="F298" s="5" t="s">
        <v>373</v>
      </c>
      <c r="G298" s="5" t="s">
        <v>373</v>
      </c>
      <c r="H298" s="5" t="s">
        <v>373</v>
      </c>
      <c r="I298" s="13" t="s">
        <v>370</v>
      </c>
      <c r="J298" s="5" t="s">
        <v>373</v>
      </c>
      <c r="K298" s="5" t="s">
        <v>373</v>
      </c>
      <c r="L298" s="5" t="s">
        <v>373</v>
      </c>
      <c r="M298" s="13" t="s">
        <v>370</v>
      </c>
      <c r="N298" s="37">
        <v>419.6</v>
      </c>
      <c r="O298" s="37">
        <v>85.2</v>
      </c>
      <c r="P298" s="4">
        <f t="shared" si="42"/>
        <v>0.20305052430886558</v>
      </c>
      <c r="Q298" s="13">
        <v>20</v>
      </c>
      <c r="R298" s="22">
        <v>1</v>
      </c>
      <c r="S298" s="13">
        <v>15</v>
      </c>
      <c r="T298" s="37">
        <v>16</v>
      </c>
      <c r="U298" s="37">
        <v>0</v>
      </c>
      <c r="V298" s="4">
        <f t="shared" si="43"/>
        <v>0</v>
      </c>
      <c r="W298" s="13">
        <v>40</v>
      </c>
      <c r="X298" s="37">
        <v>0</v>
      </c>
      <c r="Y298" s="37">
        <v>0</v>
      </c>
      <c r="Z298" s="4">
        <f t="shared" si="44"/>
        <v>1</v>
      </c>
      <c r="AA298" s="13">
        <v>10</v>
      </c>
      <c r="AB298" s="20">
        <f t="shared" si="47"/>
        <v>0.34189424101385069</v>
      </c>
      <c r="AC298" s="20">
        <f t="shared" si="49"/>
        <v>0.34189424101385069</v>
      </c>
      <c r="AD298" s="20">
        <v>2351</v>
      </c>
      <c r="AE298" s="4">
        <f t="shared" si="45"/>
        <v>213.72727272727272</v>
      </c>
      <c r="AF298" s="21">
        <f t="shared" si="46"/>
        <v>73.099999999999994</v>
      </c>
      <c r="AG298" s="21">
        <f t="shared" si="48"/>
        <v>-140.62727272727273</v>
      </c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2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2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2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2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2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2"/>
      <c r="GQ298" s="11"/>
      <c r="GR298" s="11"/>
    </row>
    <row r="299" spans="1:200" s="2" customFormat="1" ht="15" customHeight="1" x14ac:dyDescent="0.25">
      <c r="A299" s="16" t="s">
        <v>294</v>
      </c>
      <c r="B299" s="37">
        <v>0</v>
      </c>
      <c r="C299" s="37">
        <v>0</v>
      </c>
      <c r="D299" s="4">
        <f t="shared" si="41"/>
        <v>0</v>
      </c>
      <c r="E299" s="13">
        <v>0</v>
      </c>
      <c r="F299" s="5" t="s">
        <v>373</v>
      </c>
      <c r="G299" s="5" t="s">
        <v>373</v>
      </c>
      <c r="H299" s="5" t="s">
        <v>373</v>
      </c>
      <c r="I299" s="13" t="s">
        <v>370</v>
      </c>
      <c r="J299" s="5" t="s">
        <v>373</v>
      </c>
      <c r="K299" s="5" t="s">
        <v>373</v>
      </c>
      <c r="L299" s="5" t="s">
        <v>373</v>
      </c>
      <c r="M299" s="13" t="s">
        <v>370</v>
      </c>
      <c r="N299" s="37">
        <v>847.3</v>
      </c>
      <c r="O299" s="37">
        <v>332</v>
      </c>
      <c r="P299" s="4">
        <f t="shared" si="42"/>
        <v>0.39183288091585039</v>
      </c>
      <c r="Q299" s="13">
        <v>20</v>
      </c>
      <c r="R299" s="22">
        <v>1</v>
      </c>
      <c r="S299" s="13">
        <v>15</v>
      </c>
      <c r="T299" s="37">
        <v>4</v>
      </c>
      <c r="U299" s="37">
        <v>0</v>
      </c>
      <c r="V299" s="4">
        <f t="shared" si="43"/>
        <v>0</v>
      </c>
      <c r="W299" s="13">
        <v>30</v>
      </c>
      <c r="X299" s="37">
        <v>0</v>
      </c>
      <c r="Y299" s="37">
        <v>0</v>
      </c>
      <c r="Z299" s="4">
        <f t="shared" si="44"/>
        <v>1</v>
      </c>
      <c r="AA299" s="13">
        <v>20</v>
      </c>
      <c r="AB299" s="20">
        <f t="shared" si="47"/>
        <v>0.50396067786255305</v>
      </c>
      <c r="AC299" s="20">
        <f t="shared" si="49"/>
        <v>0.50396067786255305</v>
      </c>
      <c r="AD299" s="20">
        <v>755</v>
      </c>
      <c r="AE299" s="4">
        <f t="shared" si="45"/>
        <v>68.63636363636364</v>
      </c>
      <c r="AF299" s="21">
        <f t="shared" si="46"/>
        <v>34.6</v>
      </c>
      <c r="AG299" s="21">
        <f t="shared" si="48"/>
        <v>-34.036363636363639</v>
      </c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2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2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2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2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2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2"/>
      <c r="GQ299" s="11"/>
      <c r="GR299" s="11"/>
    </row>
    <row r="300" spans="1:200" s="2" customFormat="1" ht="15" customHeight="1" x14ac:dyDescent="0.25">
      <c r="A300" s="16" t="s">
        <v>295</v>
      </c>
      <c r="B300" s="37">
        <v>0</v>
      </c>
      <c r="C300" s="37">
        <v>0</v>
      </c>
      <c r="D300" s="4">
        <f t="shared" si="41"/>
        <v>0</v>
      </c>
      <c r="E300" s="13">
        <v>0</v>
      </c>
      <c r="F300" s="5" t="s">
        <v>373</v>
      </c>
      <c r="G300" s="5" t="s">
        <v>373</v>
      </c>
      <c r="H300" s="5" t="s">
        <v>373</v>
      </c>
      <c r="I300" s="13" t="s">
        <v>370</v>
      </c>
      <c r="J300" s="5" t="s">
        <v>373</v>
      </c>
      <c r="K300" s="5" t="s">
        <v>373</v>
      </c>
      <c r="L300" s="5" t="s">
        <v>373</v>
      </c>
      <c r="M300" s="13" t="s">
        <v>370</v>
      </c>
      <c r="N300" s="37">
        <v>176.4</v>
      </c>
      <c r="O300" s="37">
        <v>67.599999999999994</v>
      </c>
      <c r="P300" s="4">
        <f t="shared" si="42"/>
        <v>0.38321995464852604</v>
      </c>
      <c r="Q300" s="13">
        <v>20</v>
      </c>
      <c r="R300" s="22">
        <v>1</v>
      </c>
      <c r="S300" s="13">
        <v>15</v>
      </c>
      <c r="T300" s="37">
        <v>9</v>
      </c>
      <c r="U300" s="37">
        <v>0</v>
      </c>
      <c r="V300" s="4">
        <f t="shared" si="43"/>
        <v>0</v>
      </c>
      <c r="W300" s="13">
        <v>30</v>
      </c>
      <c r="X300" s="37">
        <v>0</v>
      </c>
      <c r="Y300" s="37">
        <v>0</v>
      </c>
      <c r="Z300" s="4">
        <f t="shared" si="44"/>
        <v>1</v>
      </c>
      <c r="AA300" s="13">
        <v>20</v>
      </c>
      <c r="AB300" s="20">
        <f t="shared" si="47"/>
        <v>0.50193410697612373</v>
      </c>
      <c r="AC300" s="20">
        <f t="shared" si="49"/>
        <v>0.50193410697612373</v>
      </c>
      <c r="AD300" s="20">
        <v>1032</v>
      </c>
      <c r="AE300" s="4">
        <f t="shared" si="45"/>
        <v>93.818181818181813</v>
      </c>
      <c r="AF300" s="21">
        <f t="shared" si="46"/>
        <v>47.1</v>
      </c>
      <c r="AG300" s="21">
        <f t="shared" si="48"/>
        <v>-46.718181818181812</v>
      </c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2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2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2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2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2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2"/>
      <c r="GQ300" s="11"/>
      <c r="GR300" s="11"/>
    </row>
    <row r="301" spans="1:200" s="2" customFormat="1" ht="15" customHeight="1" x14ac:dyDescent="0.25">
      <c r="A301" s="16" t="s">
        <v>296</v>
      </c>
      <c r="B301" s="37">
        <v>0</v>
      </c>
      <c r="C301" s="37">
        <v>0</v>
      </c>
      <c r="D301" s="4">
        <f t="shared" si="41"/>
        <v>0</v>
      </c>
      <c r="E301" s="13">
        <v>0</v>
      </c>
      <c r="F301" s="5" t="s">
        <v>373</v>
      </c>
      <c r="G301" s="5" t="s">
        <v>373</v>
      </c>
      <c r="H301" s="5" t="s">
        <v>373</v>
      </c>
      <c r="I301" s="13" t="s">
        <v>370</v>
      </c>
      <c r="J301" s="5" t="s">
        <v>373</v>
      </c>
      <c r="K301" s="5" t="s">
        <v>373</v>
      </c>
      <c r="L301" s="5" t="s">
        <v>373</v>
      </c>
      <c r="M301" s="13" t="s">
        <v>370</v>
      </c>
      <c r="N301" s="37">
        <v>208</v>
      </c>
      <c r="O301" s="37">
        <v>167.2</v>
      </c>
      <c r="P301" s="4">
        <f t="shared" si="42"/>
        <v>0.80384615384615377</v>
      </c>
      <c r="Q301" s="13">
        <v>20</v>
      </c>
      <c r="R301" s="22">
        <v>1</v>
      </c>
      <c r="S301" s="13">
        <v>15</v>
      </c>
      <c r="T301" s="37">
        <v>6</v>
      </c>
      <c r="U301" s="37">
        <v>0</v>
      </c>
      <c r="V301" s="4">
        <f t="shared" si="43"/>
        <v>0</v>
      </c>
      <c r="W301" s="13">
        <v>20</v>
      </c>
      <c r="X301" s="37">
        <v>1</v>
      </c>
      <c r="Y301" s="37">
        <v>0</v>
      </c>
      <c r="Z301" s="4">
        <f t="shared" si="44"/>
        <v>0</v>
      </c>
      <c r="AA301" s="13">
        <v>30</v>
      </c>
      <c r="AB301" s="20">
        <f t="shared" si="47"/>
        <v>0.36561085972850677</v>
      </c>
      <c r="AC301" s="20">
        <f t="shared" si="49"/>
        <v>0.36561085972850677</v>
      </c>
      <c r="AD301" s="20">
        <v>294</v>
      </c>
      <c r="AE301" s="4">
        <f t="shared" si="45"/>
        <v>26.727272727272727</v>
      </c>
      <c r="AF301" s="21">
        <f t="shared" si="46"/>
        <v>9.8000000000000007</v>
      </c>
      <c r="AG301" s="21">
        <f t="shared" si="48"/>
        <v>-16.927272727272726</v>
      </c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2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2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2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2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2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2"/>
      <c r="GQ301" s="11"/>
      <c r="GR301" s="11"/>
    </row>
    <row r="302" spans="1:200" s="2" customFormat="1" ht="15" customHeight="1" x14ac:dyDescent="0.25">
      <c r="A302" s="16" t="s">
        <v>297</v>
      </c>
      <c r="B302" s="37">
        <v>0</v>
      </c>
      <c r="C302" s="37">
        <v>991.5</v>
      </c>
      <c r="D302" s="4">
        <f t="shared" si="41"/>
        <v>0</v>
      </c>
      <c r="E302" s="13">
        <v>0</v>
      </c>
      <c r="F302" s="5" t="s">
        <v>373</v>
      </c>
      <c r="G302" s="5" t="s">
        <v>373</v>
      </c>
      <c r="H302" s="5" t="s">
        <v>373</v>
      </c>
      <c r="I302" s="13" t="s">
        <v>370</v>
      </c>
      <c r="J302" s="5" t="s">
        <v>373</v>
      </c>
      <c r="K302" s="5" t="s">
        <v>373</v>
      </c>
      <c r="L302" s="5" t="s">
        <v>373</v>
      </c>
      <c r="M302" s="13" t="s">
        <v>370</v>
      </c>
      <c r="N302" s="37">
        <v>363.3</v>
      </c>
      <c r="O302" s="37">
        <v>321</v>
      </c>
      <c r="P302" s="4">
        <f t="shared" si="42"/>
        <v>0.88356729975227077</v>
      </c>
      <c r="Q302" s="13">
        <v>20</v>
      </c>
      <c r="R302" s="22">
        <v>1</v>
      </c>
      <c r="S302" s="13">
        <v>15</v>
      </c>
      <c r="T302" s="37">
        <v>12</v>
      </c>
      <c r="U302" s="37">
        <v>0</v>
      </c>
      <c r="V302" s="4">
        <f t="shared" si="43"/>
        <v>0</v>
      </c>
      <c r="W302" s="13">
        <v>20</v>
      </c>
      <c r="X302" s="37">
        <v>4</v>
      </c>
      <c r="Y302" s="37">
        <v>0</v>
      </c>
      <c r="Z302" s="4">
        <f t="shared" si="44"/>
        <v>0</v>
      </c>
      <c r="AA302" s="13">
        <v>30</v>
      </c>
      <c r="AB302" s="20">
        <f t="shared" si="47"/>
        <v>0.384368776412299</v>
      </c>
      <c r="AC302" s="20">
        <f t="shared" si="49"/>
        <v>0.384368776412299</v>
      </c>
      <c r="AD302" s="20">
        <v>1825</v>
      </c>
      <c r="AE302" s="4">
        <f t="shared" si="45"/>
        <v>165.90909090909091</v>
      </c>
      <c r="AF302" s="21">
        <f t="shared" si="46"/>
        <v>63.8</v>
      </c>
      <c r="AG302" s="21">
        <f t="shared" si="48"/>
        <v>-102.10909090909091</v>
      </c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2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2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2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2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2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2"/>
      <c r="GQ302" s="11"/>
      <c r="GR302" s="11"/>
    </row>
    <row r="303" spans="1:200" s="2" customFormat="1" ht="15" customHeight="1" x14ac:dyDescent="0.25">
      <c r="A303" s="16" t="s">
        <v>298</v>
      </c>
      <c r="B303" s="37">
        <v>103</v>
      </c>
      <c r="C303" s="37">
        <v>24789.9</v>
      </c>
      <c r="D303" s="4">
        <f t="shared" ref="D303:D366" si="50">IF((E303=0),0,IF(B303=0,1,IF(C303&lt;0,0,C303/B303)))</f>
        <v>240.67864077669904</v>
      </c>
      <c r="E303" s="13">
        <v>10</v>
      </c>
      <c r="F303" s="5" t="s">
        <v>373</v>
      </c>
      <c r="G303" s="5" t="s">
        <v>373</v>
      </c>
      <c r="H303" s="5" t="s">
        <v>373</v>
      </c>
      <c r="I303" s="13" t="s">
        <v>370</v>
      </c>
      <c r="J303" s="5" t="s">
        <v>373</v>
      </c>
      <c r="K303" s="5" t="s">
        <v>373</v>
      </c>
      <c r="L303" s="5" t="s">
        <v>373</v>
      </c>
      <c r="M303" s="13" t="s">
        <v>370</v>
      </c>
      <c r="N303" s="37">
        <v>4390.7</v>
      </c>
      <c r="O303" s="37">
        <v>2749.9</v>
      </c>
      <c r="P303" s="4">
        <f t="shared" si="42"/>
        <v>0.62630104539139553</v>
      </c>
      <c r="Q303" s="13">
        <v>20</v>
      </c>
      <c r="R303" s="22">
        <v>1</v>
      </c>
      <c r="S303" s="13">
        <v>15</v>
      </c>
      <c r="T303" s="37">
        <v>102</v>
      </c>
      <c r="U303" s="37">
        <v>97.4</v>
      </c>
      <c r="V303" s="4">
        <f t="shared" si="43"/>
        <v>0.95490196078431377</v>
      </c>
      <c r="W303" s="13">
        <v>40</v>
      </c>
      <c r="X303" s="37">
        <v>1</v>
      </c>
      <c r="Y303" s="37">
        <v>0</v>
      </c>
      <c r="Z303" s="4">
        <f t="shared" si="44"/>
        <v>0</v>
      </c>
      <c r="AA303" s="13">
        <v>10</v>
      </c>
      <c r="AB303" s="20">
        <f t="shared" si="47"/>
        <v>26.026405337959904</v>
      </c>
      <c r="AC303" s="20">
        <f t="shared" si="49"/>
        <v>1.3</v>
      </c>
      <c r="AD303" s="20">
        <v>318</v>
      </c>
      <c r="AE303" s="4">
        <f t="shared" si="45"/>
        <v>28.90909090909091</v>
      </c>
      <c r="AF303" s="21">
        <f t="shared" si="46"/>
        <v>37.6</v>
      </c>
      <c r="AG303" s="21">
        <f t="shared" si="48"/>
        <v>8.6909090909090914</v>
      </c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2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2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2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2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2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2"/>
      <c r="GQ303" s="11"/>
      <c r="GR303" s="11"/>
    </row>
    <row r="304" spans="1:200" s="2" customFormat="1" ht="15" customHeight="1" x14ac:dyDescent="0.25">
      <c r="A304" s="16" t="s">
        <v>299</v>
      </c>
      <c r="B304" s="37">
        <v>0</v>
      </c>
      <c r="C304" s="37">
        <v>1600</v>
      </c>
      <c r="D304" s="4">
        <f t="shared" si="50"/>
        <v>0</v>
      </c>
      <c r="E304" s="13">
        <v>0</v>
      </c>
      <c r="F304" s="5" t="s">
        <v>373</v>
      </c>
      <c r="G304" s="5" t="s">
        <v>373</v>
      </c>
      <c r="H304" s="5" t="s">
        <v>373</v>
      </c>
      <c r="I304" s="13" t="s">
        <v>370</v>
      </c>
      <c r="J304" s="5" t="s">
        <v>373</v>
      </c>
      <c r="K304" s="5" t="s">
        <v>373</v>
      </c>
      <c r="L304" s="5" t="s">
        <v>373</v>
      </c>
      <c r="M304" s="13" t="s">
        <v>370</v>
      </c>
      <c r="N304" s="37">
        <v>1478.3</v>
      </c>
      <c r="O304" s="37">
        <v>796</v>
      </c>
      <c r="P304" s="4">
        <f t="shared" ref="P304:P367" si="51">IF((Q304=0),0,IF(N304=0,1,IF(O304&lt;0,0,O304/N304)))</f>
        <v>0.53845633497936818</v>
      </c>
      <c r="Q304" s="13">
        <v>20</v>
      </c>
      <c r="R304" s="22">
        <v>1</v>
      </c>
      <c r="S304" s="13">
        <v>15</v>
      </c>
      <c r="T304" s="37">
        <v>4</v>
      </c>
      <c r="U304" s="37">
        <v>0</v>
      </c>
      <c r="V304" s="4">
        <f t="shared" ref="V304:V367" si="52">IF((W304=0),0,IF(T304=0,1,IF(U304&lt;0,0,U304/T304)))</f>
        <v>0</v>
      </c>
      <c r="W304" s="13">
        <v>10</v>
      </c>
      <c r="X304" s="37">
        <v>4</v>
      </c>
      <c r="Y304" s="37">
        <v>0</v>
      </c>
      <c r="Z304" s="4">
        <f t="shared" ref="Z304:Z367" si="53">IF((AA304=0),0,IF(X304=0,1,IF(Y304&lt;0,0,Y304/X304)))</f>
        <v>0</v>
      </c>
      <c r="AA304" s="13">
        <v>40</v>
      </c>
      <c r="AB304" s="20">
        <f t="shared" si="47"/>
        <v>0.30316619646573367</v>
      </c>
      <c r="AC304" s="20">
        <f t="shared" si="49"/>
        <v>0.30316619646573367</v>
      </c>
      <c r="AD304" s="20">
        <v>970</v>
      </c>
      <c r="AE304" s="4">
        <f t="shared" ref="AE304:AE367" si="54">AD304/11</f>
        <v>88.181818181818187</v>
      </c>
      <c r="AF304" s="21">
        <f t="shared" ref="AF304:AF367" si="55">ROUND(AC304*AE304,1)</f>
        <v>26.7</v>
      </c>
      <c r="AG304" s="21">
        <f t="shared" si="48"/>
        <v>-61.481818181818184</v>
      </c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2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2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2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2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2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2"/>
      <c r="GQ304" s="11"/>
      <c r="GR304" s="11"/>
    </row>
    <row r="305" spans="1:200" s="2" customFormat="1" ht="15" customHeight="1" x14ac:dyDescent="0.25">
      <c r="A305" s="16" t="s">
        <v>300</v>
      </c>
      <c r="B305" s="37">
        <v>0</v>
      </c>
      <c r="C305" s="37">
        <v>0</v>
      </c>
      <c r="D305" s="4">
        <f t="shared" si="50"/>
        <v>0</v>
      </c>
      <c r="E305" s="13">
        <v>0</v>
      </c>
      <c r="F305" s="5" t="s">
        <v>373</v>
      </c>
      <c r="G305" s="5" t="s">
        <v>373</v>
      </c>
      <c r="H305" s="5" t="s">
        <v>373</v>
      </c>
      <c r="I305" s="13" t="s">
        <v>370</v>
      </c>
      <c r="J305" s="5" t="s">
        <v>373</v>
      </c>
      <c r="K305" s="5" t="s">
        <v>373</v>
      </c>
      <c r="L305" s="5" t="s">
        <v>373</v>
      </c>
      <c r="M305" s="13" t="s">
        <v>370</v>
      </c>
      <c r="N305" s="37">
        <v>207.1</v>
      </c>
      <c r="O305" s="37">
        <v>21</v>
      </c>
      <c r="P305" s="4">
        <f t="shared" si="51"/>
        <v>0.10140028971511347</v>
      </c>
      <c r="Q305" s="13">
        <v>20</v>
      </c>
      <c r="R305" s="22">
        <v>1</v>
      </c>
      <c r="S305" s="13">
        <v>15</v>
      </c>
      <c r="T305" s="37">
        <v>4</v>
      </c>
      <c r="U305" s="37">
        <v>0</v>
      </c>
      <c r="V305" s="4">
        <f t="shared" si="52"/>
        <v>0</v>
      </c>
      <c r="W305" s="13">
        <v>30</v>
      </c>
      <c r="X305" s="37">
        <v>0</v>
      </c>
      <c r="Y305" s="37">
        <v>0</v>
      </c>
      <c r="Z305" s="4">
        <f t="shared" si="53"/>
        <v>1</v>
      </c>
      <c r="AA305" s="13">
        <v>20</v>
      </c>
      <c r="AB305" s="20">
        <f t="shared" si="47"/>
        <v>0.43562359758002678</v>
      </c>
      <c r="AC305" s="20">
        <f t="shared" si="49"/>
        <v>0.43562359758002678</v>
      </c>
      <c r="AD305" s="20">
        <v>512</v>
      </c>
      <c r="AE305" s="4">
        <f t="shared" si="54"/>
        <v>46.545454545454547</v>
      </c>
      <c r="AF305" s="21">
        <f t="shared" si="55"/>
        <v>20.3</v>
      </c>
      <c r="AG305" s="21">
        <f t="shared" si="48"/>
        <v>-26.245454545454546</v>
      </c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2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2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2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2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2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2"/>
      <c r="GQ305" s="11"/>
      <c r="GR305" s="11"/>
    </row>
    <row r="306" spans="1:200" s="2" customFormat="1" ht="15" customHeight="1" x14ac:dyDescent="0.25">
      <c r="A306" s="16" t="s">
        <v>301</v>
      </c>
      <c r="B306" s="37">
        <v>0</v>
      </c>
      <c r="C306" s="37">
        <v>247</v>
      </c>
      <c r="D306" s="4">
        <f t="shared" si="50"/>
        <v>0</v>
      </c>
      <c r="E306" s="13">
        <v>0</v>
      </c>
      <c r="F306" s="5" t="s">
        <v>373</v>
      </c>
      <c r="G306" s="5" t="s">
        <v>373</v>
      </c>
      <c r="H306" s="5" t="s">
        <v>373</v>
      </c>
      <c r="I306" s="13" t="s">
        <v>370</v>
      </c>
      <c r="J306" s="5" t="s">
        <v>373</v>
      </c>
      <c r="K306" s="5" t="s">
        <v>373</v>
      </c>
      <c r="L306" s="5" t="s">
        <v>373</v>
      </c>
      <c r="M306" s="13" t="s">
        <v>370</v>
      </c>
      <c r="N306" s="37">
        <v>208.4</v>
      </c>
      <c r="O306" s="37">
        <v>85.8</v>
      </c>
      <c r="P306" s="4">
        <f t="shared" si="51"/>
        <v>0.41170825335892514</v>
      </c>
      <c r="Q306" s="13">
        <v>20</v>
      </c>
      <c r="R306" s="22">
        <v>1</v>
      </c>
      <c r="S306" s="13">
        <v>15</v>
      </c>
      <c r="T306" s="37">
        <v>26</v>
      </c>
      <c r="U306" s="37">
        <v>0</v>
      </c>
      <c r="V306" s="4">
        <f t="shared" si="52"/>
        <v>0</v>
      </c>
      <c r="W306" s="13">
        <v>35</v>
      </c>
      <c r="X306" s="37">
        <v>2</v>
      </c>
      <c r="Y306" s="37">
        <v>0</v>
      </c>
      <c r="Z306" s="4">
        <f t="shared" si="53"/>
        <v>0</v>
      </c>
      <c r="AA306" s="13">
        <v>15</v>
      </c>
      <c r="AB306" s="20">
        <f t="shared" si="47"/>
        <v>0.27334311843739412</v>
      </c>
      <c r="AC306" s="20">
        <f t="shared" si="49"/>
        <v>0.27334311843739412</v>
      </c>
      <c r="AD306" s="20">
        <v>2168</v>
      </c>
      <c r="AE306" s="4">
        <f t="shared" si="54"/>
        <v>197.09090909090909</v>
      </c>
      <c r="AF306" s="21">
        <f t="shared" si="55"/>
        <v>53.9</v>
      </c>
      <c r="AG306" s="21">
        <f t="shared" si="48"/>
        <v>-143.19090909090909</v>
      </c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2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2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2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2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2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2"/>
      <c r="GQ306" s="11"/>
      <c r="GR306" s="11"/>
    </row>
    <row r="307" spans="1:200" s="2" customFormat="1" ht="15" customHeight="1" x14ac:dyDescent="0.25">
      <c r="A307" s="16" t="s">
        <v>302</v>
      </c>
      <c r="B307" s="37">
        <v>11405</v>
      </c>
      <c r="C307" s="37">
        <v>1010</v>
      </c>
      <c r="D307" s="4">
        <f t="shared" si="50"/>
        <v>8.855765015344147E-2</v>
      </c>
      <c r="E307" s="13">
        <v>10</v>
      </c>
      <c r="F307" s="5" t="s">
        <v>373</v>
      </c>
      <c r="G307" s="5" t="s">
        <v>373</v>
      </c>
      <c r="H307" s="5" t="s">
        <v>373</v>
      </c>
      <c r="I307" s="13" t="s">
        <v>370</v>
      </c>
      <c r="J307" s="5" t="s">
        <v>373</v>
      </c>
      <c r="K307" s="5" t="s">
        <v>373</v>
      </c>
      <c r="L307" s="5" t="s">
        <v>373</v>
      </c>
      <c r="M307" s="13" t="s">
        <v>370</v>
      </c>
      <c r="N307" s="37">
        <v>421.7</v>
      </c>
      <c r="O307" s="37">
        <v>96.2</v>
      </c>
      <c r="P307" s="4">
        <f t="shared" si="51"/>
        <v>0.22812425895186153</v>
      </c>
      <c r="Q307" s="13">
        <v>20</v>
      </c>
      <c r="R307" s="22">
        <v>1</v>
      </c>
      <c r="S307" s="13">
        <v>15</v>
      </c>
      <c r="T307" s="37">
        <v>14</v>
      </c>
      <c r="U307" s="37">
        <v>0</v>
      </c>
      <c r="V307" s="4">
        <f t="shared" si="52"/>
        <v>0</v>
      </c>
      <c r="W307" s="13">
        <v>20</v>
      </c>
      <c r="X307" s="37">
        <v>4</v>
      </c>
      <c r="Y307" s="37">
        <v>0</v>
      </c>
      <c r="Z307" s="4">
        <f t="shared" si="53"/>
        <v>0</v>
      </c>
      <c r="AA307" s="13">
        <v>30</v>
      </c>
      <c r="AB307" s="20">
        <f t="shared" si="47"/>
        <v>0.2152427545323331</v>
      </c>
      <c r="AC307" s="20">
        <f t="shared" si="49"/>
        <v>0.2152427545323331</v>
      </c>
      <c r="AD307" s="20">
        <v>2039</v>
      </c>
      <c r="AE307" s="4">
        <f t="shared" si="54"/>
        <v>185.36363636363637</v>
      </c>
      <c r="AF307" s="21">
        <f t="shared" si="55"/>
        <v>39.9</v>
      </c>
      <c r="AG307" s="21">
        <f t="shared" si="48"/>
        <v>-145.46363636363637</v>
      </c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2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2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2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2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2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2"/>
      <c r="GQ307" s="11"/>
      <c r="GR307" s="11"/>
    </row>
    <row r="308" spans="1:200" s="2" customFormat="1" ht="15" customHeight="1" x14ac:dyDescent="0.25">
      <c r="A308" s="16" t="s">
        <v>303</v>
      </c>
      <c r="B308" s="37">
        <v>47546</v>
      </c>
      <c r="C308" s="37">
        <v>60091</v>
      </c>
      <c r="D308" s="4">
        <f t="shared" si="50"/>
        <v>1.2638497455096118</v>
      </c>
      <c r="E308" s="13">
        <v>10</v>
      </c>
      <c r="F308" s="5" t="s">
        <v>373</v>
      </c>
      <c r="G308" s="5" t="s">
        <v>373</v>
      </c>
      <c r="H308" s="5" t="s">
        <v>373</v>
      </c>
      <c r="I308" s="13" t="s">
        <v>370</v>
      </c>
      <c r="J308" s="5" t="s">
        <v>373</v>
      </c>
      <c r="K308" s="5" t="s">
        <v>373</v>
      </c>
      <c r="L308" s="5" t="s">
        <v>373</v>
      </c>
      <c r="M308" s="13" t="s">
        <v>370</v>
      </c>
      <c r="N308" s="37">
        <v>3353.5</v>
      </c>
      <c r="O308" s="37">
        <v>1934.4</v>
      </c>
      <c r="P308" s="4">
        <f t="shared" si="51"/>
        <v>0.57683017742656928</v>
      </c>
      <c r="Q308" s="13">
        <v>20</v>
      </c>
      <c r="R308" s="22">
        <v>1</v>
      </c>
      <c r="S308" s="13">
        <v>15</v>
      </c>
      <c r="T308" s="37">
        <v>110</v>
      </c>
      <c r="U308" s="37">
        <v>185.5</v>
      </c>
      <c r="V308" s="4">
        <f t="shared" si="52"/>
        <v>1.6863636363636363</v>
      </c>
      <c r="W308" s="13">
        <v>40</v>
      </c>
      <c r="X308" s="37">
        <v>5</v>
      </c>
      <c r="Y308" s="37">
        <v>0</v>
      </c>
      <c r="Z308" s="4">
        <f t="shared" si="53"/>
        <v>0</v>
      </c>
      <c r="AA308" s="13">
        <v>10</v>
      </c>
      <c r="AB308" s="20">
        <f t="shared" si="47"/>
        <v>1.1224173311386627</v>
      </c>
      <c r="AC308" s="20">
        <f t="shared" si="49"/>
        <v>1.1224173311386627</v>
      </c>
      <c r="AD308" s="20">
        <v>521</v>
      </c>
      <c r="AE308" s="4">
        <f t="shared" si="54"/>
        <v>47.363636363636367</v>
      </c>
      <c r="AF308" s="21">
        <f t="shared" si="55"/>
        <v>53.2</v>
      </c>
      <c r="AG308" s="21">
        <f t="shared" si="48"/>
        <v>5.836363636363636</v>
      </c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2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2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2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2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2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2"/>
      <c r="GQ308" s="11"/>
      <c r="GR308" s="11"/>
    </row>
    <row r="309" spans="1:200" s="2" customFormat="1" ht="15" customHeight="1" x14ac:dyDescent="0.25">
      <c r="A309" s="16" t="s">
        <v>304</v>
      </c>
      <c r="B309" s="37">
        <v>0</v>
      </c>
      <c r="C309" s="37">
        <v>4181</v>
      </c>
      <c r="D309" s="4">
        <f t="shared" si="50"/>
        <v>0</v>
      </c>
      <c r="E309" s="13">
        <v>0</v>
      </c>
      <c r="F309" s="5" t="s">
        <v>373</v>
      </c>
      <c r="G309" s="5" t="s">
        <v>373</v>
      </c>
      <c r="H309" s="5" t="s">
        <v>373</v>
      </c>
      <c r="I309" s="13" t="s">
        <v>370</v>
      </c>
      <c r="J309" s="5" t="s">
        <v>373</v>
      </c>
      <c r="K309" s="5" t="s">
        <v>373</v>
      </c>
      <c r="L309" s="5" t="s">
        <v>373</v>
      </c>
      <c r="M309" s="13" t="s">
        <v>370</v>
      </c>
      <c r="N309" s="37">
        <v>377.4</v>
      </c>
      <c r="O309" s="37">
        <v>303.89999999999998</v>
      </c>
      <c r="P309" s="4">
        <f t="shared" si="51"/>
        <v>0.80524642289348169</v>
      </c>
      <c r="Q309" s="13">
        <v>20</v>
      </c>
      <c r="R309" s="22">
        <v>1</v>
      </c>
      <c r="S309" s="13">
        <v>15</v>
      </c>
      <c r="T309" s="37">
        <v>101</v>
      </c>
      <c r="U309" s="37">
        <v>95.6</v>
      </c>
      <c r="V309" s="4">
        <f t="shared" si="52"/>
        <v>0.94653465346534649</v>
      </c>
      <c r="W309" s="13">
        <v>30</v>
      </c>
      <c r="X309" s="37">
        <v>14</v>
      </c>
      <c r="Y309" s="37">
        <v>0</v>
      </c>
      <c r="Z309" s="4">
        <f t="shared" si="53"/>
        <v>0</v>
      </c>
      <c r="AA309" s="13">
        <v>20</v>
      </c>
      <c r="AB309" s="20">
        <f t="shared" si="47"/>
        <v>0.7000113889627062</v>
      </c>
      <c r="AC309" s="20">
        <f t="shared" si="49"/>
        <v>0.7000113889627062</v>
      </c>
      <c r="AD309" s="20">
        <v>1343</v>
      </c>
      <c r="AE309" s="4">
        <f t="shared" si="54"/>
        <v>122.09090909090909</v>
      </c>
      <c r="AF309" s="21">
        <f t="shared" si="55"/>
        <v>85.5</v>
      </c>
      <c r="AG309" s="21">
        <f t="shared" si="48"/>
        <v>-36.590909090909093</v>
      </c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2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2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2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2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2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2"/>
      <c r="GQ309" s="11"/>
      <c r="GR309" s="11"/>
    </row>
    <row r="310" spans="1:200" s="2" customFormat="1" ht="15" customHeight="1" x14ac:dyDescent="0.25">
      <c r="A310" s="16" t="s">
        <v>305</v>
      </c>
      <c r="B310" s="37">
        <v>18782.8</v>
      </c>
      <c r="C310" s="37">
        <v>17358.599999999999</v>
      </c>
      <c r="D310" s="4">
        <f t="shared" si="50"/>
        <v>0.92417530932555314</v>
      </c>
      <c r="E310" s="13">
        <v>10</v>
      </c>
      <c r="F310" s="5" t="s">
        <v>373</v>
      </c>
      <c r="G310" s="5" t="s">
        <v>373</v>
      </c>
      <c r="H310" s="5" t="s">
        <v>373</v>
      </c>
      <c r="I310" s="13" t="s">
        <v>370</v>
      </c>
      <c r="J310" s="5" t="s">
        <v>373</v>
      </c>
      <c r="K310" s="5" t="s">
        <v>373</v>
      </c>
      <c r="L310" s="5" t="s">
        <v>373</v>
      </c>
      <c r="M310" s="13" t="s">
        <v>370</v>
      </c>
      <c r="N310" s="37">
        <v>281.60000000000002</v>
      </c>
      <c r="O310" s="37">
        <v>353.6</v>
      </c>
      <c r="P310" s="4">
        <f t="shared" si="51"/>
        <v>1.2556818181818181</v>
      </c>
      <c r="Q310" s="13">
        <v>20</v>
      </c>
      <c r="R310" s="22">
        <v>1</v>
      </c>
      <c r="S310" s="13">
        <v>15</v>
      </c>
      <c r="T310" s="37">
        <v>69</v>
      </c>
      <c r="U310" s="37">
        <v>60.2</v>
      </c>
      <c r="V310" s="4">
        <f t="shared" si="52"/>
        <v>0.87246376811594206</v>
      </c>
      <c r="W310" s="13">
        <v>30</v>
      </c>
      <c r="X310" s="37">
        <v>3</v>
      </c>
      <c r="Y310" s="37">
        <v>0</v>
      </c>
      <c r="Z310" s="4">
        <f t="shared" si="53"/>
        <v>0</v>
      </c>
      <c r="AA310" s="13">
        <v>20</v>
      </c>
      <c r="AB310" s="20">
        <f t="shared" si="47"/>
        <v>0.79504528947758069</v>
      </c>
      <c r="AC310" s="20">
        <f t="shared" si="49"/>
        <v>0.79504528947758069</v>
      </c>
      <c r="AD310" s="20">
        <v>3234</v>
      </c>
      <c r="AE310" s="4">
        <f t="shared" si="54"/>
        <v>294</v>
      </c>
      <c r="AF310" s="21">
        <f t="shared" si="55"/>
        <v>233.7</v>
      </c>
      <c r="AG310" s="21">
        <f t="shared" si="48"/>
        <v>-60.300000000000011</v>
      </c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2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2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2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2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2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2"/>
      <c r="GQ310" s="11"/>
      <c r="GR310" s="11"/>
    </row>
    <row r="311" spans="1:200" s="2" customFormat="1" ht="15" customHeight="1" x14ac:dyDescent="0.25">
      <c r="A311" s="16" t="s">
        <v>306</v>
      </c>
      <c r="B311" s="37">
        <v>10916</v>
      </c>
      <c r="C311" s="37">
        <v>39243.300000000003</v>
      </c>
      <c r="D311" s="4">
        <f t="shared" si="50"/>
        <v>3.5950256504214</v>
      </c>
      <c r="E311" s="13">
        <v>10</v>
      </c>
      <c r="F311" s="5" t="s">
        <v>373</v>
      </c>
      <c r="G311" s="5" t="s">
        <v>373</v>
      </c>
      <c r="H311" s="5" t="s">
        <v>373</v>
      </c>
      <c r="I311" s="13" t="s">
        <v>370</v>
      </c>
      <c r="J311" s="5" t="s">
        <v>373</v>
      </c>
      <c r="K311" s="5" t="s">
        <v>373</v>
      </c>
      <c r="L311" s="5" t="s">
        <v>373</v>
      </c>
      <c r="M311" s="13" t="s">
        <v>370</v>
      </c>
      <c r="N311" s="37">
        <v>2117.9</v>
      </c>
      <c r="O311" s="37">
        <v>672.2</v>
      </c>
      <c r="P311" s="4">
        <f t="shared" si="51"/>
        <v>0.31738986732140329</v>
      </c>
      <c r="Q311" s="13">
        <v>20</v>
      </c>
      <c r="R311" s="22">
        <v>1</v>
      </c>
      <c r="S311" s="13">
        <v>15</v>
      </c>
      <c r="T311" s="37">
        <v>12</v>
      </c>
      <c r="U311" s="37">
        <v>13.8</v>
      </c>
      <c r="V311" s="4">
        <f t="shared" si="52"/>
        <v>1.1500000000000001</v>
      </c>
      <c r="W311" s="13">
        <v>35</v>
      </c>
      <c r="X311" s="37">
        <v>0</v>
      </c>
      <c r="Y311" s="37">
        <v>0</v>
      </c>
      <c r="Z311" s="4">
        <f t="shared" si="53"/>
        <v>1</v>
      </c>
      <c r="AA311" s="13">
        <v>15</v>
      </c>
      <c r="AB311" s="20">
        <f t="shared" si="47"/>
        <v>1.1847163563225482</v>
      </c>
      <c r="AC311" s="20">
        <f t="shared" si="49"/>
        <v>1.1847163563225482</v>
      </c>
      <c r="AD311" s="20">
        <v>953</v>
      </c>
      <c r="AE311" s="4">
        <f t="shared" si="54"/>
        <v>86.63636363636364</v>
      </c>
      <c r="AF311" s="21">
        <f t="shared" si="55"/>
        <v>102.6</v>
      </c>
      <c r="AG311" s="21">
        <f t="shared" si="48"/>
        <v>15.963636363636354</v>
      </c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2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2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2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2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2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2"/>
      <c r="GQ311" s="11"/>
      <c r="GR311" s="11"/>
    </row>
    <row r="312" spans="1:200" s="2" customFormat="1" ht="15" customHeight="1" x14ac:dyDescent="0.25">
      <c r="A312" s="36" t="s">
        <v>307</v>
      </c>
      <c r="B312" s="37"/>
      <c r="C312" s="37"/>
      <c r="D312" s="4"/>
      <c r="E312" s="13"/>
      <c r="F312" s="5"/>
      <c r="G312" s="5"/>
      <c r="H312" s="5"/>
      <c r="I312" s="13"/>
      <c r="J312" s="5"/>
      <c r="K312" s="5"/>
      <c r="L312" s="5"/>
      <c r="M312" s="13"/>
      <c r="N312" s="37"/>
      <c r="O312" s="37"/>
      <c r="P312" s="4"/>
      <c r="Q312" s="13"/>
      <c r="R312" s="22"/>
      <c r="S312" s="13"/>
      <c r="T312" s="37"/>
      <c r="U312" s="37"/>
      <c r="V312" s="4"/>
      <c r="W312" s="13"/>
      <c r="X312" s="37"/>
      <c r="Y312" s="37"/>
      <c r="Z312" s="4"/>
      <c r="AA312" s="13"/>
      <c r="AB312" s="20"/>
      <c r="AC312" s="20"/>
      <c r="AD312" s="20"/>
      <c r="AE312" s="4"/>
      <c r="AF312" s="21"/>
      <c r="AG312" s="2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2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2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2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2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2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2"/>
      <c r="GQ312" s="11"/>
      <c r="GR312" s="11"/>
    </row>
    <row r="313" spans="1:200" s="2" customFormat="1" ht="15" customHeight="1" x14ac:dyDescent="0.25">
      <c r="A313" s="16" t="s">
        <v>308</v>
      </c>
      <c r="B313" s="37">
        <v>1686.7</v>
      </c>
      <c r="C313" s="37">
        <v>1139</v>
      </c>
      <c r="D313" s="4">
        <f t="shared" si="50"/>
        <v>0.67528309717199264</v>
      </c>
      <c r="E313" s="13">
        <v>10</v>
      </c>
      <c r="F313" s="5" t="s">
        <v>373</v>
      </c>
      <c r="G313" s="5" t="s">
        <v>373</v>
      </c>
      <c r="H313" s="5" t="s">
        <v>373</v>
      </c>
      <c r="I313" s="13" t="s">
        <v>370</v>
      </c>
      <c r="J313" s="5" t="s">
        <v>373</v>
      </c>
      <c r="K313" s="5" t="s">
        <v>373</v>
      </c>
      <c r="L313" s="5" t="s">
        <v>373</v>
      </c>
      <c r="M313" s="13" t="s">
        <v>370</v>
      </c>
      <c r="N313" s="37">
        <v>270.89999999999998</v>
      </c>
      <c r="O313" s="37">
        <v>173.6</v>
      </c>
      <c r="P313" s="4">
        <f t="shared" si="51"/>
        <v>0.64082687338501299</v>
      </c>
      <c r="Q313" s="13">
        <v>20</v>
      </c>
      <c r="R313" s="22">
        <v>1</v>
      </c>
      <c r="S313" s="13">
        <v>15</v>
      </c>
      <c r="T313" s="37">
        <v>4</v>
      </c>
      <c r="U313" s="37">
        <v>0</v>
      </c>
      <c r="V313" s="4">
        <f t="shared" si="52"/>
        <v>0</v>
      </c>
      <c r="W313" s="13">
        <v>20</v>
      </c>
      <c r="X313" s="37">
        <v>0</v>
      </c>
      <c r="Y313" s="37">
        <v>0</v>
      </c>
      <c r="Z313" s="4">
        <f t="shared" si="53"/>
        <v>1</v>
      </c>
      <c r="AA313" s="13">
        <v>30</v>
      </c>
      <c r="AB313" s="20">
        <f t="shared" si="47"/>
        <v>0.6796775625202125</v>
      </c>
      <c r="AC313" s="20">
        <f t="shared" si="49"/>
        <v>0.6796775625202125</v>
      </c>
      <c r="AD313" s="20">
        <v>1222</v>
      </c>
      <c r="AE313" s="4">
        <f t="shared" si="54"/>
        <v>111.09090909090909</v>
      </c>
      <c r="AF313" s="21">
        <f t="shared" si="55"/>
        <v>75.5</v>
      </c>
      <c r="AG313" s="21">
        <f t="shared" si="48"/>
        <v>-35.590909090909093</v>
      </c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2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2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2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2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2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2"/>
      <c r="GQ313" s="11"/>
      <c r="GR313" s="11"/>
    </row>
    <row r="314" spans="1:200" s="2" customFormat="1" ht="15" customHeight="1" x14ac:dyDescent="0.25">
      <c r="A314" s="16" t="s">
        <v>309</v>
      </c>
      <c r="B314" s="37">
        <v>3935.3</v>
      </c>
      <c r="C314" s="37">
        <v>7474</v>
      </c>
      <c r="D314" s="4">
        <f t="shared" si="50"/>
        <v>1.8992198815846313</v>
      </c>
      <c r="E314" s="13">
        <v>10</v>
      </c>
      <c r="F314" s="5" t="s">
        <v>373</v>
      </c>
      <c r="G314" s="5" t="s">
        <v>373</v>
      </c>
      <c r="H314" s="5" t="s">
        <v>373</v>
      </c>
      <c r="I314" s="13" t="s">
        <v>370</v>
      </c>
      <c r="J314" s="5" t="s">
        <v>373</v>
      </c>
      <c r="K314" s="5" t="s">
        <v>373</v>
      </c>
      <c r="L314" s="5" t="s">
        <v>373</v>
      </c>
      <c r="M314" s="13" t="s">
        <v>370</v>
      </c>
      <c r="N314" s="37">
        <v>1015.5</v>
      </c>
      <c r="O314" s="37">
        <v>616.5</v>
      </c>
      <c r="P314" s="4">
        <f t="shared" si="51"/>
        <v>0.60709010339734126</v>
      </c>
      <c r="Q314" s="13">
        <v>20</v>
      </c>
      <c r="R314" s="22">
        <v>1</v>
      </c>
      <c r="S314" s="13">
        <v>15</v>
      </c>
      <c r="T314" s="37">
        <v>12</v>
      </c>
      <c r="U314" s="37">
        <v>0</v>
      </c>
      <c r="V314" s="4">
        <f t="shared" si="52"/>
        <v>0</v>
      </c>
      <c r="W314" s="13">
        <v>15</v>
      </c>
      <c r="X314" s="37">
        <v>0</v>
      </c>
      <c r="Y314" s="37">
        <v>0</v>
      </c>
      <c r="Z314" s="4">
        <f t="shared" si="53"/>
        <v>1</v>
      </c>
      <c r="AA314" s="13">
        <v>35</v>
      </c>
      <c r="AB314" s="20">
        <f t="shared" si="47"/>
        <v>0.85404211456624357</v>
      </c>
      <c r="AC314" s="20">
        <f t="shared" si="49"/>
        <v>0.85404211456624357</v>
      </c>
      <c r="AD314" s="20">
        <v>1326</v>
      </c>
      <c r="AE314" s="4">
        <f t="shared" si="54"/>
        <v>120.54545454545455</v>
      </c>
      <c r="AF314" s="21">
        <f t="shared" si="55"/>
        <v>103</v>
      </c>
      <c r="AG314" s="21">
        <f t="shared" si="48"/>
        <v>-17.545454545454547</v>
      </c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2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2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2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2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2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2"/>
      <c r="GQ314" s="11"/>
      <c r="GR314" s="11"/>
    </row>
    <row r="315" spans="1:200" s="2" customFormat="1" ht="15" customHeight="1" x14ac:dyDescent="0.25">
      <c r="A315" s="16" t="s">
        <v>310</v>
      </c>
      <c r="B315" s="37">
        <v>1256.4000000000001</v>
      </c>
      <c r="C315" s="37">
        <v>395</v>
      </c>
      <c r="D315" s="4">
        <f t="shared" si="50"/>
        <v>0.31439032155364532</v>
      </c>
      <c r="E315" s="13">
        <v>10</v>
      </c>
      <c r="F315" s="5" t="s">
        <v>373</v>
      </c>
      <c r="G315" s="5" t="s">
        <v>373</v>
      </c>
      <c r="H315" s="5" t="s">
        <v>373</v>
      </c>
      <c r="I315" s="13" t="s">
        <v>370</v>
      </c>
      <c r="J315" s="5" t="s">
        <v>373</v>
      </c>
      <c r="K315" s="5" t="s">
        <v>373</v>
      </c>
      <c r="L315" s="5" t="s">
        <v>373</v>
      </c>
      <c r="M315" s="13" t="s">
        <v>370</v>
      </c>
      <c r="N315" s="37">
        <v>135.1</v>
      </c>
      <c r="O315" s="37">
        <v>158.80000000000001</v>
      </c>
      <c r="P315" s="4">
        <f t="shared" si="51"/>
        <v>1.1754256106587715</v>
      </c>
      <c r="Q315" s="13">
        <v>20</v>
      </c>
      <c r="R315" s="22">
        <v>1</v>
      </c>
      <c r="S315" s="13">
        <v>15</v>
      </c>
      <c r="T315" s="37">
        <v>8</v>
      </c>
      <c r="U315" s="37">
        <v>0</v>
      </c>
      <c r="V315" s="4">
        <f t="shared" si="52"/>
        <v>0</v>
      </c>
      <c r="W315" s="13">
        <v>10</v>
      </c>
      <c r="X315" s="37">
        <v>5</v>
      </c>
      <c r="Y315" s="37">
        <v>0.1</v>
      </c>
      <c r="Z315" s="4">
        <f t="shared" si="53"/>
        <v>0.02</v>
      </c>
      <c r="AA315" s="13">
        <v>40</v>
      </c>
      <c r="AB315" s="20">
        <f t="shared" si="47"/>
        <v>0.44686753082854613</v>
      </c>
      <c r="AC315" s="20">
        <f t="shared" si="49"/>
        <v>0.44686753082854613</v>
      </c>
      <c r="AD315" s="20">
        <v>2025</v>
      </c>
      <c r="AE315" s="4">
        <f t="shared" si="54"/>
        <v>184.09090909090909</v>
      </c>
      <c r="AF315" s="21">
        <f t="shared" si="55"/>
        <v>82.3</v>
      </c>
      <c r="AG315" s="21">
        <f t="shared" si="48"/>
        <v>-101.7909090909091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2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2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2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2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2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2"/>
      <c r="GQ315" s="11"/>
      <c r="GR315" s="11"/>
    </row>
    <row r="316" spans="1:200" s="2" customFormat="1" ht="15" customHeight="1" x14ac:dyDescent="0.25">
      <c r="A316" s="16" t="s">
        <v>311</v>
      </c>
      <c r="B316" s="37">
        <v>0</v>
      </c>
      <c r="C316" s="37">
        <v>929.6</v>
      </c>
      <c r="D316" s="4">
        <f t="shared" si="50"/>
        <v>0</v>
      </c>
      <c r="E316" s="13">
        <v>0</v>
      </c>
      <c r="F316" s="5" t="s">
        <v>373</v>
      </c>
      <c r="G316" s="5" t="s">
        <v>373</v>
      </c>
      <c r="H316" s="5" t="s">
        <v>373</v>
      </c>
      <c r="I316" s="13" t="s">
        <v>370</v>
      </c>
      <c r="J316" s="5" t="s">
        <v>373</v>
      </c>
      <c r="K316" s="5" t="s">
        <v>373</v>
      </c>
      <c r="L316" s="5" t="s">
        <v>373</v>
      </c>
      <c r="M316" s="13" t="s">
        <v>370</v>
      </c>
      <c r="N316" s="37">
        <v>115.4</v>
      </c>
      <c r="O316" s="37">
        <v>51.9</v>
      </c>
      <c r="P316" s="4">
        <f t="shared" si="51"/>
        <v>0.44974003466204504</v>
      </c>
      <c r="Q316" s="13">
        <v>20</v>
      </c>
      <c r="R316" s="22">
        <v>1</v>
      </c>
      <c r="S316" s="13">
        <v>15</v>
      </c>
      <c r="T316" s="37">
        <v>15</v>
      </c>
      <c r="U316" s="37">
        <v>0</v>
      </c>
      <c r="V316" s="4">
        <f t="shared" si="52"/>
        <v>0</v>
      </c>
      <c r="W316" s="13">
        <v>20</v>
      </c>
      <c r="X316" s="37">
        <v>5</v>
      </c>
      <c r="Y316" s="37">
        <v>0</v>
      </c>
      <c r="Z316" s="4">
        <f t="shared" si="53"/>
        <v>0</v>
      </c>
      <c r="AA316" s="13">
        <v>30</v>
      </c>
      <c r="AB316" s="20">
        <f t="shared" si="47"/>
        <v>0.28229177286165763</v>
      </c>
      <c r="AC316" s="20">
        <f t="shared" si="49"/>
        <v>0.28229177286165763</v>
      </c>
      <c r="AD316" s="20">
        <v>1679</v>
      </c>
      <c r="AE316" s="4">
        <f t="shared" si="54"/>
        <v>152.63636363636363</v>
      </c>
      <c r="AF316" s="21">
        <f t="shared" si="55"/>
        <v>43.1</v>
      </c>
      <c r="AG316" s="21">
        <f t="shared" si="48"/>
        <v>-109.53636363636363</v>
      </c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2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2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2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2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2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2"/>
      <c r="GQ316" s="11"/>
      <c r="GR316" s="11"/>
    </row>
    <row r="317" spans="1:200" s="2" customFormat="1" ht="15" customHeight="1" x14ac:dyDescent="0.25">
      <c r="A317" s="16" t="s">
        <v>312</v>
      </c>
      <c r="B317" s="37">
        <v>0</v>
      </c>
      <c r="C317" s="37">
        <v>0</v>
      </c>
      <c r="D317" s="4">
        <f t="shared" si="50"/>
        <v>0</v>
      </c>
      <c r="E317" s="13">
        <v>0</v>
      </c>
      <c r="F317" s="5" t="s">
        <v>373</v>
      </c>
      <c r="G317" s="5" t="s">
        <v>373</v>
      </c>
      <c r="H317" s="5" t="s">
        <v>373</v>
      </c>
      <c r="I317" s="13" t="s">
        <v>370</v>
      </c>
      <c r="J317" s="5" t="s">
        <v>373</v>
      </c>
      <c r="K317" s="5" t="s">
        <v>373</v>
      </c>
      <c r="L317" s="5" t="s">
        <v>373</v>
      </c>
      <c r="M317" s="13" t="s">
        <v>370</v>
      </c>
      <c r="N317" s="37">
        <v>51.4</v>
      </c>
      <c r="O317" s="37">
        <v>102.2</v>
      </c>
      <c r="P317" s="4">
        <f t="shared" si="51"/>
        <v>1.9883268482490273</v>
      </c>
      <c r="Q317" s="13">
        <v>20</v>
      </c>
      <c r="R317" s="22">
        <v>1</v>
      </c>
      <c r="S317" s="13">
        <v>15</v>
      </c>
      <c r="T317" s="37">
        <v>8</v>
      </c>
      <c r="U317" s="37">
        <v>0</v>
      </c>
      <c r="V317" s="4">
        <f t="shared" si="52"/>
        <v>0</v>
      </c>
      <c r="W317" s="13">
        <v>20</v>
      </c>
      <c r="X317" s="37">
        <v>3</v>
      </c>
      <c r="Y317" s="37">
        <v>0.2</v>
      </c>
      <c r="Z317" s="4">
        <f t="shared" si="53"/>
        <v>6.6666666666666666E-2</v>
      </c>
      <c r="AA317" s="13">
        <v>30</v>
      </c>
      <c r="AB317" s="20">
        <f t="shared" si="47"/>
        <v>0.66784161135271225</v>
      </c>
      <c r="AC317" s="20">
        <f t="shared" si="49"/>
        <v>0.66784161135271225</v>
      </c>
      <c r="AD317" s="20">
        <v>1356</v>
      </c>
      <c r="AE317" s="4">
        <f t="shared" si="54"/>
        <v>123.27272727272727</v>
      </c>
      <c r="AF317" s="21">
        <f t="shared" si="55"/>
        <v>82.3</v>
      </c>
      <c r="AG317" s="21">
        <f t="shared" si="48"/>
        <v>-40.972727272727269</v>
      </c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2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2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2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2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2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2"/>
      <c r="GQ317" s="11"/>
      <c r="GR317" s="11"/>
    </row>
    <row r="318" spans="1:200" s="2" customFormat="1" ht="15" customHeight="1" x14ac:dyDescent="0.25">
      <c r="A318" s="16" t="s">
        <v>313</v>
      </c>
      <c r="B318" s="37">
        <v>9082</v>
      </c>
      <c r="C318" s="37">
        <v>27407</v>
      </c>
      <c r="D318" s="4">
        <f t="shared" si="50"/>
        <v>3.0177273728253691</v>
      </c>
      <c r="E318" s="13">
        <v>10</v>
      </c>
      <c r="F318" s="5" t="s">
        <v>373</v>
      </c>
      <c r="G318" s="5" t="s">
        <v>373</v>
      </c>
      <c r="H318" s="5" t="s">
        <v>373</v>
      </c>
      <c r="I318" s="13" t="s">
        <v>370</v>
      </c>
      <c r="J318" s="5" t="s">
        <v>373</v>
      </c>
      <c r="K318" s="5" t="s">
        <v>373</v>
      </c>
      <c r="L318" s="5" t="s">
        <v>373</v>
      </c>
      <c r="M318" s="13" t="s">
        <v>370</v>
      </c>
      <c r="N318" s="37">
        <v>108.2</v>
      </c>
      <c r="O318" s="37">
        <v>138.30000000000001</v>
      </c>
      <c r="P318" s="4">
        <f t="shared" si="51"/>
        <v>1.27818853974122</v>
      </c>
      <c r="Q318" s="13">
        <v>20</v>
      </c>
      <c r="R318" s="22">
        <v>1</v>
      </c>
      <c r="S318" s="13">
        <v>15</v>
      </c>
      <c r="T318" s="37">
        <v>10</v>
      </c>
      <c r="U318" s="37">
        <v>0</v>
      </c>
      <c r="V318" s="4">
        <f t="shared" si="52"/>
        <v>0</v>
      </c>
      <c r="W318" s="13">
        <v>20</v>
      </c>
      <c r="X318" s="37">
        <v>1</v>
      </c>
      <c r="Y318" s="37">
        <v>0</v>
      </c>
      <c r="Z318" s="4">
        <f t="shared" si="53"/>
        <v>0</v>
      </c>
      <c r="AA318" s="13">
        <v>30</v>
      </c>
      <c r="AB318" s="20">
        <f t="shared" si="47"/>
        <v>0.74464257392713773</v>
      </c>
      <c r="AC318" s="20">
        <f t="shared" si="49"/>
        <v>0.74464257392713773</v>
      </c>
      <c r="AD318" s="20">
        <v>821</v>
      </c>
      <c r="AE318" s="4">
        <f t="shared" si="54"/>
        <v>74.63636363636364</v>
      </c>
      <c r="AF318" s="21">
        <f t="shared" si="55"/>
        <v>55.6</v>
      </c>
      <c r="AG318" s="21">
        <f t="shared" si="48"/>
        <v>-19.036363636363639</v>
      </c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2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2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2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2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2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2"/>
      <c r="GQ318" s="11"/>
      <c r="GR318" s="11"/>
    </row>
    <row r="319" spans="1:200" s="2" customFormat="1" ht="15" customHeight="1" x14ac:dyDescent="0.25">
      <c r="A319" s="16" t="s">
        <v>314</v>
      </c>
      <c r="B319" s="37">
        <v>5578</v>
      </c>
      <c r="C319" s="37">
        <v>4751.3999999999996</v>
      </c>
      <c r="D319" s="4">
        <f t="shared" si="50"/>
        <v>0.85181068483327349</v>
      </c>
      <c r="E319" s="13">
        <v>10</v>
      </c>
      <c r="F319" s="5" t="s">
        <v>373</v>
      </c>
      <c r="G319" s="5" t="s">
        <v>373</v>
      </c>
      <c r="H319" s="5" t="s">
        <v>373</v>
      </c>
      <c r="I319" s="13" t="s">
        <v>370</v>
      </c>
      <c r="J319" s="5" t="s">
        <v>373</v>
      </c>
      <c r="K319" s="5" t="s">
        <v>373</v>
      </c>
      <c r="L319" s="5" t="s">
        <v>373</v>
      </c>
      <c r="M319" s="13" t="s">
        <v>370</v>
      </c>
      <c r="N319" s="37">
        <v>120.6</v>
      </c>
      <c r="O319" s="37">
        <v>172.3</v>
      </c>
      <c r="P319" s="4">
        <f t="shared" si="51"/>
        <v>1.4286898839137647</v>
      </c>
      <c r="Q319" s="13">
        <v>20</v>
      </c>
      <c r="R319" s="22">
        <v>1</v>
      </c>
      <c r="S319" s="13">
        <v>15</v>
      </c>
      <c r="T319" s="37">
        <v>1</v>
      </c>
      <c r="U319" s="37">
        <v>0</v>
      </c>
      <c r="V319" s="4">
        <f t="shared" si="52"/>
        <v>0</v>
      </c>
      <c r="W319" s="13">
        <v>20</v>
      </c>
      <c r="X319" s="37">
        <v>3</v>
      </c>
      <c r="Y319" s="37">
        <v>0</v>
      </c>
      <c r="Z319" s="4">
        <f t="shared" si="53"/>
        <v>0</v>
      </c>
      <c r="AA319" s="13">
        <v>30</v>
      </c>
      <c r="AB319" s="20">
        <f t="shared" si="47"/>
        <v>0.54833583712218981</v>
      </c>
      <c r="AC319" s="20">
        <f t="shared" si="49"/>
        <v>0.54833583712218981</v>
      </c>
      <c r="AD319" s="20">
        <v>2842</v>
      </c>
      <c r="AE319" s="4">
        <f t="shared" si="54"/>
        <v>258.36363636363637</v>
      </c>
      <c r="AF319" s="21">
        <f t="shared" si="55"/>
        <v>141.69999999999999</v>
      </c>
      <c r="AG319" s="21">
        <f t="shared" si="48"/>
        <v>-116.66363636363639</v>
      </c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2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2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2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2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2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2"/>
      <c r="GQ319" s="11"/>
      <c r="GR319" s="11"/>
    </row>
    <row r="320" spans="1:200" s="2" customFormat="1" ht="15" customHeight="1" x14ac:dyDescent="0.25">
      <c r="A320" s="16" t="s">
        <v>315</v>
      </c>
      <c r="B320" s="37">
        <v>0</v>
      </c>
      <c r="C320" s="37">
        <v>1512</v>
      </c>
      <c r="D320" s="4">
        <f t="shared" si="50"/>
        <v>0</v>
      </c>
      <c r="E320" s="13">
        <v>0</v>
      </c>
      <c r="F320" s="5" t="s">
        <v>373</v>
      </c>
      <c r="G320" s="5" t="s">
        <v>373</v>
      </c>
      <c r="H320" s="5" t="s">
        <v>373</v>
      </c>
      <c r="I320" s="13" t="s">
        <v>370</v>
      </c>
      <c r="J320" s="5" t="s">
        <v>373</v>
      </c>
      <c r="K320" s="5" t="s">
        <v>373</v>
      </c>
      <c r="L320" s="5" t="s">
        <v>373</v>
      </c>
      <c r="M320" s="13" t="s">
        <v>370</v>
      </c>
      <c r="N320" s="37">
        <v>237.9</v>
      </c>
      <c r="O320" s="37">
        <v>144.6</v>
      </c>
      <c r="P320" s="4">
        <f t="shared" si="51"/>
        <v>0.60781841109709955</v>
      </c>
      <c r="Q320" s="13">
        <v>20</v>
      </c>
      <c r="R320" s="22">
        <v>1</v>
      </c>
      <c r="S320" s="13">
        <v>15</v>
      </c>
      <c r="T320" s="37">
        <v>120</v>
      </c>
      <c r="U320" s="37">
        <v>29.8</v>
      </c>
      <c r="V320" s="4">
        <f t="shared" si="52"/>
        <v>0.24833333333333335</v>
      </c>
      <c r="W320" s="13">
        <v>30</v>
      </c>
      <c r="X320" s="37">
        <v>1</v>
      </c>
      <c r="Y320" s="37">
        <v>39</v>
      </c>
      <c r="Z320" s="4">
        <f t="shared" si="53"/>
        <v>39</v>
      </c>
      <c r="AA320" s="13">
        <v>20</v>
      </c>
      <c r="AB320" s="20">
        <f t="shared" si="47"/>
        <v>9.5836043320228477</v>
      </c>
      <c r="AC320" s="20">
        <f t="shared" si="49"/>
        <v>1.3</v>
      </c>
      <c r="AD320" s="20">
        <v>1186</v>
      </c>
      <c r="AE320" s="4">
        <f t="shared" si="54"/>
        <v>107.81818181818181</v>
      </c>
      <c r="AF320" s="21">
        <f t="shared" si="55"/>
        <v>140.19999999999999</v>
      </c>
      <c r="AG320" s="21">
        <f t="shared" si="48"/>
        <v>32.381818181818176</v>
      </c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2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2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2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2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2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2"/>
      <c r="GQ320" s="11"/>
      <c r="GR320" s="11"/>
    </row>
    <row r="321" spans="1:200" s="2" customFormat="1" ht="15" customHeight="1" x14ac:dyDescent="0.25">
      <c r="A321" s="16" t="s">
        <v>316</v>
      </c>
      <c r="B321" s="37">
        <v>0</v>
      </c>
      <c r="C321" s="37">
        <v>0</v>
      </c>
      <c r="D321" s="4">
        <f t="shared" si="50"/>
        <v>0</v>
      </c>
      <c r="E321" s="13">
        <v>0</v>
      </c>
      <c r="F321" s="5" t="s">
        <v>373</v>
      </c>
      <c r="G321" s="5" t="s">
        <v>373</v>
      </c>
      <c r="H321" s="5" t="s">
        <v>373</v>
      </c>
      <c r="I321" s="13" t="s">
        <v>370</v>
      </c>
      <c r="J321" s="5" t="s">
        <v>373</v>
      </c>
      <c r="K321" s="5" t="s">
        <v>373</v>
      </c>
      <c r="L321" s="5" t="s">
        <v>373</v>
      </c>
      <c r="M321" s="13" t="s">
        <v>370</v>
      </c>
      <c r="N321" s="37">
        <v>170.6</v>
      </c>
      <c r="O321" s="37">
        <v>342.8</v>
      </c>
      <c r="P321" s="4">
        <f t="shared" si="51"/>
        <v>2.0093786635404456</v>
      </c>
      <c r="Q321" s="13">
        <v>20</v>
      </c>
      <c r="R321" s="22">
        <v>1</v>
      </c>
      <c r="S321" s="13">
        <v>15</v>
      </c>
      <c r="T321" s="37">
        <v>5</v>
      </c>
      <c r="U321" s="37">
        <v>0</v>
      </c>
      <c r="V321" s="4">
        <f t="shared" si="52"/>
        <v>0</v>
      </c>
      <c r="W321" s="13">
        <v>10</v>
      </c>
      <c r="X321" s="37">
        <v>3</v>
      </c>
      <c r="Y321" s="37">
        <v>0</v>
      </c>
      <c r="Z321" s="4">
        <f t="shared" si="53"/>
        <v>0</v>
      </c>
      <c r="AA321" s="13">
        <v>40</v>
      </c>
      <c r="AB321" s="20">
        <f t="shared" si="47"/>
        <v>0.64926556789186951</v>
      </c>
      <c r="AC321" s="20">
        <f t="shared" si="49"/>
        <v>0.64926556789186951</v>
      </c>
      <c r="AD321" s="20">
        <v>1349</v>
      </c>
      <c r="AE321" s="4">
        <f t="shared" si="54"/>
        <v>122.63636363636364</v>
      </c>
      <c r="AF321" s="21">
        <f t="shared" si="55"/>
        <v>79.599999999999994</v>
      </c>
      <c r="AG321" s="21">
        <f t="shared" si="48"/>
        <v>-43.036363636363646</v>
      </c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2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2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2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2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2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2"/>
      <c r="GQ321" s="11"/>
      <c r="GR321" s="11"/>
    </row>
    <row r="322" spans="1:200" s="2" customFormat="1" ht="15" customHeight="1" x14ac:dyDescent="0.25">
      <c r="A322" s="16" t="s">
        <v>317</v>
      </c>
      <c r="B322" s="37">
        <v>40</v>
      </c>
      <c r="C322" s="37">
        <v>0</v>
      </c>
      <c r="D322" s="4">
        <f t="shared" si="50"/>
        <v>0</v>
      </c>
      <c r="E322" s="13">
        <v>10</v>
      </c>
      <c r="F322" s="5" t="s">
        <v>373</v>
      </c>
      <c r="G322" s="5" t="s">
        <v>373</v>
      </c>
      <c r="H322" s="5" t="s">
        <v>373</v>
      </c>
      <c r="I322" s="13" t="s">
        <v>370</v>
      </c>
      <c r="J322" s="5" t="s">
        <v>373</v>
      </c>
      <c r="K322" s="5" t="s">
        <v>373</v>
      </c>
      <c r="L322" s="5" t="s">
        <v>373</v>
      </c>
      <c r="M322" s="13" t="s">
        <v>370</v>
      </c>
      <c r="N322" s="37">
        <v>335.1</v>
      </c>
      <c r="O322" s="37">
        <v>162.69999999999999</v>
      </c>
      <c r="P322" s="4">
        <f t="shared" si="51"/>
        <v>0.48552670844524015</v>
      </c>
      <c r="Q322" s="13">
        <v>20</v>
      </c>
      <c r="R322" s="22">
        <v>1</v>
      </c>
      <c r="S322" s="13">
        <v>15</v>
      </c>
      <c r="T322" s="37">
        <v>62</v>
      </c>
      <c r="U322" s="37">
        <v>110.7</v>
      </c>
      <c r="V322" s="4">
        <f t="shared" si="52"/>
        <v>1.7854838709677421</v>
      </c>
      <c r="W322" s="13">
        <v>40</v>
      </c>
      <c r="X322" s="37">
        <v>1</v>
      </c>
      <c r="Y322" s="37">
        <v>0</v>
      </c>
      <c r="Z322" s="4">
        <f t="shared" si="53"/>
        <v>0</v>
      </c>
      <c r="AA322" s="13">
        <v>10</v>
      </c>
      <c r="AB322" s="20">
        <f t="shared" si="47"/>
        <v>1.0118935685012052</v>
      </c>
      <c r="AC322" s="20">
        <f t="shared" si="49"/>
        <v>1.0118935685012052</v>
      </c>
      <c r="AD322" s="20">
        <v>771</v>
      </c>
      <c r="AE322" s="4">
        <f t="shared" si="54"/>
        <v>70.090909090909093</v>
      </c>
      <c r="AF322" s="21">
        <f t="shared" si="55"/>
        <v>70.900000000000006</v>
      </c>
      <c r="AG322" s="21">
        <f t="shared" si="48"/>
        <v>0.80909090909091219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2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2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2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2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2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2"/>
      <c r="GQ322" s="11"/>
      <c r="GR322" s="11"/>
    </row>
    <row r="323" spans="1:200" s="2" customFormat="1" ht="15" customHeight="1" x14ac:dyDescent="0.25">
      <c r="A323" s="16" t="s">
        <v>318</v>
      </c>
      <c r="B323" s="37">
        <v>0</v>
      </c>
      <c r="C323" s="37">
        <v>96.2</v>
      </c>
      <c r="D323" s="4">
        <f t="shared" si="50"/>
        <v>0</v>
      </c>
      <c r="E323" s="13">
        <v>0</v>
      </c>
      <c r="F323" s="5" t="s">
        <v>373</v>
      </c>
      <c r="G323" s="5" t="s">
        <v>373</v>
      </c>
      <c r="H323" s="5" t="s">
        <v>373</v>
      </c>
      <c r="I323" s="13" t="s">
        <v>370</v>
      </c>
      <c r="J323" s="5" t="s">
        <v>373</v>
      </c>
      <c r="K323" s="5" t="s">
        <v>373</v>
      </c>
      <c r="L323" s="5" t="s">
        <v>373</v>
      </c>
      <c r="M323" s="13" t="s">
        <v>370</v>
      </c>
      <c r="N323" s="37">
        <v>64.5</v>
      </c>
      <c r="O323" s="37">
        <v>47.5</v>
      </c>
      <c r="P323" s="4">
        <f t="shared" si="51"/>
        <v>0.73643410852713176</v>
      </c>
      <c r="Q323" s="13">
        <v>20</v>
      </c>
      <c r="R323" s="22">
        <v>1</v>
      </c>
      <c r="S323" s="13">
        <v>15</v>
      </c>
      <c r="T323" s="37">
        <v>2</v>
      </c>
      <c r="U323" s="37">
        <v>0</v>
      </c>
      <c r="V323" s="4">
        <f t="shared" si="52"/>
        <v>0</v>
      </c>
      <c r="W323" s="13">
        <v>15</v>
      </c>
      <c r="X323" s="37">
        <v>0</v>
      </c>
      <c r="Y323" s="37">
        <v>0</v>
      </c>
      <c r="Z323" s="4">
        <f t="shared" si="53"/>
        <v>1</v>
      </c>
      <c r="AA323" s="13">
        <v>35</v>
      </c>
      <c r="AB323" s="20">
        <f t="shared" ref="AB323:AB376" si="56">((D323*E323)+(P323*Q323)+R323*S323+(V323*W323)+(Z323*AA323))/(E323+Q323+S323+W323+AA323)</f>
        <v>0.76151390788873696</v>
      </c>
      <c r="AC323" s="20">
        <f t="shared" si="49"/>
        <v>0.76151390788873696</v>
      </c>
      <c r="AD323" s="20">
        <v>1565</v>
      </c>
      <c r="AE323" s="4">
        <f t="shared" si="54"/>
        <v>142.27272727272728</v>
      </c>
      <c r="AF323" s="21">
        <f t="shared" si="55"/>
        <v>108.3</v>
      </c>
      <c r="AG323" s="21">
        <f t="shared" si="48"/>
        <v>-33.972727272727283</v>
      </c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2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2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2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2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2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2"/>
      <c r="GQ323" s="11"/>
      <c r="GR323" s="11"/>
    </row>
    <row r="324" spans="1:200" s="2" customFormat="1" ht="15" customHeight="1" x14ac:dyDescent="0.25">
      <c r="A324" s="16" t="s">
        <v>319</v>
      </c>
      <c r="B324" s="37">
        <v>963.3</v>
      </c>
      <c r="C324" s="37">
        <v>1339.3</v>
      </c>
      <c r="D324" s="4">
        <f t="shared" si="50"/>
        <v>1.3903249247378802</v>
      </c>
      <c r="E324" s="13">
        <v>10</v>
      </c>
      <c r="F324" s="5" t="s">
        <v>373</v>
      </c>
      <c r="G324" s="5" t="s">
        <v>373</v>
      </c>
      <c r="H324" s="5" t="s">
        <v>373</v>
      </c>
      <c r="I324" s="13" t="s">
        <v>370</v>
      </c>
      <c r="J324" s="5" t="s">
        <v>373</v>
      </c>
      <c r="K324" s="5" t="s">
        <v>373</v>
      </c>
      <c r="L324" s="5" t="s">
        <v>373</v>
      </c>
      <c r="M324" s="13" t="s">
        <v>370</v>
      </c>
      <c r="N324" s="37">
        <v>138.80000000000001</v>
      </c>
      <c r="O324" s="37">
        <v>62.3</v>
      </c>
      <c r="P324" s="4">
        <f t="shared" si="51"/>
        <v>0.44884726224783855</v>
      </c>
      <c r="Q324" s="13">
        <v>20</v>
      </c>
      <c r="R324" s="22">
        <v>1</v>
      </c>
      <c r="S324" s="13">
        <v>15</v>
      </c>
      <c r="T324" s="37">
        <v>8</v>
      </c>
      <c r="U324" s="37">
        <v>0</v>
      </c>
      <c r="V324" s="4">
        <f t="shared" si="52"/>
        <v>0</v>
      </c>
      <c r="W324" s="13">
        <v>20</v>
      </c>
      <c r="X324" s="37">
        <v>1</v>
      </c>
      <c r="Y324" s="37">
        <v>0</v>
      </c>
      <c r="Z324" s="4">
        <f t="shared" si="53"/>
        <v>0</v>
      </c>
      <c r="AA324" s="13">
        <v>30</v>
      </c>
      <c r="AB324" s="20">
        <f t="shared" si="56"/>
        <v>0.39873888939300606</v>
      </c>
      <c r="AC324" s="20">
        <f t="shared" si="49"/>
        <v>0.39873888939300606</v>
      </c>
      <c r="AD324" s="20">
        <v>2668</v>
      </c>
      <c r="AE324" s="4">
        <f t="shared" si="54"/>
        <v>242.54545454545453</v>
      </c>
      <c r="AF324" s="21">
        <f t="shared" si="55"/>
        <v>96.7</v>
      </c>
      <c r="AG324" s="21">
        <f t="shared" si="48"/>
        <v>-145.84545454545452</v>
      </c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2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2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2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2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2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2"/>
      <c r="GQ324" s="11"/>
      <c r="GR324" s="11"/>
    </row>
    <row r="325" spans="1:200" s="2" customFormat="1" ht="15" customHeight="1" x14ac:dyDescent="0.25">
      <c r="A325" s="16" t="s">
        <v>320</v>
      </c>
      <c r="B325" s="37">
        <v>0</v>
      </c>
      <c r="C325" s="37">
        <v>0</v>
      </c>
      <c r="D325" s="4">
        <f t="shared" si="50"/>
        <v>0</v>
      </c>
      <c r="E325" s="13">
        <v>0</v>
      </c>
      <c r="F325" s="5" t="s">
        <v>373</v>
      </c>
      <c r="G325" s="5" t="s">
        <v>373</v>
      </c>
      <c r="H325" s="5" t="s">
        <v>373</v>
      </c>
      <c r="I325" s="13" t="s">
        <v>370</v>
      </c>
      <c r="J325" s="5" t="s">
        <v>373</v>
      </c>
      <c r="K325" s="5" t="s">
        <v>373</v>
      </c>
      <c r="L325" s="5" t="s">
        <v>373</v>
      </c>
      <c r="M325" s="13" t="s">
        <v>370</v>
      </c>
      <c r="N325" s="37">
        <v>27.9</v>
      </c>
      <c r="O325" s="37">
        <v>31.5</v>
      </c>
      <c r="P325" s="4">
        <f t="shared" si="51"/>
        <v>1.1290322580645162</v>
      </c>
      <c r="Q325" s="13">
        <v>20</v>
      </c>
      <c r="R325" s="22">
        <v>1</v>
      </c>
      <c r="S325" s="13">
        <v>15</v>
      </c>
      <c r="T325" s="37">
        <v>9</v>
      </c>
      <c r="U325" s="37">
        <v>0</v>
      </c>
      <c r="V325" s="4">
        <f t="shared" si="52"/>
        <v>0</v>
      </c>
      <c r="W325" s="13">
        <v>20</v>
      </c>
      <c r="X325" s="37">
        <v>1</v>
      </c>
      <c r="Y325" s="37">
        <v>0</v>
      </c>
      <c r="Z325" s="4">
        <f t="shared" si="53"/>
        <v>0</v>
      </c>
      <c r="AA325" s="13">
        <v>30</v>
      </c>
      <c r="AB325" s="20">
        <f t="shared" si="56"/>
        <v>0.44212523719165081</v>
      </c>
      <c r="AC325" s="20">
        <f t="shared" si="49"/>
        <v>0.44212523719165081</v>
      </c>
      <c r="AD325" s="20">
        <v>1599</v>
      </c>
      <c r="AE325" s="4">
        <f t="shared" si="54"/>
        <v>145.36363636363637</v>
      </c>
      <c r="AF325" s="21">
        <f t="shared" si="55"/>
        <v>64.3</v>
      </c>
      <c r="AG325" s="21">
        <f t="shared" si="48"/>
        <v>-81.063636363636377</v>
      </c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2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2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2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2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2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2"/>
      <c r="GQ325" s="11"/>
      <c r="GR325" s="11"/>
    </row>
    <row r="326" spans="1:200" s="2" customFormat="1" ht="15" customHeight="1" x14ac:dyDescent="0.25">
      <c r="A326" s="16" t="s">
        <v>321</v>
      </c>
      <c r="B326" s="37">
        <v>0</v>
      </c>
      <c r="C326" s="37">
        <v>780</v>
      </c>
      <c r="D326" s="4">
        <f t="shared" si="50"/>
        <v>0</v>
      </c>
      <c r="E326" s="13">
        <v>0</v>
      </c>
      <c r="F326" s="5" t="s">
        <v>373</v>
      </c>
      <c r="G326" s="5" t="s">
        <v>373</v>
      </c>
      <c r="H326" s="5" t="s">
        <v>373</v>
      </c>
      <c r="I326" s="13" t="s">
        <v>370</v>
      </c>
      <c r="J326" s="5" t="s">
        <v>373</v>
      </c>
      <c r="K326" s="5" t="s">
        <v>373</v>
      </c>
      <c r="L326" s="5" t="s">
        <v>373</v>
      </c>
      <c r="M326" s="13" t="s">
        <v>370</v>
      </c>
      <c r="N326" s="37">
        <v>245.5</v>
      </c>
      <c r="O326" s="37">
        <v>239.8</v>
      </c>
      <c r="P326" s="4">
        <f t="shared" si="51"/>
        <v>0.97678207739307543</v>
      </c>
      <c r="Q326" s="13">
        <v>20</v>
      </c>
      <c r="R326" s="22">
        <v>1</v>
      </c>
      <c r="S326" s="13">
        <v>15</v>
      </c>
      <c r="T326" s="37">
        <v>438</v>
      </c>
      <c r="U326" s="37">
        <v>343.3</v>
      </c>
      <c r="V326" s="4">
        <f t="shared" si="52"/>
        <v>0.78378995433789955</v>
      </c>
      <c r="W326" s="13">
        <v>40</v>
      </c>
      <c r="X326" s="37">
        <v>4</v>
      </c>
      <c r="Y326" s="37">
        <v>0</v>
      </c>
      <c r="Z326" s="4">
        <f t="shared" si="53"/>
        <v>0</v>
      </c>
      <c r="AA326" s="13">
        <v>10</v>
      </c>
      <c r="AB326" s="20">
        <f t="shared" si="56"/>
        <v>0.775143996722088</v>
      </c>
      <c r="AC326" s="20">
        <f t="shared" si="49"/>
        <v>0.775143996722088</v>
      </c>
      <c r="AD326" s="20">
        <v>2680</v>
      </c>
      <c r="AE326" s="4">
        <f t="shared" si="54"/>
        <v>243.63636363636363</v>
      </c>
      <c r="AF326" s="21">
        <f t="shared" si="55"/>
        <v>188.9</v>
      </c>
      <c r="AG326" s="21">
        <f t="shared" si="48"/>
        <v>-54.73636363636362</v>
      </c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2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2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2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2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2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2"/>
      <c r="GQ326" s="11"/>
      <c r="GR326" s="11"/>
    </row>
    <row r="327" spans="1:200" s="2" customFormat="1" ht="15" customHeight="1" x14ac:dyDescent="0.25">
      <c r="A327" s="16" t="s">
        <v>322</v>
      </c>
      <c r="B327" s="37">
        <v>0</v>
      </c>
      <c r="C327" s="37">
        <v>0</v>
      </c>
      <c r="D327" s="4">
        <f t="shared" si="50"/>
        <v>0</v>
      </c>
      <c r="E327" s="13">
        <v>0</v>
      </c>
      <c r="F327" s="5" t="s">
        <v>373</v>
      </c>
      <c r="G327" s="5" t="s">
        <v>373</v>
      </c>
      <c r="H327" s="5" t="s">
        <v>373</v>
      </c>
      <c r="I327" s="13" t="s">
        <v>370</v>
      </c>
      <c r="J327" s="5" t="s">
        <v>373</v>
      </c>
      <c r="K327" s="5" t="s">
        <v>373</v>
      </c>
      <c r="L327" s="5" t="s">
        <v>373</v>
      </c>
      <c r="M327" s="13" t="s">
        <v>370</v>
      </c>
      <c r="N327" s="37">
        <v>76.900000000000006</v>
      </c>
      <c r="O327" s="37">
        <v>41.5</v>
      </c>
      <c r="P327" s="4">
        <f t="shared" si="51"/>
        <v>0.53966189856957081</v>
      </c>
      <c r="Q327" s="13">
        <v>20</v>
      </c>
      <c r="R327" s="22">
        <v>1</v>
      </c>
      <c r="S327" s="13">
        <v>15</v>
      </c>
      <c r="T327" s="37">
        <v>6</v>
      </c>
      <c r="U327" s="37">
        <v>0</v>
      </c>
      <c r="V327" s="4">
        <f t="shared" si="52"/>
        <v>0</v>
      </c>
      <c r="W327" s="13">
        <v>25</v>
      </c>
      <c r="X327" s="37">
        <v>0</v>
      </c>
      <c r="Y327" s="37">
        <v>0</v>
      </c>
      <c r="Z327" s="4">
        <f t="shared" si="53"/>
        <v>1</v>
      </c>
      <c r="AA327" s="13">
        <v>25</v>
      </c>
      <c r="AB327" s="20">
        <f t="shared" si="56"/>
        <v>0.59756750554578142</v>
      </c>
      <c r="AC327" s="20">
        <f t="shared" si="49"/>
        <v>0.59756750554578142</v>
      </c>
      <c r="AD327" s="20">
        <v>914</v>
      </c>
      <c r="AE327" s="4">
        <f t="shared" si="54"/>
        <v>83.090909090909093</v>
      </c>
      <c r="AF327" s="21">
        <f t="shared" si="55"/>
        <v>49.7</v>
      </c>
      <c r="AG327" s="21">
        <f t="shared" si="48"/>
        <v>-33.390909090909091</v>
      </c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2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2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2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2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2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2"/>
      <c r="GQ327" s="11"/>
      <c r="GR327" s="11"/>
    </row>
    <row r="328" spans="1:200" s="2" customFormat="1" ht="19.5" customHeight="1" x14ac:dyDescent="0.25">
      <c r="A328" s="36" t="s">
        <v>323</v>
      </c>
      <c r="B328" s="37"/>
      <c r="C328" s="37"/>
      <c r="D328" s="4"/>
      <c r="E328" s="13"/>
      <c r="F328" s="5"/>
      <c r="G328" s="5"/>
      <c r="H328" s="5"/>
      <c r="I328" s="13"/>
      <c r="J328" s="5"/>
      <c r="K328" s="5"/>
      <c r="L328" s="5"/>
      <c r="M328" s="13"/>
      <c r="N328" s="37"/>
      <c r="O328" s="37"/>
      <c r="P328" s="4"/>
      <c r="Q328" s="13"/>
      <c r="R328" s="22"/>
      <c r="S328" s="13"/>
      <c r="T328" s="37"/>
      <c r="U328" s="37"/>
      <c r="V328" s="4"/>
      <c r="W328" s="13"/>
      <c r="X328" s="37"/>
      <c r="Y328" s="37"/>
      <c r="Z328" s="4"/>
      <c r="AA328" s="13"/>
      <c r="AB328" s="20"/>
      <c r="AC328" s="20"/>
      <c r="AD328" s="20"/>
      <c r="AE328" s="4"/>
      <c r="AF328" s="21"/>
      <c r="AG328" s="2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2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2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2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2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2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2"/>
      <c r="GQ328" s="11"/>
      <c r="GR328" s="11"/>
    </row>
    <row r="329" spans="1:200" s="2" customFormat="1" ht="15" customHeight="1" x14ac:dyDescent="0.25">
      <c r="A329" s="16" t="s">
        <v>324</v>
      </c>
      <c r="B329" s="37">
        <v>32.799999999999997</v>
      </c>
      <c r="C329" s="37">
        <v>102</v>
      </c>
      <c r="D329" s="4">
        <f t="shared" si="50"/>
        <v>3.1097560975609757</v>
      </c>
      <c r="E329" s="13">
        <v>10</v>
      </c>
      <c r="F329" s="5" t="s">
        <v>373</v>
      </c>
      <c r="G329" s="5" t="s">
        <v>373</v>
      </c>
      <c r="H329" s="5" t="s">
        <v>373</v>
      </c>
      <c r="I329" s="13" t="s">
        <v>370</v>
      </c>
      <c r="J329" s="5" t="s">
        <v>373</v>
      </c>
      <c r="K329" s="5" t="s">
        <v>373</v>
      </c>
      <c r="L329" s="5" t="s">
        <v>373</v>
      </c>
      <c r="M329" s="13" t="s">
        <v>370</v>
      </c>
      <c r="N329" s="37">
        <v>65.7</v>
      </c>
      <c r="O329" s="37">
        <v>10.1</v>
      </c>
      <c r="P329" s="4">
        <f t="shared" si="51"/>
        <v>0.15372907153729071</v>
      </c>
      <c r="Q329" s="13">
        <v>20</v>
      </c>
      <c r="R329" s="22">
        <v>1</v>
      </c>
      <c r="S329" s="13">
        <v>15</v>
      </c>
      <c r="T329" s="37">
        <v>5</v>
      </c>
      <c r="U329" s="37">
        <v>0</v>
      </c>
      <c r="V329" s="4">
        <f t="shared" si="52"/>
        <v>0</v>
      </c>
      <c r="W329" s="13">
        <v>30</v>
      </c>
      <c r="X329" s="37">
        <v>0</v>
      </c>
      <c r="Y329" s="37">
        <v>0</v>
      </c>
      <c r="Z329" s="4">
        <f t="shared" si="53"/>
        <v>1</v>
      </c>
      <c r="AA329" s="13">
        <v>20</v>
      </c>
      <c r="AB329" s="20">
        <f t="shared" si="56"/>
        <v>0.72812781480374278</v>
      </c>
      <c r="AC329" s="20">
        <f t="shared" si="49"/>
        <v>0.72812781480374278</v>
      </c>
      <c r="AD329" s="20">
        <v>941</v>
      </c>
      <c r="AE329" s="4">
        <f t="shared" si="54"/>
        <v>85.545454545454547</v>
      </c>
      <c r="AF329" s="21">
        <f t="shared" si="55"/>
        <v>62.3</v>
      </c>
      <c r="AG329" s="21">
        <f t="shared" ref="AG329:AG376" si="57">AF329-AE329</f>
        <v>-23.24545454545455</v>
      </c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2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2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2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2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2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2"/>
      <c r="GQ329" s="11"/>
      <c r="GR329" s="11"/>
    </row>
    <row r="330" spans="1:200" s="2" customFormat="1" ht="15" customHeight="1" x14ac:dyDescent="0.25">
      <c r="A330" s="16" t="s">
        <v>325</v>
      </c>
      <c r="B330" s="37">
        <v>67.7</v>
      </c>
      <c r="C330" s="37">
        <v>50</v>
      </c>
      <c r="D330" s="4">
        <f t="shared" si="50"/>
        <v>0.73855243722304276</v>
      </c>
      <c r="E330" s="13">
        <v>10</v>
      </c>
      <c r="F330" s="5" t="s">
        <v>373</v>
      </c>
      <c r="G330" s="5" t="s">
        <v>373</v>
      </c>
      <c r="H330" s="5" t="s">
        <v>373</v>
      </c>
      <c r="I330" s="13" t="s">
        <v>370</v>
      </c>
      <c r="J330" s="5" t="s">
        <v>373</v>
      </c>
      <c r="K330" s="5" t="s">
        <v>373</v>
      </c>
      <c r="L330" s="5" t="s">
        <v>373</v>
      </c>
      <c r="M330" s="13" t="s">
        <v>370</v>
      </c>
      <c r="N330" s="37">
        <v>86.8</v>
      </c>
      <c r="O330" s="37">
        <v>92.6</v>
      </c>
      <c r="P330" s="4">
        <f t="shared" si="51"/>
        <v>1.0668202764976957</v>
      </c>
      <c r="Q330" s="13">
        <v>20</v>
      </c>
      <c r="R330" s="22">
        <v>1</v>
      </c>
      <c r="S330" s="13">
        <v>15</v>
      </c>
      <c r="T330" s="37">
        <v>50</v>
      </c>
      <c r="U330" s="37">
        <v>0</v>
      </c>
      <c r="V330" s="4">
        <f t="shared" si="52"/>
        <v>0</v>
      </c>
      <c r="W330" s="13">
        <v>20</v>
      </c>
      <c r="X330" s="37">
        <v>1</v>
      </c>
      <c r="Y330" s="37">
        <v>0</v>
      </c>
      <c r="Z330" s="4">
        <f t="shared" si="53"/>
        <v>0</v>
      </c>
      <c r="AA330" s="13">
        <v>30</v>
      </c>
      <c r="AB330" s="20">
        <f t="shared" si="56"/>
        <v>0.46023084107562467</v>
      </c>
      <c r="AC330" s="20">
        <f t="shared" si="49"/>
        <v>0.46023084107562467</v>
      </c>
      <c r="AD330" s="20">
        <v>1424</v>
      </c>
      <c r="AE330" s="4">
        <f t="shared" si="54"/>
        <v>129.45454545454547</v>
      </c>
      <c r="AF330" s="21">
        <f t="shared" si="55"/>
        <v>59.6</v>
      </c>
      <c r="AG330" s="21">
        <f t="shared" si="57"/>
        <v>-69.854545454545473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2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2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2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2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2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2"/>
      <c r="GQ330" s="11"/>
      <c r="GR330" s="11"/>
    </row>
    <row r="331" spans="1:200" s="2" customFormat="1" ht="15" customHeight="1" x14ac:dyDescent="0.25">
      <c r="A331" s="16" t="s">
        <v>278</v>
      </c>
      <c r="B331" s="37">
        <v>42.5</v>
      </c>
      <c r="C331" s="37">
        <v>20.9</v>
      </c>
      <c r="D331" s="4">
        <f t="shared" si="50"/>
        <v>0.49176470588235288</v>
      </c>
      <c r="E331" s="13">
        <v>10</v>
      </c>
      <c r="F331" s="5" t="s">
        <v>373</v>
      </c>
      <c r="G331" s="5" t="s">
        <v>373</v>
      </c>
      <c r="H331" s="5" t="s">
        <v>373</v>
      </c>
      <c r="I331" s="13" t="s">
        <v>370</v>
      </c>
      <c r="J331" s="5" t="s">
        <v>373</v>
      </c>
      <c r="K331" s="5" t="s">
        <v>373</v>
      </c>
      <c r="L331" s="5" t="s">
        <v>373</v>
      </c>
      <c r="M331" s="13" t="s">
        <v>370</v>
      </c>
      <c r="N331" s="37">
        <v>45.2</v>
      </c>
      <c r="O331" s="37">
        <v>-69.7</v>
      </c>
      <c r="P331" s="4">
        <f t="shared" si="51"/>
        <v>0</v>
      </c>
      <c r="Q331" s="13">
        <v>20</v>
      </c>
      <c r="R331" s="22">
        <v>1</v>
      </c>
      <c r="S331" s="13">
        <v>15</v>
      </c>
      <c r="T331" s="37">
        <v>6</v>
      </c>
      <c r="U331" s="37">
        <v>0.7</v>
      </c>
      <c r="V331" s="4">
        <f t="shared" si="52"/>
        <v>0.11666666666666665</v>
      </c>
      <c r="W331" s="13">
        <v>30</v>
      </c>
      <c r="X331" s="37">
        <v>0</v>
      </c>
      <c r="Y331" s="37">
        <v>0</v>
      </c>
      <c r="Z331" s="4">
        <f t="shared" si="53"/>
        <v>1</v>
      </c>
      <c r="AA331" s="13">
        <v>20</v>
      </c>
      <c r="AB331" s="20">
        <f t="shared" si="56"/>
        <v>0.45702786377708982</v>
      </c>
      <c r="AC331" s="20">
        <f t="shared" si="49"/>
        <v>0.45702786377708982</v>
      </c>
      <c r="AD331" s="20">
        <v>795</v>
      </c>
      <c r="AE331" s="4">
        <f t="shared" si="54"/>
        <v>72.272727272727266</v>
      </c>
      <c r="AF331" s="21">
        <f t="shared" si="55"/>
        <v>33</v>
      </c>
      <c r="AG331" s="21">
        <f t="shared" si="57"/>
        <v>-39.272727272727266</v>
      </c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2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2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2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2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2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2"/>
      <c r="GQ331" s="11"/>
      <c r="GR331" s="11"/>
    </row>
    <row r="332" spans="1:200" s="2" customFormat="1" ht="15" customHeight="1" x14ac:dyDescent="0.25">
      <c r="A332" s="16" t="s">
        <v>326</v>
      </c>
      <c r="B332" s="37">
        <v>95.7</v>
      </c>
      <c r="C332" s="37">
        <v>96.9</v>
      </c>
      <c r="D332" s="4">
        <f t="shared" si="50"/>
        <v>1.0125391849529781</v>
      </c>
      <c r="E332" s="13">
        <v>10</v>
      </c>
      <c r="F332" s="5" t="s">
        <v>373</v>
      </c>
      <c r="G332" s="5" t="s">
        <v>373</v>
      </c>
      <c r="H332" s="5" t="s">
        <v>373</v>
      </c>
      <c r="I332" s="13" t="s">
        <v>370</v>
      </c>
      <c r="J332" s="5" t="s">
        <v>373</v>
      </c>
      <c r="K332" s="5" t="s">
        <v>373</v>
      </c>
      <c r="L332" s="5" t="s">
        <v>373</v>
      </c>
      <c r="M332" s="13" t="s">
        <v>370</v>
      </c>
      <c r="N332" s="37">
        <v>27.4</v>
      </c>
      <c r="O332" s="37">
        <v>169.5</v>
      </c>
      <c r="P332" s="4">
        <f t="shared" si="51"/>
        <v>6.1861313868613141</v>
      </c>
      <c r="Q332" s="13">
        <v>20</v>
      </c>
      <c r="R332" s="22">
        <v>1</v>
      </c>
      <c r="S332" s="13">
        <v>15</v>
      </c>
      <c r="T332" s="37">
        <v>5</v>
      </c>
      <c r="U332" s="37">
        <v>0</v>
      </c>
      <c r="V332" s="4">
        <f t="shared" si="52"/>
        <v>0</v>
      </c>
      <c r="W332" s="13">
        <v>35</v>
      </c>
      <c r="X332" s="37">
        <v>0</v>
      </c>
      <c r="Y332" s="37">
        <v>0</v>
      </c>
      <c r="Z332" s="4">
        <f t="shared" si="53"/>
        <v>1</v>
      </c>
      <c r="AA332" s="13">
        <v>15</v>
      </c>
      <c r="AB332" s="20">
        <f t="shared" si="56"/>
        <v>1.7247159956500639</v>
      </c>
      <c r="AC332" s="20">
        <f t="shared" si="49"/>
        <v>1.2524715995650064</v>
      </c>
      <c r="AD332" s="20">
        <v>1821</v>
      </c>
      <c r="AE332" s="4">
        <f t="shared" si="54"/>
        <v>165.54545454545453</v>
      </c>
      <c r="AF332" s="21">
        <f t="shared" si="55"/>
        <v>207.3</v>
      </c>
      <c r="AG332" s="21">
        <f t="shared" si="57"/>
        <v>41.754545454545479</v>
      </c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2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2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2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2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2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2"/>
      <c r="GQ332" s="11"/>
      <c r="GR332" s="11"/>
    </row>
    <row r="333" spans="1:200" s="2" customFormat="1" ht="15" customHeight="1" x14ac:dyDescent="0.25">
      <c r="A333" s="16" t="s">
        <v>327</v>
      </c>
      <c r="B333" s="37">
        <v>0</v>
      </c>
      <c r="C333" s="37">
        <v>0</v>
      </c>
      <c r="D333" s="4">
        <f t="shared" si="50"/>
        <v>0</v>
      </c>
      <c r="E333" s="13">
        <v>0</v>
      </c>
      <c r="F333" s="5" t="s">
        <v>373</v>
      </c>
      <c r="G333" s="5" t="s">
        <v>373</v>
      </c>
      <c r="H333" s="5" t="s">
        <v>373</v>
      </c>
      <c r="I333" s="13" t="s">
        <v>370</v>
      </c>
      <c r="J333" s="5" t="s">
        <v>373</v>
      </c>
      <c r="K333" s="5" t="s">
        <v>373</v>
      </c>
      <c r="L333" s="5" t="s">
        <v>373</v>
      </c>
      <c r="M333" s="13" t="s">
        <v>370</v>
      </c>
      <c r="N333" s="37">
        <v>211.7</v>
      </c>
      <c r="O333" s="37">
        <v>312.2</v>
      </c>
      <c r="P333" s="4">
        <f t="shared" si="51"/>
        <v>1.4747283892300425</v>
      </c>
      <c r="Q333" s="13">
        <v>20</v>
      </c>
      <c r="R333" s="22">
        <v>1</v>
      </c>
      <c r="S333" s="13">
        <v>15</v>
      </c>
      <c r="T333" s="37">
        <v>135</v>
      </c>
      <c r="U333" s="37">
        <v>205</v>
      </c>
      <c r="V333" s="4">
        <f t="shared" si="52"/>
        <v>1.5185185185185186</v>
      </c>
      <c r="W333" s="13">
        <v>30</v>
      </c>
      <c r="X333" s="37">
        <v>1</v>
      </c>
      <c r="Y333" s="37">
        <v>2.7</v>
      </c>
      <c r="Z333" s="4">
        <f t="shared" si="53"/>
        <v>2.7</v>
      </c>
      <c r="AA333" s="13">
        <v>20</v>
      </c>
      <c r="AB333" s="20">
        <f t="shared" si="56"/>
        <v>1.6947073334136047</v>
      </c>
      <c r="AC333" s="20">
        <f t="shared" si="49"/>
        <v>1.2494707333413604</v>
      </c>
      <c r="AD333" s="20">
        <v>2903</v>
      </c>
      <c r="AE333" s="4">
        <f t="shared" si="54"/>
        <v>263.90909090909093</v>
      </c>
      <c r="AF333" s="21">
        <f t="shared" si="55"/>
        <v>329.7</v>
      </c>
      <c r="AG333" s="21">
        <f t="shared" si="57"/>
        <v>65.790909090909054</v>
      </c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2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2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2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2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2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2"/>
      <c r="GQ333" s="11"/>
      <c r="GR333" s="11"/>
    </row>
    <row r="334" spans="1:200" s="2" customFormat="1" ht="15" customHeight="1" x14ac:dyDescent="0.25">
      <c r="A334" s="16" t="s">
        <v>328</v>
      </c>
      <c r="B334" s="37">
        <v>56.7</v>
      </c>
      <c r="C334" s="37">
        <v>56.7</v>
      </c>
      <c r="D334" s="4">
        <f t="shared" si="50"/>
        <v>1</v>
      </c>
      <c r="E334" s="13">
        <v>10</v>
      </c>
      <c r="F334" s="5" t="s">
        <v>373</v>
      </c>
      <c r="G334" s="5" t="s">
        <v>373</v>
      </c>
      <c r="H334" s="5" t="s">
        <v>373</v>
      </c>
      <c r="I334" s="13" t="s">
        <v>370</v>
      </c>
      <c r="J334" s="5" t="s">
        <v>373</v>
      </c>
      <c r="K334" s="5" t="s">
        <v>373</v>
      </c>
      <c r="L334" s="5" t="s">
        <v>373</v>
      </c>
      <c r="M334" s="13" t="s">
        <v>370</v>
      </c>
      <c r="N334" s="37">
        <v>19.600000000000001</v>
      </c>
      <c r="O334" s="37">
        <v>54.7</v>
      </c>
      <c r="P334" s="4">
        <f t="shared" si="51"/>
        <v>2.7908163265306123</v>
      </c>
      <c r="Q334" s="13">
        <v>20</v>
      </c>
      <c r="R334" s="22">
        <v>1</v>
      </c>
      <c r="S334" s="13">
        <v>15</v>
      </c>
      <c r="T334" s="37">
        <v>9</v>
      </c>
      <c r="U334" s="37">
        <v>5.6</v>
      </c>
      <c r="V334" s="4">
        <f t="shared" si="52"/>
        <v>0.62222222222222223</v>
      </c>
      <c r="W334" s="13">
        <v>30</v>
      </c>
      <c r="X334" s="37">
        <v>0</v>
      </c>
      <c r="Y334" s="37">
        <v>1.2</v>
      </c>
      <c r="Z334" s="4">
        <f t="shared" si="53"/>
        <v>1</v>
      </c>
      <c r="AA334" s="13">
        <v>20</v>
      </c>
      <c r="AB334" s="20">
        <f t="shared" si="56"/>
        <v>1.2577157178660938</v>
      </c>
      <c r="AC334" s="20">
        <f t="shared" si="49"/>
        <v>1.2057715717866093</v>
      </c>
      <c r="AD334" s="20">
        <v>1298</v>
      </c>
      <c r="AE334" s="4">
        <f t="shared" si="54"/>
        <v>118</v>
      </c>
      <c r="AF334" s="21">
        <f t="shared" si="55"/>
        <v>142.30000000000001</v>
      </c>
      <c r="AG334" s="21">
        <f t="shared" si="57"/>
        <v>24.300000000000011</v>
      </c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2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2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2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2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2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2"/>
      <c r="GQ334" s="11"/>
      <c r="GR334" s="11"/>
    </row>
    <row r="335" spans="1:200" s="2" customFormat="1" ht="15" customHeight="1" x14ac:dyDescent="0.25">
      <c r="A335" s="16" t="s">
        <v>329</v>
      </c>
      <c r="B335" s="37">
        <v>171.7</v>
      </c>
      <c r="C335" s="37">
        <v>0</v>
      </c>
      <c r="D335" s="4">
        <f t="shared" si="50"/>
        <v>0</v>
      </c>
      <c r="E335" s="13">
        <v>10</v>
      </c>
      <c r="F335" s="5" t="s">
        <v>373</v>
      </c>
      <c r="G335" s="5" t="s">
        <v>373</v>
      </c>
      <c r="H335" s="5" t="s">
        <v>373</v>
      </c>
      <c r="I335" s="13" t="s">
        <v>370</v>
      </c>
      <c r="J335" s="5" t="s">
        <v>373</v>
      </c>
      <c r="K335" s="5" t="s">
        <v>373</v>
      </c>
      <c r="L335" s="5" t="s">
        <v>373</v>
      </c>
      <c r="M335" s="13" t="s">
        <v>370</v>
      </c>
      <c r="N335" s="37">
        <v>235.3</v>
      </c>
      <c r="O335" s="37">
        <v>252.6</v>
      </c>
      <c r="P335" s="4">
        <f t="shared" si="51"/>
        <v>1.073523161920952</v>
      </c>
      <c r="Q335" s="13">
        <v>20</v>
      </c>
      <c r="R335" s="22">
        <v>1</v>
      </c>
      <c r="S335" s="13">
        <v>15</v>
      </c>
      <c r="T335" s="37">
        <v>8</v>
      </c>
      <c r="U335" s="37">
        <v>1.7</v>
      </c>
      <c r="V335" s="4">
        <f t="shared" si="52"/>
        <v>0.21249999999999999</v>
      </c>
      <c r="W335" s="13">
        <v>20</v>
      </c>
      <c r="X335" s="37">
        <v>0</v>
      </c>
      <c r="Y335" s="37">
        <v>0</v>
      </c>
      <c r="Z335" s="4">
        <f t="shared" si="53"/>
        <v>1</v>
      </c>
      <c r="AA335" s="13">
        <v>30</v>
      </c>
      <c r="AB335" s="20">
        <f t="shared" si="56"/>
        <v>0.74442592882546366</v>
      </c>
      <c r="AC335" s="20">
        <f t="shared" si="49"/>
        <v>0.74442592882546366</v>
      </c>
      <c r="AD335" s="20">
        <v>1303</v>
      </c>
      <c r="AE335" s="4">
        <f t="shared" si="54"/>
        <v>118.45454545454545</v>
      </c>
      <c r="AF335" s="21">
        <f t="shared" si="55"/>
        <v>88.2</v>
      </c>
      <c r="AG335" s="21">
        <f t="shared" si="57"/>
        <v>-30.25454545454545</v>
      </c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2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2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2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2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2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2"/>
      <c r="GQ335" s="11"/>
      <c r="GR335" s="11"/>
    </row>
    <row r="336" spans="1:200" s="2" customFormat="1" ht="15" customHeight="1" x14ac:dyDescent="0.25">
      <c r="A336" s="16" t="s">
        <v>330</v>
      </c>
      <c r="B336" s="37">
        <v>59.9</v>
      </c>
      <c r="C336" s="37">
        <v>59.9</v>
      </c>
      <c r="D336" s="4">
        <f t="shared" si="50"/>
        <v>1</v>
      </c>
      <c r="E336" s="13">
        <v>10</v>
      </c>
      <c r="F336" s="5" t="s">
        <v>373</v>
      </c>
      <c r="G336" s="5" t="s">
        <v>373</v>
      </c>
      <c r="H336" s="5" t="s">
        <v>373</v>
      </c>
      <c r="I336" s="13" t="s">
        <v>370</v>
      </c>
      <c r="J336" s="5" t="s">
        <v>373</v>
      </c>
      <c r="K336" s="5" t="s">
        <v>373</v>
      </c>
      <c r="L336" s="5" t="s">
        <v>373</v>
      </c>
      <c r="M336" s="13" t="s">
        <v>370</v>
      </c>
      <c r="N336" s="37">
        <v>21.3</v>
      </c>
      <c r="O336" s="37">
        <v>23.8</v>
      </c>
      <c r="P336" s="4">
        <f t="shared" si="51"/>
        <v>1.1173708920187793</v>
      </c>
      <c r="Q336" s="13">
        <v>20</v>
      </c>
      <c r="R336" s="22">
        <v>1</v>
      </c>
      <c r="S336" s="13">
        <v>15</v>
      </c>
      <c r="T336" s="37">
        <v>5</v>
      </c>
      <c r="U336" s="37">
        <v>5.3</v>
      </c>
      <c r="V336" s="4">
        <f t="shared" si="52"/>
        <v>1.06</v>
      </c>
      <c r="W336" s="13">
        <v>30</v>
      </c>
      <c r="X336" s="37">
        <v>0</v>
      </c>
      <c r="Y336" s="37">
        <v>0</v>
      </c>
      <c r="Z336" s="4">
        <f t="shared" si="53"/>
        <v>1</v>
      </c>
      <c r="AA336" s="13">
        <v>20</v>
      </c>
      <c r="AB336" s="20">
        <f t="shared" si="56"/>
        <v>1.0436570298986902</v>
      </c>
      <c r="AC336" s="20">
        <f t="shared" si="49"/>
        <v>1.0436570298986902</v>
      </c>
      <c r="AD336" s="20">
        <v>1148</v>
      </c>
      <c r="AE336" s="4">
        <f t="shared" si="54"/>
        <v>104.36363636363636</v>
      </c>
      <c r="AF336" s="21">
        <f t="shared" si="55"/>
        <v>108.9</v>
      </c>
      <c r="AG336" s="21">
        <f t="shared" si="57"/>
        <v>4.5363636363636459</v>
      </c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2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2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2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2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2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2"/>
      <c r="GQ336" s="11"/>
      <c r="GR336" s="11"/>
    </row>
    <row r="337" spans="1:200" s="2" customFormat="1" ht="15" customHeight="1" x14ac:dyDescent="0.25">
      <c r="A337" s="16" t="s">
        <v>331</v>
      </c>
      <c r="B337" s="37">
        <v>32.1</v>
      </c>
      <c r="C337" s="37">
        <v>26.4</v>
      </c>
      <c r="D337" s="4">
        <f t="shared" si="50"/>
        <v>0.82242990654205594</v>
      </c>
      <c r="E337" s="13">
        <v>10</v>
      </c>
      <c r="F337" s="5" t="s">
        <v>373</v>
      </c>
      <c r="G337" s="5" t="s">
        <v>373</v>
      </c>
      <c r="H337" s="5" t="s">
        <v>373</v>
      </c>
      <c r="I337" s="13" t="s">
        <v>370</v>
      </c>
      <c r="J337" s="5" t="s">
        <v>373</v>
      </c>
      <c r="K337" s="5" t="s">
        <v>373</v>
      </c>
      <c r="L337" s="5" t="s">
        <v>373</v>
      </c>
      <c r="M337" s="13" t="s">
        <v>370</v>
      </c>
      <c r="N337" s="37">
        <v>42.9</v>
      </c>
      <c r="O337" s="37">
        <v>-140.9</v>
      </c>
      <c r="P337" s="4">
        <f t="shared" si="51"/>
        <v>0</v>
      </c>
      <c r="Q337" s="13">
        <v>20</v>
      </c>
      <c r="R337" s="22">
        <v>1</v>
      </c>
      <c r="S337" s="13">
        <v>15</v>
      </c>
      <c r="T337" s="37">
        <v>2</v>
      </c>
      <c r="U337" s="37">
        <v>0</v>
      </c>
      <c r="V337" s="4">
        <f t="shared" si="52"/>
        <v>0</v>
      </c>
      <c r="W337" s="13">
        <v>25</v>
      </c>
      <c r="X337" s="37">
        <v>0</v>
      </c>
      <c r="Y337" s="37">
        <v>0</v>
      </c>
      <c r="Z337" s="4">
        <f t="shared" si="53"/>
        <v>1</v>
      </c>
      <c r="AA337" s="13">
        <v>25</v>
      </c>
      <c r="AB337" s="20">
        <f t="shared" si="56"/>
        <v>0.50762420068863745</v>
      </c>
      <c r="AC337" s="20">
        <f t="shared" si="49"/>
        <v>0.50762420068863745</v>
      </c>
      <c r="AD337" s="20">
        <v>840</v>
      </c>
      <c r="AE337" s="4">
        <f t="shared" si="54"/>
        <v>76.36363636363636</v>
      </c>
      <c r="AF337" s="21">
        <f t="shared" si="55"/>
        <v>38.799999999999997</v>
      </c>
      <c r="AG337" s="21">
        <f t="shared" si="57"/>
        <v>-37.563636363636363</v>
      </c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2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2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2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2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2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2"/>
      <c r="GQ337" s="11"/>
      <c r="GR337" s="11"/>
    </row>
    <row r="338" spans="1:200" s="2" customFormat="1" ht="15" customHeight="1" x14ac:dyDescent="0.25">
      <c r="A338" s="16" t="s">
        <v>332</v>
      </c>
      <c r="B338" s="37">
        <v>86.4</v>
      </c>
      <c r="C338" s="37">
        <v>86.7</v>
      </c>
      <c r="D338" s="4">
        <f t="shared" si="50"/>
        <v>1.0034722222222221</v>
      </c>
      <c r="E338" s="13">
        <v>10</v>
      </c>
      <c r="F338" s="5" t="s">
        <v>373</v>
      </c>
      <c r="G338" s="5" t="s">
        <v>373</v>
      </c>
      <c r="H338" s="5" t="s">
        <v>373</v>
      </c>
      <c r="I338" s="13" t="s">
        <v>370</v>
      </c>
      <c r="J338" s="5" t="s">
        <v>373</v>
      </c>
      <c r="K338" s="5" t="s">
        <v>373</v>
      </c>
      <c r="L338" s="5" t="s">
        <v>373</v>
      </c>
      <c r="M338" s="13" t="s">
        <v>370</v>
      </c>
      <c r="N338" s="37">
        <v>47.8</v>
      </c>
      <c r="O338" s="37">
        <v>51.4</v>
      </c>
      <c r="P338" s="4">
        <f t="shared" si="51"/>
        <v>1.0753138075313808</v>
      </c>
      <c r="Q338" s="13">
        <v>20</v>
      </c>
      <c r="R338" s="22">
        <v>1</v>
      </c>
      <c r="S338" s="13">
        <v>15</v>
      </c>
      <c r="T338" s="37">
        <v>25</v>
      </c>
      <c r="U338" s="37">
        <v>25</v>
      </c>
      <c r="V338" s="4">
        <f t="shared" si="52"/>
        <v>1</v>
      </c>
      <c r="W338" s="13">
        <v>20</v>
      </c>
      <c r="X338" s="37">
        <v>6</v>
      </c>
      <c r="Y338" s="37">
        <v>6</v>
      </c>
      <c r="Z338" s="4">
        <f t="shared" si="53"/>
        <v>1</v>
      </c>
      <c r="AA338" s="13">
        <v>30</v>
      </c>
      <c r="AB338" s="20">
        <f t="shared" si="56"/>
        <v>1.0162210355036825</v>
      </c>
      <c r="AC338" s="20">
        <f t="shared" ref="AC338:AC376" si="58">IF(AB338&gt;1.2,IF((AB338-1.2)*0.1+1.2&gt;1.3,1.3,(AB338-1.2)*0.1+1.2),AB338)</f>
        <v>1.0162210355036825</v>
      </c>
      <c r="AD338" s="20">
        <v>1267</v>
      </c>
      <c r="AE338" s="4">
        <f t="shared" si="54"/>
        <v>115.18181818181819</v>
      </c>
      <c r="AF338" s="21">
        <f t="shared" si="55"/>
        <v>117.1</v>
      </c>
      <c r="AG338" s="21">
        <f t="shared" si="57"/>
        <v>1.9181818181818073</v>
      </c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2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2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2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2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2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2"/>
      <c r="GQ338" s="11"/>
      <c r="GR338" s="11"/>
    </row>
    <row r="339" spans="1:200" s="2" customFormat="1" ht="15" customHeight="1" x14ac:dyDescent="0.25">
      <c r="A339" s="16" t="s">
        <v>333</v>
      </c>
      <c r="B339" s="37">
        <v>3313.7</v>
      </c>
      <c r="C339" s="37">
        <v>3680</v>
      </c>
      <c r="D339" s="4">
        <f t="shared" si="50"/>
        <v>1.1105410870024444</v>
      </c>
      <c r="E339" s="13">
        <v>10</v>
      </c>
      <c r="F339" s="5" t="s">
        <v>373</v>
      </c>
      <c r="G339" s="5" t="s">
        <v>373</v>
      </c>
      <c r="H339" s="5" t="s">
        <v>373</v>
      </c>
      <c r="I339" s="13" t="s">
        <v>370</v>
      </c>
      <c r="J339" s="5" t="s">
        <v>373</v>
      </c>
      <c r="K339" s="5" t="s">
        <v>373</v>
      </c>
      <c r="L339" s="5" t="s">
        <v>373</v>
      </c>
      <c r="M339" s="13" t="s">
        <v>370</v>
      </c>
      <c r="N339" s="37">
        <v>634.79999999999995</v>
      </c>
      <c r="O339" s="37">
        <v>606.29999999999995</v>
      </c>
      <c r="P339" s="4">
        <f t="shared" si="51"/>
        <v>0.95510396975425327</v>
      </c>
      <c r="Q339" s="13">
        <v>20</v>
      </c>
      <c r="R339" s="22">
        <v>1</v>
      </c>
      <c r="S339" s="13">
        <v>15</v>
      </c>
      <c r="T339" s="37">
        <v>12</v>
      </c>
      <c r="U339" s="37">
        <v>12.4</v>
      </c>
      <c r="V339" s="4">
        <f t="shared" si="52"/>
        <v>1.0333333333333334</v>
      </c>
      <c r="W339" s="13">
        <v>20</v>
      </c>
      <c r="X339" s="37">
        <v>2</v>
      </c>
      <c r="Y339" s="37">
        <v>2.1</v>
      </c>
      <c r="Z339" s="4">
        <f t="shared" si="53"/>
        <v>1.05</v>
      </c>
      <c r="AA339" s="13">
        <v>30</v>
      </c>
      <c r="AB339" s="20">
        <f t="shared" si="56"/>
        <v>1.024991125597644</v>
      </c>
      <c r="AC339" s="20">
        <f t="shared" si="58"/>
        <v>1.024991125597644</v>
      </c>
      <c r="AD339" s="20">
        <v>2555</v>
      </c>
      <c r="AE339" s="4">
        <f t="shared" si="54"/>
        <v>232.27272727272728</v>
      </c>
      <c r="AF339" s="21">
        <f t="shared" si="55"/>
        <v>238.1</v>
      </c>
      <c r="AG339" s="21">
        <f t="shared" si="57"/>
        <v>5.8272727272727138</v>
      </c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2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2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2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2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2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2"/>
      <c r="GQ339" s="11"/>
      <c r="GR339" s="11"/>
    </row>
    <row r="340" spans="1:200" s="2" customFormat="1" ht="15" customHeight="1" x14ac:dyDescent="0.25">
      <c r="A340" s="36" t="s">
        <v>334</v>
      </c>
      <c r="B340" s="37"/>
      <c r="C340" s="37"/>
      <c r="D340" s="4"/>
      <c r="E340" s="13"/>
      <c r="F340" s="5"/>
      <c r="G340" s="5"/>
      <c r="H340" s="5"/>
      <c r="I340" s="13"/>
      <c r="J340" s="5"/>
      <c r="K340" s="5"/>
      <c r="L340" s="5"/>
      <c r="M340" s="13"/>
      <c r="N340" s="37"/>
      <c r="O340" s="37"/>
      <c r="P340" s="4"/>
      <c r="Q340" s="13"/>
      <c r="R340" s="22"/>
      <c r="S340" s="13"/>
      <c r="T340" s="37"/>
      <c r="U340" s="37"/>
      <c r="V340" s="4"/>
      <c r="W340" s="13"/>
      <c r="X340" s="37"/>
      <c r="Y340" s="37"/>
      <c r="Z340" s="4"/>
      <c r="AA340" s="13"/>
      <c r="AB340" s="20"/>
      <c r="AC340" s="20"/>
      <c r="AD340" s="20"/>
      <c r="AE340" s="4"/>
      <c r="AF340" s="21"/>
      <c r="AG340" s="2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2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2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2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2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2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2"/>
      <c r="GQ340" s="11"/>
      <c r="GR340" s="11"/>
    </row>
    <row r="341" spans="1:200" s="2" customFormat="1" ht="15" customHeight="1" x14ac:dyDescent="0.25">
      <c r="A341" s="16" t="s">
        <v>335</v>
      </c>
      <c r="B341" s="37">
        <v>48</v>
      </c>
      <c r="C341" s="37">
        <v>26</v>
      </c>
      <c r="D341" s="4">
        <f t="shared" si="50"/>
        <v>0.54166666666666663</v>
      </c>
      <c r="E341" s="13">
        <v>10</v>
      </c>
      <c r="F341" s="5" t="s">
        <v>373</v>
      </c>
      <c r="G341" s="5" t="s">
        <v>373</v>
      </c>
      <c r="H341" s="5" t="s">
        <v>373</v>
      </c>
      <c r="I341" s="13" t="s">
        <v>370</v>
      </c>
      <c r="J341" s="5" t="s">
        <v>373</v>
      </c>
      <c r="K341" s="5" t="s">
        <v>373</v>
      </c>
      <c r="L341" s="5" t="s">
        <v>373</v>
      </c>
      <c r="M341" s="13" t="s">
        <v>370</v>
      </c>
      <c r="N341" s="37">
        <v>71.5</v>
      </c>
      <c r="O341" s="37">
        <v>99</v>
      </c>
      <c r="P341" s="4">
        <f t="shared" si="51"/>
        <v>1.3846153846153846</v>
      </c>
      <c r="Q341" s="13">
        <v>20</v>
      </c>
      <c r="R341" s="22">
        <v>1</v>
      </c>
      <c r="S341" s="13">
        <v>15</v>
      </c>
      <c r="T341" s="37">
        <v>25</v>
      </c>
      <c r="U341" s="37">
        <v>6.4</v>
      </c>
      <c r="V341" s="4">
        <f t="shared" si="52"/>
        <v>0.25600000000000001</v>
      </c>
      <c r="W341" s="13">
        <v>25</v>
      </c>
      <c r="X341" s="37">
        <v>0</v>
      </c>
      <c r="Y341" s="37">
        <v>1.4</v>
      </c>
      <c r="Z341" s="4">
        <f t="shared" si="53"/>
        <v>1</v>
      </c>
      <c r="AA341" s="13">
        <v>25</v>
      </c>
      <c r="AB341" s="20">
        <f t="shared" si="56"/>
        <v>0.83693657219973006</v>
      </c>
      <c r="AC341" s="20">
        <f t="shared" si="58"/>
        <v>0.83693657219973006</v>
      </c>
      <c r="AD341" s="20">
        <v>2299</v>
      </c>
      <c r="AE341" s="4">
        <f t="shared" si="54"/>
        <v>209</v>
      </c>
      <c r="AF341" s="21">
        <f t="shared" si="55"/>
        <v>174.9</v>
      </c>
      <c r="AG341" s="21">
        <f t="shared" si="57"/>
        <v>-34.099999999999994</v>
      </c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2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2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2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2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2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2"/>
      <c r="GQ341" s="11"/>
      <c r="GR341" s="11"/>
    </row>
    <row r="342" spans="1:200" s="2" customFormat="1" ht="15" customHeight="1" x14ac:dyDescent="0.25">
      <c r="A342" s="16" t="s">
        <v>336</v>
      </c>
      <c r="B342" s="37">
        <v>0</v>
      </c>
      <c r="C342" s="37">
        <v>0</v>
      </c>
      <c r="D342" s="4">
        <f t="shared" si="50"/>
        <v>0</v>
      </c>
      <c r="E342" s="13">
        <v>0</v>
      </c>
      <c r="F342" s="5" t="s">
        <v>373</v>
      </c>
      <c r="G342" s="5" t="s">
        <v>373</v>
      </c>
      <c r="H342" s="5" t="s">
        <v>373</v>
      </c>
      <c r="I342" s="13" t="s">
        <v>370</v>
      </c>
      <c r="J342" s="5" t="s">
        <v>373</v>
      </c>
      <c r="K342" s="5" t="s">
        <v>373</v>
      </c>
      <c r="L342" s="5" t="s">
        <v>373</v>
      </c>
      <c r="M342" s="13" t="s">
        <v>370</v>
      </c>
      <c r="N342" s="37">
        <v>12.7</v>
      </c>
      <c r="O342" s="37">
        <v>20.100000000000001</v>
      </c>
      <c r="P342" s="4">
        <f t="shared" si="51"/>
        <v>1.582677165354331</v>
      </c>
      <c r="Q342" s="13">
        <v>20</v>
      </c>
      <c r="R342" s="22">
        <v>1</v>
      </c>
      <c r="S342" s="13">
        <v>15</v>
      </c>
      <c r="T342" s="37">
        <v>55</v>
      </c>
      <c r="U342" s="37">
        <v>12.3</v>
      </c>
      <c r="V342" s="4">
        <f t="shared" si="52"/>
        <v>0.22363636363636366</v>
      </c>
      <c r="W342" s="13">
        <v>30</v>
      </c>
      <c r="X342" s="37">
        <v>0</v>
      </c>
      <c r="Y342" s="37">
        <v>1.4</v>
      </c>
      <c r="Z342" s="4">
        <f t="shared" si="53"/>
        <v>1</v>
      </c>
      <c r="AA342" s="13">
        <v>20</v>
      </c>
      <c r="AB342" s="20">
        <f t="shared" si="56"/>
        <v>0.86308981430797094</v>
      </c>
      <c r="AC342" s="20">
        <f t="shared" si="58"/>
        <v>0.86308981430797094</v>
      </c>
      <c r="AD342" s="20">
        <v>1924</v>
      </c>
      <c r="AE342" s="4">
        <f t="shared" si="54"/>
        <v>174.90909090909091</v>
      </c>
      <c r="AF342" s="21">
        <f t="shared" si="55"/>
        <v>151</v>
      </c>
      <c r="AG342" s="21">
        <f t="shared" si="57"/>
        <v>-23.909090909090907</v>
      </c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2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2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2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2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2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2"/>
      <c r="GQ342" s="11"/>
      <c r="GR342" s="11"/>
    </row>
    <row r="343" spans="1:200" s="2" customFormat="1" ht="15" customHeight="1" x14ac:dyDescent="0.25">
      <c r="A343" s="16" t="s">
        <v>337</v>
      </c>
      <c r="B343" s="37">
        <v>60</v>
      </c>
      <c r="C343" s="37">
        <v>43</v>
      </c>
      <c r="D343" s="4">
        <f t="shared" si="50"/>
        <v>0.71666666666666667</v>
      </c>
      <c r="E343" s="13">
        <v>10</v>
      </c>
      <c r="F343" s="5" t="s">
        <v>373</v>
      </c>
      <c r="G343" s="5" t="s">
        <v>373</v>
      </c>
      <c r="H343" s="5" t="s">
        <v>373</v>
      </c>
      <c r="I343" s="13" t="s">
        <v>370</v>
      </c>
      <c r="J343" s="5" t="s">
        <v>373</v>
      </c>
      <c r="K343" s="5" t="s">
        <v>373</v>
      </c>
      <c r="L343" s="5" t="s">
        <v>373</v>
      </c>
      <c r="M343" s="13" t="s">
        <v>370</v>
      </c>
      <c r="N343" s="37">
        <v>149.30000000000001</v>
      </c>
      <c r="O343" s="37">
        <v>105.5</v>
      </c>
      <c r="P343" s="4">
        <f t="shared" si="51"/>
        <v>0.70663094440723373</v>
      </c>
      <c r="Q343" s="13">
        <v>20</v>
      </c>
      <c r="R343" s="22">
        <v>1</v>
      </c>
      <c r="S343" s="13">
        <v>15</v>
      </c>
      <c r="T343" s="37">
        <v>50</v>
      </c>
      <c r="U343" s="37">
        <v>32</v>
      </c>
      <c r="V343" s="4">
        <f t="shared" si="52"/>
        <v>0.64</v>
      </c>
      <c r="W343" s="13">
        <v>30</v>
      </c>
      <c r="X343" s="37">
        <v>0</v>
      </c>
      <c r="Y343" s="37">
        <v>1.2</v>
      </c>
      <c r="Z343" s="4">
        <f t="shared" si="53"/>
        <v>1</v>
      </c>
      <c r="AA343" s="13">
        <v>20</v>
      </c>
      <c r="AB343" s="20">
        <f t="shared" si="56"/>
        <v>0.79472932162959298</v>
      </c>
      <c r="AC343" s="20">
        <f t="shared" si="58"/>
        <v>0.79472932162959298</v>
      </c>
      <c r="AD343" s="20">
        <v>1858</v>
      </c>
      <c r="AE343" s="4">
        <f t="shared" si="54"/>
        <v>168.90909090909091</v>
      </c>
      <c r="AF343" s="21">
        <f t="shared" si="55"/>
        <v>134.19999999999999</v>
      </c>
      <c r="AG343" s="21">
        <f t="shared" si="57"/>
        <v>-34.709090909090918</v>
      </c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2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2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2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2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2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2"/>
      <c r="GQ343" s="11"/>
      <c r="GR343" s="11"/>
    </row>
    <row r="344" spans="1:200" s="2" customFormat="1" ht="15" customHeight="1" x14ac:dyDescent="0.25">
      <c r="A344" s="16" t="s">
        <v>338</v>
      </c>
      <c r="B344" s="37">
        <v>120</v>
      </c>
      <c r="C344" s="37">
        <v>108</v>
      </c>
      <c r="D344" s="4">
        <f t="shared" si="50"/>
        <v>0.9</v>
      </c>
      <c r="E344" s="13">
        <v>10</v>
      </c>
      <c r="F344" s="5" t="s">
        <v>373</v>
      </c>
      <c r="G344" s="5" t="s">
        <v>373</v>
      </c>
      <c r="H344" s="5" t="s">
        <v>373</v>
      </c>
      <c r="I344" s="13" t="s">
        <v>370</v>
      </c>
      <c r="J344" s="5" t="s">
        <v>373</v>
      </c>
      <c r="K344" s="5" t="s">
        <v>373</v>
      </c>
      <c r="L344" s="5" t="s">
        <v>373</v>
      </c>
      <c r="M344" s="13" t="s">
        <v>370</v>
      </c>
      <c r="N344" s="37">
        <v>25.3</v>
      </c>
      <c r="O344" s="37">
        <v>28.7</v>
      </c>
      <c r="P344" s="4">
        <f t="shared" si="51"/>
        <v>1.134387351778656</v>
      </c>
      <c r="Q344" s="13">
        <v>20</v>
      </c>
      <c r="R344" s="22">
        <v>1</v>
      </c>
      <c r="S344" s="13">
        <v>15</v>
      </c>
      <c r="T344" s="37">
        <v>0</v>
      </c>
      <c r="U344" s="37">
        <v>0.1</v>
      </c>
      <c r="V344" s="4">
        <f t="shared" si="52"/>
        <v>1</v>
      </c>
      <c r="W344" s="13">
        <v>20</v>
      </c>
      <c r="X344" s="37">
        <v>0</v>
      </c>
      <c r="Y344" s="37">
        <v>0.6</v>
      </c>
      <c r="Z344" s="4">
        <f t="shared" si="53"/>
        <v>1</v>
      </c>
      <c r="AA344" s="13">
        <v>30</v>
      </c>
      <c r="AB344" s="20">
        <f t="shared" si="56"/>
        <v>1.0177657582691908</v>
      </c>
      <c r="AC344" s="20">
        <f t="shared" si="58"/>
        <v>1.0177657582691908</v>
      </c>
      <c r="AD344" s="20">
        <v>2242</v>
      </c>
      <c r="AE344" s="4">
        <f t="shared" si="54"/>
        <v>203.81818181818181</v>
      </c>
      <c r="AF344" s="21">
        <f t="shared" si="55"/>
        <v>207.4</v>
      </c>
      <c r="AG344" s="21">
        <f t="shared" si="57"/>
        <v>3.5818181818181927</v>
      </c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2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2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2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2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2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2"/>
      <c r="GQ344" s="11"/>
      <c r="GR344" s="11"/>
    </row>
    <row r="345" spans="1:200" s="2" customFormat="1" ht="15" customHeight="1" x14ac:dyDescent="0.25">
      <c r="A345" s="16" t="s">
        <v>339</v>
      </c>
      <c r="B345" s="37">
        <v>45</v>
      </c>
      <c r="C345" s="37">
        <v>35</v>
      </c>
      <c r="D345" s="4">
        <f t="shared" si="50"/>
        <v>0.77777777777777779</v>
      </c>
      <c r="E345" s="13">
        <v>10</v>
      </c>
      <c r="F345" s="5" t="s">
        <v>373</v>
      </c>
      <c r="G345" s="5" t="s">
        <v>373</v>
      </c>
      <c r="H345" s="5" t="s">
        <v>373</v>
      </c>
      <c r="I345" s="13" t="s">
        <v>370</v>
      </c>
      <c r="J345" s="5" t="s">
        <v>373</v>
      </c>
      <c r="K345" s="5" t="s">
        <v>373</v>
      </c>
      <c r="L345" s="5" t="s">
        <v>373</v>
      </c>
      <c r="M345" s="13" t="s">
        <v>370</v>
      </c>
      <c r="N345" s="37">
        <v>69</v>
      </c>
      <c r="O345" s="37">
        <v>154.1</v>
      </c>
      <c r="P345" s="4">
        <f t="shared" si="51"/>
        <v>2.2333333333333334</v>
      </c>
      <c r="Q345" s="13">
        <v>20</v>
      </c>
      <c r="R345" s="22">
        <v>1</v>
      </c>
      <c r="S345" s="13">
        <v>15</v>
      </c>
      <c r="T345" s="37">
        <v>8</v>
      </c>
      <c r="U345" s="37">
        <v>0.1</v>
      </c>
      <c r="V345" s="4">
        <f t="shared" si="52"/>
        <v>1.2500000000000001E-2</v>
      </c>
      <c r="W345" s="13">
        <v>20</v>
      </c>
      <c r="X345" s="37">
        <v>0</v>
      </c>
      <c r="Y345" s="37">
        <v>1.2</v>
      </c>
      <c r="Z345" s="4">
        <f t="shared" si="53"/>
        <v>1</v>
      </c>
      <c r="AA345" s="13">
        <v>30</v>
      </c>
      <c r="AB345" s="20">
        <f t="shared" si="56"/>
        <v>1.0283625730994153</v>
      </c>
      <c r="AC345" s="20">
        <f t="shared" si="58"/>
        <v>1.0283625730994153</v>
      </c>
      <c r="AD345" s="20">
        <v>954</v>
      </c>
      <c r="AE345" s="4">
        <f t="shared" si="54"/>
        <v>86.727272727272734</v>
      </c>
      <c r="AF345" s="21">
        <f t="shared" si="55"/>
        <v>89.2</v>
      </c>
      <c r="AG345" s="21">
        <f t="shared" si="57"/>
        <v>2.4727272727272691</v>
      </c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2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2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2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2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2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2"/>
      <c r="GQ345" s="11"/>
      <c r="GR345" s="11"/>
    </row>
    <row r="346" spans="1:200" s="2" customFormat="1" ht="15" customHeight="1" x14ac:dyDescent="0.25">
      <c r="A346" s="16" t="s">
        <v>340</v>
      </c>
      <c r="B346" s="37">
        <v>62</v>
      </c>
      <c r="C346" s="37">
        <v>53</v>
      </c>
      <c r="D346" s="4">
        <f t="shared" si="50"/>
        <v>0.85483870967741937</v>
      </c>
      <c r="E346" s="13">
        <v>10</v>
      </c>
      <c r="F346" s="5" t="s">
        <v>373</v>
      </c>
      <c r="G346" s="5" t="s">
        <v>373</v>
      </c>
      <c r="H346" s="5" t="s">
        <v>373</v>
      </c>
      <c r="I346" s="13" t="s">
        <v>370</v>
      </c>
      <c r="J346" s="5" t="s">
        <v>373</v>
      </c>
      <c r="K346" s="5" t="s">
        <v>373</v>
      </c>
      <c r="L346" s="5" t="s">
        <v>373</v>
      </c>
      <c r="M346" s="13" t="s">
        <v>370</v>
      </c>
      <c r="N346" s="37">
        <v>53.6</v>
      </c>
      <c r="O346" s="37">
        <v>243</v>
      </c>
      <c r="P346" s="4">
        <f t="shared" si="51"/>
        <v>4.5335820895522385</v>
      </c>
      <c r="Q346" s="13">
        <v>20</v>
      </c>
      <c r="R346" s="22">
        <v>1</v>
      </c>
      <c r="S346" s="13">
        <v>15</v>
      </c>
      <c r="T346" s="37">
        <v>12</v>
      </c>
      <c r="U346" s="37">
        <v>0</v>
      </c>
      <c r="V346" s="4">
        <f t="shared" si="52"/>
        <v>0</v>
      </c>
      <c r="W346" s="13">
        <v>25</v>
      </c>
      <c r="X346" s="37">
        <v>0</v>
      </c>
      <c r="Y346" s="37">
        <v>3</v>
      </c>
      <c r="Z346" s="4">
        <f t="shared" si="53"/>
        <v>1</v>
      </c>
      <c r="AA346" s="13">
        <v>25</v>
      </c>
      <c r="AB346" s="20">
        <f t="shared" si="56"/>
        <v>1.4654739882928312</v>
      </c>
      <c r="AC346" s="20">
        <f t="shared" si="58"/>
        <v>1.226547398829283</v>
      </c>
      <c r="AD346" s="20">
        <v>2066</v>
      </c>
      <c r="AE346" s="4">
        <f t="shared" si="54"/>
        <v>187.81818181818181</v>
      </c>
      <c r="AF346" s="21">
        <f t="shared" si="55"/>
        <v>230.4</v>
      </c>
      <c r="AG346" s="21">
        <f t="shared" si="57"/>
        <v>42.581818181818193</v>
      </c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2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2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2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2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2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2"/>
      <c r="GQ346" s="11"/>
      <c r="GR346" s="11"/>
    </row>
    <row r="347" spans="1:200" s="2" customFormat="1" ht="15" customHeight="1" x14ac:dyDescent="0.25">
      <c r="A347" s="16" t="s">
        <v>341</v>
      </c>
      <c r="B347" s="37">
        <v>0</v>
      </c>
      <c r="C347" s="37">
        <v>0</v>
      </c>
      <c r="D347" s="4">
        <f t="shared" si="50"/>
        <v>0</v>
      </c>
      <c r="E347" s="13">
        <v>0</v>
      </c>
      <c r="F347" s="5" t="s">
        <v>373</v>
      </c>
      <c r="G347" s="5" t="s">
        <v>373</v>
      </c>
      <c r="H347" s="5" t="s">
        <v>373</v>
      </c>
      <c r="I347" s="13" t="s">
        <v>370</v>
      </c>
      <c r="J347" s="5" t="s">
        <v>373</v>
      </c>
      <c r="K347" s="5" t="s">
        <v>373</v>
      </c>
      <c r="L347" s="5" t="s">
        <v>373</v>
      </c>
      <c r="M347" s="13" t="s">
        <v>370</v>
      </c>
      <c r="N347" s="37">
        <v>86.9</v>
      </c>
      <c r="O347" s="37">
        <v>114.9</v>
      </c>
      <c r="P347" s="4">
        <f t="shared" si="51"/>
        <v>1.3222094361334868</v>
      </c>
      <c r="Q347" s="13">
        <v>20</v>
      </c>
      <c r="R347" s="22">
        <v>1</v>
      </c>
      <c r="S347" s="13">
        <v>15</v>
      </c>
      <c r="T347" s="37">
        <v>6</v>
      </c>
      <c r="U347" s="37">
        <v>0.9</v>
      </c>
      <c r="V347" s="4">
        <f t="shared" si="52"/>
        <v>0.15</v>
      </c>
      <c r="W347" s="13">
        <v>20</v>
      </c>
      <c r="X347" s="37">
        <v>0</v>
      </c>
      <c r="Y347" s="37">
        <v>5.0999999999999996</v>
      </c>
      <c r="Z347" s="4">
        <f t="shared" si="53"/>
        <v>1</v>
      </c>
      <c r="AA347" s="13">
        <v>30</v>
      </c>
      <c r="AB347" s="20">
        <f t="shared" si="56"/>
        <v>0.87581398497258511</v>
      </c>
      <c r="AC347" s="20">
        <f t="shared" si="58"/>
        <v>0.87581398497258511</v>
      </c>
      <c r="AD347" s="20">
        <v>2007</v>
      </c>
      <c r="AE347" s="4">
        <f t="shared" si="54"/>
        <v>182.45454545454547</v>
      </c>
      <c r="AF347" s="21">
        <f t="shared" si="55"/>
        <v>159.80000000000001</v>
      </c>
      <c r="AG347" s="21">
        <f t="shared" si="57"/>
        <v>-22.654545454545456</v>
      </c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2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2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2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2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2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2"/>
      <c r="GQ347" s="11"/>
      <c r="GR347" s="11"/>
    </row>
    <row r="348" spans="1:200" s="2" customFormat="1" ht="15" customHeight="1" x14ac:dyDescent="0.25">
      <c r="A348" s="16" t="s">
        <v>342</v>
      </c>
      <c r="B348" s="37">
        <v>37</v>
      </c>
      <c r="C348" s="37">
        <v>29</v>
      </c>
      <c r="D348" s="4">
        <f t="shared" si="50"/>
        <v>0.78378378378378377</v>
      </c>
      <c r="E348" s="13">
        <v>10</v>
      </c>
      <c r="F348" s="5" t="s">
        <v>373</v>
      </c>
      <c r="G348" s="5" t="s">
        <v>373</v>
      </c>
      <c r="H348" s="5" t="s">
        <v>373</v>
      </c>
      <c r="I348" s="13" t="s">
        <v>370</v>
      </c>
      <c r="J348" s="5" t="s">
        <v>373</v>
      </c>
      <c r="K348" s="5" t="s">
        <v>373</v>
      </c>
      <c r="L348" s="5" t="s">
        <v>373</v>
      </c>
      <c r="M348" s="13" t="s">
        <v>370</v>
      </c>
      <c r="N348" s="37">
        <v>57.1</v>
      </c>
      <c r="O348" s="37">
        <v>-128.30000000000001</v>
      </c>
      <c r="P348" s="4">
        <f t="shared" si="51"/>
        <v>0</v>
      </c>
      <c r="Q348" s="13">
        <v>20</v>
      </c>
      <c r="R348" s="22">
        <v>1</v>
      </c>
      <c r="S348" s="13">
        <v>15</v>
      </c>
      <c r="T348" s="37">
        <v>24</v>
      </c>
      <c r="U348" s="37">
        <v>28.8</v>
      </c>
      <c r="V348" s="4">
        <f t="shared" si="52"/>
        <v>1.2</v>
      </c>
      <c r="W348" s="13">
        <v>30</v>
      </c>
      <c r="X348" s="37">
        <v>0</v>
      </c>
      <c r="Y348" s="37">
        <v>0.3</v>
      </c>
      <c r="Z348" s="4">
        <f t="shared" si="53"/>
        <v>1</v>
      </c>
      <c r="AA348" s="13">
        <v>20</v>
      </c>
      <c r="AB348" s="20">
        <f t="shared" si="56"/>
        <v>0.8298719772403983</v>
      </c>
      <c r="AC348" s="20">
        <f t="shared" si="58"/>
        <v>0.8298719772403983</v>
      </c>
      <c r="AD348" s="20">
        <v>971</v>
      </c>
      <c r="AE348" s="4">
        <f t="shared" si="54"/>
        <v>88.272727272727266</v>
      </c>
      <c r="AF348" s="21">
        <f t="shared" si="55"/>
        <v>73.3</v>
      </c>
      <c r="AG348" s="21">
        <f t="shared" si="57"/>
        <v>-14.972727272727269</v>
      </c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2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2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2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2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2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2"/>
      <c r="GQ348" s="11"/>
      <c r="GR348" s="11"/>
    </row>
    <row r="349" spans="1:200" s="2" customFormat="1" ht="15" customHeight="1" x14ac:dyDescent="0.25">
      <c r="A349" s="16" t="s">
        <v>343</v>
      </c>
      <c r="B349" s="37">
        <v>24499</v>
      </c>
      <c r="C349" s="37">
        <v>27763</v>
      </c>
      <c r="D349" s="4">
        <f t="shared" si="50"/>
        <v>1.1332299277521531</v>
      </c>
      <c r="E349" s="13">
        <v>10</v>
      </c>
      <c r="F349" s="5" t="s">
        <v>373</v>
      </c>
      <c r="G349" s="5" t="s">
        <v>373</v>
      </c>
      <c r="H349" s="5" t="s">
        <v>373</v>
      </c>
      <c r="I349" s="13" t="s">
        <v>370</v>
      </c>
      <c r="J349" s="5" t="s">
        <v>373</v>
      </c>
      <c r="K349" s="5" t="s">
        <v>373</v>
      </c>
      <c r="L349" s="5" t="s">
        <v>373</v>
      </c>
      <c r="M349" s="13" t="s">
        <v>370</v>
      </c>
      <c r="N349" s="37">
        <v>799</v>
      </c>
      <c r="O349" s="37">
        <v>630.29999999999995</v>
      </c>
      <c r="P349" s="4">
        <f t="shared" si="51"/>
        <v>0.78886107634543168</v>
      </c>
      <c r="Q349" s="13">
        <v>20</v>
      </c>
      <c r="R349" s="22">
        <v>1</v>
      </c>
      <c r="S349" s="13">
        <v>15</v>
      </c>
      <c r="T349" s="37">
        <v>6</v>
      </c>
      <c r="U349" s="37">
        <v>0</v>
      </c>
      <c r="V349" s="4">
        <f t="shared" si="52"/>
        <v>0</v>
      </c>
      <c r="W349" s="13">
        <v>20</v>
      </c>
      <c r="X349" s="37">
        <v>0</v>
      </c>
      <c r="Y349" s="37">
        <v>3.1</v>
      </c>
      <c r="Z349" s="4">
        <f t="shared" si="53"/>
        <v>1</v>
      </c>
      <c r="AA349" s="13">
        <v>30</v>
      </c>
      <c r="AB349" s="20">
        <f t="shared" si="56"/>
        <v>0.75904758741505429</v>
      </c>
      <c r="AC349" s="20">
        <f t="shared" si="58"/>
        <v>0.75904758741505429</v>
      </c>
      <c r="AD349" s="20">
        <v>6305</v>
      </c>
      <c r="AE349" s="4">
        <f t="shared" si="54"/>
        <v>573.18181818181813</v>
      </c>
      <c r="AF349" s="21">
        <f t="shared" si="55"/>
        <v>435.1</v>
      </c>
      <c r="AG349" s="21">
        <f t="shared" si="57"/>
        <v>-138.08181818181811</v>
      </c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2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2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2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2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2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2"/>
      <c r="GQ349" s="11"/>
      <c r="GR349" s="11"/>
    </row>
    <row r="350" spans="1:200" s="2" customFormat="1" ht="15.75" customHeight="1" x14ac:dyDescent="0.25">
      <c r="A350" s="16" t="s">
        <v>344</v>
      </c>
      <c r="B350" s="37">
        <v>75</v>
      </c>
      <c r="C350" s="37">
        <v>27</v>
      </c>
      <c r="D350" s="4">
        <f t="shared" si="50"/>
        <v>0.36</v>
      </c>
      <c r="E350" s="13">
        <v>10</v>
      </c>
      <c r="F350" s="5" t="s">
        <v>373</v>
      </c>
      <c r="G350" s="5" t="s">
        <v>373</v>
      </c>
      <c r="H350" s="5" t="s">
        <v>373</v>
      </c>
      <c r="I350" s="13" t="s">
        <v>370</v>
      </c>
      <c r="J350" s="5" t="s">
        <v>373</v>
      </c>
      <c r="K350" s="5" t="s">
        <v>373</v>
      </c>
      <c r="L350" s="5" t="s">
        <v>373</v>
      </c>
      <c r="M350" s="13" t="s">
        <v>370</v>
      </c>
      <c r="N350" s="37">
        <v>22.1</v>
      </c>
      <c r="O350" s="37">
        <v>100.9</v>
      </c>
      <c r="P350" s="4">
        <f t="shared" si="51"/>
        <v>4.5656108597285066</v>
      </c>
      <c r="Q350" s="13">
        <v>20</v>
      </c>
      <c r="R350" s="22">
        <v>1</v>
      </c>
      <c r="S350" s="13">
        <v>15</v>
      </c>
      <c r="T350" s="37">
        <v>27</v>
      </c>
      <c r="U350" s="37">
        <v>15.9</v>
      </c>
      <c r="V350" s="4">
        <f t="shared" si="52"/>
        <v>0.58888888888888891</v>
      </c>
      <c r="W350" s="13">
        <v>30</v>
      </c>
      <c r="X350" s="37">
        <v>0</v>
      </c>
      <c r="Y350" s="37">
        <v>1.5</v>
      </c>
      <c r="Z350" s="4">
        <f t="shared" si="53"/>
        <v>1</v>
      </c>
      <c r="AA350" s="13">
        <v>20</v>
      </c>
      <c r="AB350" s="20">
        <f t="shared" si="56"/>
        <v>1.5534619353814403</v>
      </c>
      <c r="AC350" s="20">
        <f t="shared" si="58"/>
        <v>1.235346193538144</v>
      </c>
      <c r="AD350" s="20">
        <v>1166</v>
      </c>
      <c r="AE350" s="4">
        <f t="shared" si="54"/>
        <v>106</v>
      </c>
      <c r="AF350" s="21">
        <f t="shared" si="55"/>
        <v>130.9</v>
      </c>
      <c r="AG350" s="21">
        <f t="shared" si="57"/>
        <v>24.900000000000006</v>
      </c>
    </row>
    <row r="351" spans="1:200" s="2" customFormat="1" ht="15.75" customHeight="1" x14ac:dyDescent="0.25">
      <c r="A351" s="16" t="s">
        <v>345</v>
      </c>
      <c r="B351" s="37">
        <v>26</v>
      </c>
      <c r="C351" s="37">
        <v>20</v>
      </c>
      <c r="D351" s="4">
        <f t="shared" si="50"/>
        <v>0.76923076923076927</v>
      </c>
      <c r="E351" s="13">
        <v>10</v>
      </c>
      <c r="F351" s="5" t="s">
        <v>373</v>
      </c>
      <c r="G351" s="5" t="s">
        <v>373</v>
      </c>
      <c r="H351" s="5" t="s">
        <v>373</v>
      </c>
      <c r="I351" s="13" t="s">
        <v>370</v>
      </c>
      <c r="J351" s="5" t="s">
        <v>373</v>
      </c>
      <c r="K351" s="5" t="s">
        <v>373</v>
      </c>
      <c r="L351" s="5" t="s">
        <v>373</v>
      </c>
      <c r="M351" s="13" t="s">
        <v>370</v>
      </c>
      <c r="N351" s="37">
        <v>55.9</v>
      </c>
      <c r="O351" s="37">
        <v>23.4</v>
      </c>
      <c r="P351" s="4">
        <f t="shared" si="51"/>
        <v>0.41860465116279066</v>
      </c>
      <c r="Q351" s="13">
        <v>20</v>
      </c>
      <c r="R351" s="22">
        <v>1</v>
      </c>
      <c r="S351" s="13">
        <v>15</v>
      </c>
      <c r="T351" s="37">
        <v>18</v>
      </c>
      <c r="U351" s="37">
        <v>0</v>
      </c>
      <c r="V351" s="4">
        <f t="shared" si="52"/>
        <v>0</v>
      </c>
      <c r="W351" s="13">
        <v>25</v>
      </c>
      <c r="X351" s="37">
        <v>0</v>
      </c>
      <c r="Y351" s="37">
        <v>0.9</v>
      </c>
      <c r="Z351" s="4">
        <f t="shared" si="53"/>
        <v>1</v>
      </c>
      <c r="AA351" s="13">
        <v>25</v>
      </c>
      <c r="AB351" s="20">
        <f t="shared" si="56"/>
        <v>0.59015158647961585</v>
      </c>
      <c r="AC351" s="20">
        <f t="shared" si="58"/>
        <v>0.59015158647961585</v>
      </c>
      <c r="AD351" s="20">
        <v>2867</v>
      </c>
      <c r="AE351" s="4">
        <f t="shared" si="54"/>
        <v>260.63636363636363</v>
      </c>
      <c r="AF351" s="21">
        <f t="shared" si="55"/>
        <v>153.80000000000001</v>
      </c>
      <c r="AG351" s="21">
        <f t="shared" si="57"/>
        <v>-106.83636363636361</v>
      </c>
    </row>
    <row r="352" spans="1:200" s="2" customFormat="1" ht="16.5" customHeight="1" x14ac:dyDescent="0.25">
      <c r="A352" s="36" t="s">
        <v>346</v>
      </c>
      <c r="B352" s="37"/>
      <c r="C352" s="37"/>
      <c r="D352" s="4"/>
      <c r="E352" s="13"/>
      <c r="F352" s="5"/>
      <c r="G352" s="5"/>
      <c r="H352" s="5"/>
      <c r="I352" s="13"/>
      <c r="J352" s="5"/>
      <c r="K352" s="5"/>
      <c r="L352" s="5"/>
      <c r="M352" s="13"/>
      <c r="N352" s="37"/>
      <c r="O352" s="37"/>
      <c r="P352" s="4"/>
      <c r="Q352" s="13"/>
      <c r="R352" s="22"/>
      <c r="S352" s="13"/>
      <c r="T352" s="37"/>
      <c r="U352" s="37"/>
      <c r="V352" s="4"/>
      <c r="W352" s="13"/>
      <c r="X352" s="37"/>
      <c r="Y352" s="37"/>
      <c r="Z352" s="4"/>
      <c r="AA352" s="13"/>
      <c r="AB352" s="20"/>
      <c r="AC352" s="20"/>
      <c r="AD352" s="20"/>
      <c r="AE352" s="4"/>
      <c r="AF352" s="21"/>
      <c r="AG352" s="21"/>
    </row>
    <row r="353" spans="1:33" s="2" customFormat="1" ht="15.6" x14ac:dyDescent="0.25">
      <c r="A353" s="16" t="s">
        <v>347</v>
      </c>
      <c r="B353" s="37">
        <v>0</v>
      </c>
      <c r="C353" s="37">
        <v>0</v>
      </c>
      <c r="D353" s="4">
        <f t="shared" si="50"/>
        <v>0</v>
      </c>
      <c r="E353" s="13">
        <v>0</v>
      </c>
      <c r="F353" s="5" t="s">
        <v>373</v>
      </c>
      <c r="G353" s="5" t="s">
        <v>373</v>
      </c>
      <c r="H353" s="5" t="s">
        <v>373</v>
      </c>
      <c r="I353" s="13" t="s">
        <v>370</v>
      </c>
      <c r="J353" s="5" t="s">
        <v>373</v>
      </c>
      <c r="K353" s="5" t="s">
        <v>373</v>
      </c>
      <c r="L353" s="5" t="s">
        <v>373</v>
      </c>
      <c r="M353" s="13" t="s">
        <v>370</v>
      </c>
      <c r="N353" s="37">
        <v>50.8</v>
      </c>
      <c r="O353" s="37">
        <v>11.4</v>
      </c>
      <c r="P353" s="4">
        <f t="shared" si="51"/>
        <v>0.22440944881889766</v>
      </c>
      <c r="Q353" s="13">
        <v>20</v>
      </c>
      <c r="R353" s="22">
        <v>1</v>
      </c>
      <c r="S353" s="13">
        <v>15</v>
      </c>
      <c r="T353" s="37">
        <v>0</v>
      </c>
      <c r="U353" s="37">
        <v>0</v>
      </c>
      <c r="V353" s="4">
        <f t="shared" si="52"/>
        <v>1</v>
      </c>
      <c r="W353" s="13">
        <v>15</v>
      </c>
      <c r="X353" s="37">
        <v>1</v>
      </c>
      <c r="Y353" s="37">
        <v>1.6</v>
      </c>
      <c r="Z353" s="4">
        <f t="shared" si="53"/>
        <v>1.6</v>
      </c>
      <c r="AA353" s="13">
        <v>35</v>
      </c>
      <c r="AB353" s="20">
        <f t="shared" si="56"/>
        <v>1.0645669291338582</v>
      </c>
      <c r="AC353" s="20">
        <f t="shared" si="58"/>
        <v>1.0645669291338582</v>
      </c>
      <c r="AD353" s="20">
        <v>1146</v>
      </c>
      <c r="AE353" s="4">
        <f t="shared" si="54"/>
        <v>104.18181818181819</v>
      </c>
      <c r="AF353" s="21">
        <f t="shared" si="55"/>
        <v>110.9</v>
      </c>
      <c r="AG353" s="21">
        <f t="shared" si="57"/>
        <v>6.7181818181818187</v>
      </c>
    </row>
    <row r="354" spans="1:33" s="2" customFormat="1" ht="15.6" x14ac:dyDescent="0.25">
      <c r="A354" s="16" t="s">
        <v>55</v>
      </c>
      <c r="B354" s="37">
        <v>0</v>
      </c>
      <c r="C354" s="37">
        <v>0</v>
      </c>
      <c r="D354" s="4">
        <f t="shared" si="50"/>
        <v>0</v>
      </c>
      <c r="E354" s="13">
        <v>0</v>
      </c>
      <c r="F354" s="5" t="s">
        <v>373</v>
      </c>
      <c r="G354" s="5" t="s">
        <v>373</v>
      </c>
      <c r="H354" s="5" t="s">
        <v>373</v>
      </c>
      <c r="I354" s="13" t="s">
        <v>370</v>
      </c>
      <c r="J354" s="5" t="s">
        <v>373</v>
      </c>
      <c r="K354" s="5" t="s">
        <v>373</v>
      </c>
      <c r="L354" s="5" t="s">
        <v>373</v>
      </c>
      <c r="M354" s="13" t="s">
        <v>370</v>
      </c>
      <c r="N354" s="37">
        <v>144.6</v>
      </c>
      <c r="O354" s="37">
        <v>42.9</v>
      </c>
      <c r="P354" s="4">
        <f t="shared" si="51"/>
        <v>0.2966804979253112</v>
      </c>
      <c r="Q354" s="13">
        <v>20</v>
      </c>
      <c r="R354" s="22">
        <v>1</v>
      </c>
      <c r="S354" s="13">
        <v>15</v>
      </c>
      <c r="T354" s="37">
        <v>67</v>
      </c>
      <c r="U354" s="37">
        <v>72.7</v>
      </c>
      <c r="V354" s="4">
        <f t="shared" si="52"/>
        <v>1.0850746268656717</v>
      </c>
      <c r="W354" s="13">
        <v>30</v>
      </c>
      <c r="X354" s="37">
        <v>0.5</v>
      </c>
      <c r="Y354" s="37">
        <v>1.2</v>
      </c>
      <c r="Z354" s="4">
        <f t="shared" si="53"/>
        <v>2.4</v>
      </c>
      <c r="AA354" s="13">
        <v>20</v>
      </c>
      <c r="AB354" s="20">
        <f t="shared" si="56"/>
        <v>1.193951161935016</v>
      </c>
      <c r="AC354" s="20">
        <f t="shared" si="58"/>
        <v>1.193951161935016</v>
      </c>
      <c r="AD354" s="20">
        <v>2028</v>
      </c>
      <c r="AE354" s="4">
        <f t="shared" si="54"/>
        <v>184.36363636363637</v>
      </c>
      <c r="AF354" s="21">
        <f t="shared" si="55"/>
        <v>220.1</v>
      </c>
      <c r="AG354" s="21">
        <f t="shared" si="57"/>
        <v>35.73636363636362</v>
      </c>
    </row>
    <row r="355" spans="1:33" s="2" customFormat="1" ht="15.6" x14ac:dyDescent="0.25">
      <c r="A355" s="16" t="s">
        <v>348</v>
      </c>
      <c r="B355" s="37">
        <v>0</v>
      </c>
      <c r="C355" s="37">
        <v>63.4</v>
      </c>
      <c r="D355" s="4">
        <f t="shared" si="50"/>
        <v>0</v>
      </c>
      <c r="E355" s="13">
        <v>0</v>
      </c>
      <c r="F355" s="5" t="s">
        <v>373</v>
      </c>
      <c r="G355" s="5" t="s">
        <v>373</v>
      </c>
      <c r="H355" s="5" t="s">
        <v>373</v>
      </c>
      <c r="I355" s="13" t="s">
        <v>370</v>
      </c>
      <c r="J355" s="5" t="s">
        <v>373</v>
      </c>
      <c r="K355" s="5" t="s">
        <v>373</v>
      </c>
      <c r="L355" s="5" t="s">
        <v>373</v>
      </c>
      <c r="M355" s="13" t="s">
        <v>370</v>
      </c>
      <c r="N355" s="37">
        <v>214.2</v>
      </c>
      <c r="O355" s="37">
        <v>31.1</v>
      </c>
      <c r="P355" s="4">
        <f t="shared" si="51"/>
        <v>0.14519140989729226</v>
      </c>
      <c r="Q355" s="13">
        <v>20</v>
      </c>
      <c r="R355" s="22">
        <v>1</v>
      </c>
      <c r="S355" s="13">
        <v>15</v>
      </c>
      <c r="T355" s="37">
        <v>14</v>
      </c>
      <c r="U355" s="37">
        <v>15.1</v>
      </c>
      <c r="V355" s="4">
        <f t="shared" si="52"/>
        <v>1.0785714285714285</v>
      </c>
      <c r="W355" s="13">
        <v>30</v>
      </c>
      <c r="X355" s="37">
        <v>4</v>
      </c>
      <c r="Y355" s="37">
        <v>4.0999999999999996</v>
      </c>
      <c r="Z355" s="4">
        <f t="shared" si="53"/>
        <v>1.0249999999999999</v>
      </c>
      <c r="AA355" s="13">
        <v>20</v>
      </c>
      <c r="AB355" s="20">
        <f t="shared" si="56"/>
        <v>0.83248201241280828</v>
      </c>
      <c r="AC355" s="20">
        <f t="shared" si="58"/>
        <v>0.83248201241280828</v>
      </c>
      <c r="AD355" s="20">
        <v>1623</v>
      </c>
      <c r="AE355" s="4">
        <f t="shared" si="54"/>
        <v>147.54545454545453</v>
      </c>
      <c r="AF355" s="21">
        <f t="shared" si="55"/>
        <v>122.8</v>
      </c>
      <c r="AG355" s="21">
        <f t="shared" si="57"/>
        <v>-24.745454545454535</v>
      </c>
    </row>
    <row r="356" spans="1:33" s="2" customFormat="1" ht="15.6" x14ac:dyDescent="0.25">
      <c r="A356" s="16" t="s">
        <v>349</v>
      </c>
      <c r="B356" s="37">
        <v>1858.5</v>
      </c>
      <c r="C356" s="37">
        <v>3287</v>
      </c>
      <c r="D356" s="4">
        <f t="shared" si="50"/>
        <v>1.7686306160882432</v>
      </c>
      <c r="E356" s="13">
        <v>10</v>
      </c>
      <c r="F356" s="5" t="s">
        <v>373</v>
      </c>
      <c r="G356" s="5" t="s">
        <v>373</v>
      </c>
      <c r="H356" s="5" t="s">
        <v>373</v>
      </c>
      <c r="I356" s="13" t="s">
        <v>370</v>
      </c>
      <c r="J356" s="5" t="s">
        <v>373</v>
      </c>
      <c r="K356" s="5" t="s">
        <v>373</v>
      </c>
      <c r="L356" s="5" t="s">
        <v>373</v>
      </c>
      <c r="M356" s="13" t="s">
        <v>370</v>
      </c>
      <c r="N356" s="37">
        <v>54.8</v>
      </c>
      <c r="O356" s="37">
        <v>24.5</v>
      </c>
      <c r="P356" s="4">
        <f t="shared" si="51"/>
        <v>0.44708029197080296</v>
      </c>
      <c r="Q356" s="13">
        <v>20</v>
      </c>
      <c r="R356" s="22">
        <v>1</v>
      </c>
      <c r="S356" s="13">
        <v>15</v>
      </c>
      <c r="T356" s="37">
        <v>141</v>
      </c>
      <c r="U356" s="37">
        <v>142.19999999999999</v>
      </c>
      <c r="V356" s="4">
        <f t="shared" si="52"/>
        <v>1.0085106382978724</v>
      </c>
      <c r="W356" s="13">
        <v>30</v>
      </c>
      <c r="X356" s="37">
        <v>0.3</v>
      </c>
      <c r="Y356" s="37">
        <v>6.7</v>
      </c>
      <c r="Z356" s="4">
        <f t="shared" si="53"/>
        <v>22.333333333333336</v>
      </c>
      <c r="AA356" s="13">
        <v>20</v>
      </c>
      <c r="AB356" s="20">
        <f t="shared" si="56"/>
        <v>5.4584199770094886</v>
      </c>
      <c r="AC356" s="20">
        <f t="shared" si="58"/>
        <v>1.3</v>
      </c>
      <c r="AD356" s="20">
        <v>2473</v>
      </c>
      <c r="AE356" s="4">
        <f t="shared" si="54"/>
        <v>224.81818181818181</v>
      </c>
      <c r="AF356" s="21">
        <f t="shared" si="55"/>
        <v>292.3</v>
      </c>
      <c r="AG356" s="21">
        <f t="shared" si="57"/>
        <v>67.481818181818198</v>
      </c>
    </row>
    <row r="357" spans="1:33" s="2" customFormat="1" ht="15.6" x14ac:dyDescent="0.25">
      <c r="A357" s="16" t="s">
        <v>350</v>
      </c>
      <c r="B357" s="37">
        <v>43687.3</v>
      </c>
      <c r="C357" s="37">
        <v>46122</v>
      </c>
      <c r="D357" s="4">
        <f t="shared" si="50"/>
        <v>1.055730154987834</v>
      </c>
      <c r="E357" s="13">
        <v>10</v>
      </c>
      <c r="F357" s="5" t="s">
        <v>373</v>
      </c>
      <c r="G357" s="5" t="s">
        <v>373</v>
      </c>
      <c r="H357" s="5" t="s">
        <v>373</v>
      </c>
      <c r="I357" s="13" t="s">
        <v>370</v>
      </c>
      <c r="J357" s="5" t="s">
        <v>373</v>
      </c>
      <c r="K357" s="5" t="s">
        <v>373</v>
      </c>
      <c r="L357" s="5" t="s">
        <v>373</v>
      </c>
      <c r="M357" s="13" t="s">
        <v>370</v>
      </c>
      <c r="N357" s="37">
        <v>84.4</v>
      </c>
      <c r="O357" s="37">
        <v>65.099999999999994</v>
      </c>
      <c r="P357" s="4">
        <f t="shared" si="51"/>
        <v>0.77132701421800931</v>
      </c>
      <c r="Q357" s="13">
        <v>20</v>
      </c>
      <c r="R357" s="22">
        <v>1</v>
      </c>
      <c r="S357" s="13">
        <v>15</v>
      </c>
      <c r="T357" s="37">
        <v>0</v>
      </c>
      <c r="U357" s="37">
        <v>0</v>
      </c>
      <c r="V357" s="4">
        <f t="shared" si="52"/>
        <v>1</v>
      </c>
      <c r="W357" s="13">
        <v>25</v>
      </c>
      <c r="X357" s="37">
        <v>0.3</v>
      </c>
      <c r="Y357" s="37">
        <v>0.4</v>
      </c>
      <c r="Z357" s="4">
        <f t="shared" si="53"/>
        <v>1.3333333333333335</v>
      </c>
      <c r="AA357" s="13">
        <v>25</v>
      </c>
      <c r="AB357" s="20">
        <f t="shared" si="56"/>
        <v>1.0454439491323353</v>
      </c>
      <c r="AC357" s="20">
        <f t="shared" si="58"/>
        <v>1.0454439491323353</v>
      </c>
      <c r="AD357" s="20">
        <v>1592</v>
      </c>
      <c r="AE357" s="4">
        <f t="shared" si="54"/>
        <v>144.72727272727272</v>
      </c>
      <c r="AF357" s="21">
        <f t="shared" si="55"/>
        <v>151.30000000000001</v>
      </c>
      <c r="AG357" s="21">
        <f t="shared" si="57"/>
        <v>6.5727272727272918</v>
      </c>
    </row>
    <row r="358" spans="1:33" s="2" customFormat="1" ht="14.25" customHeight="1" x14ac:dyDescent="0.25">
      <c r="A358" s="16" t="s">
        <v>351</v>
      </c>
      <c r="B358" s="37">
        <v>0</v>
      </c>
      <c r="C358" s="37">
        <v>0</v>
      </c>
      <c r="D358" s="4">
        <f t="shared" si="50"/>
        <v>0</v>
      </c>
      <c r="E358" s="13">
        <v>0</v>
      </c>
      <c r="F358" s="5" t="s">
        <v>373</v>
      </c>
      <c r="G358" s="5" t="s">
        <v>373</v>
      </c>
      <c r="H358" s="5" t="s">
        <v>373</v>
      </c>
      <c r="I358" s="13" t="s">
        <v>370</v>
      </c>
      <c r="J358" s="5" t="s">
        <v>373</v>
      </c>
      <c r="K358" s="5" t="s">
        <v>373</v>
      </c>
      <c r="L358" s="5" t="s">
        <v>373</v>
      </c>
      <c r="M358" s="13" t="s">
        <v>370</v>
      </c>
      <c r="N358" s="37">
        <v>28.1</v>
      </c>
      <c r="O358" s="37">
        <v>11.6</v>
      </c>
      <c r="P358" s="4">
        <f t="shared" si="51"/>
        <v>0.41281138790035582</v>
      </c>
      <c r="Q358" s="13">
        <v>20</v>
      </c>
      <c r="R358" s="22">
        <v>1</v>
      </c>
      <c r="S358" s="13">
        <v>15</v>
      </c>
      <c r="T358" s="37">
        <v>30</v>
      </c>
      <c r="U358" s="37">
        <v>35.200000000000003</v>
      </c>
      <c r="V358" s="4">
        <f t="shared" si="52"/>
        <v>1.1733333333333333</v>
      </c>
      <c r="W358" s="13">
        <v>30</v>
      </c>
      <c r="X358" s="37">
        <v>3</v>
      </c>
      <c r="Y358" s="37">
        <v>3.5</v>
      </c>
      <c r="Z358" s="4">
        <f t="shared" si="53"/>
        <v>1.1666666666666667</v>
      </c>
      <c r="AA358" s="13">
        <v>20</v>
      </c>
      <c r="AB358" s="20">
        <f t="shared" si="56"/>
        <v>0.9622301304863583</v>
      </c>
      <c r="AC358" s="20">
        <f t="shared" si="58"/>
        <v>0.9622301304863583</v>
      </c>
      <c r="AD358" s="20">
        <v>465</v>
      </c>
      <c r="AE358" s="4">
        <f t="shared" si="54"/>
        <v>42.272727272727273</v>
      </c>
      <c r="AF358" s="21">
        <f t="shared" si="55"/>
        <v>40.700000000000003</v>
      </c>
      <c r="AG358" s="21">
        <f t="shared" si="57"/>
        <v>-1.5727272727272705</v>
      </c>
    </row>
    <row r="359" spans="1:33" s="2" customFormat="1" ht="15.6" x14ac:dyDescent="0.25">
      <c r="A359" s="16" t="s">
        <v>352</v>
      </c>
      <c r="B359" s="37">
        <v>4.4000000000000004</v>
      </c>
      <c r="C359" s="37">
        <v>0</v>
      </c>
      <c r="D359" s="4">
        <f t="shared" si="50"/>
        <v>0</v>
      </c>
      <c r="E359" s="13">
        <v>10</v>
      </c>
      <c r="F359" s="5" t="s">
        <v>373</v>
      </c>
      <c r="G359" s="5" t="s">
        <v>373</v>
      </c>
      <c r="H359" s="5" t="s">
        <v>373</v>
      </c>
      <c r="I359" s="13" t="s">
        <v>370</v>
      </c>
      <c r="J359" s="5" t="s">
        <v>373</v>
      </c>
      <c r="K359" s="5" t="s">
        <v>373</v>
      </c>
      <c r="L359" s="5" t="s">
        <v>373</v>
      </c>
      <c r="M359" s="13" t="s">
        <v>370</v>
      </c>
      <c r="N359" s="37">
        <v>335.9</v>
      </c>
      <c r="O359" s="37">
        <v>30.3</v>
      </c>
      <c r="P359" s="4">
        <f t="shared" si="51"/>
        <v>9.0205418279249786E-2</v>
      </c>
      <c r="Q359" s="13">
        <v>20</v>
      </c>
      <c r="R359" s="22">
        <v>1</v>
      </c>
      <c r="S359" s="13">
        <v>15</v>
      </c>
      <c r="T359" s="37">
        <v>145</v>
      </c>
      <c r="U359" s="37">
        <v>157</v>
      </c>
      <c r="V359" s="4">
        <f t="shared" si="52"/>
        <v>1.0827586206896551</v>
      </c>
      <c r="W359" s="13">
        <v>30</v>
      </c>
      <c r="X359" s="37">
        <v>1</v>
      </c>
      <c r="Y359" s="37">
        <v>1.2</v>
      </c>
      <c r="Z359" s="4">
        <f t="shared" si="53"/>
        <v>1.2</v>
      </c>
      <c r="AA359" s="13">
        <v>20</v>
      </c>
      <c r="AB359" s="20">
        <f t="shared" si="56"/>
        <v>0.77144070511868046</v>
      </c>
      <c r="AC359" s="20">
        <f t="shared" si="58"/>
        <v>0.77144070511868046</v>
      </c>
      <c r="AD359" s="20">
        <v>1742</v>
      </c>
      <c r="AE359" s="4">
        <f t="shared" si="54"/>
        <v>158.36363636363637</v>
      </c>
      <c r="AF359" s="21">
        <f t="shared" si="55"/>
        <v>122.2</v>
      </c>
      <c r="AG359" s="21">
        <f t="shared" si="57"/>
        <v>-36.163636363636371</v>
      </c>
    </row>
    <row r="360" spans="1:33" s="2" customFormat="1" ht="18.75" customHeight="1" x14ac:dyDescent="0.25">
      <c r="A360" s="16" t="s">
        <v>353</v>
      </c>
      <c r="B360" s="37">
        <v>0</v>
      </c>
      <c r="C360" s="37">
        <v>0</v>
      </c>
      <c r="D360" s="4">
        <f t="shared" si="50"/>
        <v>0</v>
      </c>
      <c r="E360" s="13">
        <v>0</v>
      </c>
      <c r="F360" s="5" t="s">
        <v>373</v>
      </c>
      <c r="G360" s="5" t="s">
        <v>373</v>
      </c>
      <c r="H360" s="5" t="s">
        <v>373</v>
      </c>
      <c r="I360" s="13" t="s">
        <v>370</v>
      </c>
      <c r="J360" s="5" t="s">
        <v>373</v>
      </c>
      <c r="K360" s="5" t="s">
        <v>373</v>
      </c>
      <c r="L360" s="5" t="s">
        <v>373</v>
      </c>
      <c r="M360" s="13" t="s">
        <v>370</v>
      </c>
      <c r="N360" s="37">
        <v>138.30000000000001</v>
      </c>
      <c r="O360" s="37">
        <v>122.2</v>
      </c>
      <c r="P360" s="4">
        <f t="shared" si="51"/>
        <v>0.88358640636297903</v>
      </c>
      <c r="Q360" s="13">
        <v>20</v>
      </c>
      <c r="R360" s="22">
        <v>1</v>
      </c>
      <c r="S360" s="13">
        <v>15</v>
      </c>
      <c r="T360" s="37">
        <v>0</v>
      </c>
      <c r="U360" s="37">
        <v>0</v>
      </c>
      <c r="V360" s="4">
        <f t="shared" si="52"/>
        <v>1</v>
      </c>
      <c r="W360" s="13">
        <v>20</v>
      </c>
      <c r="X360" s="37">
        <v>0.5</v>
      </c>
      <c r="Y360" s="37">
        <v>0.6</v>
      </c>
      <c r="Z360" s="4">
        <f t="shared" si="53"/>
        <v>1.2</v>
      </c>
      <c r="AA360" s="13">
        <v>30</v>
      </c>
      <c r="AB360" s="20">
        <f t="shared" si="56"/>
        <v>1.0431968014971715</v>
      </c>
      <c r="AC360" s="20">
        <f t="shared" si="58"/>
        <v>1.0431968014971715</v>
      </c>
      <c r="AD360" s="20">
        <v>1598</v>
      </c>
      <c r="AE360" s="4">
        <f t="shared" si="54"/>
        <v>145.27272727272728</v>
      </c>
      <c r="AF360" s="21">
        <f t="shared" si="55"/>
        <v>151.5</v>
      </c>
      <c r="AG360" s="21">
        <f t="shared" si="57"/>
        <v>6.2272727272727195</v>
      </c>
    </row>
    <row r="361" spans="1:33" s="2" customFormat="1" ht="15.6" x14ac:dyDescent="0.25">
      <c r="A361" s="16" t="s">
        <v>354</v>
      </c>
      <c r="B361" s="37">
        <v>0</v>
      </c>
      <c r="C361" s="37">
        <v>0</v>
      </c>
      <c r="D361" s="4">
        <f t="shared" si="50"/>
        <v>0</v>
      </c>
      <c r="E361" s="13">
        <v>0</v>
      </c>
      <c r="F361" s="5" t="s">
        <v>373</v>
      </c>
      <c r="G361" s="5" t="s">
        <v>373</v>
      </c>
      <c r="H361" s="5" t="s">
        <v>373</v>
      </c>
      <c r="I361" s="13" t="s">
        <v>370</v>
      </c>
      <c r="J361" s="5" t="s">
        <v>373</v>
      </c>
      <c r="K361" s="5" t="s">
        <v>373</v>
      </c>
      <c r="L361" s="5" t="s">
        <v>373</v>
      </c>
      <c r="M361" s="13" t="s">
        <v>370</v>
      </c>
      <c r="N361" s="37">
        <v>154.4</v>
      </c>
      <c r="O361" s="37">
        <v>16</v>
      </c>
      <c r="P361" s="4">
        <f t="shared" si="51"/>
        <v>0.10362694300518134</v>
      </c>
      <c r="Q361" s="13">
        <v>20</v>
      </c>
      <c r="R361" s="22">
        <v>1</v>
      </c>
      <c r="S361" s="13">
        <v>15</v>
      </c>
      <c r="T361" s="37">
        <v>55</v>
      </c>
      <c r="U361" s="37">
        <v>13.4</v>
      </c>
      <c r="V361" s="4">
        <f t="shared" si="52"/>
        <v>0.24363636363636365</v>
      </c>
      <c r="W361" s="13">
        <v>15</v>
      </c>
      <c r="X361" s="37">
        <v>1</v>
      </c>
      <c r="Y361" s="37">
        <v>1.4</v>
      </c>
      <c r="Z361" s="4">
        <f t="shared" si="53"/>
        <v>1.4</v>
      </c>
      <c r="AA361" s="13">
        <v>35</v>
      </c>
      <c r="AB361" s="20">
        <f t="shared" si="56"/>
        <v>0.82031863899587165</v>
      </c>
      <c r="AC361" s="20">
        <f t="shared" si="58"/>
        <v>0.82031863899587165</v>
      </c>
      <c r="AD361" s="20">
        <v>1839</v>
      </c>
      <c r="AE361" s="4">
        <f t="shared" si="54"/>
        <v>167.18181818181819</v>
      </c>
      <c r="AF361" s="21">
        <f t="shared" si="55"/>
        <v>137.1</v>
      </c>
      <c r="AG361" s="21">
        <f t="shared" si="57"/>
        <v>-30.081818181818193</v>
      </c>
    </row>
    <row r="362" spans="1:33" s="2" customFormat="1" ht="15.6" x14ac:dyDescent="0.25">
      <c r="A362" s="16" t="s">
        <v>355</v>
      </c>
      <c r="B362" s="37">
        <v>0</v>
      </c>
      <c r="C362" s="37">
        <v>0</v>
      </c>
      <c r="D362" s="4">
        <f t="shared" si="50"/>
        <v>0</v>
      </c>
      <c r="E362" s="13">
        <v>0</v>
      </c>
      <c r="F362" s="5" t="s">
        <v>373</v>
      </c>
      <c r="G362" s="5" t="s">
        <v>373</v>
      </c>
      <c r="H362" s="5" t="s">
        <v>373</v>
      </c>
      <c r="I362" s="13" t="s">
        <v>370</v>
      </c>
      <c r="J362" s="5" t="s">
        <v>373</v>
      </c>
      <c r="K362" s="5" t="s">
        <v>373</v>
      </c>
      <c r="L362" s="5" t="s">
        <v>373</v>
      </c>
      <c r="M362" s="13" t="s">
        <v>370</v>
      </c>
      <c r="N362" s="37">
        <v>53.3</v>
      </c>
      <c r="O362" s="37">
        <v>39.200000000000003</v>
      </c>
      <c r="P362" s="4">
        <f t="shared" si="51"/>
        <v>0.73545966228893067</v>
      </c>
      <c r="Q362" s="13">
        <v>20</v>
      </c>
      <c r="R362" s="22">
        <v>1</v>
      </c>
      <c r="S362" s="13">
        <v>15</v>
      </c>
      <c r="T362" s="37">
        <v>0</v>
      </c>
      <c r="U362" s="37">
        <v>0</v>
      </c>
      <c r="V362" s="4">
        <f t="shared" si="52"/>
        <v>1</v>
      </c>
      <c r="W362" s="13">
        <v>10</v>
      </c>
      <c r="X362" s="37">
        <v>2</v>
      </c>
      <c r="Y362" s="37">
        <v>2.4</v>
      </c>
      <c r="Z362" s="4">
        <f t="shared" si="53"/>
        <v>1.2</v>
      </c>
      <c r="AA362" s="13">
        <v>40</v>
      </c>
      <c r="AB362" s="20">
        <f t="shared" si="56"/>
        <v>1.0318728617150423</v>
      </c>
      <c r="AC362" s="20">
        <f t="shared" si="58"/>
        <v>1.0318728617150423</v>
      </c>
      <c r="AD362" s="20">
        <v>1671</v>
      </c>
      <c r="AE362" s="4">
        <f t="shared" si="54"/>
        <v>151.90909090909091</v>
      </c>
      <c r="AF362" s="21">
        <f t="shared" si="55"/>
        <v>156.80000000000001</v>
      </c>
      <c r="AG362" s="21">
        <f t="shared" si="57"/>
        <v>4.8909090909091049</v>
      </c>
    </row>
    <row r="363" spans="1:33" s="2" customFormat="1" ht="15.6" x14ac:dyDescent="0.25">
      <c r="A363" s="16" t="s">
        <v>356</v>
      </c>
      <c r="B363" s="37">
        <v>1797.1</v>
      </c>
      <c r="C363" s="37">
        <v>6296.9</v>
      </c>
      <c r="D363" s="4">
        <f t="shared" si="50"/>
        <v>3.5039229870346671</v>
      </c>
      <c r="E363" s="13">
        <v>10</v>
      </c>
      <c r="F363" s="5" t="s">
        <v>373</v>
      </c>
      <c r="G363" s="5" t="s">
        <v>373</v>
      </c>
      <c r="H363" s="5" t="s">
        <v>373</v>
      </c>
      <c r="I363" s="13" t="s">
        <v>370</v>
      </c>
      <c r="J363" s="5" t="s">
        <v>373</v>
      </c>
      <c r="K363" s="5" t="s">
        <v>373</v>
      </c>
      <c r="L363" s="5" t="s">
        <v>373</v>
      </c>
      <c r="M363" s="13" t="s">
        <v>370</v>
      </c>
      <c r="N363" s="37">
        <v>722.9</v>
      </c>
      <c r="O363" s="37">
        <v>558</v>
      </c>
      <c r="P363" s="4">
        <f t="shared" si="51"/>
        <v>0.77189099460506294</v>
      </c>
      <c r="Q363" s="13">
        <v>20</v>
      </c>
      <c r="R363" s="22">
        <v>1</v>
      </c>
      <c r="S363" s="13">
        <v>15</v>
      </c>
      <c r="T363" s="37">
        <v>0</v>
      </c>
      <c r="U363" s="37">
        <v>0</v>
      </c>
      <c r="V363" s="4">
        <f t="shared" si="52"/>
        <v>1</v>
      </c>
      <c r="W363" s="13">
        <v>25</v>
      </c>
      <c r="X363" s="37">
        <v>1</v>
      </c>
      <c r="Y363" s="37">
        <v>2.2000000000000002</v>
      </c>
      <c r="Z363" s="4">
        <f t="shared" si="53"/>
        <v>2.2000000000000002</v>
      </c>
      <c r="AA363" s="13">
        <v>25</v>
      </c>
      <c r="AB363" s="20">
        <f t="shared" si="56"/>
        <v>1.5313373659205045</v>
      </c>
      <c r="AC363" s="20">
        <f t="shared" si="58"/>
        <v>1.2331337365920505</v>
      </c>
      <c r="AD363" s="20">
        <v>3937</v>
      </c>
      <c r="AE363" s="4">
        <f t="shared" si="54"/>
        <v>357.90909090909093</v>
      </c>
      <c r="AF363" s="21">
        <f t="shared" si="55"/>
        <v>441.3</v>
      </c>
      <c r="AG363" s="21">
        <f t="shared" si="57"/>
        <v>83.390909090909076</v>
      </c>
    </row>
    <row r="364" spans="1:33" s="2" customFormat="1" ht="19.5" customHeight="1" x14ac:dyDescent="0.25">
      <c r="A364" s="36" t="s">
        <v>357</v>
      </c>
      <c r="B364" s="37"/>
      <c r="C364" s="37"/>
      <c r="D364" s="4"/>
      <c r="E364" s="13"/>
      <c r="F364" s="5"/>
      <c r="G364" s="5"/>
      <c r="H364" s="5"/>
      <c r="I364" s="13"/>
      <c r="J364" s="5"/>
      <c r="K364" s="5"/>
      <c r="L364" s="5"/>
      <c r="M364" s="13"/>
      <c r="N364" s="37"/>
      <c r="O364" s="37"/>
      <c r="P364" s="4"/>
      <c r="Q364" s="13"/>
      <c r="R364" s="22"/>
      <c r="S364" s="13"/>
      <c r="T364" s="37"/>
      <c r="U364" s="37"/>
      <c r="V364" s="4"/>
      <c r="W364" s="13"/>
      <c r="X364" s="37"/>
      <c r="Y364" s="37"/>
      <c r="Z364" s="4"/>
      <c r="AA364" s="13"/>
      <c r="AB364" s="20"/>
      <c r="AC364" s="20"/>
      <c r="AD364" s="20"/>
      <c r="AE364" s="7"/>
      <c r="AF364" s="21"/>
      <c r="AG364" s="21"/>
    </row>
    <row r="365" spans="1:33" s="2" customFormat="1" ht="15.6" x14ac:dyDescent="0.25">
      <c r="A365" s="16" t="s">
        <v>358</v>
      </c>
      <c r="B365" s="37">
        <v>660</v>
      </c>
      <c r="C365" s="37">
        <v>680</v>
      </c>
      <c r="D365" s="4">
        <f t="shared" si="50"/>
        <v>1.0303030303030303</v>
      </c>
      <c r="E365" s="13">
        <v>10</v>
      </c>
      <c r="F365" s="5" t="s">
        <v>373</v>
      </c>
      <c r="G365" s="5" t="s">
        <v>373</v>
      </c>
      <c r="H365" s="5" t="s">
        <v>373</v>
      </c>
      <c r="I365" s="13" t="s">
        <v>370</v>
      </c>
      <c r="J365" s="5" t="s">
        <v>373</v>
      </c>
      <c r="K365" s="5" t="s">
        <v>373</v>
      </c>
      <c r="L365" s="5" t="s">
        <v>373</v>
      </c>
      <c r="M365" s="13" t="s">
        <v>370</v>
      </c>
      <c r="N365" s="37">
        <v>41.3</v>
      </c>
      <c r="O365" s="37">
        <v>2.4</v>
      </c>
      <c r="P365" s="4">
        <f t="shared" si="51"/>
        <v>5.8111380145278453E-2</v>
      </c>
      <c r="Q365" s="13">
        <v>20</v>
      </c>
      <c r="R365" s="22">
        <v>1</v>
      </c>
      <c r="S365" s="13">
        <v>15</v>
      </c>
      <c r="T365" s="37">
        <v>6</v>
      </c>
      <c r="U365" s="37">
        <v>0</v>
      </c>
      <c r="V365" s="4">
        <f t="shared" si="52"/>
        <v>0</v>
      </c>
      <c r="W365" s="13">
        <v>15</v>
      </c>
      <c r="X365" s="37">
        <v>1</v>
      </c>
      <c r="Y365" s="37">
        <v>0</v>
      </c>
      <c r="Z365" s="4">
        <f t="shared" si="53"/>
        <v>0</v>
      </c>
      <c r="AA365" s="13">
        <v>35</v>
      </c>
      <c r="AB365" s="20">
        <f t="shared" si="56"/>
        <v>0.27858166216774599</v>
      </c>
      <c r="AC365" s="20">
        <f t="shared" si="58"/>
        <v>0.27858166216774599</v>
      </c>
      <c r="AD365" s="20">
        <v>2131</v>
      </c>
      <c r="AE365" s="4">
        <f t="shared" si="54"/>
        <v>193.72727272727272</v>
      </c>
      <c r="AF365" s="21">
        <f t="shared" si="55"/>
        <v>54</v>
      </c>
      <c r="AG365" s="21">
        <f t="shared" si="57"/>
        <v>-139.72727272727272</v>
      </c>
    </row>
    <row r="366" spans="1:33" s="2" customFormat="1" ht="15.6" x14ac:dyDescent="0.25">
      <c r="A366" s="16" t="s">
        <v>359</v>
      </c>
      <c r="B366" s="37">
        <v>0</v>
      </c>
      <c r="C366" s="37">
        <v>0</v>
      </c>
      <c r="D366" s="4">
        <f t="shared" si="50"/>
        <v>0</v>
      </c>
      <c r="E366" s="13">
        <v>0</v>
      </c>
      <c r="F366" s="5" t="s">
        <v>373</v>
      </c>
      <c r="G366" s="5" t="s">
        <v>373</v>
      </c>
      <c r="H366" s="5" t="s">
        <v>373</v>
      </c>
      <c r="I366" s="13" t="s">
        <v>370</v>
      </c>
      <c r="J366" s="5" t="s">
        <v>373</v>
      </c>
      <c r="K366" s="5" t="s">
        <v>373</v>
      </c>
      <c r="L366" s="5" t="s">
        <v>373</v>
      </c>
      <c r="M366" s="13" t="s">
        <v>370</v>
      </c>
      <c r="N366" s="37">
        <v>27.4</v>
      </c>
      <c r="O366" s="37">
        <v>50.4</v>
      </c>
      <c r="P366" s="4">
        <f t="shared" si="51"/>
        <v>1.8394160583941606</v>
      </c>
      <c r="Q366" s="13">
        <v>20</v>
      </c>
      <c r="R366" s="22">
        <v>1</v>
      </c>
      <c r="S366" s="13">
        <v>15</v>
      </c>
      <c r="T366" s="37">
        <v>7</v>
      </c>
      <c r="U366" s="37">
        <v>0</v>
      </c>
      <c r="V366" s="4">
        <f t="shared" si="52"/>
        <v>0</v>
      </c>
      <c r="W366" s="13">
        <v>25</v>
      </c>
      <c r="X366" s="37">
        <v>0</v>
      </c>
      <c r="Y366" s="37">
        <v>0</v>
      </c>
      <c r="Z366" s="4">
        <f t="shared" si="53"/>
        <v>1</v>
      </c>
      <c r="AA366" s="13">
        <v>25</v>
      </c>
      <c r="AB366" s="20">
        <f t="shared" si="56"/>
        <v>0.90339201373980249</v>
      </c>
      <c r="AC366" s="20">
        <f t="shared" si="58"/>
        <v>0.90339201373980249</v>
      </c>
      <c r="AD366" s="20">
        <v>2408</v>
      </c>
      <c r="AE366" s="4">
        <f t="shared" si="54"/>
        <v>218.90909090909091</v>
      </c>
      <c r="AF366" s="21">
        <f t="shared" si="55"/>
        <v>197.8</v>
      </c>
      <c r="AG366" s="21">
        <f t="shared" si="57"/>
        <v>-21.109090909090895</v>
      </c>
    </row>
    <row r="367" spans="1:33" s="2" customFormat="1" ht="15.75" customHeight="1" x14ac:dyDescent="0.25">
      <c r="A367" s="16" t="s">
        <v>360</v>
      </c>
      <c r="B367" s="37">
        <v>1.2</v>
      </c>
      <c r="C367" s="37">
        <v>1264</v>
      </c>
      <c r="D367" s="4">
        <f t="shared" ref="D367:D376" si="59">IF((E367=0),0,IF(B367=0,1,IF(C367&lt;0,0,C367/B367)))</f>
        <v>1053.3333333333335</v>
      </c>
      <c r="E367" s="13">
        <v>10</v>
      </c>
      <c r="F367" s="5" t="s">
        <v>373</v>
      </c>
      <c r="G367" s="5" t="s">
        <v>373</v>
      </c>
      <c r="H367" s="5" t="s">
        <v>373</v>
      </c>
      <c r="I367" s="13" t="s">
        <v>370</v>
      </c>
      <c r="J367" s="5" t="s">
        <v>373</v>
      </c>
      <c r="K367" s="5" t="s">
        <v>373</v>
      </c>
      <c r="L367" s="5" t="s">
        <v>373</v>
      </c>
      <c r="M367" s="13" t="s">
        <v>370</v>
      </c>
      <c r="N367" s="37">
        <v>226</v>
      </c>
      <c r="O367" s="37">
        <v>283.5</v>
      </c>
      <c r="P367" s="4">
        <f t="shared" si="51"/>
        <v>1.2544247787610618</v>
      </c>
      <c r="Q367" s="13">
        <v>20</v>
      </c>
      <c r="R367" s="22">
        <v>1</v>
      </c>
      <c r="S367" s="13">
        <v>15</v>
      </c>
      <c r="T367" s="37">
        <v>1</v>
      </c>
      <c r="U367" s="37">
        <v>0</v>
      </c>
      <c r="V367" s="4">
        <f t="shared" si="52"/>
        <v>0</v>
      </c>
      <c r="W367" s="13">
        <v>15</v>
      </c>
      <c r="X367" s="37">
        <v>0</v>
      </c>
      <c r="Y367" s="37">
        <v>0</v>
      </c>
      <c r="Z367" s="4">
        <f t="shared" si="53"/>
        <v>1</v>
      </c>
      <c r="AA367" s="13">
        <v>35</v>
      </c>
      <c r="AB367" s="20">
        <f t="shared" si="56"/>
        <v>111.66759819903744</v>
      </c>
      <c r="AC367" s="20">
        <f t="shared" si="58"/>
        <v>1.3</v>
      </c>
      <c r="AD367" s="20">
        <v>1878</v>
      </c>
      <c r="AE367" s="4">
        <f t="shared" si="54"/>
        <v>170.72727272727272</v>
      </c>
      <c r="AF367" s="21">
        <f t="shared" si="55"/>
        <v>221.9</v>
      </c>
      <c r="AG367" s="21">
        <f t="shared" si="57"/>
        <v>51.172727272727286</v>
      </c>
    </row>
    <row r="368" spans="1:33" s="2" customFormat="1" ht="15.6" x14ac:dyDescent="0.25">
      <c r="A368" s="16" t="s">
        <v>361</v>
      </c>
      <c r="B368" s="37">
        <v>0</v>
      </c>
      <c r="C368" s="37">
        <v>0</v>
      </c>
      <c r="D368" s="4">
        <f t="shared" si="59"/>
        <v>0</v>
      </c>
      <c r="E368" s="13">
        <v>0</v>
      </c>
      <c r="F368" s="5" t="s">
        <v>373</v>
      </c>
      <c r="G368" s="5" t="s">
        <v>373</v>
      </c>
      <c r="H368" s="5" t="s">
        <v>373</v>
      </c>
      <c r="I368" s="13" t="s">
        <v>370</v>
      </c>
      <c r="J368" s="5" t="s">
        <v>373</v>
      </c>
      <c r="K368" s="5" t="s">
        <v>373</v>
      </c>
      <c r="L368" s="5" t="s">
        <v>373</v>
      </c>
      <c r="M368" s="13" t="s">
        <v>370</v>
      </c>
      <c r="N368" s="37">
        <v>12.1</v>
      </c>
      <c r="O368" s="37">
        <v>20.6</v>
      </c>
      <c r="P368" s="4">
        <f t="shared" ref="P368:P376" si="60">IF((Q368=0),0,IF(N368=0,1,IF(O368&lt;0,0,O368/N368)))</f>
        <v>1.7024793388429753</v>
      </c>
      <c r="Q368" s="13">
        <v>20</v>
      </c>
      <c r="R368" s="22">
        <v>1</v>
      </c>
      <c r="S368" s="13">
        <v>15</v>
      </c>
      <c r="T368" s="37">
        <v>6</v>
      </c>
      <c r="U368" s="37">
        <v>0</v>
      </c>
      <c r="V368" s="4">
        <f t="shared" ref="V368:V376" si="61">IF((W368=0),0,IF(T368=0,1,IF(U368&lt;0,0,U368/T368)))</f>
        <v>0</v>
      </c>
      <c r="W368" s="13">
        <v>20</v>
      </c>
      <c r="X368" s="37">
        <v>1</v>
      </c>
      <c r="Y368" s="37">
        <v>0</v>
      </c>
      <c r="Z368" s="4">
        <f t="shared" ref="Z368:Z376" si="62">IF((AA368=0),0,IF(X368=0,1,IF(Y368&lt;0,0,Y368/X368)))</f>
        <v>0</v>
      </c>
      <c r="AA368" s="13">
        <v>30</v>
      </c>
      <c r="AB368" s="20">
        <f t="shared" si="56"/>
        <v>0.57705396208070003</v>
      </c>
      <c r="AC368" s="20">
        <f t="shared" si="58"/>
        <v>0.57705396208070003</v>
      </c>
      <c r="AD368" s="20">
        <v>2798</v>
      </c>
      <c r="AE368" s="4">
        <f t="shared" ref="AE368:AE376" si="63">AD368/11</f>
        <v>254.36363636363637</v>
      </c>
      <c r="AF368" s="21">
        <f t="shared" ref="AF368:AF376" si="64">ROUND(AC368*AE368,1)</f>
        <v>146.80000000000001</v>
      </c>
      <c r="AG368" s="21">
        <f t="shared" si="57"/>
        <v>-107.56363636363636</v>
      </c>
    </row>
    <row r="369" spans="1:33" s="2" customFormat="1" ht="15.6" x14ac:dyDescent="0.25">
      <c r="A369" s="16" t="s">
        <v>362</v>
      </c>
      <c r="B369" s="37">
        <v>83</v>
      </c>
      <c r="C369" s="37">
        <v>515.70000000000005</v>
      </c>
      <c r="D369" s="4">
        <f t="shared" si="59"/>
        <v>6.2132530120481935</v>
      </c>
      <c r="E369" s="13">
        <v>10</v>
      </c>
      <c r="F369" s="5" t="s">
        <v>373</v>
      </c>
      <c r="G369" s="5" t="s">
        <v>373</v>
      </c>
      <c r="H369" s="5" t="s">
        <v>373</v>
      </c>
      <c r="I369" s="13" t="s">
        <v>370</v>
      </c>
      <c r="J369" s="5" t="s">
        <v>373</v>
      </c>
      <c r="K369" s="5" t="s">
        <v>373</v>
      </c>
      <c r="L369" s="5" t="s">
        <v>373</v>
      </c>
      <c r="M369" s="13" t="s">
        <v>370</v>
      </c>
      <c r="N369" s="37">
        <v>222.5</v>
      </c>
      <c r="O369" s="37">
        <v>350.8</v>
      </c>
      <c r="P369" s="4">
        <f t="shared" si="60"/>
        <v>1.5766292134831461</v>
      </c>
      <c r="Q369" s="13">
        <v>20</v>
      </c>
      <c r="R369" s="22">
        <v>1</v>
      </c>
      <c r="S369" s="13">
        <v>15</v>
      </c>
      <c r="T369" s="37">
        <v>9</v>
      </c>
      <c r="U369" s="37">
        <v>0</v>
      </c>
      <c r="V369" s="4">
        <f t="shared" si="61"/>
        <v>0</v>
      </c>
      <c r="W369" s="13">
        <v>20</v>
      </c>
      <c r="X369" s="37">
        <v>1</v>
      </c>
      <c r="Y369" s="37">
        <v>0</v>
      </c>
      <c r="Z369" s="4">
        <f t="shared" si="62"/>
        <v>0</v>
      </c>
      <c r="AA369" s="13">
        <v>30</v>
      </c>
      <c r="AB369" s="20">
        <f t="shared" si="56"/>
        <v>1.1438433093699458</v>
      </c>
      <c r="AC369" s="20">
        <f t="shared" si="58"/>
        <v>1.1438433093699458</v>
      </c>
      <c r="AD369" s="20">
        <v>1138</v>
      </c>
      <c r="AE369" s="4">
        <f t="shared" si="63"/>
        <v>103.45454545454545</v>
      </c>
      <c r="AF369" s="21">
        <f t="shared" si="64"/>
        <v>118.3</v>
      </c>
      <c r="AG369" s="21">
        <f t="shared" si="57"/>
        <v>14.845454545454544</v>
      </c>
    </row>
    <row r="370" spans="1:33" s="2" customFormat="1" ht="18.75" customHeight="1" x14ac:dyDescent="0.25">
      <c r="A370" s="16" t="s">
        <v>363</v>
      </c>
      <c r="B370" s="37">
        <v>0</v>
      </c>
      <c r="C370" s="37">
        <v>68.2</v>
      </c>
      <c r="D370" s="4">
        <f t="shared" si="59"/>
        <v>0</v>
      </c>
      <c r="E370" s="13">
        <v>0</v>
      </c>
      <c r="F370" s="5" t="s">
        <v>373</v>
      </c>
      <c r="G370" s="5" t="s">
        <v>373</v>
      </c>
      <c r="H370" s="5" t="s">
        <v>373</v>
      </c>
      <c r="I370" s="13" t="s">
        <v>370</v>
      </c>
      <c r="J370" s="5" t="s">
        <v>373</v>
      </c>
      <c r="K370" s="5" t="s">
        <v>373</v>
      </c>
      <c r="L370" s="5" t="s">
        <v>373</v>
      </c>
      <c r="M370" s="13" t="s">
        <v>370</v>
      </c>
      <c r="N370" s="37">
        <v>29.8</v>
      </c>
      <c r="O370" s="37">
        <v>70.7</v>
      </c>
      <c r="P370" s="4">
        <f t="shared" si="60"/>
        <v>2.3724832214765099</v>
      </c>
      <c r="Q370" s="13">
        <v>20</v>
      </c>
      <c r="R370" s="22">
        <v>1</v>
      </c>
      <c r="S370" s="13">
        <v>15</v>
      </c>
      <c r="T370" s="37">
        <v>14</v>
      </c>
      <c r="U370" s="37">
        <v>0</v>
      </c>
      <c r="V370" s="4">
        <f t="shared" si="61"/>
        <v>0</v>
      </c>
      <c r="W370" s="13">
        <v>20</v>
      </c>
      <c r="X370" s="37">
        <v>1</v>
      </c>
      <c r="Y370" s="37">
        <v>0.7</v>
      </c>
      <c r="Z370" s="4">
        <f t="shared" si="62"/>
        <v>0.7</v>
      </c>
      <c r="AA370" s="13">
        <v>30</v>
      </c>
      <c r="AB370" s="20">
        <f t="shared" si="56"/>
        <v>0.98176075799447293</v>
      </c>
      <c r="AC370" s="20">
        <f t="shared" si="58"/>
        <v>0.98176075799447293</v>
      </c>
      <c r="AD370" s="20">
        <v>2469</v>
      </c>
      <c r="AE370" s="4">
        <f t="shared" si="63"/>
        <v>224.45454545454547</v>
      </c>
      <c r="AF370" s="21">
        <f t="shared" si="64"/>
        <v>220.4</v>
      </c>
      <c r="AG370" s="21">
        <f t="shared" si="57"/>
        <v>-4.0545454545454618</v>
      </c>
    </row>
    <row r="371" spans="1:33" s="2" customFormat="1" ht="15.6" x14ac:dyDescent="0.25">
      <c r="A371" s="16" t="s">
        <v>364</v>
      </c>
      <c r="B371" s="37">
        <v>0</v>
      </c>
      <c r="C371" s="37">
        <v>0</v>
      </c>
      <c r="D371" s="4">
        <f t="shared" si="59"/>
        <v>0</v>
      </c>
      <c r="E371" s="13">
        <v>0</v>
      </c>
      <c r="F371" s="5" t="s">
        <v>373</v>
      </c>
      <c r="G371" s="5" t="s">
        <v>373</v>
      </c>
      <c r="H371" s="5" t="s">
        <v>373</v>
      </c>
      <c r="I371" s="13" t="s">
        <v>370</v>
      </c>
      <c r="J371" s="5" t="s">
        <v>373</v>
      </c>
      <c r="K371" s="5" t="s">
        <v>373</v>
      </c>
      <c r="L371" s="5" t="s">
        <v>373</v>
      </c>
      <c r="M371" s="13" t="s">
        <v>370</v>
      </c>
      <c r="N371" s="37">
        <v>16.3</v>
      </c>
      <c r="O371" s="37">
        <v>35.700000000000003</v>
      </c>
      <c r="P371" s="4">
        <f t="shared" si="60"/>
        <v>2.1901840490797548</v>
      </c>
      <c r="Q371" s="13">
        <v>20</v>
      </c>
      <c r="R371" s="22">
        <v>1</v>
      </c>
      <c r="S371" s="13">
        <v>15</v>
      </c>
      <c r="T371" s="37">
        <v>7</v>
      </c>
      <c r="U371" s="37">
        <v>0</v>
      </c>
      <c r="V371" s="4">
        <f t="shared" si="61"/>
        <v>0</v>
      </c>
      <c r="W371" s="13">
        <v>30</v>
      </c>
      <c r="X371" s="37">
        <v>0</v>
      </c>
      <c r="Y371" s="37">
        <v>0</v>
      </c>
      <c r="Z371" s="4">
        <f t="shared" si="62"/>
        <v>1</v>
      </c>
      <c r="AA371" s="13">
        <v>20</v>
      </c>
      <c r="AB371" s="20">
        <f t="shared" si="56"/>
        <v>0.92710212919523638</v>
      </c>
      <c r="AC371" s="20">
        <f t="shared" si="58"/>
        <v>0.92710212919523638</v>
      </c>
      <c r="AD371" s="20">
        <v>1369</v>
      </c>
      <c r="AE371" s="4">
        <f t="shared" si="63"/>
        <v>124.45454545454545</v>
      </c>
      <c r="AF371" s="21">
        <f t="shared" si="64"/>
        <v>115.4</v>
      </c>
      <c r="AG371" s="21">
        <f t="shared" si="57"/>
        <v>-9.0545454545454476</v>
      </c>
    </row>
    <row r="372" spans="1:33" s="2" customFormat="1" ht="15.6" x14ac:dyDescent="0.25">
      <c r="A372" s="16" t="s">
        <v>365</v>
      </c>
      <c r="B372" s="37">
        <v>0</v>
      </c>
      <c r="C372" s="37">
        <v>0</v>
      </c>
      <c r="D372" s="4">
        <f t="shared" si="59"/>
        <v>0</v>
      </c>
      <c r="E372" s="13">
        <v>0</v>
      </c>
      <c r="F372" s="5" t="s">
        <v>373</v>
      </c>
      <c r="G372" s="5" t="s">
        <v>373</v>
      </c>
      <c r="H372" s="5" t="s">
        <v>373</v>
      </c>
      <c r="I372" s="13" t="s">
        <v>370</v>
      </c>
      <c r="J372" s="5" t="s">
        <v>373</v>
      </c>
      <c r="K372" s="5" t="s">
        <v>373</v>
      </c>
      <c r="L372" s="5" t="s">
        <v>373</v>
      </c>
      <c r="M372" s="13" t="s">
        <v>370</v>
      </c>
      <c r="N372" s="37">
        <v>15</v>
      </c>
      <c r="O372" s="37">
        <v>33</v>
      </c>
      <c r="P372" s="4">
        <f t="shared" si="60"/>
        <v>2.2000000000000002</v>
      </c>
      <c r="Q372" s="13">
        <v>20</v>
      </c>
      <c r="R372" s="22">
        <v>1</v>
      </c>
      <c r="S372" s="13">
        <v>15</v>
      </c>
      <c r="T372" s="37">
        <v>16</v>
      </c>
      <c r="U372" s="37">
        <v>0</v>
      </c>
      <c r="V372" s="4">
        <f t="shared" si="61"/>
        <v>0</v>
      </c>
      <c r="W372" s="13">
        <v>25</v>
      </c>
      <c r="X372" s="37">
        <v>1</v>
      </c>
      <c r="Y372" s="37">
        <v>0</v>
      </c>
      <c r="Z372" s="4">
        <f t="shared" si="62"/>
        <v>0</v>
      </c>
      <c r="AA372" s="13">
        <v>25</v>
      </c>
      <c r="AB372" s="20">
        <f t="shared" si="56"/>
        <v>0.69411764705882351</v>
      </c>
      <c r="AC372" s="20">
        <f t="shared" si="58"/>
        <v>0.69411764705882351</v>
      </c>
      <c r="AD372" s="20">
        <v>1983</v>
      </c>
      <c r="AE372" s="4">
        <f t="shared" si="63"/>
        <v>180.27272727272728</v>
      </c>
      <c r="AF372" s="21">
        <f t="shared" si="64"/>
        <v>125.1</v>
      </c>
      <c r="AG372" s="21">
        <f t="shared" si="57"/>
        <v>-55.172727272727286</v>
      </c>
    </row>
    <row r="373" spans="1:33" s="2" customFormat="1" ht="15.6" x14ac:dyDescent="0.25">
      <c r="A373" s="16" t="s">
        <v>366</v>
      </c>
      <c r="B373" s="37">
        <v>0</v>
      </c>
      <c r="C373" s="37">
        <v>0</v>
      </c>
      <c r="D373" s="4">
        <f t="shared" si="59"/>
        <v>0</v>
      </c>
      <c r="E373" s="13">
        <v>0</v>
      </c>
      <c r="F373" s="5" t="s">
        <v>373</v>
      </c>
      <c r="G373" s="5" t="s">
        <v>373</v>
      </c>
      <c r="H373" s="5" t="s">
        <v>373</v>
      </c>
      <c r="I373" s="13" t="s">
        <v>370</v>
      </c>
      <c r="J373" s="5" t="s">
        <v>373</v>
      </c>
      <c r="K373" s="5" t="s">
        <v>373</v>
      </c>
      <c r="L373" s="5" t="s">
        <v>373</v>
      </c>
      <c r="M373" s="13" t="s">
        <v>370</v>
      </c>
      <c r="N373" s="37">
        <v>32.799999999999997</v>
      </c>
      <c r="O373" s="37">
        <v>52.9</v>
      </c>
      <c r="P373" s="4">
        <f t="shared" si="60"/>
        <v>1.6128048780487805</v>
      </c>
      <c r="Q373" s="13">
        <v>20</v>
      </c>
      <c r="R373" s="22">
        <v>1</v>
      </c>
      <c r="S373" s="13">
        <v>15</v>
      </c>
      <c r="T373" s="37">
        <v>8</v>
      </c>
      <c r="U373" s="37">
        <v>0</v>
      </c>
      <c r="V373" s="4">
        <f t="shared" si="61"/>
        <v>0</v>
      </c>
      <c r="W373" s="13">
        <v>20</v>
      </c>
      <c r="X373" s="37">
        <v>1</v>
      </c>
      <c r="Y373" s="37">
        <v>0</v>
      </c>
      <c r="Z373" s="4">
        <f t="shared" si="62"/>
        <v>0</v>
      </c>
      <c r="AA373" s="13">
        <v>30</v>
      </c>
      <c r="AB373" s="20">
        <f t="shared" si="56"/>
        <v>0.5559540889526543</v>
      </c>
      <c r="AC373" s="20">
        <f t="shared" si="58"/>
        <v>0.5559540889526543</v>
      </c>
      <c r="AD373" s="20">
        <v>2732</v>
      </c>
      <c r="AE373" s="4">
        <f t="shared" si="63"/>
        <v>248.36363636363637</v>
      </c>
      <c r="AF373" s="21">
        <f t="shared" si="64"/>
        <v>138.1</v>
      </c>
      <c r="AG373" s="21">
        <f t="shared" si="57"/>
        <v>-110.26363636363638</v>
      </c>
    </row>
    <row r="374" spans="1:33" s="2" customFormat="1" ht="15.6" x14ac:dyDescent="0.25">
      <c r="A374" s="16" t="s">
        <v>367</v>
      </c>
      <c r="B374" s="37">
        <v>0</v>
      </c>
      <c r="C374" s="37">
        <v>0</v>
      </c>
      <c r="D374" s="4">
        <f t="shared" si="59"/>
        <v>0</v>
      </c>
      <c r="E374" s="13">
        <v>0</v>
      </c>
      <c r="F374" s="5" t="s">
        <v>373</v>
      </c>
      <c r="G374" s="5" t="s">
        <v>373</v>
      </c>
      <c r="H374" s="5" t="s">
        <v>373</v>
      </c>
      <c r="I374" s="13" t="s">
        <v>370</v>
      </c>
      <c r="J374" s="5" t="s">
        <v>373</v>
      </c>
      <c r="K374" s="5" t="s">
        <v>373</v>
      </c>
      <c r="L374" s="5" t="s">
        <v>373</v>
      </c>
      <c r="M374" s="13" t="s">
        <v>370</v>
      </c>
      <c r="N374" s="37">
        <v>9.6</v>
      </c>
      <c r="O374" s="37">
        <v>16.399999999999999</v>
      </c>
      <c r="P374" s="4">
        <f t="shared" si="60"/>
        <v>1.7083333333333333</v>
      </c>
      <c r="Q374" s="13">
        <v>20</v>
      </c>
      <c r="R374" s="22">
        <v>1</v>
      </c>
      <c r="S374" s="13">
        <v>15</v>
      </c>
      <c r="T374" s="37">
        <v>18</v>
      </c>
      <c r="U374" s="37">
        <v>0</v>
      </c>
      <c r="V374" s="4">
        <f t="shared" si="61"/>
        <v>0</v>
      </c>
      <c r="W374" s="13">
        <v>20</v>
      </c>
      <c r="X374" s="37">
        <v>2</v>
      </c>
      <c r="Y374" s="37">
        <v>0</v>
      </c>
      <c r="Z374" s="4">
        <f t="shared" si="62"/>
        <v>0</v>
      </c>
      <c r="AA374" s="13">
        <v>30</v>
      </c>
      <c r="AB374" s="20">
        <f t="shared" si="56"/>
        <v>0.57843137254901955</v>
      </c>
      <c r="AC374" s="20">
        <f t="shared" si="58"/>
        <v>0.57843137254901955</v>
      </c>
      <c r="AD374" s="20">
        <v>2207</v>
      </c>
      <c r="AE374" s="4">
        <f t="shared" si="63"/>
        <v>200.63636363636363</v>
      </c>
      <c r="AF374" s="21">
        <f t="shared" si="64"/>
        <v>116.1</v>
      </c>
      <c r="AG374" s="21">
        <f t="shared" si="57"/>
        <v>-84.536363636363632</v>
      </c>
    </row>
    <row r="375" spans="1:33" s="2" customFormat="1" ht="15.6" x14ac:dyDescent="0.25">
      <c r="A375" s="16" t="s">
        <v>368</v>
      </c>
      <c r="B375" s="37">
        <v>2180</v>
      </c>
      <c r="C375" s="37">
        <v>2704</v>
      </c>
      <c r="D375" s="4">
        <f t="shared" si="59"/>
        <v>1.2403669724770643</v>
      </c>
      <c r="E375" s="13">
        <v>10</v>
      </c>
      <c r="F375" s="5" t="s">
        <v>373</v>
      </c>
      <c r="G375" s="5" t="s">
        <v>373</v>
      </c>
      <c r="H375" s="5" t="s">
        <v>373</v>
      </c>
      <c r="I375" s="13" t="s">
        <v>370</v>
      </c>
      <c r="J375" s="5" t="s">
        <v>373</v>
      </c>
      <c r="K375" s="5" t="s">
        <v>373</v>
      </c>
      <c r="L375" s="5" t="s">
        <v>373</v>
      </c>
      <c r="M375" s="13" t="s">
        <v>370</v>
      </c>
      <c r="N375" s="37">
        <v>151.19999999999999</v>
      </c>
      <c r="O375" s="37">
        <v>88.1</v>
      </c>
      <c r="P375" s="4">
        <f t="shared" si="60"/>
        <v>0.58267195767195767</v>
      </c>
      <c r="Q375" s="13">
        <v>20</v>
      </c>
      <c r="R375" s="22">
        <v>1</v>
      </c>
      <c r="S375" s="13">
        <v>15</v>
      </c>
      <c r="T375" s="37">
        <v>8</v>
      </c>
      <c r="U375" s="37">
        <v>0</v>
      </c>
      <c r="V375" s="4">
        <f t="shared" si="61"/>
        <v>0</v>
      </c>
      <c r="W375" s="13">
        <v>20</v>
      </c>
      <c r="X375" s="37">
        <v>1</v>
      </c>
      <c r="Y375" s="37">
        <v>0</v>
      </c>
      <c r="Z375" s="4">
        <f t="shared" si="62"/>
        <v>0</v>
      </c>
      <c r="AA375" s="13">
        <v>30</v>
      </c>
      <c r="AB375" s="20">
        <f t="shared" si="56"/>
        <v>0.41112746187589261</v>
      </c>
      <c r="AC375" s="20">
        <f t="shared" si="58"/>
        <v>0.41112746187589261</v>
      </c>
      <c r="AD375" s="20">
        <v>3201</v>
      </c>
      <c r="AE375" s="4">
        <f t="shared" si="63"/>
        <v>291</v>
      </c>
      <c r="AF375" s="21">
        <f t="shared" si="64"/>
        <v>119.6</v>
      </c>
      <c r="AG375" s="21">
        <f t="shared" si="57"/>
        <v>-171.4</v>
      </c>
    </row>
    <row r="376" spans="1:33" s="2" customFormat="1" ht="15.6" x14ac:dyDescent="0.25">
      <c r="A376" s="16" t="s">
        <v>369</v>
      </c>
      <c r="B376" s="37">
        <v>7778</v>
      </c>
      <c r="C376" s="37">
        <v>8575.7999999999993</v>
      </c>
      <c r="D376" s="4">
        <f t="shared" si="59"/>
        <v>1.1025713551041398</v>
      </c>
      <c r="E376" s="13">
        <v>10</v>
      </c>
      <c r="F376" s="5" t="s">
        <v>373</v>
      </c>
      <c r="G376" s="5" t="s">
        <v>373</v>
      </c>
      <c r="H376" s="5" t="s">
        <v>373</v>
      </c>
      <c r="I376" s="13" t="s">
        <v>370</v>
      </c>
      <c r="J376" s="5" t="s">
        <v>373</v>
      </c>
      <c r="K376" s="5" t="s">
        <v>373</v>
      </c>
      <c r="L376" s="5" t="s">
        <v>373</v>
      </c>
      <c r="M376" s="13" t="s">
        <v>370</v>
      </c>
      <c r="N376" s="37">
        <v>897.2</v>
      </c>
      <c r="O376" s="37">
        <v>613.29999999999995</v>
      </c>
      <c r="P376" s="4">
        <f t="shared" si="60"/>
        <v>0.68357111012037441</v>
      </c>
      <c r="Q376" s="13">
        <v>20</v>
      </c>
      <c r="R376" s="22">
        <v>1</v>
      </c>
      <c r="S376" s="13">
        <v>15</v>
      </c>
      <c r="T376" s="37">
        <v>7</v>
      </c>
      <c r="U376" s="37">
        <v>0</v>
      </c>
      <c r="V376" s="4">
        <f t="shared" si="61"/>
        <v>0</v>
      </c>
      <c r="W376" s="13">
        <v>20</v>
      </c>
      <c r="X376" s="37">
        <v>1</v>
      </c>
      <c r="Y376" s="37">
        <v>0.2</v>
      </c>
      <c r="Z376" s="4">
        <f t="shared" si="62"/>
        <v>0.2</v>
      </c>
      <c r="AA376" s="13">
        <v>30</v>
      </c>
      <c r="AB376" s="20">
        <f t="shared" si="56"/>
        <v>0.48102248161525146</v>
      </c>
      <c r="AC376" s="20">
        <f t="shared" si="58"/>
        <v>0.48102248161525146</v>
      </c>
      <c r="AD376" s="20">
        <v>4572</v>
      </c>
      <c r="AE376" s="4">
        <f t="shared" si="63"/>
        <v>415.63636363636363</v>
      </c>
      <c r="AF376" s="21">
        <f t="shared" si="64"/>
        <v>199.9</v>
      </c>
      <c r="AG376" s="21">
        <f t="shared" si="57"/>
        <v>-215.73636363636362</v>
      </c>
    </row>
    <row r="377" spans="1:33" ht="17.399999999999999" x14ac:dyDescent="0.25">
      <c r="A377" s="42" t="s">
        <v>391</v>
      </c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3">
        <f>SUM(AE7:AE376)</f>
        <v>251307.90909090952</v>
      </c>
      <c r="AF377" s="43">
        <f>SUM(AF7:AF376)</f>
        <v>251583.2999999999</v>
      </c>
      <c r="AG377" s="43">
        <f>SUM(AG7:AG376)</f>
        <v>275.39090909092181</v>
      </c>
    </row>
  </sheetData>
  <mergeCells count="16">
    <mergeCell ref="AH3:AH4"/>
    <mergeCell ref="AI3:AI4"/>
    <mergeCell ref="A1:AG1"/>
    <mergeCell ref="AB3:AB4"/>
    <mergeCell ref="AE3:AE4"/>
    <mergeCell ref="AC3:AC4"/>
    <mergeCell ref="AF3:AF4"/>
    <mergeCell ref="AG3:AG4"/>
    <mergeCell ref="R3:S3"/>
    <mergeCell ref="F3:I3"/>
    <mergeCell ref="B3:E3"/>
    <mergeCell ref="J3:M3"/>
    <mergeCell ref="A3:A4"/>
    <mergeCell ref="N3:Q3"/>
    <mergeCell ref="T3:W3"/>
    <mergeCell ref="X3:AA3"/>
  </mergeCells>
  <conditionalFormatting sqref="AG7:AG376">
    <cfRule type="cellIs" dxfId="8" priority="14" operator="lessThan">
      <formula>0</formula>
    </cfRule>
    <cfRule type="cellIs" dxfId="7" priority="15" operator="greaterThan">
      <formula>0</formula>
    </cfRule>
  </conditionalFormatting>
  <conditionalFormatting sqref="V18:V376">
    <cfRule type="expression" dxfId="6" priority="12">
      <formula>AND($T18=0,$W18&gt;0)</formula>
    </cfRule>
  </conditionalFormatting>
  <conditionalFormatting sqref="D7:D376">
    <cfRule type="expression" dxfId="5" priority="11">
      <formula>AND($B7=0,$E7&gt;0)</formula>
    </cfRule>
  </conditionalFormatting>
  <conditionalFormatting sqref="L7:L376">
    <cfRule type="expression" dxfId="4" priority="10">
      <formula>AND($J7=0,$M7&gt;0)</formula>
    </cfRule>
  </conditionalFormatting>
  <conditionalFormatting sqref="P7:P376">
    <cfRule type="expression" dxfId="3" priority="9">
      <formula>AND($N7=0,$Q7&gt;0)</formula>
    </cfRule>
  </conditionalFormatting>
  <conditionalFormatting sqref="Z18:Z376">
    <cfRule type="expression" dxfId="2" priority="4">
      <formula>AND($X18=0,$AA18&gt;0)</formula>
    </cfRule>
  </conditionalFormatting>
  <conditionalFormatting sqref="AH7:AH44">
    <cfRule type="cellIs" dxfId="1" priority="2" operator="lessThan">
      <formula>0</formula>
    </cfRule>
    <cfRule type="cellIs" dxfId="0" priority="1" operator="greaterThan">
      <formula>0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8" scale="47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6"/>
  <sheetViews>
    <sheetView tabSelected="1" zoomScaleNormal="100" workbookViewId="0">
      <selection activeCell="C37" sqref="C37"/>
    </sheetView>
  </sheetViews>
  <sheetFormatPr defaultRowHeight="13.2" x14ac:dyDescent="0.25"/>
  <cols>
    <col min="1" max="1" width="45.44140625" customWidth="1"/>
    <col min="3" max="3" width="11.44140625" customWidth="1"/>
    <col min="4" max="4" width="11" customWidth="1"/>
    <col min="5" max="5" width="10.44140625" customWidth="1"/>
    <col min="6" max="6" width="12" customWidth="1"/>
    <col min="7" max="7" width="11.44140625" customWidth="1"/>
    <col min="8" max="8" width="10.44140625" customWidth="1"/>
    <col min="9" max="9" width="12.33203125" customWidth="1"/>
    <col min="10" max="10" width="10.44140625" customWidth="1"/>
    <col min="11" max="11" width="11.5546875" customWidth="1"/>
    <col min="12" max="12" width="11.88671875" customWidth="1"/>
    <col min="13" max="13" width="10.5546875" customWidth="1"/>
    <col min="14" max="14" width="10.88671875" customWidth="1"/>
    <col min="15" max="15" width="11.33203125" customWidth="1"/>
    <col min="17" max="17" width="11.109375" customWidth="1"/>
    <col min="18" max="18" width="12.109375" customWidth="1"/>
    <col min="20" max="20" width="11" customWidth="1"/>
    <col min="21" max="21" width="11.44140625" customWidth="1"/>
    <col min="23" max="24" width="10.5546875" customWidth="1"/>
  </cols>
  <sheetData>
    <row r="1" spans="1:24" x14ac:dyDescent="0.25">
      <c r="A1" s="106" t="s">
        <v>428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3.8" thickBot="1" x14ac:dyDescent="0.3"/>
    <row r="3" spans="1:24" ht="96" customHeight="1" x14ac:dyDescent="0.25">
      <c r="A3" s="102" t="s">
        <v>15</v>
      </c>
      <c r="B3" s="107" t="s">
        <v>376</v>
      </c>
      <c r="C3" s="110" t="s">
        <v>393</v>
      </c>
      <c r="D3" s="110"/>
      <c r="E3" s="110"/>
      <c r="F3" s="112" t="s">
        <v>17</v>
      </c>
      <c r="G3" s="112"/>
      <c r="H3" s="112"/>
      <c r="I3" s="110" t="s">
        <v>394</v>
      </c>
      <c r="J3" s="110"/>
      <c r="K3" s="110"/>
      <c r="L3" s="111" t="s">
        <v>18</v>
      </c>
      <c r="M3" s="111"/>
      <c r="N3" s="111"/>
      <c r="O3" s="110" t="s">
        <v>19</v>
      </c>
      <c r="P3" s="110"/>
      <c r="Q3" s="110"/>
      <c r="R3" s="113" t="s">
        <v>20</v>
      </c>
      <c r="S3" s="114"/>
      <c r="T3" s="115"/>
      <c r="U3" s="116" t="s">
        <v>21</v>
      </c>
      <c r="V3" s="117"/>
      <c r="W3" s="118"/>
      <c r="X3" s="109" t="s">
        <v>379</v>
      </c>
    </row>
    <row r="4" spans="1:24" ht="66.599999999999994" thickBot="1" x14ac:dyDescent="0.3">
      <c r="A4" s="103"/>
      <c r="B4" s="108"/>
      <c r="C4" s="29" t="s">
        <v>377</v>
      </c>
      <c r="D4" s="29" t="s">
        <v>378</v>
      </c>
      <c r="E4" s="34" t="s">
        <v>381</v>
      </c>
      <c r="F4" s="29" t="s">
        <v>377</v>
      </c>
      <c r="G4" s="29" t="s">
        <v>378</v>
      </c>
      <c r="H4" s="34" t="s">
        <v>382</v>
      </c>
      <c r="I4" s="29" t="s">
        <v>377</v>
      </c>
      <c r="J4" s="29" t="s">
        <v>378</v>
      </c>
      <c r="K4" s="34" t="s">
        <v>383</v>
      </c>
      <c r="L4" s="29" t="s">
        <v>377</v>
      </c>
      <c r="M4" s="29" t="s">
        <v>378</v>
      </c>
      <c r="N4" s="34" t="s">
        <v>384</v>
      </c>
      <c r="O4" s="29" t="s">
        <v>377</v>
      </c>
      <c r="P4" s="29" t="s">
        <v>378</v>
      </c>
      <c r="Q4" s="34" t="s">
        <v>385</v>
      </c>
      <c r="R4" s="30" t="s">
        <v>377</v>
      </c>
      <c r="S4" s="30" t="s">
        <v>378</v>
      </c>
      <c r="T4" s="34" t="s">
        <v>386</v>
      </c>
      <c r="U4" s="30" t="s">
        <v>377</v>
      </c>
      <c r="V4" s="30" t="s">
        <v>378</v>
      </c>
      <c r="W4" s="34" t="s">
        <v>387</v>
      </c>
      <c r="X4" s="109"/>
    </row>
    <row r="5" spans="1:24" ht="13.8" x14ac:dyDescent="0.25">
      <c r="A5" s="66">
        <v>1</v>
      </c>
      <c r="B5" s="67">
        <v>2</v>
      </c>
      <c r="C5" s="68">
        <v>3</v>
      </c>
      <c r="D5" s="68">
        <v>4</v>
      </c>
      <c r="E5" s="69">
        <v>5</v>
      </c>
      <c r="F5" s="68">
        <v>6</v>
      </c>
      <c r="G5" s="68">
        <v>7</v>
      </c>
      <c r="H5" s="69">
        <v>8</v>
      </c>
      <c r="I5" s="68">
        <v>9</v>
      </c>
      <c r="J5" s="68">
        <v>10</v>
      </c>
      <c r="K5" s="69">
        <v>11</v>
      </c>
      <c r="L5" s="68">
        <v>12</v>
      </c>
      <c r="M5" s="68">
        <v>13</v>
      </c>
      <c r="N5" s="69">
        <v>14</v>
      </c>
      <c r="O5" s="68">
        <v>15</v>
      </c>
      <c r="P5" s="68">
        <v>16</v>
      </c>
      <c r="Q5" s="69">
        <v>17</v>
      </c>
      <c r="R5" s="68">
        <v>18</v>
      </c>
      <c r="S5" s="68">
        <v>19</v>
      </c>
      <c r="T5" s="69">
        <v>20</v>
      </c>
      <c r="U5" s="68">
        <v>21</v>
      </c>
      <c r="V5" s="68">
        <v>22</v>
      </c>
      <c r="W5" s="69">
        <v>23</v>
      </c>
      <c r="X5" s="68">
        <v>24</v>
      </c>
    </row>
    <row r="6" spans="1:24" ht="15.6" x14ac:dyDescent="0.25">
      <c r="A6" s="24" t="s">
        <v>4</v>
      </c>
      <c r="B6" s="119">
        <f>SUM(B7:B16)</f>
        <v>4636.654545454553</v>
      </c>
      <c r="C6" s="24"/>
      <c r="D6" s="24"/>
      <c r="E6" s="119">
        <f>SUM(E7:E16)</f>
        <v>4788.9479707368118</v>
      </c>
      <c r="F6" s="24"/>
      <c r="G6" s="24"/>
      <c r="H6" s="119">
        <f>SUM(H7:H16)</f>
        <v>0</v>
      </c>
      <c r="I6" s="24"/>
      <c r="J6" s="24"/>
      <c r="K6" s="119">
        <f>SUM(K7:K16)</f>
        <v>2910.290318905249</v>
      </c>
      <c r="L6" s="24"/>
      <c r="M6" s="24"/>
      <c r="N6" s="119">
        <f>SUM(N7:N16)</f>
        <v>-3062.5837441875087</v>
      </c>
      <c r="O6" s="24"/>
      <c r="P6" s="24"/>
      <c r="Q6" s="119">
        <f>SUM(Q7:Q16)</f>
        <v>0</v>
      </c>
      <c r="R6" s="24"/>
      <c r="S6" s="24"/>
      <c r="T6" s="24"/>
      <c r="U6" s="24"/>
      <c r="V6" s="24"/>
      <c r="W6" s="24"/>
      <c r="X6" s="24"/>
    </row>
    <row r="7" spans="1:24" ht="15.6" x14ac:dyDescent="0.25">
      <c r="A7" s="25" t="s">
        <v>5</v>
      </c>
      <c r="B7" s="28">
        <f>'Расчет субсидий'!AF7-'Расчет субсидий'!AE7</f>
        <v>-40.136363636360329</v>
      </c>
      <c r="C7" s="26">
        <f>'Расчет субсидий'!D7-1</f>
        <v>0.11536919730565098</v>
      </c>
      <c r="D7" s="32">
        <f>C7*'Расчет субсидий'!E7</f>
        <v>1.7305379595847648</v>
      </c>
      <c r="E7" s="41">
        <f>$B7*D7/$X7</f>
        <v>1037.6545778622308</v>
      </c>
      <c r="F7" s="51" t="s">
        <v>392</v>
      </c>
      <c r="G7" s="51" t="s">
        <v>392</v>
      </c>
      <c r="H7" s="51" t="s">
        <v>392</v>
      </c>
      <c r="I7" s="26">
        <f>'Расчет субсидий'!L7-1</f>
        <v>0</v>
      </c>
      <c r="J7" s="32">
        <f>I7*'Расчет субсидий'!M7</f>
        <v>0</v>
      </c>
      <c r="K7" s="41">
        <f>$B7*J7/$X7</f>
        <v>0</v>
      </c>
      <c r="L7" s="26">
        <f>'Расчет субсидий'!P7-1</f>
        <v>-8.9873748767268058E-2</v>
      </c>
      <c r="M7" s="32">
        <f>L7*'Расчет субсидий'!Q7</f>
        <v>-1.7974749753453612</v>
      </c>
      <c r="N7" s="41">
        <f>$B7*M7/$X7</f>
        <v>-1077.7909414985911</v>
      </c>
      <c r="O7" s="27">
        <f>'Расчет субсидий'!R7-1</f>
        <v>0</v>
      </c>
      <c r="P7" s="32">
        <f>O7*'Расчет субсидий'!S7</f>
        <v>0</v>
      </c>
      <c r="Q7" s="41">
        <f>$B7*P7/$X7</f>
        <v>0</v>
      </c>
      <c r="R7" s="33" t="s">
        <v>380</v>
      </c>
      <c r="S7" s="33" t="s">
        <v>380</v>
      </c>
      <c r="T7" s="33" t="s">
        <v>380</v>
      </c>
      <c r="U7" s="33" t="s">
        <v>380</v>
      </c>
      <c r="V7" s="33" t="s">
        <v>380</v>
      </c>
      <c r="W7" s="33" t="s">
        <v>380</v>
      </c>
      <c r="X7" s="32">
        <f>D7+J7+M7+P7</f>
        <v>-6.6937015760596408E-2</v>
      </c>
    </row>
    <row r="8" spans="1:24" ht="15.6" x14ac:dyDescent="0.25">
      <c r="A8" s="14" t="s">
        <v>6</v>
      </c>
      <c r="B8" s="28">
        <f>'Расчет субсидий'!AF8-'Расчет субсидий'!AE8</f>
        <v>1525.8636363636397</v>
      </c>
      <c r="C8" s="26">
        <f>'Расчет субсидий'!D8-1</f>
        <v>0.18018500445813879</v>
      </c>
      <c r="D8" s="32">
        <f>C8*'Расчет субсидий'!E8</f>
        <v>3.6037000891627757</v>
      </c>
      <c r="E8" s="41">
        <f t="shared" ref="E8:E71" si="0">$B8*D8/$X8</f>
        <v>2162.3036447380791</v>
      </c>
      <c r="F8" s="51" t="s">
        <v>392</v>
      </c>
      <c r="G8" s="51" t="s">
        <v>392</v>
      </c>
      <c r="H8" s="51" t="s">
        <v>392</v>
      </c>
      <c r="I8" s="26">
        <f>'Расчет субсидий'!L8-1</f>
        <v>0.125</v>
      </c>
      <c r="J8" s="32">
        <f>I8*'Расчет субсидий'!M8</f>
        <v>1.875</v>
      </c>
      <c r="K8" s="41">
        <f t="shared" ref="K8:K44" si="1">$B8*J8/$X8</f>
        <v>1125.0434924027797</v>
      </c>
      <c r="L8" s="26">
        <f>'Расчет субсидий'!P8-1</f>
        <v>-0.14678461705082457</v>
      </c>
      <c r="M8" s="32">
        <f>L8*'Расчет субсидий'!Q8</f>
        <v>-2.9356923410164915</v>
      </c>
      <c r="N8" s="41">
        <f t="shared" ref="N8:N71" si="2">$B8*M8/$X8</f>
        <v>-1761.4835007772192</v>
      </c>
      <c r="O8" s="27">
        <f>'Расчет субсидий'!R8-1</f>
        <v>0</v>
      </c>
      <c r="P8" s="32">
        <f>O8*'Расчет субсидий'!S8</f>
        <v>0</v>
      </c>
      <c r="Q8" s="41">
        <f t="shared" ref="Q8:Q71" si="3">$B8*P8/$X8</f>
        <v>0</v>
      </c>
      <c r="R8" s="33" t="s">
        <v>380</v>
      </c>
      <c r="S8" s="33" t="s">
        <v>380</v>
      </c>
      <c r="T8" s="33" t="s">
        <v>380</v>
      </c>
      <c r="U8" s="33" t="s">
        <v>380</v>
      </c>
      <c r="V8" s="33" t="s">
        <v>380</v>
      </c>
      <c r="W8" s="33" t="s">
        <v>380</v>
      </c>
      <c r="X8" s="32">
        <f t="shared" ref="X8:X16" si="4">D8+J8+M8+P8</f>
        <v>2.5430077481462843</v>
      </c>
    </row>
    <row r="9" spans="1:24" ht="15.6" x14ac:dyDescent="0.25">
      <c r="A9" s="14" t="s">
        <v>7</v>
      </c>
      <c r="B9" s="28">
        <f>'Расчет субсидий'!AF9-'Расчет субсидий'!AE9</f>
        <v>734.69090909091028</v>
      </c>
      <c r="C9" s="26">
        <f>'Расчет субсидий'!D9-1</f>
        <v>0.14639071433417183</v>
      </c>
      <c r="D9" s="32">
        <f>C9*'Расчет субсидий'!E9</f>
        <v>2.9278142866834367</v>
      </c>
      <c r="E9" s="41">
        <f t="shared" si="0"/>
        <v>543.16446791021838</v>
      </c>
      <c r="F9" s="51" t="s">
        <v>392</v>
      </c>
      <c r="G9" s="51" t="s">
        <v>392</v>
      </c>
      <c r="H9" s="51" t="s">
        <v>392</v>
      </c>
      <c r="I9" s="26">
        <f>'Расчет субсидий'!L9-1</f>
        <v>0.39999999999999991</v>
      </c>
      <c r="J9" s="32">
        <f>I9*'Расчет субсидий'!M9</f>
        <v>1.9999999999999996</v>
      </c>
      <c r="K9" s="41">
        <f t="shared" si="1"/>
        <v>371.03751449037634</v>
      </c>
      <c r="L9" s="26">
        <f>'Расчет субсидий'!P9-1</f>
        <v>-4.8380841909272831E-2</v>
      </c>
      <c r="M9" s="32">
        <f>L9*'Расчет субсидий'!Q9</f>
        <v>-0.96761683818545663</v>
      </c>
      <c r="N9" s="41">
        <f t="shared" si="2"/>
        <v>-179.51107330968426</v>
      </c>
      <c r="O9" s="27">
        <f>'Расчет субсидий'!R9-1</f>
        <v>0</v>
      </c>
      <c r="P9" s="32">
        <f>O9*'Расчет субсидий'!S9</f>
        <v>0</v>
      </c>
      <c r="Q9" s="41">
        <f t="shared" si="3"/>
        <v>0</v>
      </c>
      <c r="R9" s="33" t="s">
        <v>380</v>
      </c>
      <c r="S9" s="33" t="s">
        <v>380</v>
      </c>
      <c r="T9" s="33" t="s">
        <v>380</v>
      </c>
      <c r="U9" s="33" t="s">
        <v>380</v>
      </c>
      <c r="V9" s="33" t="s">
        <v>380</v>
      </c>
      <c r="W9" s="33" t="s">
        <v>380</v>
      </c>
      <c r="X9" s="32">
        <f t="shared" si="4"/>
        <v>3.9601974484979792</v>
      </c>
    </row>
    <row r="10" spans="1:24" ht="15.6" x14ac:dyDescent="0.25">
      <c r="A10" s="14" t="s">
        <v>8</v>
      </c>
      <c r="B10" s="28">
        <f>'Расчет субсидий'!AF10-'Расчет субсидий'!AE10</f>
        <v>289.69090909090937</v>
      </c>
      <c r="C10" s="26">
        <f>'Расчет субсидий'!D10-1</f>
        <v>0.1046089592754309</v>
      </c>
      <c r="D10" s="32">
        <f>C10*'Расчет субсидий'!E10</f>
        <v>2.092179185508618</v>
      </c>
      <c r="E10" s="41">
        <f t="shared" si="0"/>
        <v>146.70162974085372</v>
      </c>
      <c r="F10" s="51" t="s">
        <v>392</v>
      </c>
      <c r="G10" s="51" t="s">
        <v>392</v>
      </c>
      <c r="H10" s="51" t="s">
        <v>392</v>
      </c>
      <c r="I10" s="26">
        <f>'Расчет субсидий'!L10-1</f>
        <v>0.22222222222222232</v>
      </c>
      <c r="J10" s="32">
        <f>I10*'Расчет субсидий'!M10</f>
        <v>2.2222222222222232</v>
      </c>
      <c r="K10" s="41">
        <f t="shared" si="1"/>
        <v>155.82012473137613</v>
      </c>
      <c r="L10" s="26">
        <f>'Расчет субсидий'!P10-1</f>
        <v>-9.1493283635288858E-3</v>
      </c>
      <c r="M10" s="32">
        <f>L10*'Расчет субсидий'!Q10</f>
        <v>-0.18298656727057772</v>
      </c>
      <c r="N10" s="41">
        <f t="shared" si="2"/>
        <v>-12.83084538132049</v>
      </c>
      <c r="O10" s="27">
        <f>'Расчет субсидий'!R10-1</f>
        <v>0</v>
      </c>
      <c r="P10" s="32">
        <f>O10*'Расчет субсидий'!S10</f>
        <v>0</v>
      </c>
      <c r="Q10" s="41">
        <f t="shared" si="3"/>
        <v>0</v>
      </c>
      <c r="R10" s="33" t="s">
        <v>380</v>
      </c>
      <c r="S10" s="33" t="s">
        <v>380</v>
      </c>
      <c r="T10" s="33" t="s">
        <v>380</v>
      </c>
      <c r="U10" s="33" t="s">
        <v>380</v>
      </c>
      <c r="V10" s="33" t="s">
        <v>380</v>
      </c>
      <c r="W10" s="33" t="s">
        <v>380</v>
      </c>
      <c r="X10" s="32">
        <f t="shared" si="4"/>
        <v>4.1314148404602635</v>
      </c>
    </row>
    <row r="11" spans="1:24" ht="15.6" x14ac:dyDescent="0.25">
      <c r="A11" s="14" t="s">
        <v>9</v>
      </c>
      <c r="B11" s="28">
        <f>'Расчет субсидий'!AF11-'Расчет субсидий'!AE11</f>
        <v>1137.045454545454</v>
      </c>
      <c r="C11" s="26">
        <f>'Расчет субсидий'!D11-1</f>
        <v>-5.8121783733672272E-3</v>
      </c>
      <c r="D11" s="32">
        <f>C11*'Расчет субсидий'!E11</f>
        <v>-0.11624356746734454</v>
      </c>
      <c r="E11" s="41">
        <f t="shared" si="0"/>
        <v>-20.552898902286504</v>
      </c>
      <c r="F11" s="51" t="s">
        <v>392</v>
      </c>
      <c r="G11" s="51" t="s">
        <v>392</v>
      </c>
      <c r="H11" s="51" t="s">
        <v>392</v>
      </c>
      <c r="I11" s="26">
        <f>'Расчет субсидий'!L11-1</f>
        <v>0.30769230769230771</v>
      </c>
      <c r="J11" s="32">
        <f>I11*'Расчет субсидий'!M11</f>
        <v>3.0769230769230771</v>
      </c>
      <c r="K11" s="41">
        <f t="shared" si="1"/>
        <v>544.0274271337878</v>
      </c>
      <c r="L11" s="26">
        <f>'Расчет субсидий'!P11-1</f>
        <v>0.17351244150050849</v>
      </c>
      <c r="M11" s="32">
        <f>L11*'Расчет субсидий'!Q11</f>
        <v>3.4702488300101697</v>
      </c>
      <c r="N11" s="41">
        <f t="shared" si="2"/>
        <v>613.57092631395267</v>
      </c>
      <c r="O11" s="27">
        <f>'Расчет субсидий'!R11-1</f>
        <v>0</v>
      </c>
      <c r="P11" s="32">
        <f>O11*'Расчет субсидий'!S11</f>
        <v>0</v>
      </c>
      <c r="Q11" s="41">
        <f t="shared" si="3"/>
        <v>0</v>
      </c>
      <c r="R11" s="33" t="s">
        <v>380</v>
      </c>
      <c r="S11" s="33" t="s">
        <v>380</v>
      </c>
      <c r="T11" s="33" t="s">
        <v>380</v>
      </c>
      <c r="U11" s="33" t="s">
        <v>380</v>
      </c>
      <c r="V11" s="33" t="s">
        <v>380</v>
      </c>
      <c r="W11" s="33" t="s">
        <v>380</v>
      </c>
      <c r="X11" s="32">
        <f t="shared" si="4"/>
        <v>6.4309283394659023</v>
      </c>
    </row>
    <row r="12" spans="1:24" ht="15.6" x14ac:dyDescent="0.25">
      <c r="A12" s="14" t="s">
        <v>10</v>
      </c>
      <c r="B12" s="28">
        <f>'Расчет субсидий'!AF12-'Расчет субсидий'!AE12</f>
        <v>134.33636363636333</v>
      </c>
      <c r="C12" s="26">
        <f>'Расчет субсидий'!D12-1</f>
        <v>0.16977072884121225</v>
      </c>
      <c r="D12" s="32">
        <f>C12*'Расчет субсидий'!E12</f>
        <v>3.395414576824245</v>
      </c>
      <c r="E12" s="41">
        <f t="shared" si="0"/>
        <v>192.67949960953953</v>
      </c>
      <c r="F12" s="51" t="s">
        <v>392</v>
      </c>
      <c r="G12" s="51" t="s">
        <v>392</v>
      </c>
      <c r="H12" s="51" t="s">
        <v>392</v>
      </c>
      <c r="I12" s="26">
        <f>'Расчет субсидий'!L12-1</f>
        <v>0.1333333333333333</v>
      </c>
      <c r="J12" s="32">
        <f>I12*'Расчет субсидий'!M12</f>
        <v>1.9999999999999996</v>
      </c>
      <c r="K12" s="41">
        <f t="shared" si="1"/>
        <v>113.49394617357977</v>
      </c>
      <c r="L12" s="26">
        <f>'Расчет субсидий'!P12-1</f>
        <v>-0.15140638592647493</v>
      </c>
      <c r="M12" s="32">
        <f>L12*'Расчет субсидий'!Q12</f>
        <v>-3.0281277185294986</v>
      </c>
      <c r="N12" s="41">
        <f t="shared" si="2"/>
        <v>-171.83708214675596</v>
      </c>
      <c r="O12" s="27">
        <f>'Расчет субсидий'!R12-1</f>
        <v>0</v>
      </c>
      <c r="P12" s="32">
        <f>O12*'Расчет субсидий'!S12</f>
        <v>0</v>
      </c>
      <c r="Q12" s="41">
        <f t="shared" si="3"/>
        <v>0</v>
      </c>
      <c r="R12" s="33" t="s">
        <v>380</v>
      </c>
      <c r="S12" s="33" t="s">
        <v>380</v>
      </c>
      <c r="T12" s="33" t="s">
        <v>380</v>
      </c>
      <c r="U12" s="33" t="s">
        <v>380</v>
      </c>
      <c r="V12" s="33" t="s">
        <v>380</v>
      </c>
      <c r="W12" s="33" t="s">
        <v>380</v>
      </c>
      <c r="X12" s="32">
        <f t="shared" si="4"/>
        <v>2.3672868582947455</v>
      </c>
    </row>
    <row r="13" spans="1:24" ht="15.6" x14ac:dyDescent="0.25">
      <c r="A13" s="14" t="s">
        <v>11</v>
      </c>
      <c r="B13" s="28">
        <f>'Расчет субсидий'!AF13-'Расчет субсидий'!AE13</f>
        <v>128.51818181818271</v>
      </c>
      <c r="C13" s="26">
        <f>'Расчет субсидий'!D13-1</f>
        <v>0.17703642294193367</v>
      </c>
      <c r="D13" s="32">
        <f>C13*'Расчет субсидий'!E13</f>
        <v>3.5407284588386734</v>
      </c>
      <c r="E13" s="41">
        <f t="shared" si="0"/>
        <v>536.96461388709201</v>
      </c>
      <c r="F13" s="51" t="s">
        <v>392</v>
      </c>
      <c r="G13" s="51" t="s">
        <v>392</v>
      </c>
      <c r="H13" s="51" t="s">
        <v>392</v>
      </c>
      <c r="I13" s="26">
        <f>'Расчет субсидий'!L13-1</f>
        <v>7.6923076923076872E-2</v>
      </c>
      <c r="J13" s="32">
        <f>I13*'Расчет субсидий'!M13</f>
        <v>0.76923076923076872</v>
      </c>
      <c r="K13" s="41">
        <f t="shared" si="1"/>
        <v>116.65670152111778</v>
      </c>
      <c r="L13" s="26">
        <f>'Расчет субсидий'!P13-1</f>
        <v>-0.17312571078645789</v>
      </c>
      <c r="M13" s="32">
        <f>L13*'Расчет субсидий'!Q13</f>
        <v>-3.4625142157291577</v>
      </c>
      <c r="N13" s="41">
        <f t="shared" si="2"/>
        <v>-525.10313359002703</v>
      </c>
      <c r="O13" s="27">
        <f>'Расчет субсидий'!R13-1</f>
        <v>0</v>
      </c>
      <c r="P13" s="32">
        <f>O13*'Расчет субсидий'!S13</f>
        <v>0</v>
      </c>
      <c r="Q13" s="41">
        <f t="shared" si="3"/>
        <v>0</v>
      </c>
      <c r="R13" s="33" t="s">
        <v>380</v>
      </c>
      <c r="S13" s="33" t="s">
        <v>380</v>
      </c>
      <c r="T13" s="33" t="s">
        <v>380</v>
      </c>
      <c r="U13" s="33" t="s">
        <v>380</v>
      </c>
      <c r="V13" s="33" t="s">
        <v>380</v>
      </c>
      <c r="W13" s="33" t="s">
        <v>380</v>
      </c>
      <c r="X13" s="32">
        <f t="shared" si="4"/>
        <v>0.84744501234028391</v>
      </c>
    </row>
    <row r="14" spans="1:24" ht="15.6" x14ac:dyDescent="0.25">
      <c r="A14" s="14" t="s">
        <v>12</v>
      </c>
      <c r="B14" s="28">
        <f>'Расчет субсидий'!AF14-'Расчет субсидий'!AE14</f>
        <v>-94.918181818182347</v>
      </c>
      <c r="C14" s="26">
        <f>'Расчет субсидий'!D14-1</f>
        <v>-0.250667589171365</v>
      </c>
      <c r="D14" s="32">
        <f>C14*'Расчет субсидий'!E14</f>
        <v>-5.0133517834273</v>
      </c>
      <c r="E14" s="41">
        <f t="shared" si="0"/>
        <v>-391.94483718205078</v>
      </c>
      <c r="F14" s="51" t="s">
        <v>392</v>
      </c>
      <c r="G14" s="51" t="s">
        <v>392</v>
      </c>
      <c r="H14" s="51" t="s">
        <v>392</v>
      </c>
      <c r="I14" s="26">
        <f>'Расчет субсидий'!L14-1</f>
        <v>5.8823529411764719E-2</v>
      </c>
      <c r="J14" s="32">
        <f>I14*'Расчет субсидий'!M14</f>
        <v>0.88235294117647078</v>
      </c>
      <c r="K14" s="41">
        <f t="shared" si="1"/>
        <v>68.982528018429136</v>
      </c>
      <c r="L14" s="26">
        <f>'Расчет субсидий'!P14-1</f>
        <v>0.14584519606726642</v>
      </c>
      <c r="M14" s="32">
        <f>L14*'Расчет субсидий'!Q14</f>
        <v>2.9169039213453285</v>
      </c>
      <c r="N14" s="41">
        <f t="shared" si="2"/>
        <v>228.04412734543925</v>
      </c>
      <c r="O14" s="27">
        <f>'Расчет субсидий'!R14-1</f>
        <v>0</v>
      </c>
      <c r="P14" s="32">
        <f>O14*'Расчет субсидий'!S14</f>
        <v>0</v>
      </c>
      <c r="Q14" s="41">
        <f t="shared" si="3"/>
        <v>0</v>
      </c>
      <c r="R14" s="33" t="s">
        <v>380</v>
      </c>
      <c r="S14" s="33" t="s">
        <v>380</v>
      </c>
      <c r="T14" s="33" t="s">
        <v>380</v>
      </c>
      <c r="U14" s="33" t="s">
        <v>380</v>
      </c>
      <c r="V14" s="33" t="s">
        <v>380</v>
      </c>
      <c r="W14" s="33" t="s">
        <v>380</v>
      </c>
      <c r="X14" s="32">
        <f t="shared" si="4"/>
        <v>-1.2140949209055005</v>
      </c>
    </row>
    <row r="15" spans="1:24" ht="15.6" x14ac:dyDescent="0.25">
      <c r="A15" s="14" t="s">
        <v>13</v>
      </c>
      <c r="B15" s="28">
        <f>'Расчет субсидий'!AF15-'Расчет субсидий'!AE15</f>
        <v>450.0181818181818</v>
      </c>
      <c r="C15" s="26">
        <f>'Расчет субсидий'!D15-1</f>
        <v>0.20999385811768234</v>
      </c>
      <c r="D15" s="32">
        <f>C15*'Расчет субсидий'!E15</f>
        <v>4.1998771623536468</v>
      </c>
      <c r="E15" s="41">
        <f t="shared" si="0"/>
        <v>459.11094596202736</v>
      </c>
      <c r="F15" s="51" t="s">
        <v>392</v>
      </c>
      <c r="G15" s="51" t="s">
        <v>392</v>
      </c>
      <c r="H15" s="51" t="s">
        <v>392</v>
      </c>
      <c r="I15" s="26">
        <f>'Расчет субсидий'!L15-1</f>
        <v>0.25</v>
      </c>
      <c r="J15" s="32">
        <f>I15*'Расчет субсидий'!M15</f>
        <v>2.5</v>
      </c>
      <c r="K15" s="41">
        <f t="shared" si="1"/>
        <v>273.28831785685946</v>
      </c>
      <c r="L15" s="26">
        <f>'Расчет субсидий'!P15-1</f>
        <v>-0.12915896122781223</v>
      </c>
      <c r="M15" s="32">
        <f>L15*'Расчет субсидий'!Q15</f>
        <v>-2.5831792245562446</v>
      </c>
      <c r="N15" s="41">
        <f t="shared" si="2"/>
        <v>-282.38108200070508</v>
      </c>
      <c r="O15" s="27">
        <f>'Расчет субсидий'!R15-1</f>
        <v>0</v>
      </c>
      <c r="P15" s="32">
        <f>O15*'Расчет субсидий'!S15</f>
        <v>0</v>
      </c>
      <c r="Q15" s="41">
        <f t="shared" si="3"/>
        <v>0</v>
      </c>
      <c r="R15" s="33" t="s">
        <v>380</v>
      </c>
      <c r="S15" s="33" t="s">
        <v>380</v>
      </c>
      <c r="T15" s="33" t="s">
        <v>380</v>
      </c>
      <c r="U15" s="33" t="s">
        <v>380</v>
      </c>
      <c r="V15" s="33" t="s">
        <v>380</v>
      </c>
      <c r="W15" s="33" t="s">
        <v>380</v>
      </c>
      <c r="X15" s="32">
        <f t="shared" si="4"/>
        <v>4.1166979377974027</v>
      </c>
    </row>
    <row r="16" spans="1:24" ht="15.6" x14ac:dyDescent="0.25">
      <c r="A16" s="14" t="s">
        <v>14</v>
      </c>
      <c r="B16" s="28">
        <f>'Расчет субсидий'!AF16-'Расчет субсидий'!AE16</f>
        <v>371.54545454545496</v>
      </c>
      <c r="C16" s="26">
        <f>'Расчет субсидий'!D16-1</f>
        <v>8.6561995460607832E-2</v>
      </c>
      <c r="D16" s="32">
        <f>C16*'Расчет субсидий'!E16</f>
        <v>1.7312399092121566</v>
      </c>
      <c r="E16" s="41">
        <f t="shared" si="0"/>
        <v>122.86632711110825</v>
      </c>
      <c r="F16" s="51" t="s">
        <v>392</v>
      </c>
      <c r="G16" s="51" t="s">
        <v>392</v>
      </c>
      <c r="H16" s="51" t="s">
        <v>392</v>
      </c>
      <c r="I16" s="26">
        <f>'Расчет субсидий'!L16-1</f>
        <v>0.19999999999999996</v>
      </c>
      <c r="J16" s="32">
        <f>I16*'Расчет субсидий'!M16</f>
        <v>1.9999999999999996</v>
      </c>
      <c r="K16" s="41">
        <f t="shared" si="1"/>
        <v>141.9402665769432</v>
      </c>
      <c r="L16" s="26">
        <f>'Расчет субсидий'!P16-1</f>
        <v>7.5199845281072708E-2</v>
      </c>
      <c r="M16" s="32">
        <f>L16*'Расчет субсидий'!Q16</f>
        <v>1.5039969056214542</v>
      </c>
      <c r="N16" s="41">
        <f t="shared" si="2"/>
        <v>106.73886085740347</v>
      </c>
      <c r="O16" s="27">
        <f>'Расчет субсидий'!R16-1</f>
        <v>0</v>
      </c>
      <c r="P16" s="32">
        <f>O16*'Расчет субсидий'!S16</f>
        <v>0</v>
      </c>
      <c r="Q16" s="41">
        <f t="shared" si="3"/>
        <v>0</v>
      </c>
      <c r="R16" s="33" t="s">
        <v>380</v>
      </c>
      <c r="S16" s="33" t="s">
        <v>380</v>
      </c>
      <c r="T16" s="33" t="s">
        <v>380</v>
      </c>
      <c r="U16" s="33" t="s">
        <v>380</v>
      </c>
      <c r="V16" s="33" t="s">
        <v>380</v>
      </c>
      <c r="W16" s="33" t="s">
        <v>380</v>
      </c>
      <c r="X16" s="32">
        <f t="shared" si="4"/>
        <v>5.2352368148336108</v>
      </c>
    </row>
    <row r="17" spans="1:24" ht="15.6" x14ac:dyDescent="0.25">
      <c r="A17" s="17" t="s">
        <v>22</v>
      </c>
      <c r="B17" s="119">
        <f>SUM(B18:B44)</f>
        <v>1323.7727272727275</v>
      </c>
      <c r="C17" s="24"/>
      <c r="D17" s="24"/>
      <c r="E17" s="119">
        <f>SUM(E18:E44)</f>
        <v>1951.866641687184</v>
      </c>
      <c r="F17" s="24"/>
      <c r="G17" s="24"/>
      <c r="H17" s="24"/>
      <c r="I17" s="24"/>
      <c r="J17" s="24"/>
      <c r="K17" s="119">
        <f>SUM(K18:K44)</f>
        <v>816.72982898540226</v>
      </c>
      <c r="L17" s="24"/>
      <c r="M17" s="24"/>
      <c r="N17" s="119">
        <f>SUM(N18:N44)</f>
        <v>-489.23985242532922</v>
      </c>
      <c r="O17" s="24"/>
      <c r="P17" s="24"/>
      <c r="Q17" s="119">
        <f>SUM(Q18:Q44)</f>
        <v>0</v>
      </c>
      <c r="R17" s="24"/>
      <c r="S17" s="24"/>
      <c r="T17" s="119">
        <f>SUM(T18:T44)</f>
        <v>-1790.5634971065267</v>
      </c>
      <c r="U17" s="24"/>
      <c r="V17" s="24"/>
      <c r="W17" s="119">
        <f>SUM(W18:W44)</f>
        <v>834.97960613199621</v>
      </c>
      <c r="X17" s="24"/>
    </row>
    <row r="18" spans="1:24" ht="15.6" x14ac:dyDescent="0.25">
      <c r="A18" s="15" t="s">
        <v>0</v>
      </c>
      <c r="B18" s="28">
        <f>'Расчет субсидий'!AF18-'Расчет субсидий'!AE18</f>
        <v>439.24545454545432</v>
      </c>
      <c r="C18" s="26">
        <f>'Расчет субсидий'!D18-1</f>
        <v>2.1178589170392446</v>
      </c>
      <c r="D18" s="32">
        <f>C18*'Расчет субсидий'!E18</f>
        <v>21.178589170392446</v>
      </c>
      <c r="E18" s="41">
        <f t="shared" si="0"/>
        <v>165.85649601758013</v>
      </c>
      <c r="F18" s="51" t="s">
        <v>392</v>
      </c>
      <c r="G18" s="51" t="s">
        <v>392</v>
      </c>
      <c r="H18" s="51" t="s">
        <v>392</v>
      </c>
      <c r="I18" s="26">
        <f>'Расчет субсидий'!L18-1</f>
        <v>-0.21875</v>
      </c>
      <c r="J18" s="32">
        <f>I18*'Расчет субсидий'!M18</f>
        <v>-3.28125</v>
      </c>
      <c r="K18" s="41">
        <f t="shared" si="1"/>
        <v>-25.69654773409065</v>
      </c>
      <c r="L18" s="26">
        <f>'Расчет субсидий'!P18-1</f>
        <v>2.120295063362966</v>
      </c>
      <c r="M18" s="32">
        <f>L18*'Расчет субсидий'!Q18</f>
        <v>42.405901267259324</v>
      </c>
      <c r="N18" s="41">
        <f t="shared" si="2"/>
        <v>332.09455729409962</v>
      </c>
      <c r="O18" s="27">
        <f>'Расчет субсидий'!R18-1</f>
        <v>0</v>
      </c>
      <c r="P18" s="32">
        <f>O18*'Расчет субсидий'!S18</f>
        <v>0</v>
      </c>
      <c r="Q18" s="41">
        <f t="shared" si="3"/>
        <v>0</v>
      </c>
      <c r="R18" s="27">
        <f>'Расчет субсидий'!V18-1</f>
        <v>-0.77949999999999997</v>
      </c>
      <c r="S18" s="32">
        <f>R18*'Расчет субсидий'!W18</f>
        <v>-15.59</v>
      </c>
      <c r="T18" s="41">
        <f t="shared" ref="T18:T80" si="5">$B18*S18/$X18</f>
        <v>-122.09041651031566</v>
      </c>
      <c r="U18" s="27">
        <f>'Расчет субсидий'!Z18-1</f>
        <v>0.75833333333333353</v>
      </c>
      <c r="V18" s="32">
        <f>U18*'Расчет субсидий'!AA18</f>
        <v>11.375000000000004</v>
      </c>
      <c r="W18" s="41">
        <f t="shared" ref="W18:W80" si="6">$B18*V18/$X18</f>
        <v>89.081365478180956</v>
      </c>
      <c r="X18" s="32">
        <f>D18+J18+M18+P18+S18+V18</f>
        <v>56.088240437651763</v>
      </c>
    </row>
    <row r="19" spans="1:24" ht="15.6" x14ac:dyDescent="0.25">
      <c r="A19" s="15" t="s">
        <v>23</v>
      </c>
      <c r="B19" s="28">
        <f>'Расчет субсидий'!AF19-'Расчет субсидий'!AE19</f>
        <v>319.9909090909091</v>
      </c>
      <c r="C19" s="26">
        <f>'Расчет субсидий'!D19-1</f>
        <v>-0.32493167271046974</v>
      </c>
      <c r="D19" s="32">
        <f>C19*'Расчет субсидий'!E19</f>
        <v>-3.2493167271046977</v>
      </c>
      <c r="E19" s="41">
        <f t="shared" si="0"/>
        <v>-134.01129401953793</v>
      </c>
      <c r="F19" s="51" t="s">
        <v>392</v>
      </c>
      <c r="G19" s="51" t="s">
        <v>392</v>
      </c>
      <c r="H19" s="51" t="s">
        <v>392</v>
      </c>
      <c r="I19" s="26">
        <f>'Расчет субсидий'!L19-1</f>
        <v>0.18181818181818166</v>
      </c>
      <c r="J19" s="32">
        <f>I19*'Расчет субсидий'!M19</f>
        <v>0.90909090909090828</v>
      </c>
      <c r="K19" s="41">
        <f t="shared" si="1"/>
        <v>37.493559212747456</v>
      </c>
      <c r="L19" s="26">
        <f>'Расчет субсидий'!P19-1</f>
        <v>8.4137157161045417E-2</v>
      </c>
      <c r="M19" s="32">
        <f>L19*'Расчет субсидий'!Q19</f>
        <v>1.6827431432209083</v>
      </c>
      <c r="N19" s="41">
        <f t="shared" si="2"/>
        <v>69.401232648217743</v>
      </c>
      <c r="O19" s="27">
        <f>'Расчет субсидий'!R19-1</f>
        <v>0</v>
      </c>
      <c r="P19" s="32">
        <f>O19*'Расчет субсидий'!S19</f>
        <v>0</v>
      </c>
      <c r="Q19" s="41">
        <f t="shared" si="3"/>
        <v>0</v>
      </c>
      <c r="R19" s="27">
        <f>'Расчет субсидий'!V19-1</f>
        <v>6.9196428571429713E-3</v>
      </c>
      <c r="S19" s="32">
        <f>R19*'Расчет субсидий'!W19</f>
        <v>0.13839285714285943</v>
      </c>
      <c r="T19" s="41">
        <f t="shared" si="5"/>
        <v>5.7077248622978143</v>
      </c>
      <c r="U19" s="27">
        <f>'Расчет субсидий'!Z19-1</f>
        <v>0.82777777777777772</v>
      </c>
      <c r="V19" s="32">
        <f>U19*'Расчет субсидий'!AA19</f>
        <v>8.2777777777777768</v>
      </c>
      <c r="W19" s="41">
        <f t="shared" si="6"/>
        <v>341.39968638718403</v>
      </c>
      <c r="X19" s="32">
        <f t="shared" ref="X19:X44" si="7">D19+J19+M19+P19+S19+V19</f>
        <v>7.7586879601277552</v>
      </c>
    </row>
    <row r="20" spans="1:24" ht="15.6" x14ac:dyDescent="0.25">
      <c r="A20" s="15" t="s">
        <v>24</v>
      </c>
      <c r="B20" s="28">
        <f>'Расчет субсидий'!AF20-'Расчет субсидий'!AE20</f>
        <v>215.84545454545446</v>
      </c>
      <c r="C20" s="26">
        <f>'Расчет субсидий'!D20-1</f>
        <v>1.2948881789137379</v>
      </c>
      <c r="D20" s="32">
        <f>C20*'Расчет субсидий'!E20</f>
        <v>12.948881789137378</v>
      </c>
      <c r="E20" s="41">
        <f t="shared" si="0"/>
        <v>169.76660457043508</v>
      </c>
      <c r="F20" s="51" t="s">
        <v>392</v>
      </c>
      <c r="G20" s="51" t="s">
        <v>392</v>
      </c>
      <c r="H20" s="51" t="s">
        <v>392</v>
      </c>
      <c r="I20" s="26">
        <f>'Расчет субсидий'!L20-1</f>
        <v>3.7037037037036979E-2</v>
      </c>
      <c r="J20" s="32">
        <f>I20*'Расчет субсидий'!M20</f>
        <v>0.37037037037036979</v>
      </c>
      <c r="K20" s="41">
        <f t="shared" si="1"/>
        <v>4.8557490318599035</v>
      </c>
      <c r="L20" s="26">
        <f>'Расчет субсидий'!P20-1</f>
        <v>-5.150224916408086E-2</v>
      </c>
      <c r="M20" s="32">
        <f>L20*'Расчет субсидий'!Q20</f>
        <v>-1.0300449832816172</v>
      </c>
      <c r="N20" s="41">
        <f t="shared" si="2"/>
        <v>-13.504427811923051</v>
      </c>
      <c r="O20" s="27">
        <f>'Расчет субсидий'!R20-1</f>
        <v>0</v>
      </c>
      <c r="P20" s="32">
        <f>O20*'Расчет субсидий'!S20</f>
        <v>0</v>
      </c>
      <c r="Q20" s="41">
        <f t="shared" si="3"/>
        <v>0</v>
      </c>
      <c r="R20" s="27">
        <f>'Расчет субсидий'!V20-1</f>
        <v>0.17044444444444462</v>
      </c>
      <c r="S20" s="32">
        <f>R20*'Расчет субсидий'!W20</f>
        <v>3.4088888888888924</v>
      </c>
      <c r="T20" s="41">
        <f t="shared" si="5"/>
        <v>44.692314089238664</v>
      </c>
      <c r="U20" s="27">
        <f>'Расчет субсидий'!Z20-1</f>
        <v>3.8271604938271642E-2</v>
      </c>
      <c r="V20" s="32">
        <f>U20*'Расчет субсидий'!AA20</f>
        <v>0.76543209876543283</v>
      </c>
      <c r="W20" s="41">
        <f t="shared" si="6"/>
        <v>10.035214665843824</v>
      </c>
      <c r="X20" s="32">
        <f t="shared" si="7"/>
        <v>16.463528163880458</v>
      </c>
    </row>
    <row r="21" spans="1:24" ht="15.6" x14ac:dyDescent="0.25">
      <c r="A21" s="15" t="s">
        <v>25</v>
      </c>
      <c r="B21" s="28">
        <f>'Расчет субсидий'!AF21-'Расчет субсидий'!AE21</f>
        <v>295.51818181818157</v>
      </c>
      <c r="C21" s="26">
        <f>'Расчет субсидий'!D21-1</f>
        <v>-0.17672398958321389</v>
      </c>
      <c r="D21" s="32">
        <f>C21*'Расчет субсидий'!E21</f>
        <v>-1.7672398958321389</v>
      </c>
      <c r="E21" s="41">
        <f t="shared" si="0"/>
        <v>-39.507351186667982</v>
      </c>
      <c r="F21" s="51" t="s">
        <v>392</v>
      </c>
      <c r="G21" s="51" t="s">
        <v>392</v>
      </c>
      <c r="H21" s="51" t="s">
        <v>392</v>
      </c>
      <c r="I21" s="26">
        <f>'Расчет субсидий'!L21-1</f>
        <v>0.17647058823529416</v>
      </c>
      <c r="J21" s="32">
        <f>I21*'Расчет субсидий'!M21</f>
        <v>1.7647058823529416</v>
      </c>
      <c r="K21" s="41">
        <f t="shared" si="1"/>
        <v>39.450702306869317</v>
      </c>
      <c r="L21" s="26">
        <f>'Расчет субсидий'!P21-1</f>
        <v>0.80046328794047472</v>
      </c>
      <c r="M21" s="32">
        <f>L21*'Расчет субсидий'!Q21</f>
        <v>16.009265758809494</v>
      </c>
      <c r="N21" s="41">
        <f t="shared" si="2"/>
        <v>357.89350730799811</v>
      </c>
      <c r="O21" s="27">
        <f>'Расчет субсидий'!R21-1</f>
        <v>0</v>
      </c>
      <c r="P21" s="32">
        <f>O21*'Расчет субсидий'!S21</f>
        <v>0</v>
      </c>
      <c r="Q21" s="41">
        <f t="shared" si="3"/>
        <v>0</v>
      </c>
      <c r="R21" s="27">
        <f>'Расчет субсидий'!V21-1</f>
        <v>-0.27876344086021498</v>
      </c>
      <c r="S21" s="32">
        <f>R21*'Расчет субсидий'!W21</f>
        <v>-2.7876344086021501</v>
      </c>
      <c r="T21" s="41">
        <f t="shared" si="5"/>
        <v>-62.318676610017825</v>
      </c>
      <c r="U21" s="27">
        <f>'Расчет субсидий'!Z21-1</f>
        <v>0</v>
      </c>
      <c r="V21" s="32">
        <f>U21*'Расчет субсидий'!AA21</f>
        <v>0</v>
      </c>
      <c r="W21" s="41">
        <f t="shared" si="6"/>
        <v>0</v>
      </c>
      <c r="X21" s="32">
        <f t="shared" si="7"/>
        <v>13.219097336728145</v>
      </c>
    </row>
    <row r="22" spans="1:24" ht="15.6" x14ac:dyDescent="0.25">
      <c r="A22" s="15" t="s">
        <v>26</v>
      </c>
      <c r="B22" s="28">
        <f>'Расчет субсидий'!AF22-'Расчет субсидий'!AE22</f>
        <v>42.009090909090901</v>
      </c>
      <c r="C22" s="26">
        <f>'Расчет субсидий'!D22-1</f>
        <v>0.33258026369204163</v>
      </c>
      <c r="D22" s="32">
        <f>C22*'Расчет субсидий'!E22</f>
        <v>3.3258026369204163</v>
      </c>
      <c r="E22" s="41">
        <f t="shared" si="0"/>
        <v>110.4186586481556</v>
      </c>
      <c r="F22" s="51" t="s">
        <v>392</v>
      </c>
      <c r="G22" s="51" t="s">
        <v>392</v>
      </c>
      <c r="H22" s="51" t="s">
        <v>392</v>
      </c>
      <c r="I22" s="26">
        <f>'Расчет субсидий'!L22-1</f>
        <v>0.16666666666666674</v>
      </c>
      <c r="J22" s="32">
        <f>I22*'Расчет субсидий'!M22</f>
        <v>1.6666666666666674</v>
      </c>
      <c r="K22" s="41">
        <f t="shared" si="1"/>
        <v>55.334341161426465</v>
      </c>
      <c r="L22" s="26">
        <f>'Расчет субсидий'!P22-1</f>
        <v>-0.22329396170142257</v>
      </c>
      <c r="M22" s="32">
        <f>L22*'Расчет субсидий'!Q22</f>
        <v>-4.465879234028451</v>
      </c>
      <c r="N22" s="41">
        <f t="shared" si="2"/>
        <v>-148.26989107287605</v>
      </c>
      <c r="O22" s="27">
        <f>'Расчет субсидий'!R22-1</f>
        <v>0</v>
      </c>
      <c r="P22" s="32">
        <f>O22*'Расчет субсидий'!S22</f>
        <v>0</v>
      </c>
      <c r="Q22" s="41">
        <f t="shared" si="3"/>
        <v>0</v>
      </c>
      <c r="R22" s="27">
        <f>'Расчет субсидий'!V22-1</f>
        <v>2.5110132158590259E-2</v>
      </c>
      <c r="S22" s="32">
        <f>R22*'Расчет субсидий'!W22</f>
        <v>0.37665198237885389</v>
      </c>
      <c r="T22" s="41">
        <f t="shared" si="5"/>
        <v>12.505073575247449</v>
      </c>
      <c r="U22" s="27">
        <f>'Расчет субсидий'!Z22-1</f>
        <v>2.4137931034482696E-2</v>
      </c>
      <c r="V22" s="32">
        <f>U22*'Расчет субсидий'!AA22</f>
        <v>0.36206896551724044</v>
      </c>
      <c r="W22" s="41">
        <f t="shared" si="6"/>
        <v>12.020908597137437</v>
      </c>
      <c r="X22" s="32">
        <f t="shared" si="7"/>
        <v>1.2653110174547275</v>
      </c>
    </row>
    <row r="23" spans="1:24" ht="15.6" x14ac:dyDescent="0.25">
      <c r="A23" s="15" t="s">
        <v>27</v>
      </c>
      <c r="B23" s="28">
        <f>'Расчет субсидий'!AF23-'Расчет субсидий'!AE23</f>
        <v>521.9818181818182</v>
      </c>
      <c r="C23" s="26">
        <f>'Расчет субсидий'!D23-1</f>
        <v>-0.14351751468206908</v>
      </c>
      <c r="D23" s="32">
        <f>C23*'Расчет субсидий'!E23</f>
        <v>-1.4351751468206908</v>
      </c>
      <c r="E23" s="41">
        <f t="shared" si="0"/>
        <v>-56.6247970069075</v>
      </c>
      <c r="F23" s="51" t="s">
        <v>392</v>
      </c>
      <c r="G23" s="51" t="s">
        <v>392</v>
      </c>
      <c r="H23" s="51" t="s">
        <v>392</v>
      </c>
      <c r="I23" s="26">
        <f>'Расчет субсидий'!L23-1</f>
        <v>0</v>
      </c>
      <c r="J23" s="32">
        <f>I23*'Расчет субсидий'!M23</f>
        <v>0</v>
      </c>
      <c r="K23" s="41">
        <f t="shared" si="1"/>
        <v>0</v>
      </c>
      <c r="L23" s="26">
        <f>'Расчет субсидий'!P23-1</f>
        <v>0.18318331799510656</v>
      </c>
      <c r="M23" s="32">
        <f>L23*'Расчет субсидий'!Q23</f>
        <v>3.6636663599021313</v>
      </c>
      <c r="N23" s="41">
        <f t="shared" si="2"/>
        <v>144.54985817589065</v>
      </c>
      <c r="O23" s="27">
        <f>'Расчет субсидий'!R23-1</f>
        <v>0</v>
      </c>
      <c r="P23" s="32">
        <f>O23*'Расчет субсидий'!S23</f>
        <v>0</v>
      </c>
      <c r="Q23" s="41">
        <f t="shared" si="3"/>
        <v>0</v>
      </c>
      <c r="R23" s="27">
        <f>'Расчет субсидий'!V23-1</f>
        <v>-3.3245382585752048E-2</v>
      </c>
      <c r="S23" s="32">
        <f>R23*'Расчет субсидий'!W23</f>
        <v>-0.49868073878628072</v>
      </c>
      <c r="T23" s="41">
        <f t="shared" si="5"/>
        <v>-19.675435202164767</v>
      </c>
      <c r="U23" s="27">
        <f>'Расчет субсидий'!Z23-1</f>
        <v>0.76666666666666661</v>
      </c>
      <c r="V23" s="32">
        <f>U23*'Расчет субсидий'!AA23</f>
        <v>11.5</v>
      </c>
      <c r="W23" s="41">
        <f t="shared" si="6"/>
        <v>453.73219221499977</v>
      </c>
      <c r="X23" s="32">
        <f t="shared" si="7"/>
        <v>13.22981047429516</v>
      </c>
    </row>
    <row r="24" spans="1:24" ht="15.6" x14ac:dyDescent="0.25">
      <c r="A24" s="15" t="s">
        <v>28</v>
      </c>
      <c r="B24" s="28">
        <f>'Расчет субсидий'!AF24-'Расчет субсидий'!AE24</f>
        <v>616.43636363636369</v>
      </c>
      <c r="C24" s="26">
        <f>'Расчет субсидий'!D24-1</f>
        <v>6.0908193484698891E-2</v>
      </c>
      <c r="D24" s="32">
        <f>C24*'Расчет субсидий'!E24</f>
        <v>0.60908193484698891</v>
      </c>
      <c r="E24" s="41">
        <f t="shared" si="0"/>
        <v>10.708992289659488</v>
      </c>
      <c r="F24" s="51" t="s">
        <v>392</v>
      </c>
      <c r="G24" s="51" t="s">
        <v>392</v>
      </c>
      <c r="H24" s="51" t="s">
        <v>392</v>
      </c>
      <c r="I24" s="26">
        <f>'Расчет субсидий'!L24-1</f>
        <v>0.66666666666666674</v>
      </c>
      <c r="J24" s="32">
        <f>I24*'Расчет субсидий'!M24</f>
        <v>3.3333333333333339</v>
      </c>
      <c r="K24" s="41">
        <f t="shared" si="1"/>
        <v>58.607288975824247</v>
      </c>
      <c r="L24" s="26">
        <f>'Расчет субсидий'!P24-1</f>
        <v>-0.45828779886719451</v>
      </c>
      <c r="M24" s="32">
        <f>L24*'Расчет субсидий'!Q24</f>
        <v>-9.1657559773438901</v>
      </c>
      <c r="N24" s="41">
        <f t="shared" si="2"/>
        <v>-161.1540327738245</v>
      </c>
      <c r="O24" s="27">
        <f>'Расчет субсидий'!R24-1</f>
        <v>0</v>
      </c>
      <c r="P24" s="32">
        <f>O24*'Расчет субсидий'!S24</f>
        <v>0</v>
      </c>
      <c r="Q24" s="41">
        <f t="shared" si="3"/>
        <v>0</v>
      </c>
      <c r="R24" s="27">
        <f>'Расчет субсидий'!V24-1</f>
        <v>7.4930362116991667E-2</v>
      </c>
      <c r="S24" s="32">
        <f>R24*'Расчет субсидий'!W24</f>
        <v>1.123955431754875</v>
      </c>
      <c r="T24" s="41">
        <f t="shared" si="5"/>
        <v>19.761594235441574</v>
      </c>
      <c r="U24" s="27">
        <f>'Расчет субсидий'!Z24-1</f>
        <v>1.9579831932773111</v>
      </c>
      <c r="V24" s="32">
        <f>U24*'Расчет субсидий'!AA24</f>
        <v>39.159663865546221</v>
      </c>
      <c r="W24" s="41">
        <f t="shared" si="6"/>
        <v>688.51252090926289</v>
      </c>
      <c r="X24" s="32">
        <f t="shared" si="7"/>
        <v>35.060278588137528</v>
      </c>
    </row>
    <row r="25" spans="1:24" ht="15.6" x14ac:dyDescent="0.25">
      <c r="A25" s="15" t="s">
        <v>29</v>
      </c>
      <c r="B25" s="28">
        <f>'Расчет субсидий'!AF25-'Расчет субсидий'!AE25</f>
        <v>-73.672727272727229</v>
      </c>
      <c r="C25" s="26">
        <f>'Расчет субсидий'!D25-1</f>
        <v>-7.0628279676641759E-2</v>
      </c>
      <c r="D25" s="32">
        <f>C25*'Расчет субсидий'!E25</f>
        <v>-0.70628279676641759</v>
      </c>
      <c r="E25" s="41">
        <f t="shared" si="0"/>
        <v>-9.4424512043850974</v>
      </c>
      <c r="F25" s="51" t="s">
        <v>392</v>
      </c>
      <c r="G25" s="51" t="s">
        <v>392</v>
      </c>
      <c r="H25" s="51" t="s">
        <v>392</v>
      </c>
      <c r="I25" s="26">
        <f>'Расчет субсидий'!L25-1</f>
        <v>5.2631578947368363E-2</v>
      </c>
      <c r="J25" s="32">
        <f>I25*'Расчет субсидий'!M25</f>
        <v>0.52631578947368363</v>
      </c>
      <c r="K25" s="41">
        <f t="shared" si="1"/>
        <v>7.036432407748797</v>
      </c>
      <c r="L25" s="26">
        <f>'Расчет субсидий'!P25-1</f>
        <v>0.36289347710458886</v>
      </c>
      <c r="M25" s="32">
        <f>L25*'Расчет субсидий'!Q25</f>
        <v>7.2578695420917771</v>
      </c>
      <c r="N25" s="41">
        <f t="shared" si="2"/>
        <v>97.032066068656349</v>
      </c>
      <c r="O25" s="27">
        <f>'Расчет субсидий'!R25-1</f>
        <v>0</v>
      </c>
      <c r="P25" s="32">
        <f>O25*'Расчет субсидий'!S25</f>
        <v>0</v>
      </c>
      <c r="Q25" s="41">
        <f t="shared" si="3"/>
        <v>0</v>
      </c>
      <c r="R25" s="27">
        <f>'Расчет субсидий'!V25-1</f>
        <v>-0.61256830601092893</v>
      </c>
      <c r="S25" s="32">
        <f>R25*'Расчет субсидий'!W25</f>
        <v>-9.1885245901639347</v>
      </c>
      <c r="T25" s="41">
        <f t="shared" si="5"/>
        <v>-122.84342119068999</v>
      </c>
      <c r="U25" s="27">
        <f>'Расчет субсидий'!Z25-1</f>
        <v>-0.34000000000000008</v>
      </c>
      <c r="V25" s="32">
        <f>U25*'Расчет субсидий'!AA25</f>
        <v>-3.4000000000000008</v>
      </c>
      <c r="W25" s="41">
        <f t="shared" si="6"/>
        <v>-45.455353354057287</v>
      </c>
      <c r="X25" s="32">
        <f t="shared" si="7"/>
        <v>-5.5106220553648928</v>
      </c>
    </row>
    <row r="26" spans="1:24" ht="15.6" x14ac:dyDescent="0.25">
      <c r="A26" s="15" t="s">
        <v>30</v>
      </c>
      <c r="B26" s="28">
        <f>'Расчет субсидий'!AF26-'Расчет субсидий'!AE26</f>
        <v>-9.1090909090908099</v>
      </c>
      <c r="C26" s="26">
        <f>'Расчет субсидий'!D26-1</f>
        <v>0.53194444444444433</v>
      </c>
      <c r="D26" s="32">
        <f>C26*'Расчет субсидий'!E26</f>
        <v>5.3194444444444429</v>
      </c>
      <c r="E26" s="41">
        <f t="shared" si="0"/>
        <v>157.05765225128829</v>
      </c>
      <c r="F26" s="51" t="s">
        <v>392</v>
      </c>
      <c r="G26" s="51" t="s">
        <v>392</v>
      </c>
      <c r="H26" s="51" t="s">
        <v>392</v>
      </c>
      <c r="I26" s="26">
        <f>'Расчет субсидий'!L26-1</f>
        <v>-2.8571428571428581E-2</v>
      </c>
      <c r="J26" s="32">
        <f>I26*'Расчет субсидий'!M26</f>
        <v>-0.42857142857142871</v>
      </c>
      <c r="K26" s="41">
        <f t="shared" si="1"/>
        <v>-12.653656429048226</v>
      </c>
      <c r="L26" s="26">
        <f>'Расчет субсидий'!P26-1</f>
        <v>-0.30284839924670437</v>
      </c>
      <c r="M26" s="32">
        <f>L26*'Расчет субсидий'!Q26</f>
        <v>-6.0569679849340874</v>
      </c>
      <c r="N26" s="41">
        <f t="shared" si="2"/>
        <v>-178.83318106056777</v>
      </c>
      <c r="O26" s="27">
        <f>'Расчет субсидий'!R26-1</f>
        <v>0</v>
      </c>
      <c r="P26" s="32">
        <f>O26*'Расчет субсидий'!S26</f>
        <v>0</v>
      </c>
      <c r="Q26" s="41">
        <f t="shared" si="3"/>
        <v>0</v>
      </c>
      <c r="R26" s="27">
        <f>'Расчет субсидий'!V26-1</f>
        <v>-5.0757575757575779E-2</v>
      </c>
      <c r="S26" s="32">
        <f>R26*'Расчет субсидий'!W26</f>
        <v>-1.0151515151515156</v>
      </c>
      <c r="T26" s="41">
        <f t="shared" si="5"/>
        <v>-29.97254982436171</v>
      </c>
      <c r="U26" s="27">
        <f>'Расчет субсидий'!Z26-1</f>
        <v>0.18727272727272726</v>
      </c>
      <c r="V26" s="32">
        <f>U26*'Расчет субсидий'!AA26</f>
        <v>1.8727272727272726</v>
      </c>
      <c r="W26" s="41">
        <f t="shared" si="6"/>
        <v>55.292644153598587</v>
      </c>
      <c r="X26" s="32">
        <f t="shared" si="7"/>
        <v>-0.30851921148531636</v>
      </c>
    </row>
    <row r="27" spans="1:24" ht="15.6" x14ac:dyDescent="0.25">
      <c r="A27" s="15" t="s">
        <v>31</v>
      </c>
      <c r="B27" s="28">
        <f>'Расчет субсидий'!AF27-'Расчет субсидий'!AE27</f>
        <v>195.81818181818187</v>
      </c>
      <c r="C27" s="26">
        <f>'Расчет субсидий'!D27-1</f>
        <v>2.3434197016367619E-2</v>
      </c>
      <c r="D27" s="32">
        <f>C27*'Расчет субсидий'!E27</f>
        <v>0.23434197016367619</v>
      </c>
      <c r="E27" s="41">
        <f t="shared" si="0"/>
        <v>1.369829454850551</v>
      </c>
      <c r="F27" s="51" t="s">
        <v>392</v>
      </c>
      <c r="G27" s="51" t="s">
        <v>392</v>
      </c>
      <c r="H27" s="51" t="s">
        <v>392</v>
      </c>
      <c r="I27" s="26">
        <f>'Расчет субсидий'!L27-1</f>
        <v>8.0000000000000071E-2</v>
      </c>
      <c r="J27" s="32">
        <f>I27*'Расчет субсидий'!M27</f>
        <v>1.2000000000000011</v>
      </c>
      <c r="K27" s="41">
        <f t="shared" si="1"/>
        <v>7.0145153455548463</v>
      </c>
      <c r="L27" s="26">
        <f>'Расчет субсидий'!P27-1</f>
        <v>1.2160289885963982</v>
      </c>
      <c r="M27" s="32">
        <f>L27*'Расчет субсидий'!Q27</f>
        <v>24.320579771927964</v>
      </c>
      <c r="N27" s="41">
        <f t="shared" si="2"/>
        <v>142.16423335248277</v>
      </c>
      <c r="O27" s="27">
        <f>'Расчет субсидий'!R27-1</f>
        <v>0</v>
      </c>
      <c r="P27" s="32">
        <f>O27*'Расчет субсидий'!S27</f>
        <v>0</v>
      </c>
      <c r="Q27" s="41">
        <f t="shared" si="3"/>
        <v>0</v>
      </c>
      <c r="R27" s="27">
        <f>'Расчет субсидий'!V27-1</f>
        <v>0.14722222222222214</v>
      </c>
      <c r="S27" s="32">
        <f>R27*'Расчет субсидий'!W27</f>
        <v>2.9444444444444429</v>
      </c>
      <c r="T27" s="41">
        <f t="shared" si="5"/>
        <v>17.211542283074365</v>
      </c>
      <c r="U27" s="27">
        <f>'Расчет субсидий'!Z27-1</f>
        <v>0.24</v>
      </c>
      <c r="V27" s="32">
        <f>U27*'Расчет субсидий'!AA27</f>
        <v>4.8</v>
      </c>
      <c r="W27" s="41">
        <f t="shared" si="6"/>
        <v>28.058061382219357</v>
      </c>
      <c r="X27" s="32">
        <f t="shared" si="7"/>
        <v>33.499366186536079</v>
      </c>
    </row>
    <row r="28" spans="1:24" ht="15.6" x14ac:dyDescent="0.25">
      <c r="A28" s="15" t="s">
        <v>32</v>
      </c>
      <c r="B28" s="28">
        <f>'Расчет субсидий'!AF28-'Расчет субсидий'!AE28</f>
        <v>-19.672727272727343</v>
      </c>
      <c r="C28" s="26">
        <f>'Расчет субсидий'!D28-1</f>
        <v>0.2770013911130218</v>
      </c>
      <c r="D28" s="32">
        <f>C28*'Расчет субсидий'!E28</f>
        <v>2.770013911130218</v>
      </c>
      <c r="E28" s="41">
        <f t="shared" si="0"/>
        <v>52.05576600168208</v>
      </c>
      <c r="F28" s="51" t="s">
        <v>392</v>
      </c>
      <c r="G28" s="51" t="s">
        <v>392</v>
      </c>
      <c r="H28" s="51" t="s">
        <v>392</v>
      </c>
      <c r="I28" s="26">
        <f>'Расчет субсидий'!L28-1</f>
        <v>0.41666666666666674</v>
      </c>
      <c r="J28" s="32">
        <f>I28*'Расчет субсидий'!M28</f>
        <v>4.1666666666666679</v>
      </c>
      <c r="K28" s="41">
        <f t="shared" si="1"/>
        <v>78.302503873892022</v>
      </c>
      <c r="L28" s="26">
        <f>'Расчет субсидий'!P28-1</f>
        <v>7.5858646587840139E-2</v>
      </c>
      <c r="M28" s="32">
        <f>L28*'Расчет субсидий'!Q28</f>
        <v>1.5171729317568028</v>
      </c>
      <c r="N28" s="41">
        <f t="shared" si="2"/>
        <v>28.511625447900276</v>
      </c>
      <c r="O28" s="27">
        <f>'Расчет субсидий'!R28-1</f>
        <v>0</v>
      </c>
      <c r="P28" s="32">
        <f>O28*'Расчет субсидий'!S28</f>
        <v>0</v>
      </c>
      <c r="Q28" s="41">
        <f t="shared" si="3"/>
        <v>0</v>
      </c>
      <c r="R28" s="27">
        <f>'Расчет субсидий'!V28-1</f>
        <v>-4.6596858638743521E-2</v>
      </c>
      <c r="S28" s="32">
        <f>R28*'Расчет субсидий'!W28</f>
        <v>-0.93193717277487043</v>
      </c>
      <c r="T28" s="41">
        <f t="shared" si="5"/>
        <v>-17.513523379542782</v>
      </c>
      <c r="U28" s="27">
        <f>'Расчет субсидий'!Z28-1</f>
        <v>-0.57125000000000004</v>
      </c>
      <c r="V28" s="32">
        <f>U28*'Расчет субсидий'!AA28</f>
        <v>-8.5687500000000014</v>
      </c>
      <c r="W28" s="41">
        <f t="shared" si="6"/>
        <v>-161.02909921665892</v>
      </c>
      <c r="X28" s="32">
        <f t="shared" si="7"/>
        <v>-1.0468336632211832</v>
      </c>
    </row>
    <row r="29" spans="1:24" ht="15.6" x14ac:dyDescent="0.25">
      <c r="A29" s="15" t="s">
        <v>33</v>
      </c>
      <c r="B29" s="28">
        <f>'Расчет субсидий'!AF29-'Расчет субсидий'!AE29</f>
        <v>-699.61818181818217</v>
      </c>
      <c r="C29" s="26">
        <f>'Расчет субсидий'!D29-1</f>
        <v>0.47879858657243823</v>
      </c>
      <c r="D29" s="32">
        <f>C29*'Расчет субсидий'!E29</f>
        <v>4.7879858657243819</v>
      </c>
      <c r="E29" s="41">
        <f t="shared" si="0"/>
        <v>164.11693383107163</v>
      </c>
      <c r="F29" s="51" t="s">
        <v>392</v>
      </c>
      <c r="G29" s="51" t="s">
        <v>392</v>
      </c>
      <c r="H29" s="51" t="s">
        <v>392</v>
      </c>
      <c r="I29" s="26">
        <f>'Расчет субсидий'!L29-1</f>
        <v>0.27272727272727249</v>
      </c>
      <c r="J29" s="32">
        <f>I29*'Расчет субсидий'!M29</f>
        <v>1.3636363636363624</v>
      </c>
      <c r="K29" s="41">
        <f t="shared" si="1"/>
        <v>46.741119363495365</v>
      </c>
      <c r="L29" s="26">
        <f>'Расчет субсидий'!P29-1</f>
        <v>-0.43383823341701055</v>
      </c>
      <c r="M29" s="32">
        <f>L29*'Расчет субсидий'!Q29</f>
        <v>-8.676764668340212</v>
      </c>
      <c r="N29" s="41">
        <f t="shared" si="2"/>
        <v>-297.41190823802293</v>
      </c>
      <c r="O29" s="27">
        <f>'Расчет субсидий'!R29-1</f>
        <v>0</v>
      </c>
      <c r="P29" s="32">
        <f>O29*'Расчет субсидий'!S29</f>
        <v>0</v>
      </c>
      <c r="Q29" s="41">
        <f t="shared" si="3"/>
        <v>0</v>
      </c>
      <c r="R29" s="27">
        <f>'Расчет субсидий'!V29-1</f>
        <v>0.44406332453825836</v>
      </c>
      <c r="S29" s="32">
        <f>R29*'Расчет субсидий'!W29</f>
        <v>6.6609498680738755</v>
      </c>
      <c r="T29" s="41">
        <f t="shared" si="5"/>
        <v>228.31618542912662</v>
      </c>
      <c r="U29" s="27">
        <f>'Расчет субсидий'!Z29-1</f>
        <v>-0.98186528497409331</v>
      </c>
      <c r="V29" s="32">
        <f>U29*'Расчет субсидий'!AA29</f>
        <v>-24.546632124352332</v>
      </c>
      <c r="W29" s="41">
        <f t="shared" si="6"/>
        <v>-841.38051220385285</v>
      </c>
      <c r="X29" s="32">
        <f t="shared" si="7"/>
        <v>-20.410824695257922</v>
      </c>
    </row>
    <row r="30" spans="1:24" ht="15.6" x14ac:dyDescent="0.25">
      <c r="A30" s="15" t="s">
        <v>34</v>
      </c>
      <c r="B30" s="28">
        <f>'Расчет субсидий'!AF30-'Расчет субсидий'!AE30</f>
        <v>-203.67272727272734</v>
      </c>
      <c r="C30" s="26">
        <f>'Расчет субсидий'!D30-1</f>
        <v>8.3505617977527979E-2</v>
      </c>
      <c r="D30" s="32">
        <f>C30*'Расчет субсидий'!E30</f>
        <v>0.83505617977527979</v>
      </c>
      <c r="E30" s="41">
        <f t="shared" si="0"/>
        <v>11.238439134944237</v>
      </c>
      <c r="F30" s="51" t="s">
        <v>392</v>
      </c>
      <c r="G30" s="51" t="s">
        <v>392</v>
      </c>
      <c r="H30" s="51" t="s">
        <v>392</v>
      </c>
      <c r="I30" s="26">
        <f>'Расчет субсидий'!L30-1</f>
        <v>-0.23333333333333339</v>
      </c>
      <c r="J30" s="32">
        <f>I30*'Расчет субсидий'!M30</f>
        <v>-2.3333333333333339</v>
      </c>
      <c r="K30" s="41">
        <f t="shared" si="1"/>
        <v>-31.402707127154066</v>
      </c>
      <c r="L30" s="26">
        <f>'Расчет субсидий'!P30-1</f>
        <v>-0.5094542292544032</v>
      </c>
      <c r="M30" s="32">
        <f>L30*'Расчет субсидий'!Q30</f>
        <v>-10.189084585088064</v>
      </c>
      <c r="N30" s="41">
        <f t="shared" si="2"/>
        <v>-137.12778819399449</v>
      </c>
      <c r="O30" s="27">
        <f>'Расчет субсидий'!R30-1</f>
        <v>0</v>
      </c>
      <c r="P30" s="32">
        <f>O30*'Расчет субсидий'!S30</f>
        <v>0</v>
      </c>
      <c r="Q30" s="41">
        <f t="shared" si="3"/>
        <v>0</v>
      </c>
      <c r="R30" s="27">
        <f>'Расчет субсидий'!V30-1</f>
        <v>-0.1539923954372624</v>
      </c>
      <c r="S30" s="32">
        <f>R30*'Расчет субсидий'!W30</f>
        <v>-2.3098859315589362</v>
      </c>
      <c r="T30" s="41">
        <f t="shared" si="5"/>
        <v>-31.087144888233727</v>
      </c>
      <c r="U30" s="27">
        <f>'Расчет субсидий'!Z30-1</f>
        <v>-4.5454545454545414E-2</v>
      </c>
      <c r="V30" s="32">
        <f>U30*'Расчет субсидий'!AA30</f>
        <v>-1.1363636363636354</v>
      </c>
      <c r="W30" s="41">
        <f t="shared" si="6"/>
        <v>-15.293526198289301</v>
      </c>
      <c r="X30" s="32">
        <f t="shared" si="7"/>
        <v>-15.133611306568689</v>
      </c>
    </row>
    <row r="31" spans="1:24" ht="15.6" x14ac:dyDescent="0.25">
      <c r="A31" s="15" t="s">
        <v>35</v>
      </c>
      <c r="B31" s="28">
        <f>'Расчет субсидий'!AF31-'Расчет субсидий'!AE31</f>
        <v>411.17272727272712</v>
      </c>
      <c r="C31" s="26">
        <f>'Расчет субсидий'!D31-1</f>
        <v>0.47027549803448565</v>
      </c>
      <c r="D31" s="32">
        <f>C31*'Расчет субсидий'!E31</f>
        <v>4.7027549803448565</v>
      </c>
      <c r="E31" s="41">
        <f t="shared" si="0"/>
        <v>221.64780111322443</v>
      </c>
      <c r="F31" s="51" t="s">
        <v>392</v>
      </c>
      <c r="G31" s="51" t="s">
        <v>392</v>
      </c>
      <c r="H31" s="51" t="s">
        <v>392</v>
      </c>
      <c r="I31" s="26">
        <f>'Расчет субсидий'!L31-1</f>
        <v>0.10000000000000009</v>
      </c>
      <c r="J31" s="32">
        <f>I31*'Расчет субсидий'!M31</f>
        <v>1.0000000000000009</v>
      </c>
      <c r="K31" s="41">
        <f t="shared" si="1"/>
        <v>47.131479747424784</v>
      </c>
      <c r="L31" s="26">
        <f>'Расчет субсидий'!P31-1</f>
        <v>2.1510156624033883E-2</v>
      </c>
      <c r="M31" s="32">
        <f>L31*'Расчет субсидий'!Q31</f>
        <v>0.43020313248067765</v>
      </c>
      <c r="N31" s="41">
        <f t="shared" si="2"/>
        <v>20.276110225791744</v>
      </c>
      <c r="O31" s="27">
        <f>'Расчет субсидий'!R31-1</f>
        <v>0</v>
      </c>
      <c r="P31" s="32">
        <f>O31*'Расчет субсидий'!S31</f>
        <v>0</v>
      </c>
      <c r="Q31" s="41">
        <f t="shared" si="3"/>
        <v>0</v>
      </c>
      <c r="R31" s="27">
        <f>'Расчет субсидий'!V31-1</f>
        <v>8.259202453987724E-2</v>
      </c>
      <c r="S31" s="32">
        <f>R31*'Расчет субсидий'!W31</f>
        <v>1.2388803680981586</v>
      </c>
      <c r="T31" s="41">
        <f t="shared" si="5"/>
        <v>58.390264978500475</v>
      </c>
      <c r="U31" s="27">
        <f>'Расчет субсидий'!Z31-1</f>
        <v>9.0140845070422637E-2</v>
      </c>
      <c r="V31" s="32">
        <f>U31*'Расчет субсидий'!AA31</f>
        <v>1.3521126760563396</v>
      </c>
      <c r="W31" s="41">
        <f t="shared" si="6"/>
        <v>63.727071207785634</v>
      </c>
      <c r="X31" s="32">
        <f t="shared" si="7"/>
        <v>8.7239511569800339</v>
      </c>
    </row>
    <row r="32" spans="1:24" ht="15.6" x14ac:dyDescent="0.25">
      <c r="A32" s="15" t="s">
        <v>36</v>
      </c>
      <c r="B32" s="28">
        <f>'Расчет субсидий'!AF32-'Расчет субсидий'!AE32</f>
        <v>-860.09999999999991</v>
      </c>
      <c r="C32" s="26">
        <f>'Расчет субсидий'!D32-1</f>
        <v>-0.26692801140413402</v>
      </c>
      <c r="D32" s="32">
        <f>C32*'Расчет субсидий'!E32</f>
        <v>-2.6692801140413405</v>
      </c>
      <c r="E32" s="41">
        <f t="shared" si="0"/>
        <v>-98.676405727734391</v>
      </c>
      <c r="F32" s="51" t="s">
        <v>392</v>
      </c>
      <c r="G32" s="51" t="s">
        <v>392</v>
      </c>
      <c r="H32" s="51" t="s">
        <v>392</v>
      </c>
      <c r="I32" s="26">
        <f>'Расчет субсидий'!L32-1</f>
        <v>0.12500000000000022</v>
      </c>
      <c r="J32" s="32">
        <f>I32*'Расчет субсидий'!M32</f>
        <v>1.8750000000000033</v>
      </c>
      <c r="K32" s="41">
        <f t="shared" si="1"/>
        <v>69.313917174238114</v>
      </c>
      <c r="L32" s="26">
        <f>'Расчет субсидий'!P32-1</f>
        <v>-3.8349973557268435E-2</v>
      </c>
      <c r="M32" s="32">
        <f>L32*'Расчет субсидий'!Q32</f>
        <v>-0.76699947114536871</v>
      </c>
      <c r="N32" s="41">
        <f t="shared" si="2"/>
        <v>-28.353993501682364</v>
      </c>
      <c r="O32" s="27">
        <f>'Расчет субсидий'!R32-1</f>
        <v>0</v>
      </c>
      <c r="P32" s="32">
        <f>O32*'Расчет субсидий'!S32</f>
        <v>0</v>
      </c>
      <c r="Q32" s="41">
        <f t="shared" si="3"/>
        <v>0</v>
      </c>
      <c r="R32" s="27">
        <f>'Расчет субсидий'!V32-1</f>
        <v>-0.62253829321663012</v>
      </c>
      <c r="S32" s="32">
        <f>R32*'Расчет субсидий'!W32</f>
        <v>-12.450765864332602</v>
      </c>
      <c r="T32" s="41">
        <f t="shared" si="5"/>
        <v>-460.27272206729583</v>
      </c>
      <c r="U32" s="27">
        <f>'Расчет субсидий'!Z32-1</f>
        <v>-0.92543859649122806</v>
      </c>
      <c r="V32" s="32">
        <f>U32*'Расчет субсидий'!AA32</f>
        <v>-9.2543859649122808</v>
      </c>
      <c r="W32" s="41">
        <f t="shared" si="6"/>
        <v>-342.1107958775255</v>
      </c>
      <c r="X32" s="32">
        <f t="shared" si="7"/>
        <v>-23.266431414431587</v>
      </c>
    </row>
    <row r="33" spans="1:24" ht="15.6" x14ac:dyDescent="0.25">
      <c r="A33" s="15" t="s">
        <v>1</v>
      </c>
      <c r="B33" s="28">
        <f>'Расчет субсидий'!AF33-'Расчет субсидий'!AE33</f>
        <v>14.800000000000182</v>
      </c>
      <c r="C33" s="26">
        <f>'Расчет субсидий'!D33-1</f>
        <v>0.33787991526781425</v>
      </c>
      <c r="D33" s="32">
        <f>C33*'Расчет субсидий'!E33</f>
        <v>3.3787991526781425</v>
      </c>
      <c r="E33" s="41">
        <f t="shared" si="0"/>
        <v>104.37788241062989</v>
      </c>
      <c r="F33" s="51" t="s">
        <v>392</v>
      </c>
      <c r="G33" s="51" t="s">
        <v>392</v>
      </c>
      <c r="H33" s="51" t="s">
        <v>392</v>
      </c>
      <c r="I33" s="26">
        <f>'Расчет субсидий'!L33-1</f>
        <v>0.45454545454545459</v>
      </c>
      <c r="J33" s="32">
        <f>I33*'Расчет субсидий'!M33</f>
        <v>4.5454545454545459</v>
      </c>
      <c r="K33" s="41">
        <f t="shared" si="1"/>
        <v>140.41820735993076</v>
      </c>
      <c r="L33" s="26">
        <f>'Расчет субсидий'!P33-1</f>
        <v>-0.11733760826764006</v>
      </c>
      <c r="M33" s="32">
        <f>L33*'Расчет субсидий'!Q33</f>
        <v>-2.3467521653528012</v>
      </c>
      <c r="N33" s="41">
        <f t="shared" si="2"/>
        <v>-72.495881078912745</v>
      </c>
      <c r="O33" s="27">
        <f>'Расчет субсидий'!R33-1</f>
        <v>0</v>
      </c>
      <c r="P33" s="32">
        <f>O33*'Расчет субсидий'!S33</f>
        <v>0</v>
      </c>
      <c r="Q33" s="41">
        <f t="shared" si="3"/>
        <v>0</v>
      </c>
      <c r="R33" s="27">
        <f>'Расчет субсидий'!V33-1</f>
        <v>-0.39454022988505755</v>
      </c>
      <c r="S33" s="32">
        <f>R33*'Расчет субсидий'!W33</f>
        <v>-5.918103448275863</v>
      </c>
      <c r="T33" s="41">
        <f t="shared" si="5"/>
        <v>-182.82208497905467</v>
      </c>
      <c r="U33" s="27">
        <f>'Расчет субсидий'!Z33-1</f>
        <v>5.4646017699115035E-2</v>
      </c>
      <c r="V33" s="32">
        <f>U33*'Расчет субсидий'!AA33</f>
        <v>0.81969026548672552</v>
      </c>
      <c r="W33" s="41">
        <f t="shared" si="6"/>
        <v>25.321876287406976</v>
      </c>
      <c r="X33" s="32">
        <f t="shared" si="7"/>
        <v>0.47908834999074923</v>
      </c>
    </row>
    <row r="34" spans="1:24" ht="15.6" x14ac:dyDescent="0.25">
      <c r="A34" s="15" t="s">
        <v>37</v>
      </c>
      <c r="B34" s="28">
        <f>'Расчет субсидий'!AF34-'Расчет субсидий'!AE34</f>
        <v>255.89090909090896</v>
      </c>
      <c r="C34" s="26">
        <f>'Расчет субсидий'!D34-1</f>
        <v>-7.6821494926397005E-2</v>
      </c>
      <c r="D34" s="32">
        <f>C34*'Расчет субсидий'!E34</f>
        <v>-0.76821494926397005</v>
      </c>
      <c r="E34" s="41">
        <f t="shared" si="0"/>
        <v>-16.537839722428018</v>
      </c>
      <c r="F34" s="51" t="s">
        <v>392</v>
      </c>
      <c r="G34" s="51" t="s">
        <v>392</v>
      </c>
      <c r="H34" s="51" t="s">
        <v>392</v>
      </c>
      <c r="I34" s="26">
        <f>'Расчет субсидий'!L34-1</f>
        <v>0.19999999999999996</v>
      </c>
      <c r="J34" s="32">
        <f>I34*'Расчет субсидий'!M34</f>
        <v>1.9999999999999996</v>
      </c>
      <c r="K34" s="41">
        <f t="shared" si="1"/>
        <v>43.055240563264192</v>
      </c>
      <c r="L34" s="26">
        <f>'Расчет субсидий'!P34-1</f>
        <v>-0.19307158519748424</v>
      </c>
      <c r="M34" s="32">
        <f>L34*'Расчет субсидий'!Q34</f>
        <v>-3.8614317039496848</v>
      </c>
      <c r="N34" s="41">
        <f t="shared" si="2"/>
        <v>-83.127435466084449</v>
      </c>
      <c r="O34" s="27">
        <f>'Расчет субсидий'!R34-1</f>
        <v>0</v>
      </c>
      <c r="P34" s="32">
        <f>O34*'Расчет субсидий'!S34</f>
        <v>0</v>
      </c>
      <c r="Q34" s="41">
        <f t="shared" si="3"/>
        <v>0</v>
      </c>
      <c r="R34" s="27">
        <f>'Расчет субсидий'!V34-1</f>
        <v>-0.34837209302325589</v>
      </c>
      <c r="S34" s="32">
        <f>R34*'Расчет субсидий'!W34</f>
        <v>-3.4837209302325589</v>
      </c>
      <c r="T34" s="41">
        <f t="shared" si="5"/>
        <v>-74.99622135322069</v>
      </c>
      <c r="U34" s="27">
        <f>'Расчет субсидий'!Z34-1</f>
        <v>1.2000000000000002</v>
      </c>
      <c r="V34" s="32">
        <f>U34*'Расчет субсидий'!AA34</f>
        <v>18.000000000000004</v>
      </c>
      <c r="W34" s="41">
        <f t="shared" si="6"/>
        <v>387.4971650693779</v>
      </c>
      <c r="X34" s="32">
        <f t="shared" si="7"/>
        <v>11.886632416553789</v>
      </c>
    </row>
    <row r="35" spans="1:24" ht="15.6" x14ac:dyDescent="0.25">
      <c r="A35" s="15" t="s">
        <v>38</v>
      </c>
      <c r="B35" s="28">
        <f>'Расчет субсидий'!AF35-'Расчет субсидий'!AE35</f>
        <v>373.0272727272727</v>
      </c>
      <c r="C35" s="26">
        <f>'Расчет субсидий'!D35-1</f>
        <v>39.73022896039604</v>
      </c>
      <c r="D35" s="32">
        <f>C35*'Расчет субсидий'!E35</f>
        <v>397.30228960396039</v>
      </c>
      <c r="E35" s="41">
        <f t="shared" si="0"/>
        <v>377.66652753204613</v>
      </c>
      <c r="F35" s="51" t="s">
        <v>392</v>
      </c>
      <c r="G35" s="51" t="s">
        <v>392</v>
      </c>
      <c r="H35" s="51" t="s">
        <v>392</v>
      </c>
      <c r="I35" s="26">
        <f>'Расчет субсидий'!L35-1</f>
        <v>0</v>
      </c>
      <c r="J35" s="32">
        <f>I35*'Расчет субсидий'!M35</f>
        <v>0</v>
      </c>
      <c r="K35" s="41">
        <f t="shared" si="1"/>
        <v>0</v>
      </c>
      <c r="L35" s="26">
        <f>'Расчет субсидий'!P35-1</f>
        <v>0.40989282449281261</v>
      </c>
      <c r="M35" s="32">
        <f>L35*'Расчет субсидий'!Q35</f>
        <v>8.1978564898562531</v>
      </c>
      <c r="N35" s="41">
        <f t="shared" si="2"/>
        <v>7.7926960773779488</v>
      </c>
      <c r="O35" s="27">
        <f>'Расчет субсидий'!R35-1</f>
        <v>0</v>
      </c>
      <c r="P35" s="32">
        <f>O35*'Расчет субсидий'!S35</f>
        <v>0</v>
      </c>
      <c r="Q35" s="41">
        <f t="shared" si="3"/>
        <v>0</v>
      </c>
      <c r="R35" s="27">
        <f>'Расчет субсидий'!V35-1</f>
        <v>-0.55067567567567566</v>
      </c>
      <c r="S35" s="32">
        <f>R35*'Расчет субсидий'!W35</f>
        <v>-8.2601351351351351</v>
      </c>
      <c r="T35" s="41">
        <f t="shared" si="5"/>
        <v>-7.8518967422553674</v>
      </c>
      <c r="U35" s="27">
        <f>'Расчет субсидий'!Z35-1</f>
        <v>-0.32121212121212128</v>
      </c>
      <c r="V35" s="32">
        <f>U35*'Расчет субсидий'!AA35</f>
        <v>-4.8181818181818192</v>
      </c>
      <c r="W35" s="41">
        <f t="shared" si="6"/>
        <v>-4.5800541398959744</v>
      </c>
      <c r="X35" s="32">
        <f t="shared" si="7"/>
        <v>392.42182914049965</v>
      </c>
    </row>
    <row r="36" spans="1:24" ht="15.6" x14ac:dyDescent="0.25">
      <c r="A36" s="15" t="s">
        <v>39</v>
      </c>
      <c r="B36" s="28">
        <f>'Расчет субсидий'!AF36-'Расчет субсидий'!AE36</f>
        <v>-695.4909090909091</v>
      </c>
      <c r="C36" s="26">
        <f>'Расчет субсидий'!D36-1</f>
        <v>-2.6179291832787333E-2</v>
      </c>
      <c r="D36" s="32">
        <f>C36*'Расчет субсидий'!E36</f>
        <v>-0.26179291832787333</v>
      </c>
      <c r="E36" s="41">
        <f t="shared" si="0"/>
        <v>-8.694890961598043</v>
      </c>
      <c r="F36" s="51" t="s">
        <v>392</v>
      </c>
      <c r="G36" s="51" t="s">
        <v>392</v>
      </c>
      <c r="H36" s="51" t="s">
        <v>392</v>
      </c>
      <c r="I36" s="26">
        <f>'Расчет субсидий'!L36-1</f>
        <v>0.15999999999999992</v>
      </c>
      <c r="J36" s="32">
        <f>I36*'Расчет субсидий'!M36</f>
        <v>2.3999999999999986</v>
      </c>
      <c r="K36" s="41">
        <f t="shared" si="1"/>
        <v>79.710858647827223</v>
      </c>
      <c r="L36" s="26">
        <f>'Расчет субсидий'!P36-1</f>
        <v>4.467380420549949E-3</v>
      </c>
      <c r="M36" s="32">
        <f>L36*'Расчет субсидий'!Q36</f>
        <v>8.934760841099898E-2</v>
      </c>
      <c r="N36" s="41">
        <f t="shared" si="2"/>
        <v>2.9674894102377349</v>
      </c>
      <c r="O36" s="27">
        <f>'Расчет субсидий'!R36-1</f>
        <v>0</v>
      </c>
      <c r="P36" s="32">
        <f>O36*'Расчет субсидий'!S36</f>
        <v>0</v>
      </c>
      <c r="Q36" s="41">
        <f t="shared" si="3"/>
        <v>0</v>
      </c>
      <c r="R36" s="27">
        <f>'Расчет субсидий'!V36-1</f>
        <v>-0.55873388042203986</v>
      </c>
      <c r="S36" s="32">
        <f>R36*'Расчет субсидий'!W36</f>
        <v>-11.174677608440797</v>
      </c>
      <c r="T36" s="41">
        <f t="shared" si="5"/>
        <v>-371.14297803394373</v>
      </c>
      <c r="U36" s="27">
        <f>'Расчет субсидий'!Z36-1</f>
        <v>-0.59966442953020138</v>
      </c>
      <c r="V36" s="32">
        <f>U36*'Расчет субсидий'!AA36</f>
        <v>-11.993288590604028</v>
      </c>
      <c r="W36" s="41">
        <f t="shared" si="6"/>
        <v>-398.33138815343221</v>
      </c>
      <c r="X36" s="32">
        <f t="shared" si="7"/>
        <v>-20.940411508961702</v>
      </c>
    </row>
    <row r="37" spans="1:24" ht="15.6" x14ac:dyDescent="0.25">
      <c r="A37" s="15" t="s">
        <v>40</v>
      </c>
      <c r="B37" s="28">
        <f>'Расчет субсидий'!AF37-'Расчет субсидий'!AE37</f>
        <v>-142.79999999999995</v>
      </c>
      <c r="C37" s="26">
        <f>'Расчет субсидий'!D37-1</f>
        <v>-0.20634257634257636</v>
      </c>
      <c r="D37" s="32">
        <f>C37*'Расчет субсидий'!E37</f>
        <v>-2.0634257634257636</v>
      </c>
      <c r="E37" s="41">
        <f t="shared" si="0"/>
        <v>-36.244658140227962</v>
      </c>
      <c r="F37" s="51" t="s">
        <v>392</v>
      </c>
      <c r="G37" s="51" t="s">
        <v>392</v>
      </c>
      <c r="H37" s="51" t="s">
        <v>392</v>
      </c>
      <c r="I37" s="26">
        <f>'Расчет субсидий'!L37-1</f>
        <v>5.7142857142857162E-2</v>
      </c>
      <c r="J37" s="32">
        <f>I37*'Расчет субсидий'!M37</f>
        <v>0.85714285714285743</v>
      </c>
      <c r="K37" s="41">
        <f t="shared" si="1"/>
        <v>15.055957129711793</v>
      </c>
      <c r="L37" s="26">
        <f>'Расчет субсидий'!P37-1</f>
        <v>-0.15614086681616002</v>
      </c>
      <c r="M37" s="32">
        <f>L37*'Расчет субсидий'!Q37</f>
        <v>-3.1228173363232004</v>
      </c>
      <c r="N37" s="41">
        <f t="shared" si="2"/>
        <v>-54.853171262870006</v>
      </c>
      <c r="O37" s="27">
        <f>'Расчет субсидий'!R37-1</f>
        <v>0</v>
      </c>
      <c r="P37" s="32">
        <f>O37*'Расчет субсидий'!S37</f>
        <v>0</v>
      </c>
      <c r="Q37" s="41">
        <f t="shared" si="3"/>
        <v>0</v>
      </c>
      <c r="R37" s="27">
        <f>'Расчет субсидий'!V37-1</f>
        <v>-0.38730769230769224</v>
      </c>
      <c r="S37" s="32">
        <f>R37*'Расчет субсидий'!W37</f>
        <v>-3.8730769230769226</v>
      </c>
      <c r="T37" s="41">
        <f t="shared" si="5"/>
        <v>-68.031693466242544</v>
      </c>
      <c r="U37" s="27">
        <f>'Расчет субсидий'!Z37-1</f>
        <v>2.0715630885121961E-3</v>
      </c>
      <c r="V37" s="32">
        <f>U37*'Расчет субсидий'!AA37</f>
        <v>7.2504708097926862E-2</v>
      </c>
      <c r="W37" s="41">
        <f t="shared" si="6"/>
        <v>1.273565739628763</v>
      </c>
      <c r="X37" s="32">
        <f t="shared" si="7"/>
        <v>-8.1296724575851016</v>
      </c>
    </row>
    <row r="38" spans="1:24" ht="15.6" x14ac:dyDescent="0.25">
      <c r="A38" s="15" t="s">
        <v>41</v>
      </c>
      <c r="B38" s="28">
        <f>'Расчет субсидий'!AF38-'Расчет субсидий'!AE38</f>
        <v>308.40000000000009</v>
      </c>
      <c r="C38" s="26">
        <f>'Расчет субсидий'!D38-1</f>
        <v>2.1938641287527081</v>
      </c>
      <c r="D38" s="32">
        <f>C38*'Расчет субсидий'!E38</f>
        <v>21.93864128752708</v>
      </c>
      <c r="E38" s="41">
        <f t="shared" si="0"/>
        <v>287.71834984793844</v>
      </c>
      <c r="F38" s="51" t="s">
        <v>392</v>
      </c>
      <c r="G38" s="51" t="s">
        <v>392</v>
      </c>
      <c r="H38" s="51" t="s">
        <v>392</v>
      </c>
      <c r="I38" s="26">
        <f>'Расчет субсидий'!L38-1</f>
        <v>0.1333333333333333</v>
      </c>
      <c r="J38" s="32">
        <f>I38*'Расчет субсидий'!M38</f>
        <v>1.333333333333333</v>
      </c>
      <c r="K38" s="41">
        <f t="shared" si="1"/>
        <v>17.486245453223322</v>
      </c>
      <c r="L38" s="26">
        <f>'Расчет субсидий'!P38-1</f>
        <v>-0.21138473030100757</v>
      </c>
      <c r="M38" s="32">
        <f>L38*'Расчет субсидий'!Q38</f>
        <v>-4.227694606020151</v>
      </c>
      <c r="N38" s="41">
        <f t="shared" si="2"/>
        <v>-55.444879186602478</v>
      </c>
      <c r="O38" s="27">
        <f>'Расчет субсидий'!R38-1</f>
        <v>0</v>
      </c>
      <c r="P38" s="32">
        <f>O38*'Расчет субсидий'!S38</f>
        <v>0</v>
      </c>
      <c r="Q38" s="41">
        <f t="shared" si="3"/>
        <v>0</v>
      </c>
      <c r="R38" s="27">
        <f>'Расчет субсидий'!V38-1</f>
        <v>-0.58430232558139528</v>
      </c>
      <c r="S38" s="32">
        <f>R38*'Расчет субсидий'!W38</f>
        <v>-2.9215116279069764</v>
      </c>
      <c r="T38" s="41">
        <f t="shared" si="5"/>
        <v>-38.314702065020583</v>
      </c>
      <c r="U38" s="27">
        <f>'Расчет субсидий'!Z38-1</f>
        <v>0.49285714285714266</v>
      </c>
      <c r="V38" s="32">
        <f>U38*'Расчет субсидий'!AA38</f>
        <v>7.3928571428571397</v>
      </c>
      <c r="W38" s="41">
        <f t="shared" si="6"/>
        <v>96.954985950461435</v>
      </c>
      <c r="X38" s="32">
        <f t="shared" si="7"/>
        <v>23.515625529790423</v>
      </c>
    </row>
    <row r="39" spans="1:24" ht="15.6" x14ac:dyDescent="0.25">
      <c r="A39" s="15" t="s">
        <v>42</v>
      </c>
      <c r="B39" s="28">
        <f>'Расчет субсидий'!AF39-'Расчет субсидий'!AE39</f>
        <v>220.84545454545469</v>
      </c>
      <c r="C39" s="26">
        <f>'Расчет субсидий'!D39-1</f>
        <v>0.2426308552487797</v>
      </c>
      <c r="D39" s="32">
        <f>C39*'Расчет субсидий'!E39</f>
        <v>2.426308552487797</v>
      </c>
      <c r="E39" s="41">
        <f t="shared" si="0"/>
        <v>81.305766041917948</v>
      </c>
      <c r="F39" s="51" t="s">
        <v>392</v>
      </c>
      <c r="G39" s="51" t="s">
        <v>392</v>
      </c>
      <c r="H39" s="51" t="s">
        <v>392</v>
      </c>
      <c r="I39" s="26">
        <f>'Расчет субсидий'!L39-1</f>
        <v>0.625</v>
      </c>
      <c r="J39" s="32">
        <f>I39*'Расчет субсидий'!M39</f>
        <v>3.125</v>
      </c>
      <c r="K39" s="41">
        <f t="shared" si="1"/>
        <v>104.71896437923118</v>
      </c>
      <c r="L39" s="26">
        <f>'Расчет субсидий'!P39-1</f>
        <v>-0.17994352278907699</v>
      </c>
      <c r="M39" s="32">
        <f>L39*'Расчет субсидий'!Q39</f>
        <v>-3.5988704557815399</v>
      </c>
      <c r="N39" s="41">
        <f t="shared" si="2"/>
        <v>-120.59839586062544</v>
      </c>
      <c r="O39" s="27">
        <f>'Расчет субсидий'!R39-1</f>
        <v>0</v>
      </c>
      <c r="P39" s="32">
        <f>O39*'Расчет субсидий'!S39</f>
        <v>0</v>
      </c>
      <c r="Q39" s="41">
        <f t="shared" si="3"/>
        <v>0</v>
      </c>
      <c r="R39" s="27">
        <f>'Расчет субсидий'!V39-1</f>
        <v>2.6766417290108091E-2</v>
      </c>
      <c r="S39" s="32">
        <f>R39*'Расчет субсидий'!W39</f>
        <v>0.40149625935162137</v>
      </c>
      <c r="T39" s="41">
        <f t="shared" si="5"/>
        <v>13.45416719405984</v>
      </c>
      <c r="U39" s="27">
        <f>'Расчет субсидий'!Z39-1</f>
        <v>0.16945945945945939</v>
      </c>
      <c r="V39" s="32">
        <f>U39*'Расчет субсидий'!AA39</f>
        <v>4.2364864864864851</v>
      </c>
      <c r="W39" s="41">
        <f t="shared" si="6"/>
        <v>141.96495279087119</v>
      </c>
      <c r="X39" s="32">
        <f t="shared" si="7"/>
        <v>6.5904208425443631</v>
      </c>
    </row>
    <row r="40" spans="1:24" ht="15.6" x14ac:dyDescent="0.25">
      <c r="A40" s="15" t="s">
        <v>43</v>
      </c>
      <c r="B40" s="28">
        <f>'Расчет субсидий'!AF40-'Расчет субсидий'!AE40</f>
        <v>261.9636363636364</v>
      </c>
      <c r="C40" s="26">
        <f>'Расчет субсидий'!D40-1</f>
        <v>1.0328324837966969</v>
      </c>
      <c r="D40" s="32">
        <f>C40*'Расчет субсидий'!E40</f>
        <v>10.328324837966969</v>
      </c>
      <c r="E40" s="41">
        <f t="shared" si="0"/>
        <v>325.91706092447021</v>
      </c>
      <c r="F40" s="51" t="s">
        <v>392</v>
      </c>
      <c r="G40" s="51" t="s">
        <v>392</v>
      </c>
      <c r="H40" s="51" t="s">
        <v>392</v>
      </c>
      <c r="I40" s="26">
        <f>'Расчет субсидий'!L40-1</f>
        <v>0.28571428571428581</v>
      </c>
      <c r="J40" s="32">
        <f>I40*'Расчет субсидий'!M40</f>
        <v>1.428571428571429</v>
      </c>
      <c r="K40" s="41">
        <f t="shared" si="1"/>
        <v>45.079507918761387</v>
      </c>
      <c r="L40" s="26">
        <f>'Расчет субсидий'!P40-1</f>
        <v>-0.15877480669331867</v>
      </c>
      <c r="M40" s="32">
        <f>L40*'Расчет субсидий'!Q40</f>
        <v>-3.1754961338663734</v>
      </c>
      <c r="N40" s="41">
        <f t="shared" si="2"/>
        <v>-100.2048621788377</v>
      </c>
      <c r="O40" s="27">
        <f>'Расчет субсидий'!R40-1</f>
        <v>0</v>
      </c>
      <c r="P40" s="32">
        <f>O40*'Расчет субсидий'!S40</f>
        <v>0</v>
      </c>
      <c r="Q40" s="41">
        <f t="shared" si="3"/>
        <v>0</v>
      </c>
      <c r="R40" s="27">
        <f>'Расчет субсидий'!V40-1</f>
        <v>-0.31666666666666665</v>
      </c>
      <c r="S40" s="32">
        <f>R40*'Расчет субсидий'!W40</f>
        <v>-6.333333333333333</v>
      </c>
      <c r="T40" s="41">
        <f t="shared" si="5"/>
        <v>-199.85248510650874</v>
      </c>
      <c r="U40" s="27">
        <f>'Расчет субсидий'!Z40-1</f>
        <v>0.40357142857142847</v>
      </c>
      <c r="V40" s="32">
        <f>U40*'Расчет субсидий'!AA40</f>
        <v>6.053571428571427</v>
      </c>
      <c r="W40" s="41">
        <f t="shared" si="6"/>
        <v>191.02441480575126</v>
      </c>
      <c r="X40" s="32">
        <f t="shared" si="7"/>
        <v>8.301638227910118</v>
      </c>
    </row>
    <row r="41" spans="1:24" ht="15.6" x14ac:dyDescent="0.25">
      <c r="A41" s="15" t="s">
        <v>2</v>
      </c>
      <c r="B41" s="28">
        <f>'Расчет субсидий'!AF41-'Расчет субсидий'!AE41</f>
        <v>170.9818181818182</v>
      </c>
      <c r="C41" s="26">
        <f>'Расчет субсидий'!D41-1</f>
        <v>5.5642554051323456E-2</v>
      </c>
      <c r="D41" s="32">
        <f>C41*'Расчет субсидий'!E41</f>
        <v>0.55642554051323456</v>
      </c>
      <c r="E41" s="41">
        <f t="shared" si="0"/>
        <v>16.606952677150499</v>
      </c>
      <c r="F41" s="51" t="s">
        <v>392</v>
      </c>
      <c r="G41" s="51" t="s">
        <v>392</v>
      </c>
      <c r="H41" s="51" t="s">
        <v>392</v>
      </c>
      <c r="I41" s="26">
        <f>'Расчет субсидий'!L41-1</f>
        <v>4.1666666666666741E-2</v>
      </c>
      <c r="J41" s="32">
        <f>I41*'Расчет субсидий'!M41</f>
        <v>0.62500000000000111</v>
      </c>
      <c r="K41" s="41">
        <f t="shared" si="1"/>
        <v>18.653610712487069</v>
      </c>
      <c r="L41" s="26">
        <f>'Расчет субсидий'!P41-1</f>
        <v>9.5405302411671888E-2</v>
      </c>
      <c r="M41" s="32">
        <f>L41*'Расчет субсидий'!Q41</f>
        <v>1.9081060482334378</v>
      </c>
      <c r="N41" s="41">
        <f t="shared" si="2"/>
        <v>56.948907875021703</v>
      </c>
      <c r="O41" s="27">
        <f>'Расчет субсидий'!R41-1</f>
        <v>0</v>
      </c>
      <c r="P41" s="32">
        <f>O41*'Расчет субсидий'!S41</f>
        <v>0</v>
      </c>
      <c r="Q41" s="41">
        <f t="shared" si="3"/>
        <v>0</v>
      </c>
      <c r="R41" s="27">
        <f>'Расчет субсидий'!V41-1</f>
        <v>-2.4045801526717647E-2</v>
      </c>
      <c r="S41" s="32">
        <f>R41*'Расчет субсидий'!W41</f>
        <v>-0.36068702290076471</v>
      </c>
      <c r="T41" s="41">
        <f t="shared" si="5"/>
        <v>-10.76498450277882</v>
      </c>
      <c r="U41" s="27">
        <f>'Расчет субсидий'!Z41-1</f>
        <v>0.19999999999999996</v>
      </c>
      <c r="V41" s="32">
        <f>U41*'Расчет субсидий'!AA41</f>
        <v>2.9999999999999991</v>
      </c>
      <c r="W41" s="41">
        <f t="shared" si="6"/>
        <v>89.537331419937757</v>
      </c>
      <c r="X41" s="32">
        <f t="shared" si="7"/>
        <v>5.7288445658459075</v>
      </c>
    </row>
    <row r="42" spans="1:24" ht="15.6" x14ac:dyDescent="0.25">
      <c r="A42" s="15" t="s">
        <v>44</v>
      </c>
      <c r="B42" s="28">
        <f>'Расчет субсидий'!AF42-'Расчет субсидий'!AE42</f>
        <v>-212.90909090909099</v>
      </c>
      <c r="C42" s="26">
        <f>'Расчет субсидий'!D42-1</f>
        <v>0.12542047092743869</v>
      </c>
      <c r="D42" s="32">
        <f>C42*'Расчет субсидий'!E42</f>
        <v>1.2542047092743869</v>
      </c>
      <c r="E42" s="41">
        <f t="shared" si="0"/>
        <v>21.806200445489189</v>
      </c>
      <c r="F42" s="51" t="s">
        <v>392</v>
      </c>
      <c r="G42" s="51" t="s">
        <v>392</v>
      </c>
      <c r="H42" s="51" t="s">
        <v>392</v>
      </c>
      <c r="I42" s="26">
        <f>'Расчет субсидий'!L42-1</f>
        <v>-0.16666666666666663</v>
      </c>
      <c r="J42" s="32">
        <f>I42*'Расчет субсидий'!M42</f>
        <v>-1.6666666666666663</v>
      </c>
      <c r="K42" s="41">
        <f t="shared" si="1"/>
        <v>-28.977460489823123</v>
      </c>
      <c r="L42" s="26">
        <f>'Расчет субсидий'!P42-1</f>
        <v>-9.4094341958648187E-3</v>
      </c>
      <c r="M42" s="32">
        <f>L42*'Расчет субсидий'!Q42</f>
        <v>-0.18818868391729637</v>
      </c>
      <c r="N42" s="41">
        <f t="shared" si="2"/>
        <v>-3.271938091707161</v>
      </c>
      <c r="O42" s="27">
        <f>'Расчет субсидий'!R42-1</f>
        <v>0</v>
      </c>
      <c r="P42" s="32">
        <f>O42*'Расчет субсидий'!S42</f>
        <v>0</v>
      </c>
      <c r="Q42" s="41">
        <f t="shared" si="3"/>
        <v>0</v>
      </c>
      <c r="R42" s="27">
        <f>'Расчет субсидий'!V42-1</f>
        <v>-0.58225108225108224</v>
      </c>
      <c r="S42" s="32">
        <f>R42*'Расчет субсидий'!W42</f>
        <v>-11.645021645021645</v>
      </c>
      <c r="T42" s="41">
        <f t="shared" si="5"/>
        <v>-202.46589277304989</v>
      </c>
      <c r="U42" s="27">
        <f>'Расчет субсидий'!Z42-1</f>
        <v>0</v>
      </c>
      <c r="V42" s="32">
        <f>U42*'Расчет субсидий'!AA42</f>
        <v>0</v>
      </c>
      <c r="W42" s="41">
        <f t="shared" si="6"/>
        <v>0</v>
      </c>
      <c r="X42" s="32">
        <f t="shared" si="7"/>
        <v>-12.245672286331221</v>
      </c>
    </row>
    <row r="43" spans="1:24" ht="15.6" x14ac:dyDescent="0.25">
      <c r="A43" s="15" t="s">
        <v>3</v>
      </c>
      <c r="B43" s="28">
        <f>'Расчет субсидий'!AF43-'Расчет субсидий'!AE43</f>
        <v>-43.554545454545405</v>
      </c>
      <c r="C43" s="26">
        <f>'Расчет субсидий'!D43-1</f>
        <v>0.17788455445962792</v>
      </c>
      <c r="D43" s="32">
        <f>C43*'Расчет субсидий'!E43</f>
        <v>1.7788455445962792</v>
      </c>
      <c r="E43" s="41">
        <f t="shared" si="0"/>
        <v>26.146319891389663</v>
      </c>
      <c r="F43" s="51" t="s">
        <v>392</v>
      </c>
      <c r="G43" s="51" t="s">
        <v>392</v>
      </c>
      <c r="H43" s="51" t="s">
        <v>392</v>
      </c>
      <c r="I43" s="26">
        <f>'Расчет субсидий'!L43-1</f>
        <v>0</v>
      </c>
      <c r="J43" s="32">
        <f>I43*'Расчет субсидий'!M43</f>
        <v>0</v>
      </c>
      <c r="K43" s="41">
        <f t="shared" si="1"/>
        <v>0</v>
      </c>
      <c r="L43" s="26">
        <f>'Расчет субсидий'!P43-1</f>
        <v>-0.8061762993157664</v>
      </c>
      <c r="M43" s="32">
        <f>L43*'Расчет субсидий'!Q43</f>
        <v>-16.123525986315329</v>
      </c>
      <c r="N43" s="41">
        <f t="shared" si="2"/>
        <v>-236.99127194936588</v>
      </c>
      <c r="O43" s="27">
        <f>'Расчет субсидий'!R43-1</f>
        <v>0</v>
      </c>
      <c r="P43" s="32">
        <f>O43*'Расчет субсидий'!S43</f>
        <v>0</v>
      </c>
      <c r="Q43" s="41">
        <f t="shared" si="3"/>
        <v>0</v>
      </c>
      <c r="R43" s="27">
        <f>'Расчет субсидий'!V43-1</f>
        <v>-3.6283185840707888E-2</v>
      </c>
      <c r="S43" s="32">
        <f>R43*'Расчет субсидий'!W43</f>
        <v>-0.72566371681415776</v>
      </c>
      <c r="T43" s="41">
        <f t="shared" si="5"/>
        <v>-10.666151274929222</v>
      </c>
      <c r="U43" s="27">
        <f>'Расчет субсидий'!Z43-1</f>
        <v>0.80714285714285716</v>
      </c>
      <c r="V43" s="32">
        <f>U43*'Расчет субсидий'!AA43</f>
        <v>12.107142857142858</v>
      </c>
      <c r="W43" s="41">
        <f t="shared" si="6"/>
        <v>177.95655787836</v>
      </c>
      <c r="X43" s="32">
        <f t="shared" si="7"/>
        <v>-2.9632013013903489</v>
      </c>
    </row>
    <row r="44" spans="1:24" ht="15.6" x14ac:dyDescent="0.25">
      <c r="A44" s="15" t="s">
        <v>45</v>
      </c>
      <c r="B44" s="28">
        <f>'Расчет субсидий'!AF44-'Расчет субсидий'!AE44</f>
        <v>-379.55454545454552</v>
      </c>
      <c r="C44" s="26">
        <f>'Расчет субсидий'!D44-1</f>
        <v>0.29017398291939966</v>
      </c>
      <c r="D44" s="32">
        <f>C44*'Расчет субсидий'!E44</f>
        <v>2.9017398291939966</v>
      </c>
      <c r="E44" s="41">
        <f t="shared" si="0"/>
        <v>45.824096572747706</v>
      </c>
      <c r="F44" s="51" t="s">
        <v>392</v>
      </c>
      <c r="G44" s="51" t="s">
        <v>392</v>
      </c>
      <c r="H44" s="51" t="s">
        <v>392</v>
      </c>
      <c r="I44" s="26">
        <f>'Расчет субсидий'!L44-1</f>
        <v>0</v>
      </c>
      <c r="J44" s="32">
        <f>I44*'Расчет субсидий'!M44</f>
        <v>0</v>
      </c>
      <c r="K44" s="41">
        <f t="shared" si="1"/>
        <v>0</v>
      </c>
      <c r="L44" s="26">
        <f>'Расчет субсидий'!P44-1</f>
        <v>-0.18119713112427382</v>
      </c>
      <c r="M44" s="32">
        <f>L44*'Расчет субсидий'!Q44</f>
        <v>-3.6239426224854765</v>
      </c>
      <c r="N44" s="41">
        <f t="shared" si="2"/>
        <v>-57.22907858110694</v>
      </c>
      <c r="O44" s="27">
        <f>'Расчет субсидий'!R44-1</f>
        <v>0</v>
      </c>
      <c r="P44" s="32">
        <f>O44*'Расчет субсидий'!S44</f>
        <v>0</v>
      </c>
      <c r="Q44" s="41">
        <f t="shared" si="3"/>
        <v>0</v>
      </c>
      <c r="R44" s="27">
        <f>'Расчет субсидий'!V44-1</f>
        <v>-1</v>
      </c>
      <c r="S44" s="32">
        <f>R44*'Расчет субсидий'!W44</f>
        <v>-10</v>
      </c>
      <c r="T44" s="41">
        <f t="shared" si="5"/>
        <v>-157.91938378388687</v>
      </c>
      <c r="U44" s="27">
        <f>'Расчет субсидий'!Z44-1</f>
        <v>-0.88749999999999996</v>
      </c>
      <c r="V44" s="32">
        <f>U44*'Расчет субсидий'!AA44</f>
        <v>-13.3125</v>
      </c>
      <c r="W44" s="41">
        <f t="shared" si="6"/>
        <v>-210.23017966229941</v>
      </c>
      <c r="X44" s="32">
        <f t="shared" si="7"/>
        <v>-24.03470279329148</v>
      </c>
    </row>
    <row r="45" spans="1:24" ht="15.6" x14ac:dyDescent="0.25">
      <c r="A45" s="19" t="s">
        <v>46</v>
      </c>
      <c r="B45" s="119">
        <f>SUM(B47:B376)</f>
        <v>-5685.0363636363654</v>
      </c>
      <c r="C45" s="24"/>
      <c r="D45" s="24"/>
      <c r="E45" s="119">
        <f>SUM(E47:E376)</f>
        <v>1202.7403937221488</v>
      </c>
      <c r="F45" s="24"/>
      <c r="G45" s="24"/>
      <c r="H45" s="24"/>
      <c r="I45" s="24"/>
      <c r="J45" s="24"/>
      <c r="K45" s="119">
        <f>SUM(K47:K376)</f>
        <v>0</v>
      </c>
      <c r="L45" s="24"/>
      <c r="M45" s="24"/>
      <c r="N45" s="119">
        <f>SUM(N47:N376)</f>
        <v>1956.5564363289548</v>
      </c>
      <c r="O45" s="24"/>
      <c r="P45" s="24"/>
      <c r="Q45" s="119">
        <f>SUM(Q47:Q376)</f>
        <v>0</v>
      </c>
      <c r="R45" s="24"/>
      <c r="S45" s="24"/>
      <c r="T45" s="119">
        <f>SUM(T47:T376)</f>
        <v>-6404.2036369903381</v>
      </c>
      <c r="U45" s="24"/>
      <c r="V45" s="24"/>
      <c r="W45" s="119">
        <f>SUM(W47:W376)</f>
        <v>-2440.1295566971285</v>
      </c>
      <c r="X45" s="24"/>
    </row>
    <row r="46" spans="1:24" ht="15.6" x14ac:dyDescent="0.25">
      <c r="A46" s="36" t="s">
        <v>47</v>
      </c>
      <c r="E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5.6" x14ac:dyDescent="0.25">
      <c r="A47" s="16" t="s">
        <v>48</v>
      </c>
      <c r="B47" s="28">
        <f>'Расчет субсидий'!AF47-'Расчет субсидий'!AE47</f>
        <v>67.672727272727258</v>
      </c>
      <c r="C47" s="26">
        <f>'Расчет субсидий'!D47-1</f>
        <v>-1</v>
      </c>
      <c r="D47" s="32">
        <f>C47*'Расчет субсидий'!E47</f>
        <v>0</v>
      </c>
      <c r="E47" s="41">
        <f t="shared" si="0"/>
        <v>0</v>
      </c>
      <c r="F47" s="26" t="s">
        <v>380</v>
      </c>
      <c r="G47" s="32" t="s">
        <v>380</v>
      </c>
      <c r="H47" s="31" t="s">
        <v>380</v>
      </c>
      <c r="I47" s="26" t="s">
        <v>380</v>
      </c>
      <c r="J47" s="32" t="s">
        <v>380</v>
      </c>
      <c r="K47" s="31" t="s">
        <v>380</v>
      </c>
      <c r="L47" s="26">
        <f>'Расчет субсидий'!P47-1</f>
        <v>10.538971807628524</v>
      </c>
      <c r="M47" s="32">
        <f>L47*'Расчет субсидий'!Q47</f>
        <v>210.7794361525705</v>
      </c>
      <c r="N47" s="41">
        <f t="shared" si="2"/>
        <v>53.996822105237179</v>
      </c>
      <c r="O47" s="27">
        <f>'Расчет субсидий'!R47-1</f>
        <v>0</v>
      </c>
      <c r="P47" s="32">
        <f>O47*'Расчет субсидий'!S47</f>
        <v>0</v>
      </c>
      <c r="Q47" s="41">
        <f t="shared" si="3"/>
        <v>0</v>
      </c>
      <c r="R47" s="27">
        <f>'Расчет субсидий'!V47-1</f>
        <v>-0.72051282051282051</v>
      </c>
      <c r="S47" s="32">
        <f>R47*'Расчет субсидий'!W47</f>
        <v>-21.615384615384617</v>
      </c>
      <c r="T47" s="41">
        <f t="shared" si="5"/>
        <v>-5.5373621787675988</v>
      </c>
      <c r="U47" s="27">
        <f>'Расчет субсидий'!Z47-1</f>
        <v>3.75</v>
      </c>
      <c r="V47" s="32">
        <f>U47*'Расчет субсидий'!AA47</f>
        <v>75</v>
      </c>
      <c r="W47" s="41">
        <f t="shared" si="6"/>
        <v>19.21326734625768</v>
      </c>
      <c r="X47" s="32">
        <f>D47+M47+P47+S47+V47</f>
        <v>264.16405153718586</v>
      </c>
    </row>
    <row r="48" spans="1:24" ht="15.6" x14ac:dyDescent="0.25">
      <c r="A48" s="16" t="s">
        <v>49</v>
      </c>
      <c r="B48" s="28">
        <f>'Расчет субсидий'!AF48-'Расчет субсидий'!AE48</f>
        <v>109.13636363636363</v>
      </c>
      <c r="C48" s="26">
        <f>'Расчет субсидий'!D48-1</f>
        <v>3.083704363312556</v>
      </c>
      <c r="D48" s="32">
        <f>C48*'Расчет субсидий'!E48</f>
        <v>30.83704363312556</v>
      </c>
      <c r="E48" s="41">
        <f t="shared" si="0"/>
        <v>33.807952906008701</v>
      </c>
      <c r="F48" s="26" t="s">
        <v>380</v>
      </c>
      <c r="G48" s="32" t="s">
        <v>380</v>
      </c>
      <c r="H48" s="31" t="s">
        <v>380</v>
      </c>
      <c r="I48" s="26" t="s">
        <v>380</v>
      </c>
      <c r="J48" s="32" t="s">
        <v>380</v>
      </c>
      <c r="K48" s="31" t="s">
        <v>380</v>
      </c>
      <c r="L48" s="26">
        <f>'Расчет субсидий'!P48-1</f>
        <v>1.6646090534979425</v>
      </c>
      <c r="M48" s="32">
        <f>L48*'Расчет субсидий'!Q48</f>
        <v>33.292181069958851</v>
      </c>
      <c r="N48" s="41">
        <f t="shared" si="2"/>
        <v>36.499623736382198</v>
      </c>
      <c r="O48" s="27">
        <f>'Расчет субсидий'!R48-1</f>
        <v>0</v>
      </c>
      <c r="P48" s="32">
        <f>O48*'Расчет субсидий'!S48</f>
        <v>0</v>
      </c>
      <c r="Q48" s="41">
        <f t="shared" si="3"/>
        <v>0</v>
      </c>
      <c r="R48" s="27">
        <f>'Расчет субсидий'!V48-1</f>
        <v>-0.48333333333333328</v>
      </c>
      <c r="S48" s="32">
        <f>R48*'Расчет субсидий'!W48</f>
        <v>-12.083333333333332</v>
      </c>
      <c r="T48" s="41">
        <f t="shared" si="5"/>
        <v>-13.247468503825983</v>
      </c>
      <c r="U48" s="27">
        <f>'Расчет субсидий'!Z48-1</f>
        <v>1.9</v>
      </c>
      <c r="V48" s="32">
        <f>U48*'Расчет субсидий'!AA48</f>
        <v>47.5</v>
      </c>
      <c r="W48" s="41">
        <f t="shared" si="6"/>
        <v>52.076255497798698</v>
      </c>
      <c r="X48" s="32">
        <f t="shared" ref="X48:X111" si="8">D48+M48+P48+S48+V48</f>
        <v>99.545891369751089</v>
      </c>
    </row>
    <row r="49" spans="1:24" ht="15.6" x14ac:dyDescent="0.25">
      <c r="A49" s="16" t="s">
        <v>50</v>
      </c>
      <c r="B49" s="28">
        <f>'Расчет субсидий'!AF49-'Расчет субсидий'!AE49</f>
        <v>-105.46363636363637</v>
      </c>
      <c r="C49" s="26">
        <f>'Расчет субсидий'!D49-1</f>
        <v>-0.33319655313910546</v>
      </c>
      <c r="D49" s="32">
        <f>C49*'Расчет субсидий'!E49</f>
        <v>-3.3319655313910546</v>
      </c>
      <c r="E49" s="41">
        <f t="shared" si="0"/>
        <v>-12.004457624856066</v>
      </c>
      <c r="F49" s="26" t="s">
        <v>380</v>
      </c>
      <c r="G49" s="32" t="s">
        <v>380</v>
      </c>
      <c r="H49" s="31" t="s">
        <v>380</v>
      </c>
      <c r="I49" s="26" t="s">
        <v>380</v>
      </c>
      <c r="J49" s="32" t="s">
        <v>380</v>
      </c>
      <c r="K49" s="31" t="s">
        <v>380</v>
      </c>
      <c r="L49" s="26">
        <f>'Расчет субсидий'!P49-1</f>
        <v>1.2029702970297027</v>
      </c>
      <c r="M49" s="32">
        <f>L49*'Расчет субсидий'!Q49</f>
        <v>24.059405940594054</v>
      </c>
      <c r="N49" s="41">
        <f t="shared" si="2"/>
        <v>86.681604708105354</v>
      </c>
      <c r="O49" s="27">
        <f>'Расчет субсидий'!R49-1</f>
        <v>0</v>
      </c>
      <c r="P49" s="32">
        <f>O49*'Расчет субсидий'!S49</f>
        <v>0</v>
      </c>
      <c r="Q49" s="41">
        <f t="shared" si="3"/>
        <v>0</v>
      </c>
      <c r="R49" s="27">
        <f>'Расчет субсидий'!V49-1</f>
        <v>-1</v>
      </c>
      <c r="S49" s="32">
        <f>R49*'Расчет субсидий'!W49</f>
        <v>-30</v>
      </c>
      <c r="T49" s="41">
        <f t="shared" si="5"/>
        <v>-108.0844700681314</v>
      </c>
      <c r="U49" s="27">
        <f>'Расчет субсидий'!Z49-1</f>
        <v>-1</v>
      </c>
      <c r="V49" s="32">
        <f>U49*'Расчет субсидий'!AA49</f>
        <v>-20</v>
      </c>
      <c r="W49" s="41">
        <f t="shared" si="6"/>
        <v>-72.056313378754268</v>
      </c>
      <c r="X49" s="32">
        <f t="shared" si="8"/>
        <v>-29.272559590797002</v>
      </c>
    </row>
    <row r="50" spans="1:24" ht="15.6" x14ac:dyDescent="0.25">
      <c r="A50" s="16" t="s">
        <v>51</v>
      </c>
      <c r="B50" s="28">
        <f>'Расчет субсидий'!AF50-'Расчет субсидий'!AE50</f>
        <v>22.190909090909088</v>
      </c>
      <c r="C50" s="26">
        <f>'Расчет субсидий'!D50-1</f>
        <v>-1</v>
      </c>
      <c r="D50" s="32">
        <f>C50*'Расчет субсидий'!E50</f>
        <v>0</v>
      </c>
      <c r="E50" s="41">
        <f t="shared" si="0"/>
        <v>0</v>
      </c>
      <c r="F50" s="26" t="s">
        <v>380</v>
      </c>
      <c r="G50" s="32" t="s">
        <v>380</v>
      </c>
      <c r="H50" s="31" t="s">
        <v>380</v>
      </c>
      <c r="I50" s="26" t="s">
        <v>380</v>
      </c>
      <c r="J50" s="32" t="s">
        <v>380</v>
      </c>
      <c r="K50" s="31" t="s">
        <v>380</v>
      </c>
      <c r="L50" s="26">
        <f>'Расчет субсидий'!P50-1</f>
        <v>2.9671052631578947</v>
      </c>
      <c r="M50" s="32">
        <f>L50*'Расчет субсидий'!Q50</f>
        <v>59.34210526315789</v>
      </c>
      <c r="N50" s="41">
        <f t="shared" si="2"/>
        <v>140.95915492957749</v>
      </c>
      <c r="O50" s="27">
        <f>'Расчет субсидий'!R50-1</f>
        <v>0</v>
      </c>
      <c r="P50" s="32">
        <f>O50*'Расчет субсидий'!S50</f>
        <v>0</v>
      </c>
      <c r="Q50" s="41">
        <f t="shared" si="3"/>
        <v>0</v>
      </c>
      <c r="R50" s="27">
        <f>'Расчет субсидий'!V50-1</f>
        <v>-1</v>
      </c>
      <c r="S50" s="32">
        <f>R50*'Расчет субсидий'!W50</f>
        <v>-25</v>
      </c>
      <c r="T50" s="41">
        <f t="shared" si="5"/>
        <v>-59.38412291933421</v>
      </c>
      <c r="U50" s="27">
        <f>'Расчет субсидий'!Z50-1</f>
        <v>-1</v>
      </c>
      <c r="V50" s="32">
        <f>U50*'Расчет субсидий'!AA50</f>
        <v>-25</v>
      </c>
      <c r="W50" s="41">
        <f t="shared" si="6"/>
        <v>-59.38412291933421</v>
      </c>
      <c r="X50" s="32">
        <f t="shared" si="8"/>
        <v>9.3421052631578902</v>
      </c>
    </row>
    <row r="51" spans="1:24" ht="15.6" x14ac:dyDescent="0.25">
      <c r="A51" s="16" t="s">
        <v>52</v>
      </c>
      <c r="B51" s="28">
        <f>'Расчет субсидий'!AF51-'Расчет субсидий'!AE51</f>
        <v>75.018181818181802</v>
      </c>
      <c r="C51" s="26">
        <f>'Расчет субсидий'!D53-1</f>
        <v>-0.31409670731278772</v>
      </c>
      <c r="D51" s="32">
        <f>C51*'Расчет субсидий'!E51</f>
        <v>0</v>
      </c>
      <c r="E51" s="41">
        <f t="shared" si="0"/>
        <v>0</v>
      </c>
      <c r="F51" s="26" t="s">
        <v>380</v>
      </c>
      <c r="G51" s="32" t="s">
        <v>380</v>
      </c>
      <c r="H51" s="31" t="s">
        <v>380</v>
      </c>
      <c r="I51" s="26" t="s">
        <v>380</v>
      </c>
      <c r="J51" s="32" t="s">
        <v>380</v>
      </c>
      <c r="K51" s="31" t="s">
        <v>380</v>
      </c>
      <c r="L51" s="26">
        <f>'Расчет субсидий'!P51-1</f>
        <v>3.2005758157389632</v>
      </c>
      <c r="M51" s="32">
        <f>L51*'Расчет субсидий'!Q51</f>
        <v>64.011516314779271</v>
      </c>
      <c r="N51" s="41">
        <f t="shared" si="2"/>
        <v>262.65414001363973</v>
      </c>
      <c r="O51" s="27">
        <f>'Расчет субсидий'!R51-1</f>
        <v>0</v>
      </c>
      <c r="P51" s="32">
        <f>O51*'Расчет субсидий'!S51</f>
        <v>0</v>
      </c>
      <c r="Q51" s="41">
        <f t="shared" si="3"/>
        <v>0</v>
      </c>
      <c r="R51" s="27">
        <f>'Расчет субсидий'!V51-1</f>
        <v>-0.85762711864406782</v>
      </c>
      <c r="S51" s="32">
        <f>R51*'Расчет субсидий'!W51</f>
        <v>-25.728813559322035</v>
      </c>
      <c r="T51" s="41">
        <f t="shared" si="5"/>
        <v>-105.57130635311533</v>
      </c>
      <c r="U51" s="27">
        <f>'Расчет субсидий'!Z51-1</f>
        <v>-1</v>
      </c>
      <c r="V51" s="32">
        <f>U51*'Расчет субсидий'!AA51</f>
        <v>-20</v>
      </c>
      <c r="W51" s="41">
        <f t="shared" si="6"/>
        <v>-82.064651842342613</v>
      </c>
      <c r="X51" s="32">
        <f t="shared" si="8"/>
        <v>18.282702755457237</v>
      </c>
    </row>
    <row r="52" spans="1:24" ht="15.6" x14ac:dyDescent="0.25">
      <c r="A52" s="36" t="s">
        <v>53</v>
      </c>
      <c r="B52" s="46"/>
      <c r="C52" s="47"/>
      <c r="D52" s="48"/>
      <c r="E52" s="44"/>
      <c r="F52" s="47"/>
      <c r="G52" s="48"/>
      <c r="H52" s="44"/>
      <c r="I52" s="47"/>
      <c r="J52" s="48"/>
      <c r="K52" s="44"/>
      <c r="L52" s="47"/>
      <c r="M52" s="48"/>
      <c r="N52" s="44"/>
      <c r="O52" s="49"/>
      <c r="P52" s="48"/>
      <c r="Q52" s="44"/>
      <c r="R52" s="49"/>
      <c r="S52" s="48"/>
      <c r="T52" s="44"/>
      <c r="U52" s="49"/>
      <c r="V52" s="48"/>
      <c r="W52" s="44"/>
      <c r="X52" s="48"/>
    </row>
    <row r="53" spans="1:24" ht="15.6" x14ac:dyDescent="0.25">
      <c r="A53" s="16" t="s">
        <v>54</v>
      </c>
      <c r="B53" s="28">
        <f>'Расчет субсидий'!AF53-'Расчет субсидий'!AE53</f>
        <v>98.545454545454561</v>
      </c>
      <c r="C53" s="26">
        <f>'Расчет субсидий'!D53-1</f>
        <v>-0.31409670731278772</v>
      </c>
      <c r="D53" s="32">
        <f>C53*'Расчет субсидий'!E53</f>
        <v>-3.1409670731278769</v>
      </c>
      <c r="E53" s="41">
        <f t="shared" si="0"/>
        <v>-0.90768328607692084</v>
      </c>
      <c r="F53" s="26" t="s">
        <v>380</v>
      </c>
      <c r="G53" s="32" t="s">
        <v>380</v>
      </c>
      <c r="H53" s="31" t="s">
        <v>380</v>
      </c>
      <c r="I53" s="26" t="s">
        <v>380</v>
      </c>
      <c r="J53" s="32" t="s">
        <v>380</v>
      </c>
      <c r="K53" s="31" t="s">
        <v>380</v>
      </c>
      <c r="L53" s="26">
        <f>'Расчет субсидий'!P53-1</f>
        <v>0.37415721098503529</v>
      </c>
      <c r="M53" s="32">
        <f>L53*'Расчет субсидий'!Q53</f>
        <v>7.4831442197007059</v>
      </c>
      <c r="N53" s="41">
        <f t="shared" si="2"/>
        <v>2.1624947913769228</v>
      </c>
      <c r="O53" s="27">
        <f>'Расчет субсидий'!R53-1</f>
        <v>0</v>
      </c>
      <c r="P53" s="32">
        <f>O53*'Расчет субсидий'!S53</f>
        <v>0</v>
      </c>
      <c r="Q53" s="41">
        <f t="shared" si="3"/>
        <v>0</v>
      </c>
      <c r="R53" s="27">
        <f>'Расчет субсидий'!V53-1</f>
        <v>-0.83333333333333337</v>
      </c>
      <c r="S53" s="32">
        <f>R53*'Расчет субсидий'!W53</f>
        <v>-20.833333333333336</v>
      </c>
      <c r="T53" s="41">
        <f t="shared" si="5"/>
        <v>-6.0204605841679806</v>
      </c>
      <c r="U53" s="27">
        <f>'Расчет субсидий'!Z53-1</f>
        <v>14.3</v>
      </c>
      <c r="V53" s="32">
        <f>U53*'Расчет субсидий'!AA53</f>
        <v>357.5</v>
      </c>
      <c r="W53" s="41">
        <f t="shared" si="6"/>
        <v>103.31110362432256</v>
      </c>
      <c r="X53" s="32">
        <f t="shared" si="8"/>
        <v>341.00884381323948</v>
      </c>
    </row>
    <row r="54" spans="1:24" ht="15.6" x14ac:dyDescent="0.25">
      <c r="A54" s="16" t="s">
        <v>55</v>
      </c>
      <c r="B54" s="28">
        <f>'Расчет субсидий'!AF54-'Расчет субсидий'!AE54</f>
        <v>-0.68181818181818699</v>
      </c>
      <c r="C54" s="26">
        <f>'Расчет субсидий'!D54-1</f>
        <v>-1</v>
      </c>
      <c r="D54" s="32">
        <f>C54*'Расчет субсидий'!E54</f>
        <v>-10</v>
      </c>
      <c r="E54" s="41">
        <f t="shared" si="0"/>
        <v>-14.818796068796495</v>
      </c>
      <c r="F54" s="26" t="s">
        <v>380</v>
      </c>
      <c r="G54" s="32" t="s">
        <v>380</v>
      </c>
      <c r="H54" s="31" t="s">
        <v>380</v>
      </c>
      <c r="I54" s="26" t="s">
        <v>380</v>
      </c>
      <c r="J54" s="32" t="s">
        <v>380</v>
      </c>
      <c r="K54" s="31" t="s">
        <v>380</v>
      </c>
      <c r="L54" s="26">
        <f>'Расчет субсидий'!P54-1</f>
        <v>-0.44300518134715028</v>
      </c>
      <c r="M54" s="32">
        <f>L54*'Расчет субсидий'!Q54</f>
        <v>-8.8601036269430047</v>
      </c>
      <c r="N54" s="41">
        <f t="shared" si="2"/>
        <v>-13.129606879607255</v>
      </c>
      <c r="O54" s="27">
        <f>'Расчет субсидий'!R54-1</f>
        <v>0</v>
      </c>
      <c r="P54" s="32">
        <f>O54*'Расчет субсидий'!S54</f>
        <v>0</v>
      </c>
      <c r="Q54" s="41">
        <f t="shared" si="3"/>
        <v>0</v>
      </c>
      <c r="R54" s="27">
        <f>'Расчет субсидий'!V54-1</f>
        <v>-1</v>
      </c>
      <c r="S54" s="32">
        <f>R54*'Расчет субсидий'!W54</f>
        <v>-20</v>
      </c>
      <c r="T54" s="41">
        <f t="shared" si="5"/>
        <v>-29.637592137592989</v>
      </c>
      <c r="U54" s="27">
        <f>'Расчет субсидий'!Z54-1</f>
        <v>1.2800000000000002</v>
      </c>
      <c r="V54" s="32">
        <f>U54*'Расчет субсидий'!AA54</f>
        <v>38.400000000000006</v>
      </c>
      <c r="W54" s="41">
        <f t="shared" si="6"/>
        <v>56.904176904178541</v>
      </c>
      <c r="X54" s="32">
        <f t="shared" si="8"/>
        <v>-0.46010362694299545</v>
      </c>
    </row>
    <row r="55" spans="1:24" ht="15.6" x14ac:dyDescent="0.25">
      <c r="A55" s="16" t="s">
        <v>56</v>
      </c>
      <c r="B55" s="28">
        <f>'Расчет субсидий'!AF55-'Расчет субсидий'!AE55</f>
        <v>-54.663636363636357</v>
      </c>
      <c r="C55" s="26">
        <f>'Расчет субсидий'!D55-1</f>
        <v>-1</v>
      </c>
      <c r="D55" s="32">
        <f>C55*'Расчет субсидий'!E55</f>
        <v>-10</v>
      </c>
      <c r="E55" s="41">
        <f t="shared" si="0"/>
        <v>-11.411218583100851</v>
      </c>
      <c r="F55" s="26" t="s">
        <v>380</v>
      </c>
      <c r="G55" s="32" t="s">
        <v>380</v>
      </c>
      <c r="H55" s="31" t="s">
        <v>380</v>
      </c>
      <c r="I55" s="26" t="s">
        <v>380</v>
      </c>
      <c r="J55" s="32" t="s">
        <v>380</v>
      </c>
      <c r="K55" s="31" t="s">
        <v>380</v>
      </c>
      <c r="L55" s="26">
        <f>'Расчет субсидий'!P55-1</f>
        <v>-0.82247854831903222</v>
      </c>
      <c r="M55" s="32">
        <f>L55*'Расчет субсидий'!Q55</f>
        <v>-16.449570966380644</v>
      </c>
      <c r="N55" s="41">
        <f t="shared" si="2"/>
        <v>-18.770964989559907</v>
      </c>
      <c r="O55" s="27">
        <f>'Расчет субсидий'!R55-1</f>
        <v>0</v>
      </c>
      <c r="P55" s="32">
        <f>O55*'Расчет субсидий'!S55</f>
        <v>0</v>
      </c>
      <c r="Q55" s="41">
        <f t="shared" si="3"/>
        <v>0</v>
      </c>
      <c r="R55" s="27">
        <f>'Расчет субсидий'!V55-1</f>
        <v>-0.54846153846153844</v>
      </c>
      <c r="S55" s="32">
        <f>R55*'Расчет субсидий'!W55</f>
        <v>-16.453846153846154</v>
      </c>
      <c r="T55" s="41">
        <f t="shared" si="5"/>
        <v>-18.775843499425172</v>
      </c>
      <c r="U55" s="27">
        <f>'Расчет субсидий'!Z55-1</f>
        <v>-0.25</v>
      </c>
      <c r="V55" s="32">
        <f>U55*'Расчет субсидий'!AA55</f>
        <v>-5</v>
      </c>
      <c r="W55" s="41">
        <f t="shared" si="6"/>
        <v>-5.7056092915504255</v>
      </c>
      <c r="X55" s="32">
        <f t="shared" si="8"/>
        <v>-47.903417120226798</v>
      </c>
    </row>
    <row r="56" spans="1:24" ht="15.6" x14ac:dyDescent="0.25">
      <c r="A56" s="16" t="s">
        <v>57</v>
      </c>
      <c r="B56" s="28">
        <f>'Расчет субсидий'!AF56-'Расчет субсидий'!AE56</f>
        <v>-22.754545454545479</v>
      </c>
      <c r="C56" s="26">
        <f>'Расчет субсидий'!D56-1</f>
        <v>-1</v>
      </c>
      <c r="D56" s="32">
        <f>C56*'Расчет субсидий'!E56</f>
        <v>-10</v>
      </c>
      <c r="E56" s="41">
        <f t="shared" si="0"/>
        <v>-23.459476339372678</v>
      </c>
      <c r="F56" s="26" t="s">
        <v>380</v>
      </c>
      <c r="G56" s="32" t="s">
        <v>380</v>
      </c>
      <c r="H56" s="31" t="s">
        <v>380</v>
      </c>
      <c r="I56" s="26" t="s">
        <v>380</v>
      </c>
      <c r="J56" s="32" t="s">
        <v>380</v>
      </c>
      <c r="K56" s="31" t="s">
        <v>380</v>
      </c>
      <c r="L56" s="26">
        <f>'Расчет субсидий'!P56-1</f>
        <v>7.9069767441860339E-2</v>
      </c>
      <c r="M56" s="32">
        <f>L56*'Расчет субсидий'!Q56</f>
        <v>1.5813953488372068</v>
      </c>
      <c r="N56" s="41">
        <f t="shared" si="2"/>
        <v>3.7098706769240453</v>
      </c>
      <c r="O56" s="27">
        <f>'Расчет субсидий'!R56-1</f>
        <v>0</v>
      </c>
      <c r="P56" s="32">
        <f>O56*'Расчет субсидий'!S56</f>
        <v>0</v>
      </c>
      <c r="Q56" s="41">
        <f t="shared" si="3"/>
        <v>0</v>
      </c>
      <c r="R56" s="27">
        <f>'Расчет субсидий'!V56-1</f>
        <v>-6.3736263736263732E-2</v>
      </c>
      <c r="S56" s="32">
        <f>R56*'Расчет субсидий'!W56</f>
        <v>-1.5934065934065933</v>
      </c>
      <c r="T56" s="41">
        <f t="shared" si="5"/>
        <v>-3.7380484277022394</v>
      </c>
      <c r="U56" s="27">
        <f>'Расчет субсидий'!Z56-1</f>
        <v>1.2499999999999956E-2</v>
      </c>
      <c r="V56" s="32">
        <f>U56*'Расчет субсидий'!AA56</f>
        <v>0.31249999999999889</v>
      </c>
      <c r="W56" s="41">
        <f t="shared" si="6"/>
        <v>0.73310863560539363</v>
      </c>
      <c r="X56" s="32">
        <f t="shared" si="8"/>
        <v>-9.6995112445693881</v>
      </c>
    </row>
    <row r="57" spans="1:24" ht="15.6" x14ac:dyDescent="0.25">
      <c r="A57" s="16" t="s">
        <v>58</v>
      </c>
      <c r="B57" s="28">
        <f>'Расчет субсидий'!AF57-'Расчет субсидий'!AE57</f>
        <v>0.40909090909090651</v>
      </c>
      <c r="C57" s="26">
        <f>'Расчет субсидий'!D57-1</f>
        <v>-1</v>
      </c>
      <c r="D57" s="32">
        <f>C57*'Расчет субсидий'!E57</f>
        <v>-10</v>
      </c>
      <c r="E57" s="41">
        <f t="shared" si="0"/>
        <v>-15.147868492096176</v>
      </c>
      <c r="F57" s="26" t="s">
        <v>380</v>
      </c>
      <c r="G57" s="32" t="s">
        <v>380</v>
      </c>
      <c r="H57" s="31" t="s">
        <v>380</v>
      </c>
      <c r="I57" s="26" t="s">
        <v>380</v>
      </c>
      <c r="J57" s="32" t="s">
        <v>380</v>
      </c>
      <c r="K57" s="31" t="s">
        <v>380</v>
      </c>
      <c r="L57" s="26">
        <f>'Расчет субсидий'!P57-1</f>
        <v>-0.59202306583373376</v>
      </c>
      <c r="M57" s="32">
        <f>L57*'Расчет субсидий'!Q57</f>
        <v>-11.840461316674675</v>
      </c>
      <c r="N57" s="41">
        <f t="shared" si="2"/>
        <v>-17.935775091073989</v>
      </c>
      <c r="O57" s="27">
        <f>'Расчет субсидий'!R57-1</f>
        <v>0</v>
      </c>
      <c r="P57" s="32">
        <f>O57*'Расчет субсидий'!S57</f>
        <v>0</v>
      </c>
      <c r="Q57" s="41">
        <f t="shared" si="3"/>
        <v>0</v>
      </c>
      <c r="R57" s="27">
        <f>'Расчет субсидий'!V57-1</f>
        <v>0.55368421052631578</v>
      </c>
      <c r="S57" s="32">
        <f>R57*'Расчет субсидий'!W57</f>
        <v>16.610526315789475</v>
      </c>
      <c r="T57" s="41">
        <f t="shared" si="5"/>
        <v>25.161406821608175</v>
      </c>
      <c r="U57" s="27">
        <f>'Расчет субсидий'!Z57-1</f>
        <v>0.27500000000000013</v>
      </c>
      <c r="V57" s="32">
        <f>U57*'Расчет субсидий'!AA57</f>
        <v>5.5000000000000027</v>
      </c>
      <c r="W57" s="41">
        <f t="shared" si="6"/>
        <v>8.3313276706529003</v>
      </c>
      <c r="X57" s="32">
        <f t="shared" si="8"/>
        <v>0.27006499911480031</v>
      </c>
    </row>
    <row r="58" spans="1:24" ht="15.6" x14ac:dyDescent="0.25">
      <c r="A58" s="16" t="s">
        <v>59</v>
      </c>
      <c r="B58" s="28">
        <f>'Расчет субсидий'!AF58-'Расчет субсидий'!AE58</f>
        <v>-26.9</v>
      </c>
      <c r="C58" s="26">
        <f>'Расчет субсидий'!D58-1</f>
        <v>-1</v>
      </c>
      <c r="D58" s="32">
        <f>C58*'Расчет субсидий'!E58</f>
        <v>-10</v>
      </c>
      <c r="E58" s="41">
        <f t="shared" si="0"/>
        <v>-3.996708185053381</v>
      </c>
      <c r="F58" s="26" t="s">
        <v>380</v>
      </c>
      <c r="G58" s="32" t="s">
        <v>380</v>
      </c>
      <c r="H58" s="31" t="s">
        <v>380</v>
      </c>
      <c r="I58" s="26" t="s">
        <v>380</v>
      </c>
      <c r="J58" s="32" t="s">
        <v>380</v>
      </c>
      <c r="K58" s="31" t="s">
        <v>380</v>
      </c>
      <c r="L58" s="26">
        <f>'Расчет субсидий'!P58-1</f>
        <v>-0.3652694610778443</v>
      </c>
      <c r="M58" s="32">
        <f>L58*'Расчет субсидий'!Q58</f>
        <v>-7.3053892215568865</v>
      </c>
      <c r="N58" s="41">
        <f t="shared" si="2"/>
        <v>-2.9197508896797153</v>
      </c>
      <c r="O58" s="27">
        <f>'Расчет субсидий'!R58-1</f>
        <v>0</v>
      </c>
      <c r="P58" s="32">
        <f>O58*'Расчет субсидий'!S58</f>
        <v>0</v>
      </c>
      <c r="Q58" s="41">
        <f t="shared" si="3"/>
        <v>0</v>
      </c>
      <c r="R58" s="27">
        <f>'Расчет субсидий'!V58-1</f>
        <v>-1</v>
      </c>
      <c r="S58" s="32">
        <f>R58*'Расчет субсидий'!W58</f>
        <v>-30</v>
      </c>
      <c r="T58" s="41">
        <f t="shared" si="5"/>
        <v>-11.990124555160143</v>
      </c>
      <c r="U58" s="27">
        <f>'Расчет субсидий'!Z58-1</f>
        <v>-1</v>
      </c>
      <c r="V58" s="32">
        <f>U58*'Расчет субсидий'!AA58</f>
        <v>-20</v>
      </c>
      <c r="W58" s="41">
        <f t="shared" si="6"/>
        <v>-7.993416370106762</v>
      </c>
      <c r="X58" s="32">
        <f t="shared" si="8"/>
        <v>-67.305389221556879</v>
      </c>
    </row>
    <row r="59" spans="1:24" ht="15.6" x14ac:dyDescent="0.25">
      <c r="A59" s="16" t="s">
        <v>60</v>
      </c>
      <c r="B59" s="28">
        <f>'Расчет субсидий'!AF59-'Расчет субсидий'!AE59</f>
        <v>-56.2</v>
      </c>
      <c r="C59" s="26">
        <f>'Расчет субсидий'!D59-1</f>
        <v>-1</v>
      </c>
      <c r="D59" s="32">
        <f>C59*'Расчет субсидий'!E59</f>
        <v>-10</v>
      </c>
      <c r="E59" s="41">
        <f t="shared" si="0"/>
        <v>-15.997840909090908</v>
      </c>
      <c r="F59" s="26" t="s">
        <v>380</v>
      </c>
      <c r="G59" s="32" t="s">
        <v>380</v>
      </c>
      <c r="H59" s="31" t="s">
        <v>380</v>
      </c>
      <c r="I59" s="26" t="s">
        <v>380</v>
      </c>
      <c r="J59" s="32" t="s">
        <v>380</v>
      </c>
      <c r="K59" s="31" t="s">
        <v>380</v>
      </c>
      <c r="L59" s="26">
        <f>'Расчет субсидий'!P59-1</f>
        <v>-0.7564870259481038</v>
      </c>
      <c r="M59" s="32">
        <f>L59*'Расчет субсидий'!Q59</f>
        <v>-15.129740518962077</v>
      </c>
      <c r="N59" s="41">
        <f t="shared" si="2"/>
        <v>-24.204318181818184</v>
      </c>
      <c r="O59" s="27">
        <f>'Расчет субсидий'!R59-1</f>
        <v>0</v>
      </c>
      <c r="P59" s="32">
        <f>O59*'Расчет субсидий'!S59</f>
        <v>0</v>
      </c>
      <c r="Q59" s="41">
        <f t="shared" si="3"/>
        <v>0</v>
      </c>
      <c r="R59" s="27">
        <f>'Расчет субсидий'!V59-1</f>
        <v>-1</v>
      </c>
      <c r="S59" s="32">
        <f>R59*'Расчет субсидий'!W59</f>
        <v>-30</v>
      </c>
      <c r="T59" s="41">
        <f t="shared" si="5"/>
        <v>-47.993522727272719</v>
      </c>
      <c r="U59" s="27">
        <f>'Расчет субсидий'!Z59-1</f>
        <v>1</v>
      </c>
      <c r="V59" s="32">
        <f>U59*'Расчет субсидий'!AA59</f>
        <v>20</v>
      </c>
      <c r="W59" s="41">
        <f t="shared" si="6"/>
        <v>31.995681818181815</v>
      </c>
      <c r="X59" s="32">
        <f t="shared" si="8"/>
        <v>-35.12974051896208</v>
      </c>
    </row>
    <row r="60" spans="1:24" ht="15.6" x14ac:dyDescent="0.25">
      <c r="A60" s="16" t="s">
        <v>61</v>
      </c>
      <c r="B60" s="28">
        <f>'Расчет субсидий'!AF60-'Расчет субсидий'!AE60</f>
        <v>62.854545454545445</v>
      </c>
      <c r="C60" s="26">
        <f>'Расчет субсидий'!D60-1</f>
        <v>-1</v>
      </c>
      <c r="D60" s="32">
        <f>C60*'Расчет субсидий'!E60</f>
        <v>-10</v>
      </c>
      <c r="E60" s="41">
        <f t="shared" si="0"/>
        <v>-3.639468277826317</v>
      </c>
      <c r="F60" s="26" t="s">
        <v>380</v>
      </c>
      <c r="G60" s="32" t="s">
        <v>380</v>
      </c>
      <c r="H60" s="31" t="s">
        <v>380</v>
      </c>
      <c r="I60" s="26" t="s">
        <v>380</v>
      </c>
      <c r="J60" s="32" t="s">
        <v>380</v>
      </c>
      <c r="K60" s="31" t="s">
        <v>380</v>
      </c>
      <c r="L60" s="26">
        <f>'Расчет субсидий'!P60-1</f>
        <v>5.3612903225806452</v>
      </c>
      <c r="M60" s="32">
        <f>L60*'Расчет субсидий'!Q60</f>
        <v>107.2258064516129</v>
      </c>
      <c r="N60" s="41">
        <f t="shared" si="2"/>
        <v>39.024492114498955</v>
      </c>
      <c r="O60" s="27">
        <f>'Расчет субсидий'!R60-1</f>
        <v>0</v>
      </c>
      <c r="P60" s="32">
        <f>O60*'Расчет субсидий'!S60</f>
        <v>0</v>
      </c>
      <c r="Q60" s="41">
        <f t="shared" si="3"/>
        <v>0</v>
      </c>
      <c r="R60" s="27">
        <f>'Расчет субсидий'!V60-1</f>
        <v>2.1825581395348834</v>
      </c>
      <c r="S60" s="32">
        <f>R60*'Расчет субсидий'!W60</f>
        <v>65.476744186046503</v>
      </c>
      <c r="T60" s="41">
        <f t="shared" si="5"/>
        <v>23.830053340046497</v>
      </c>
      <c r="U60" s="27">
        <f>'Расчет субсидий'!Z60-1</f>
        <v>0.5</v>
      </c>
      <c r="V60" s="32">
        <f>U60*'Расчет субсидий'!AA60</f>
        <v>10</v>
      </c>
      <c r="W60" s="41">
        <f t="shared" si="6"/>
        <v>3.639468277826317</v>
      </c>
      <c r="X60" s="32">
        <f t="shared" si="8"/>
        <v>172.70255063765939</v>
      </c>
    </row>
    <row r="61" spans="1:24" ht="15.6" x14ac:dyDescent="0.25">
      <c r="A61" s="16" t="s">
        <v>62</v>
      </c>
      <c r="B61" s="28">
        <f>'Расчет субсидий'!AF61-'Расчет субсидий'!AE61</f>
        <v>-96.027272727272717</v>
      </c>
      <c r="C61" s="26">
        <f>'Расчет субсидий'!D61-1</f>
        <v>-0.8106990114281708</v>
      </c>
      <c r="D61" s="32">
        <f>C61*'Расчет субсидий'!E61</f>
        <v>-8.1069901142817073</v>
      </c>
      <c r="E61" s="41">
        <f t="shared" si="0"/>
        <v>-12.35162073598166</v>
      </c>
      <c r="F61" s="26" t="s">
        <v>380</v>
      </c>
      <c r="G61" s="32" t="s">
        <v>380</v>
      </c>
      <c r="H61" s="31" t="s">
        <v>380</v>
      </c>
      <c r="I61" s="26" t="s">
        <v>380</v>
      </c>
      <c r="J61" s="32" t="s">
        <v>380</v>
      </c>
      <c r="K61" s="31" t="s">
        <v>380</v>
      </c>
      <c r="L61" s="26">
        <f>'Расчет субсидий'!P61-1</f>
        <v>-0.5460270113513962</v>
      </c>
      <c r="M61" s="32">
        <f>L61*'Расчет субсидий'!Q61</f>
        <v>-10.920540227027924</v>
      </c>
      <c r="N61" s="41">
        <f t="shared" si="2"/>
        <v>-16.638279955301403</v>
      </c>
      <c r="O61" s="27">
        <f>'Расчет субсидий'!R61-1</f>
        <v>0</v>
      </c>
      <c r="P61" s="32">
        <f>O61*'Расчет субсидий'!S61</f>
        <v>0</v>
      </c>
      <c r="Q61" s="41">
        <f t="shared" si="3"/>
        <v>0</v>
      </c>
      <c r="R61" s="27">
        <f>'Расчет субсидий'!V61-1</f>
        <v>-1</v>
      </c>
      <c r="S61" s="32">
        <f>R61*'Расчет субсидий'!W61</f>
        <v>-30</v>
      </c>
      <c r="T61" s="41">
        <f t="shared" si="5"/>
        <v>-45.707299115447491</v>
      </c>
      <c r="U61" s="27">
        <f>'Расчет субсидий'!Z61-1</f>
        <v>-0.7</v>
      </c>
      <c r="V61" s="32">
        <f>U61*'Расчет субсидий'!AA61</f>
        <v>-14</v>
      </c>
      <c r="W61" s="41">
        <f t="shared" si="6"/>
        <v>-21.330072920542165</v>
      </c>
      <c r="X61" s="32">
        <f t="shared" si="8"/>
        <v>-63.027530341309628</v>
      </c>
    </row>
    <row r="62" spans="1:24" ht="15.6" x14ac:dyDescent="0.25">
      <c r="A62" s="16" t="s">
        <v>63</v>
      </c>
      <c r="B62" s="28">
        <f>'Расчет субсидий'!AF62-'Расчет субсидий'!AE62</f>
        <v>33.554545454545462</v>
      </c>
      <c r="C62" s="26">
        <f>'Расчет субсидий'!D62-1</f>
        <v>-1</v>
      </c>
      <c r="D62" s="32">
        <f>C62*'Расчет субсидий'!E62</f>
        <v>-10</v>
      </c>
      <c r="E62" s="41">
        <f t="shared" si="0"/>
        <v>-4.4652927490023373</v>
      </c>
      <c r="F62" s="26" t="s">
        <v>380</v>
      </c>
      <c r="G62" s="32" t="s">
        <v>380</v>
      </c>
      <c r="H62" s="31" t="s">
        <v>380</v>
      </c>
      <c r="I62" s="26" t="s">
        <v>380</v>
      </c>
      <c r="J62" s="32" t="s">
        <v>380</v>
      </c>
      <c r="K62" s="31" t="s">
        <v>380</v>
      </c>
      <c r="L62" s="26">
        <f>'Расчет субсидий'!P62-1</f>
        <v>5.056042031523643</v>
      </c>
      <c r="M62" s="32">
        <f>L62*'Расчет субсидий'!Q62</f>
        <v>101.12084063047286</v>
      </c>
      <c r="N62" s="41">
        <f t="shared" si="2"/>
        <v>45.153415644027142</v>
      </c>
      <c r="O62" s="27">
        <f>'Расчет субсидий'!R62-1</f>
        <v>0</v>
      </c>
      <c r="P62" s="32">
        <f>O62*'Расчет субсидий'!S62</f>
        <v>0</v>
      </c>
      <c r="Q62" s="41">
        <f t="shared" si="3"/>
        <v>0</v>
      </c>
      <c r="R62" s="27">
        <f>'Расчет субсидий'!V62-1</f>
        <v>-0.46585365853658534</v>
      </c>
      <c r="S62" s="32">
        <f>R62*'Расчет субсидий'!W62</f>
        <v>-13.97560975609756</v>
      </c>
      <c r="T62" s="41">
        <f t="shared" si="5"/>
        <v>-6.2405188906788762</v>
      </c>
      <c r="U62" s="27">
        <f>'Расчет субсидий'!Z62-1</f>
        <v>-9.9999999999999978E-2</v>
      </c>
      <c r="V62" s="32">
        <f>U62*'Расчет субсидий'!AA62</f>
        <v>-1.9999999999999996</v>
      </c>
      <c r="W62" s="41">
        <f t="shared" si="6"/>
        <v>-0.89305854980046728</v>
      </c>
      <c r="X62" s="32">
        <f t="shared" si="8"/>
        <v>75.145230874375301</v>
      </c>
    </row>
    <row r="63" spans="1:24" ht="15.6" x14ac:dyDescent="0.25">
      <c r="A63" s="16" t="s">
        <v>64</v>
      </c>
      <c r="B63" s="28">
        <f>'Расчет субсидий'!AF63-'Расчет субсидий'!AE63</f>
        <v>38.381818181818176</v>
      </c>
      <c r="C63" s="26">
        <f>'Расчет субсидий'!D63-1</f>
        <v>-1</v>
      </c>
      <c r="D63" s="32">
        <f>C63*'Расчет субсидий'!E63</f>
        <v>-10</v>
      </c>
      <c r="E63" s="41">
        <f t="shared" si="0"/>
        <v>-0.72570998705363543</v>
      </c>
      <c r="F63" s="26" t="s">
        <v>380</v>
      </c>
      <c r="G63" s="32" t="s">
        <v>380</v>
      </c>
      <c r="H63" s="31" t="s">
        <v>380</v>
      </c>
      <c r="I63" s="26" t="s">
        <v>380</v>
      </c>
      <c r="J63" s="32" t="s">
        <v>380</v>
      </c>
      <c r="K63" s="31" t="s">
        <v>380</v>
      </c>
      <c r="L63" s="26">
        <f>'Расчет субсидий'!P63-1</f>
        <v>18.669322709163346</v>
      </c>
      <c r="M63" s="32">
        <f>L63*'Расчет субсидий'!Q63</f>
        <v>373.38645418326689</v>
      </c>
      <c r="N63" s="41">
        <f t="shared" si="2"/>
        <v>27.097027883134146</v>
      </c>
      <c r="O63" s="27">
        <f>'Расчет субсидий'!R63-1</f>
        <v>0</v>
      </c>
      <c r="P63" s="32">
        <f>O63*'Расчет субсидий'!S63</f>
        <v>0</v>
      </c>
      <c r="Q63" s="41">
        <f t="shared" si="3"/>
        <v>0</v>
      </c>
      <c r="R63" s="27">
        <f>'Расчет субсидий'!V63-1</f>
        <v>-0.75</v>
      </c>
      <c r="S63" s="32">
        <f>R63*'Расчет субсидий'!W63</f>
        <v>-22.5</v>
      </c>
      <c r="T63" s="41">
        <f t="shared" si="5"/>
        <v>-1.6328474708706797</v>
      </c>
      <c r="U63" s="27">
        <f>'Расчет субсидий'!Z63-1</f>
        <v>9.4</v>
      </c>
      <c r="V63" s="32">
        <f>U63*'Расчет субсидий'!AA63</f>
        <v>188</v>
      </c>
      <c r="W63" s="41">
        <f t="shared" si="6"/>
        <v>13.643347756608344</v>
      </c>
      <c r="X63" s="32">
        <f t="shared" si="8"/>
        <v>528.88645418326689</v>
      </c>
    </row>
    <row r="64" spans="1:24" ht="15.6" x14ac:dyDescent="0.25">
      <c r="A64" s="16" t="s">
        <v>65</v>
      </c>
      <c r="B64" s="28">
        <f>'Расчет субсидий'!AF64-'Расчет субсидий'!AE64</f>
        <v>-34.636363636363626</v>
      </c>
      <c r="C64" s="26">
        <f>'Расчет субсидий'!D64-1</f>
        <v>-1</v>
      </c>
      <c r="D64" s="32">
        <f>C64*'Расчет субсидий'!E64</f>
        <v>-10</v>
      </c>
      <c r="E64" s="41">
        <f t="shared" si="0"/>
        <v>-13.556063326260809</v>
      </c>
      <c r="F64" s="26" t="s">
        <v>380</v>
      </c>
      <c r="G64" s="32" t="s">
        <v>380</v>
      </c>
      <c r="H64" s="31" t="s">
        <v>380</v>
      </c>
      <c r="I64" s="26" t="s">
        <v>380</v>
      </c>
      <c r="J64" s="32" t="s">
        <v>380</v>
      </c>
      <c r="K64" s="31" t="s">
        <v>380</v>
      </c>
      <c r="L64" s="26">
        <f>'Расчет субсидий'!P64-1</f>
        <v>0.97247706422018343</v>
      </c>
      <c r="M64" s="32">
        <f>L64*'Расчет субсидий'!Q64</f>
        <v>19.449541284403669</v>
      </c>
      <c r="N64" s="41">
        <f t="shared" si="2"/>
        <v>26.365921331810007</v>
      </c>
      <c r="O64" s="27">
        <f>'Расчет субсидий'!R64-1</f>
        <v>0</v>
      </c>
      <c r="P64" s="32">
        <f>O64*'Расчет субсидий'!S64</f>
        <v>0</v>
      </c>
      <c r="Q64" s="41">
        <f t="shared" si="3"/>
        <v>0</v>
      </c>
      <c r="R64" s="27">
        <f>'Расчет субсидий'!V64-1</f>
        <v>-1</v>
      </c>
      <c r="S64" s="32">
        <f>R64*'Расчет субсидий'!W64</f>
        <v>-35</v>
      </c>
      <c r="T64" s="41">
        <f t="shared" si="5"/>
        <v>-47.446221641912835</v>
      </c>
      <c r="U64" s="27">
        <f>'Расчет субсидий'!Z64-1</f>
        <v>0</v>
      </c>
      <c r="V64" s="32">
        <f>U64*'Расчет субсидий'!AA64</f>
        <v>0</v>
      </c>
      <c r="W64" s="41">
        <f t="shared" si="6"/>
        <v>0</v>
      </c>
      <c r="X64" s="32">
        <f t="shared" si="8"/>
        <v>-25.550458715596331</v>
      </c>
    </row>
    <row r="65" spans="1:24" ht="15.6" x14ac:dyDescent="0.25">
      <c r="A65" s="16" t="s">
        <v>66</v>
      </c>
      <c r="B65" s="28">
        <f>'Расчет субсидий'!AF65-'Расчет субсидий'!AE65</f>
        <v>32.163636363636371</v>
      </c>
      <c r="C65" s="26">
        <f>'Расчет субсидий'!D65-1</f>
        <v>-1</v>
      </c>
      <c r="D65" s="32">
        <f>C65*'Расчет субсидий'!E65</f>
        <v>-10</v>
      </c>
      <c r="E65" s="41">
        <f t="shared" si="0"/>
        <v>-2.8551577151620156</v>
      </c>
      <c r="F65" s="26" t="s">
        <v>380</v>
      </c>
      <c r="G65" s="32" t="s">
        <v>380</v>
      </c>
      <c r="H65" s="31" t="s">
        <v>380</v>
      </c>
      <c r="I65" s="26" t="s">
        <v>380</v>
      </c>
      <c r="J65" s="32" t="s">
        <v>380</v>
      </c>
      <c r="K65" s="31" t="s">
        <v>380</v>
      </c>
      <c r="L65" s="26">
        <f>'Расчет субсидий'!P65-1</f>
        <v>0.39537037037037037</v>
      </c>
      <c r="M65" s="32">
        <f>L65*'Расчет субсидий'!Q65</f>
        <v>7.9074074074074074</v>
      </c>
      <c r="N65" s="41">
        <f t="shared" si="2"/>
        <v>2.2576895266188526</v>
      </c>
      <c r="O65" s="27">
        <f>'Расчет субсидий'!R65-1</f>
        <v>0</v>
      </c>
      <c r="P65" s="32">
        <f>O65*'Расчет субсидий'!S65</f>
        <v>0</v>
      </c>
      <c r="Q65" s="41">
        <f t="shared" si="3"/>
        <v>0</v>
      </c>
      <c r="R65" s="27">
        <f>'Расчет субсидий'!V65-1</f>
        <v>0.92307692307692313</v>
      </c>
      <c r="S65" s="32">
        <f>R65*'Расчет субсидий'!W65</f>
        <v>23.076923076923077</v>
      </c>
      <c r="T65" s="41">
        <f t="shared" si="5"/>
        <v>6.5888254965277264</v>
      </c>
      <c r="U65" s="27">
        <f>'Расчет субсидий'!Z65-1</f>
        <v>3.666666666666667</v>
      </c>
      <c r="V65" s="32">
        <f>U65*'Расчет субсидий'!AA65</f>
        <v>91.666666666666671</v>
      </c>
      <c r="W65" s="41">
        <f t="shared" si="6"/>
        <v>26.17227905565181</v>
      </c>
      <c r="X65" s="32">
        <f t="shared" si="8"/>
        <v>112.65099715099716</v>
      </c>
    </row>
    <row r="66" spans="1:24" ht="15.6" x14ac:dyDescent="0.25">
      <c r="A66" s="36" t="s">
        <v>67</v>
      </c>
      <c r="B66" s="46"/>
      <c r="C66" s="47"/>
      <c r="D66" s="48"/>
      <c r="E66" s="44"/>
      <c r="F66" s="47"/>
      <c r="G66" s="48"/>
      <c r="H66" s="44"/>
      <c r="I66" s="47"/>
      <c r="J66" s="48"/>
      <c r="K66" s="44"/>
      <c r="L66" s="47"/>
      <c r="M66" s="48"/>
      <c r="N66" s="44"/>
      <c r="O66" s="49"/>
      <c r="P66" s="48"/>
      <c r="Q66" s="44"/>
      <c r="R66" s="49"/>
      <c r="S66" s="48"/>
      <c r="T66" s="44"/>
      <c r="U66" s="49"/>
      <c r="V66" s="48"/>
      <c r="W66" s="44"/>
      <c r="X66" s="48"/>
    </row>
    <row r="67" spans="1:24" ht="15.6" x14ac:dyDescent="0.25">
      <c r="A67" s="16" t="s">
        <v>68</v>
      </c>
      <c r="B67" s="28">
        <f>'Расчет субсидий'!AF67-'Расчет субсидий'!AE67</f>
        <v>43.154545454545456</v>
      </c>
      <c r="C67" s="26">
        <f>'Расчет субсидий'!D67-1</f>
        <v>-1</v>
      </c>
      <c r="D67" s="32">
        <f>C67*'Расчет субсидий'!E67</f>
        <v>0</v>
      </c>
      <c r="E67" s="41">
        <f t="shared" si="0"/>
        <v>0</v>
      </c>
      <c r="F67" s="26" t="s">
        <v>380</v>
      </c>
      <c r="G67" s="32" t="s">
        <v>380</v>
      </c>
      <c r="H67" s="31" t="s">
        <v>380</v>
      </c>
      <c r="I67" s="26" t="s">
        <v>380</v>
      </c>
      <c r="J67" s="32" t="s">
        <v>380</v>
      </c>
      <c r="K67" s="31" t="s">
        <v>380</v>
      </c>
      <c r="L67" s="26">
        <f>'Расчет субсидий'!P67-1</f>
        <v>1.6666666666666665</v>
      </c>
      <c r="M67" s="32">
        <f>L67*'Расчет субсидий'!Q67</f>
        <v>33.333333333333329</v>
      </c>
      <c r="N67" s="41">
        <f t="shared" si="2"/>
        <v>32.994595264533913</v>
      </c>
      <c r="O67" s="27">
        <f>'Расчет субсидий'!R67-1</f>
        <v>0</v>
      </c>
      <c r="P67" s="32">
        <f>O67*'Расчет субсидий'!S67</f>
        <v>0</v>
      </c>
      <c r="Q67" s="41">
        <f t="shared" si="3"/>
        <v>0</v>
      </c>
      <c r="R67" s="27">
        <f>'Расчет субсидий'!V67-1</f>
        <v>0.94658634538152597</v>
      </c>
      <c r="S67" s="32">
        <f>R67*'Расчет субсидий'!W67</f>
        <v>28.397590361445779</v>
      </c>
      <c r="T67" s="41">
        <f t="shared" si="5"/>
        <v>28.109010013917995</v>
      </c>
      <c r="U67" s="27">
        <f>'Расчет субсидий'!Z67-1</f>
        <v>-0.90666666666666673</v>
      </c>
      <c r="V67" s="32">
        <f>U67*'Расчет субсидий'!AA67</f>
        <v>-18.133333333333333</v>
      </c>
      <c r="W67" s="41">
        <f t="shared" si="6"/>
        <v>-17.949059823906452</v>
      </c>
      <c r="X67" s="32">
        <f t="shared" si="8"/>
        <v>43.597590361445775</v>
      </c>
    </row>
    <row r="68" spans="1:24" ht="15.6" x14ac:dyDescent="0.25">
      <c r="A68" s="16" t="s">
        <v>69</v>
      </c>
      <c r="B68" s="28">
        <f>'Расчет субсидий'!AF68-'Расчет субсидий'!AE68</f>
        <v>190.74545454545455</v>
      </c>
      <c r="C68" s="26">
        <f>'Расчет субсидий'!D68-1</f>
        <v>1.2924600638977637</v>
      </c>
      <c r="D68" s="32">
        <f>C68*'Расчет субсидий'!E68</f>
        <v>12.924600638977637</v>
      </c>
      <c r="E68" s="41">
        <f t="shared" si="0"/>
        <v>60.045494986613555</v>
      </c>
      <c r="F68" s="26" t="s">
        <v>380</v>
      </c>
      <c r="G68" s="32" t="s">
        <v>380</v>
      </c>
      <c r="H68" s="31" t="s">
        <v>380</v>
      </c>
      <c r="I68" s="26" t="s">
        <v>380</v>
      </c>
      <c r="J68" s="32" t="s">
        <v>380</v>
      </c>
      <c r="K68" s="31" t="s">
        <v>380</v>
      </c>
      <c r="L68" s="26">
        <f>'Расчет субсидий'!P68-1</f>
        <v>0.10955710955710951</v>
      </c>
      <c r="M68" s="32">
        <f>L68*'Расчет субсидий'!Q68</f>
        <v>2.1911421911421902</v>
      </c>
      <c r="N68" s="41">
        <f t="shared" si="2"/>
        <v>10.179673719001128</v>
      </c>
      <c r="O68" s="27">
        <f>'Расчет субсидий'!R68-1</f>
        <v>0</v>
      </c>
      <c r="P68" s="32">
        <f>O68*'Расчет субсидий'!S68</f>
        <v>0</v>
      </c>
      <c r="Q68" s="41">
        <f t="shared" si="3"/>
        <v>0</v>
      </c>
      <c r="R68" s="27">
        <f>'Расчет субсидий'!V68-1</f>
        <v>-1</v>
      </c>
      <c r="S68" s="32">
        <f>R68*'Расчет субсидий'!W68</f>
        <v>-5</v>
      </c>
      <c r="T68" s="41">
        <f t="shared" si="5"/>
        <v>-23.229149071550456</v>
      </c>
      <c r="U68" s="27">
        <f>'Расчет субсидий'!Z68-1</f>
        <v>0.68759124087591239</v>
      </c>
      <c r="V68" s="32">
        <f>U68*'Расчет субсидий'!AA68</f>
        <v>30.941605839416056</v>
      </c>
      <c r="W68" s="41">
        <f t="shared" si="6"/>
        <v>143.74943491139032</v>
      </c>
      <c r="X68" s="32">
        <f t="shared" si="8"/>
        <v>41.057348669535884</v>
      </c>
    </row>
    <row r="69" spans="1:24" ht="15.6" x14ac:dyDescent="0.25">
      <c r="A69" s="16" t="s">
        <v>70</v>
      </c>
      <c r="B69" s="28">
        <f>'Расчет субсидий'!AF69-'Расчет субсидий'!AE69</f>
        <v>-1.0999999999999943</v>
      </c>
      <c r="C69" s="26">
        <f>'Расчет субсидий'!D69-1</f>
        <v>-1</v>
      </c>
      <c r="D69" s="32">
        <f>C69*'Расчет субсидий'!E69</f>
        <v>0</v>
      </c>
      <c r="E69" s="41">
        <f t="shared" si="0"/>
        <v>0</v>
      </c>
      <c r="F69" s="26" t="s">
        <v>380</v>
      </c>
      <c r="G69" s="32" t="s">
        <v>380</v>
      </c>
      <c r="H69" s="31" t="s">
        <v>380</v>
      </c>
      <c r="I69" s="26" t="s">
        <v>380</v>
      </c>
      <c r="J69" s="32" t="s">
        <v>380</v>
      </c>
      <c r="K69" s="31" t="s">
        <v>380</v>
      </c>
      <c r="L69" s="26">
        <f>'Расчет субсидий'!P69-1</f>
        <v>1.5052192066805845</v>
      </c>
      <c r="M69" s="32">
        <f>L69*'Расчет субсидий'!Q69</f>
        <v>30.104384133611688</v>
      </c>
      <c r="N69" s="41">
        <f t="shared" si="2"/>
        <v>50.854231974921099</v>
      </c>
      <c r="O69" s="27">
        <f>'Расчет субсидий'!R69-1</f>
        <v>0</v>
      </c>
      <c r="P69" s="32">
        <f>O69*'Расчет субсидий'!S69</f>
        <v>0</v>
      </c>
      <c r="Q69" s="41">
        <f t="shared" si="3"/>
        <v>0</v>
      </c>
      <c r="R69" s="27">
        <f>'Расчет субсидий'!V69-1</f>
        <v>-0.59777777777777774</v>
      </c>
      <c r="S69" s="32">
        <f>R69*'Расчет субсидий'!W69</f>
        <v>-11.955555555555556</v>
      </c>
      <c r="T69" s="41">
        <f t="shared" si="5"/>
        <v>-20.196081504701983</v>
      </c>
      <c r="U69" s="27">
        <f>'Расчет субсидий'!Z69-1</f>
        <v>-0.62666666666666671</v>
      </c>
      <c r="V69" s="32">
        <f>U69*'Расчет субсидий'!AA69</f>
        <v>-18.8</v>
      </c>
      <c r="W69" s="41">
        <f t="shared" si="6"/>
        <v>-31.758150470219103</v>
      </c>
      <c r="X69" s="32">
        <f t="shared" si="8"/>
        <v>-0.65117142194386801</v>
      </c>
    </row>
    <row r="70" spans="1:24" ht="15.6" x14ac:dyDescent="0.25">
      <c r="A70" s="16" t="s">
        <v>71</v>
      </c>
      <c r="B70" s="28">
        <f>'Расчет субсидий'!AF70-'Расчет субсидий'!AE70</f>
        <v>-55.854545454545473</v>
      </c>
      <c r="C70" s="26">
        <f>'Расчет субсидий'!D70-1</f>
        <v>-1</v>
      </c>
      <c r="D70" s="32">
        <f>C70*'Расчет субсидий'!E70</f>
        <v>0</v>
      </c>
      <c r="E70" s="41">
        <f t="shared" si="0"/>
        <v>0</v>
      </c>
      <c r="F70" s="26" t="s">
        <v>380</v>
      </c>
      <c r="G70" s="32" t="s">
        <v>380</v>
      </c>
      <c r="H70" s="31" t="s">
        <v>380</v>
      </c>
      <c r="I70" s="26" t="s">
        <v>380</v>
      </c>
      <c r="J70" s="32" t="s">
        <v>380</v>
      </c>
      <c r="K70" s="31" t="s">
        <v>380</v>
      </c>
      <c r="L70" s="26">
        <f>'Расчет субсидий'!P70-1</f>
        <v>1.1628599801390269</v>
      </c>
      <c r="M70" s="32">
        <f>L70*'Расчет субсидий'!Q70</f>
        <v>23.257199602780538</v>
      </c>
      <c r="N70" s="41">
        <f t="shared" si="2"/>
        <v>48.574580562400861</v>
      </c>
      <c r="O70" s="27">
        <f>'Расчет субсидий'!R70-1</f>
        <v>0</v>
      </c>
      <c r="P70" s="32">
        <f>O70*'Расчет субсидий'!S70</f>
        <v>0</v>
      </c>
      <c r="Q70" s="41">
        <f t="shared" si="3"/>
        <v>0</v>
      </c>
      <c r="R70" s="27">
        <f>'Расчет субсидий'!V70-1</f>
        <v>-1</v>
      </c>
      <c r="S70" s="32">
        <f>R70*'Расчет субсидий'!W70</f>
        <v>-10</v>
      </c>
      <c r="T70" s="41">
        <f t="shared" si="5"/>
        <v>-20.885825203389267</v>
      </c>
      <c r="U70" s="27">
        <f>'Расчет субсидий'!Z70-1</f>
        <v>-1</v>
      </c>
      <c r="V70" s="32">
        <f>U70*'Расчет субсидий'!AA70</f>
        <v>-40</v>
      </c>
      <c r="W70" s="41">
        <f t="shared" si="6"/>
        <v>-83.543300813557067</v>
      </c>
      <c r="X70" s="32">
        <f t="shared" si="8"/>
        <v>-26.742800397219462</v>
      </c>
    </row>
    <row r="71" spans="1:24" ht="15.6" x14ac:dyDescent="0.25">
      <c r="A71" s="16" t="s">
        <v>72</v>
      </c>
      <c r="B71" s="28">
        <f>'Расчет субсидий'!AF71-'Расчет субсидий'!AE71</f>
        <v>-32.72727272727272</v>
      </c>
      <c r="C71" s="26">
        <f>'Расчет субсидий'!D71-1</f>
        <v>-1</v>
      </c>
      <c r="D71" s="32">
        <f>C71*'Расчет субсидий'!E71</f>
        <v>0</v>
      </c>
      <c r="E71" s="41">
        <f t="shared" si="0"/>
        <v>0</v>
      </c>
      <c r="F71" s="26" t="s">
        <v>380</v>
      </c>
      <c r="G71" s="32" t="s">
        <v>380</v>
      </c>
      <c r="H71" s="31" t="s">
        <v>380</v>
      </c>
      <c r="I71" s="26" t="s">
        <v>380</v>
      </c>
      <c r="J71" s="32" t="s">
        <v>380</v>
      </c>
      <c r="K71" s="31" t="s">
        <v>380</v>
      </c>
      <c r="L71" s="26">
        <f>'Расчет субсидий'!P71-1</f>
        <v>0.6640625</v>
      </c>
      <c r="M71" s="32">
        <f>L71*'Расчет субсидий'!Q71</f>
        <v>13.28125</v>
      </c>
      <c r="N71" s="41">
        <f t="shared" si="2"/>
        <v>33.587469221869519</v>
      </c>
      <c r="O71" s="27">
        <f>'Расчет субсидий'!R71-1</f>
        <v>0</v>
      </c>
      <c r="P71" s="32">
        <f>O71*'Расчет субсидий'!S71</f>
        <v>0</v>
      </c>
      <c r="Q71" s="41">
        <f t="shared" si="3"/>
        <v>0</v>
      </c>
      <c r="R71" s="27">
        <f>'Расчет субсидий'!V71-1</f>
        <v>-0.67702702702702711</v>
      </c>
      <c r="S71" s="32">
        <f>R71*'Расчет субсидий'!W71</f>
        <v>-13.540540540540542</v>
      </c>
      <c r="T71" s="41">
        <f t="shared" si="5"/>
        <v>-34.243199145628758</v>
      </c>
      <c r="U71" s="27">
        <f>'Расчет субсидий'!Z71-1</f>
        <v>-0.42272727272727273</v>
      </c>
      <c r="V71" s="32">
        <f>U71*'Расчет субсидий'!AA71</f>
        <v>-12.681818181818182</v>
      </c>
      <c r="W71" s="41">
        <f t="shared" si="6"/>
        <v>-32.071542803513481</v>
      </c>
      <c r="X71" s="32">
        <f t="shared" si="8"/>
        <v>-12.941108722358724</v>
      </c>
    </row>
    <row r="72" spans="1:24" ht="15.6" x14ac:dyDescent="0.25">
      <c r="A72" s="36" t="s">
        <v>73</v>
      </c>
      <c r="B72" s="46"/>
      <c r="C72" s="47"/>
      <c r="D72" s="48"/>
      <c r="E72" s="44"/>
      <c r="F72" s="47"/>
      <c r="G72" s="48"/>
      <c r="H72" s="44"/>
      <c r="I72" s="47"/>
      <c r="J72" s="48"/>
      <c r="K72" s="44"/>
      <c r="L72" s="47"/>
      <c r="M72" s="48"/>
      <c r="N72" s="44"/>
      <c r="O72" s="49"/>
      <c r="P72" s="48"/>
      <c r="Q72" s="44"/>
      <c r="R72" s="49"/>
      <c r="S72" s="48"/>
      <c r="T72" s="44"/>
      <c r="U72" s="49"/>
      <c r="V72" s="48"/>
      <c r="W72" s="44"/>
      <c r="X72" s="48"/>
    </row>
    <row r="73" spans="1:24" ht="15.6" x14ac:dyDescent="0.25">
      <c r="A73" s="16" t="s">
        <v>74</v>
      </c>
      <c r="B73" s="28">
        <f>'Расчет субсидий'!AF73-'Расчет субсидий'!AE73</f>
        <v>30.909090909090907</v>
      </c>
      <c r="C73" s="26">
        <f>'Расчет субсидий'!D73-1</f>
        <v>4.5061960195269535E-3</v>
      </c>
      <c r="D73" s="32">
        <f>C73*'Расчет субсидий'!E73</f>
        <v>4.5061960195269535E-2</v>
      </c>
      <c r="E73" s="41">
        <f t="shared" ref="E73:E135" si="9">$B73*D73/$X73</f>
        <v>7.8644718426660511E-3</v>
      </c>
      <c r="F73" s="26" t="s">
        <v>380</v>
      </c>
      <c r="G73" s="32" t="s">
        <v>380</v>
      </c>
      <c r="H73" s="31" t="s">
        <v>380</v>
      </c>
      <c r="I73" s="26" t="s">
        <v>380</v>
      </c>
      <c r="J73" s="32" t="s">
        <v>380</v>
      </c>
      <c r="K73" s="31" t="s">
        <v>380</v>
      </c>
      <c r="L73" s="26">
        <f>'Расчет субсидий'!P73-1</f>
        <v>7.9309138609532148</v>
      </c>
      <c r="M73" s="32">
        <f>L73*'Расчет субсидий'!Q73</f>
        <v>158.61827721906428</v>
      </c>
      <c r="N73" s="41">
        <f t="shared" ref="N73:N135" si="10">$B73*M73/$X73</f>
        <v>27.68297183513296</v>
      </c>
      <c r="O73" s="27">
        <f>'Расчет субсидий'!R73-1</f>
        <v>0</v>
      </c>
      <c r="P73" s="32">
        <f>O73*'Расчет субсидий'!S73</f>
        <v>0</v>
      </c>
      <c r="Q73" s="41">
        <f t="shared" ref="Q73:Q135" si="11">$B73*P73/$X73</f>
        <v>0</v>
      </c>
      <c r="R73" s="27">
        <f>'Расчет субсидий'!V73-1</f>
        <v>0.49466666666666659</v>
      </c>
      <c r="S73" s="32">
        <f>R73*'Расчет субсидий'!W73</f>
        <v>14.839999999999998</v>
      </c>
      <c r="T73" s="41">
        <f t="shared" si="5"/>
        <v>2.5899619466047086</v>
      </c>
      <c r="U73" s="27">
        <f>'Расчет субсидий'!Z73-1</f>
        <v>0.18000000000000016</v>
      </c>
      <c r="V73" s="32">
        <f>U73*'Расчет субсидий'!AA73</f>
        <v>3.6000000000000032</v>
      </c>
      <c r="W73" s="41">
        <f t="shared" si="6"/>
        <v>0.62829265551057689</v>
      </c>
      <c r="X73" s="32">
        <f t="shared" si="8"/>
        <v>177.10333917925954</v>
      </c>
    </row>
    <row r="74" spans="1:24" ht="15.6" x14ac:dyDescent="0.25">
      <c r="A74" s="16" t="s">
        <v>75</v>
      </c>
      <c r="B74" s="28">
        <f>'Расчет субсидий'!AF74-'Расчет субсидий'!AE74</f>
        <v>-159.10000000000002</v>
      </c>
      <c r="C74" s="26">
        <f>'Расчет субсидий'!D74-1</f>
        <v>0.72335950003810701</v>
      </c>
      <c r="D74" s="32">
        <f>C74*'Расчет субсидий'!E74</f>
        <v>7.2335950003810705</v>
      </c>
      <c r="E74" s="41">
        <f t="shared" si="9"/>
        <v>79.780406480661227</v>
      </c>
      <c r="F74" s="26" t="s">
        <v>380</v>
      </c>
      <c r="G74" s="32" t="s">
        <v>380</v>
      </c>
      <c r="H74" s="31" t="s">
        <v>380</v>
      </c>
      <c r="I74" s="26" t="s">
        <v>380</v>
      </c>
      <c r="J74" s="32" t="s">
        <v>380</v>
      </c>
      <c r="K74" s="31" t="s">
        <v>380</v>
      </c>
      <c r="L74" s="26">
        <f>'Расчет субсидий'!P74-1</f>
        <v>-0.29656520524993024</v>
      </c>
      <c r="M74" s="32">
        <f>L74*'Расчет субсидий'!Q74</f>
        <v>-5.9313041049986044</v>
      </c>
      <c r="N74" s="41">
        <f t="shared" si="10"/>
        <v>-65.417244458982651</v>
      </c>
      <c r="O74" s="27">
        <f>'Расчет субсидий'!R74-1</f>
        <v>0</v>
      </c>
      <c r="P74" s="32">
        <f>O74*'Расчет субсидий'!S74</f>
        <v>0</v>
      </c>
      <c r="Q74" s="41">
        <f t="shared" si="11"/>
        <v>0</v>
      </c>
      <c r="R74" s="27">
        <f>'Расчет субсидий'!V74-1</f>
        <v>-0.81971830985915495</v>
      </c>
      <c r="S74" s="32">
        <f>R74*'Расчет субсидий'!W74</f>
        <v>-16.3943661971831</v>
      </c>
      <c r="T74" s="41">
        <f t="shared" si="5"/>
        <v>-180.81592888946315</v>
      </c>
      <c r="U74" s="27">
        <f>'Расчет субсидий'!Z74-1</f>
        <v>2.2222222222222143E-2</v>
      </c>
      <c r="V74" s="32">
        <f>U74*'Расчет субсидий'!AA74</f>
        <v>0.6666666666666643</v>
      </c>
      <c r="W74" s="41">
        <f t="shared" si="6"/>
        <v>7.3527668677845579</v>
      </c>
      <c r="X74" s="32">
        <f t="shared" si="8"/>
        <v>-14.425408635133969</v>
      </c>
    </row>
    <row r="75" spans="1:24" ht="15.6" x14ac:dyDescent="0.25">
      <c r="A75" s="16" t="s">
        <v>76</v>
      </c>
      <c r="B75" s="28">
        <f>'Расчет субсидий'!AF75-'Расчет субсидий'!AE75</f>
        <v>10.86363636363636</v>
      </c>
      <c r="C75" s="26">
        <f>'Расчет субсидий'!D75-1</f>
        <v>-0.4227039361095265</v>
      </c>
      <c r="D75" s="32">
        <f>C75*'Расчет субсидий'!E75</f>
        <v>-4.2270393610952652</v>
      </c>
      <c r="E75" s="41">
        <f t="shared" si="9"/>
        <v>-3.0409186940916122</v>
      </c>
      <c r="F75" s="26" t="s">
        <v>380</v>
      </c>
      <c r="G75" s="32" t="s">
        <v>380</v>
      </c>
      <c r="H75" s="31" t="s">
        <v>380</v>
      </c>
      <c r="I75" s="26" t="s">
        <v>380</v>
      </c>
      <c r="J75" s="32" t="s">
        <v>380</v>
      </c>
      <c r="K75" s="31" t="s">
        <v>380</v>
      </c>
      <c r="L75" s="26">
        <f>'Расчет субсидий'!P75-1</f>
        <v>-0.90859630032644179</v>
      </c>
      <c r="M75" s="32">
        <f>L75*'Расчет субсидий'!Q75</f>
        <v>-18.171926006528835</v>
      </c>
      <c r="N75" s="41">
        <f t="shared" si="10"/>
        <v>-13.072825867082738</v>
      </c>
      <c r="O75" s="27">
        <f>'Расчет субсидий'!R75-1</f>
        <v>0</v>
      </c>
      <c r="P75" s="32">
        <f>O75*'Расчет субсидий'!S75</f>
        <v>0</v>
      </c>
      <c r="Q75" s="41">
        <f t="shared" si="11"/>
        <v>0</v>
      </c>
      <c r="R75" s="27">
        <f>'Расчет субсидий'!V75-1</f>
        <v>1.5</v>
      </c>
      <c r="S75" s="32">
        <f>R75*'Расчет субсидий'!W75</f>
        <v>37.5</v>
      </c>
      <c r="T75" s="41">
        <f t="shared" si="5"/>
        <v>26.97738092481071</v>
      </c>
      <c r="U75" s="27">
        <f>'Расчет субсидий'!Z75-1</f>
        <v>0</v>
      </c>
      <c r="V75" s="32">
        <f>U75*'Расчет субсидий'!AA75</f>
        <v>0</v>
      </c>
      <c r="W75" s="41">
        <f t="shared" si="6"/>
        <v>0</v>
      </c>
      <c r="X75" s="32">
        <f t="shared" si="8"/>
        <v>15.101034632375899</v>
      </c>
    </row>
    <row r="76" spans="1:24" ht="15.6" x14ac:dyDescent="0.25">
      <c r="A76" s="16" t="s">
        <v>77</v>
      </c>
      <c r="B76" s="28">
        <f>'Расчет субсидий'!AF76-'Расчет субсидий'!AE76</f>
        <v>-55.545454545454547</v>
      </c>
      <c r="C76" s="26">
        <f>'Расчет субсидий'!D76-1</f>
        <v>-0.48829226431286021</v>
      </c>
      <c r="D76" s="32">
        <f>C76*'Расчет субсидий'!E76</f>
        <v>-4.8829226431286017</v>
      </c>
      <c r="E76" s="41">
        <f t="shared" si="9"/>
        <v>-5.7319606227038138</v>
      </c>
      <c r="F76" s="26" t="s">
        <v>380</v>
      </c>
      <c r="G76" s="32" t="s">
        <v>380</v>
      </c>
      <c r="H76" s="31" t="s">
        <v>380</v>
      </c>
      <c r="I76" s="26" t="s">
        <v>380</v>
      </c>
      <c r="J76" s="32" t="s">
        <v>380</v>
      </c>
      <c r="K76" s="31" t="s">
        <v>380</v>
      </c>
      <c r="L76" s="26">
        <f>'Расчет субсидий'!P76-1</f>
        <v>-0.87877853177051202</v>
      </c>
      <c r="M76" s="32">
        <f>L76*'Расчет субсидий'!Q76</f>
        <v>-17.575570635410241</v>
      </c>
      <c r="N76" s="41">
        <f t="shared" si="10"/>
        <v>-20.631594265677922</v>
      </c>
      <c r="O76" s="27">
        <f>'Расчет субсидий'!R76-1</f>
        <v>0</v>
      </c>
      <c r="P76" s="32">
        <f>O76*'Расчет субсидий'!S76</f>
        <v>0</v>
      </c>
      <c r="Q76" s="41">
        <f t="shared" si="11"/>
        <v>0</v>
      </c>
      <c r="R76" s="27">
        <f>'Расчет субсидий'!V76-1</f>
        <v>-0.84531250000000002</v>
      </c>
      <c r="S76" s="32">
        <f>R76*'Расчет субсидий'!W76</f>
        <v>-25.359375</v>
      </c>
      <c r="T76" s="41">
        <f t="shared" si="5"/>
        <v>-29.768839185059196</v>
      </c>
      <c r="U76" s="27">
        <f>'Расчет субсидий'!Z76-1</f>
        <v>2.4999999999999911E-2</v>
      </c>
      <c r="V76" s="32">
        <f>U76*'Расчет субсидий'!AA76</f>
        <v>0.49999999999999822</v>
      </c>
      <c r="W76" s="41">
        <f t="shared" si="6"/>
        <v>0.58693952798637761</v>
      </c>
      <c r="X76" s="32">
        <f t="shared" si="8"/>
        <v>-47.317868278538839</v>
      </c>
    </row>
    <row r="77" spans="1:24" ht="15.6" x14ac:dyDescent="0.25">
      <c r="A77" s="16" t="s">
        <v>78</v>
      </c>
      <c r="B77" s="28">
        <f>'Расчет субсидий'!AF77-'Расчет субсидий'!AE77</f>
        <v>21.427272727272737</v>
      </c>
      <c r="C77" s="26">
        <f>'Расчет субсидий'!D77-1</f>
        <v>1.2768427161926832E-2</v>
      </c>
      <c r="D77" s="32">
        <f>C77*'Расчет субсидий'!E77</f>
        <v>0.12768427161926832</v>
      </c>
      <c r="E77" s="41">
        <f t="shared" si="9"/>
        <v>1.8829947178537445E-2</v>
      </c>
      <c r="F77" s="26" t="s">
        <v>380</v>
      </c>
      <c r="G77" s="32" t="s">
        <v>380</v>
      </c>
      <c r="H77" s="31" t="s">
        <v>380</v>
      </c>
      <c r="I77" s="26" t="s">
        <v>380</v>
      </c>
      <c r="J77" s="32" t="s">
        <v>380</v>
      </c>
      <c r="K77" s="31" t="s">
        <v>380</v>
      </c>
      <c r="L77" s="26">
        <f>'Расчет субсидий'!P77-1</f>
        <v>8.7584415584415591</v>
      </c>
      <c r="M77" s="32">
        <f>L77*'Расчет субсидий'!Q77</f>
        <v>175.16883116883119</v>
      </c>
      <c r="N77" s="41">
        <f t="shared" si="10"/>
        <v>25.832624460360577</v>
      </c>
      <c r="O77" s="27">
        <f>'Расчет субсидий'!R77-1</f>
        <v>0</v>
      </c>
      <c r="P77" s="32">
        <f>O77*'Расчет субсидий'!S77</f>
        <v>0</v>
      </c>
      <c r="Q77" s="41">
        <f t="shared" si="11"/>
        <v>0</v>
      </c>
      <c r="R77" s="27">
        <f>'Расчет субсидий'!V77-1</f>
        <v>-1</v>
      </c>
      <c r="S77" s="32">
        <f>R77*'Расчет субсидий'!W77</f>
        <v>-30</v>
      </c>
      <c r="T77" s="41">
        <f t="shared" si="5"/>
        <v>-4.42418168026638</v>
      </c>
      <c r="U77" s="27">
        <f>'Расчет субсидий'!Z77-1</f>
        <v>0</v>
      </c>
      <c r="V77" s="32">
        <f>U77*'Расчет субсидий'!AA77</f>
        <v>0</v>
      </c>
      <c r="W77" s="41">
        <f t="shared" si="6"/>
        <v>0</v>
      </c>
      <c r="X77" s="32">
        <f t="shared" si="8"/>
        <v>145.29651544045046</v>
      </c>
    </row>
    <row r="78" spans="1:24" ht="15.6" x14ac:dyDescent="0.25">
      <c r="A78" s="16" t="s">
        <v>79</v>
      </c>
      <c r="B78" s="28">
        <f>'Расчет субсидий'!AF78-'Расчет субсидий'!AE78</f>
        <v>-47.445454545454538</v>
      </c>
      <c r="C78" s="26">
        <f>'Расчет субсидий'!D78-1</f>
        <v>-0.36824630244491396</v>
      </c>
      <c r="D78" s="32">
        <f>C78*'Расчет субсидий'!E78</f>
        <v>-3.6824630244491399</v>
      </c>
      <c r="E78" s="41">
        <f t="shared" si="9"/>
        <v>-6.3448411988306743</v>
      </c>
      <c r="F78" s="26" t="s">
        <v>380</v>
      </c>
      <c r="G78" s="32" t="s">
        <v>380</v>
      </c>
      <c r="H78" s="31" t="s">
        <v>380</v>
      </c>
      <c r="I78" s="26" t="s">
        <v>380</v>
      </c>
      <c r="J78" s="32" t="s">
        <v>380</v>
      </c>
      <c r="K78" s="31" t="s">
        <v>380</v>
      </c>
      <c r="L78" s="26">
        <f>'Расчет субсидий'!P78-1</f>
        <v>-0.27044025157232709</v>
      </c>
      <c r="M78" s="32">
        <f>L78*'Расчет субсидий'!Q78</f>
        <v>-5.4088050314465423</v>
      </c>
      <c r="N78" s="41">
        <f t="shared" si="10"/>
        <v>-9.3193085095805674</v>
      </c>
      <c r="O78" s="27">
        <f>'Расчет субсидий'!R78-1</f>
        <v>0</v>
      </c>
      <c r="P78" s="32">
        <f>O78*'Расчет субсидий'!S78</f>
        <v>0</v>
      </c>
      <c r="Q78" s="41">
        <f t="shared" si="11"/>
        <v>0</v>
      </c>
      <c r="R78" s="27">
        <f>'Расчет субсидий'!V78-1</f>
        <v>5.1818181818181763E-2</v>
      </c>
      <c r="S78" s="32">
        <f>R78*'Расчет субсидий'!W78</f>
        <v>1.5545454545454529</v>
      </c>
      <c r="T78" s="41">
        <f t="shared" si="5"/>
        <v>2.6784638379173966</v>
      </c>
      <c r="U78" s="27">
        <f>'Расчет субсидий'!Z78-1</f>
        <v>-1</v>
      </c>
      <c r="V78" s="32">
        <f>U78*'Расчет субсидий'!AA78</f>
        <v>-20</v>
      </c>
      <c r="W78" s="41">
        <f t="shared" si="6"/>
        <v>-34.459768674960692</v>
      </c>
      <c r="X78" s="32">
        <f t="shared" si="8"/>
        <v>-27.536722601350228</v>
      </c>
    </row>
    <row r="79" spans="1:24" ht="15.6" x14ac:dyDescent="0.25">
      <c r="A79" s="16" t="s">
        <v>80</v>
      </c>
      <c r="B79" s="28">
        <f>'Расчет субсидий'!AF79-'Расчет субсидий'!AE79</f>
        <v>37.809090909090912</v>
      </c>
      <c r="C79" s="26">
        <f>'Расчет субсидий'!D79-1</f>
        <v>3.187919463087252E-2</v>
      </c>
      <c r="D79" s="32">
        <f>C79*'Расчет субсидий'!E79</f>
        <v>0.3187919463087252</v>
      </c>
      <c r="E79" s="41">
        <f t="shared" si="9"/>
        <v>0.54933366922435689</v>
      </c>
      <c r="F79" s="26" t="s">
        <v>380</v>
      </c>
      <c r="G79" s="32" t="s">
        <v>380</v>
      </c>
      <c r="H79" s="31" t="s">
        <v>380</v>
      </c>
      <c r="I79" s="26" t="s">
        <v>380</v>
      </c>
      <c r="J79" s="32" t="s">
        <v>380</v>
      </c>
      <c r="K79" s="31" t="s">
        <v>380</v>
      </c>
      <c r="L79" s="26">
        <f>'Расчет субсидий'!P79-1</f>
        <v>-0.91886195995785036</v>
      </c>
      <c r="M79" s="32">
        <f>L79*'Расчет субсидий'!Q79</f>
        <v>-18.377239199157007</v>
      </c>
      <c r="N79" s="41">
        <f t="shared" si="10"/>
        <v>-31.667162098600034</v>
      </c>
      <c r="O79" s="27">
        <f>'Расчет субсидий'!R79-1</f>
        <v>0</v>
      </c>
      <c r="P79" s="32">
        <f>O79*'Расчет субсидий'!S79</f>
        <v>0</v>
      </c>
      <c r="Q79" s="41">
        <f t="shared" si="11"/>
        <v>0</v>
      </c>
      <c r="R79" s="27">
        <f>'Расчет субсидий'!V79-1</f>
        <v>-1</v>
      </c>
      <c r="S79" s="32">
        <f>R79*'Расчет субсидий'!W79</f>
        <v>-25</v>
      </c>
      <c r="T79" s="41">
        <f t="shared" si="5"/>
        <v>-43.079324586541617</v>
      </c>
      <c r="U79" s="27">
        <f>'Расчет субсидий'!Z79-1</f>
        <v>2.6</v>
      </c>
      <c r="V79" s="32">
        <f>U79*'Расчет субсидий'!AA79</f>
        <v>65</v>
      </c>
      <c r="W79" s="41">
        <f t="shared" si="6"/>
        <v>112.00624392500822</v>
      </c>
      <c r="X79" s="32">
        <f t="shared" si="8"/>
        <v>21.941552747151718</v>
      </c>
    </row>
    <row r="80" spans="1:24" ht="15.6" x14ac:dyDescent="0.25">
      <c r="A80" s="16" t="s">
        <v>81</v>
      </c>
      <c r="B80" s="28">
        <f>'Расчет субсидий'!AF80-'Расчет субсидий'!AE80</f>
        <v>0.79090909090908212</v>
      </c>
      <c r="C80" s="26">
        <f>'Расчет субсидий'!D80-1</f>
        <v>0.16936353829557715</v>
      </c>
      <c r="D80" s="32">
        <f>C80*'Расчет субсидий'!E80</f>
        <v>1.6936353829557715</v>
      </c>
      <c r="E80" s="41">
        <f t="shared" si="9"/>
        <v>2.6284960881596668</v>
      </c>
      <c r="F80" s="26" t="s">
        <v>380</v>
      </c>
      <c r="G80" s="32" t="s">
        <v>380</v>
      </c>
      <c r="H80" s="31" t="s">
        <v>380</v>
      </c>
      <c r="I80" s="26" t="s">
        <v>380</v>
      </c>
      <c r="J80" s="32" t="s">
        <v>380</v>
      </c>
      <c r="K80" s="31" t="s">
        <v>380</v>
      </c>
      <c r="L80" s="26">
        <f>'Расчет субсидий'!P80-1</f>
        <v>0.80079880179730378</v>
      </c>
      <c r="M80" s="32">
        <f>L80*'Расчет субсидий'!Q80</f>
        <v>16.015976035946075</v>
      </c>
      <c r="N80" s="41">
        <f t="shared" si="10"/>
        <v>24.856548689407365</v>
      </c>
      <c r="O80" s="27">
        <f>'Расчет субсидий'!R80-1</f>
        <v>0</v>
      </c>
      <c r="P80" s="32">
        <f>O80*'Расчет субсидий'!S80</f>
        <v>0</v>
      </c>
      <c r="Q80" s="41">
        <f t="shared" si="11"/>
        <v>0</v>
      </c>
      <c r="R80" s="27">
        <f>'Расчет субсидий'!V80-1</f>
        <v>-0.86</v>
      </c>
      <c r="S80" s="32">
        <f>R80*'Расчет субсидий'!W80</f>
        <v>-17.2</v>
      </c>
      <c r="T80" s="41">
        <f t="shared" si="5"/>
        <v>-26.694135686657951</v>
      </c>
      <c r="U80" s="27">
        <f>'Расчет субсидий'!Z80-1</f>
        <v>0</v>
      </c>
      <c r="V80" s="32">
        <f>U80*'Расчет субсидий'!AA80</f>
        <v>0</v>
      </c>
      <c r="W80" s="41">
        <f t="shared" si="6"/>
        <v>0</v>
      </c>
      <c r="X80" s="32">
        <f t="shared" si="8"/>
        <v>0.50961141890184791</v>
      </c>
    </row>
    <row r="81" spans="1:24" ht="17.25" customHeight="1" x14ac:dyDescent="0.25">
      <c r="A81" s="36" t="s">
        <v>82</v>
      </c>
      <c r="B81" s="46"/>
      <c r="C81" s="47"/>
      <c r="D81" s="48"/>
      <c r="E81" s="44"/>
      <c r="F81" s="47"/>
      <c r="G81" s="48"/>
      <c r="H81" s="44"/>
      <c r="I81" s="47"/>
      <c r="J81" s="48"/>
      <c r="K81" s="44"/>
      <c r="L81" s="47"/>
      <c r="M81" s="48"/>
      <c r="N81" s="44"/>
      <c r="O81" s="49"/>
      <c r="P81" s="48"/>
      <c r="Q81" s="44"/>
      <c r="R81" s="49"/>
      <c r="S81" s="48"/>
      <c r="T81" s="44"/>
      <c r="U81" s="49"/>
      <c r="V81" s="48"/>
      <c r="W81" s="44"/>
      <c r="X81" s="48"/>
    </row>
    <row r="82" spans="1:24" ht="15.6" x14ac:dyDescent="0.25">
      <c r="A82" s="16" t="s">
        <v>83</v>
      </c>
      <c r="B82" s="28">
        <f>'Расчет субсидий'!AF82-'Расчет субсидий'!AE82</f>
        <v>116.40909090909093</v>
      </c>
      <c r="C82" s="26">
        <f>'Расчет субсидий'!D82-1</f>
        <v>3.7129008202833704</v>
      </c>
      <c r="D82" s="32">
        <f>C82*'Расчет субсидий'!E82</f>
        <v>37.129008202833703</v>
      </c>
      <c r="E82" s="41">
        <f t="shared" si="9"/>
        <v>75.339122388146492</v>
      </c>
      <c r="F82" s="26" t="s">
        <v>380</v>
      </c>
      <c r="G82" s="32" t="s">
        <v>380</v>
      </c>
      <c r="H82" s="31" t="s">
        <v>380</v>
      </c>
      <c r="I82" s="26" t="s">
        <v>380</v>
      </c>
      <c r="J82" s="32" t="s">
        <v>380</v>
      </c>
      <c r="K82" s="31" t="s">
        <v>380</v>
      </c>
      <c r="L82" s="26">
        <f>'Расчет субсидий'!P82-1</f>
        <v>1.0515988372093026</v>
      </c>
      <c r="M82" s="32">
        <f>L82*'Расчет субсидий'!Q82</f>
        <v>21.031976744186053</v>
      </c>
      <c r="N82" s="41">
        <f t="shared" si="10"/>
        <v>42.676353252925075</v>
      </c>
      <c r="O82" s="27">
        <f>'Расчет субсидий'!R82-1</f>
        <v>0</v>
      </c>
      <c r="P82" s="32">
        <f>O82*'Расчет субсидий'!S82</f>
        <v>0</v>
      </c>
      <c r="Q82" s="41">
        <f t="shared" si="11"/>
        <v>0</v>
      </c>
      <c r="R82" s="27">
        <f>'Расчет субсидий'!V82-1</f>
        <v>2.5000000000000133E-2</v>
      </c>
      <c r="S82" s="32">
        <f>R82*'Расчет субсидий'!W82</f>
        <v>0.375000000000002</v>
      </c>
      <c r="T82" s="41">
        <f t="shared" ref="T82:T145" si="12">$B82*S82/$X82</f>
        <v>0.76091908356978055</v>
      </c>
      <c r="U82" s="27">
        <f>'Расчет субсидий'!Z82-1</f>
        <v>-3.3333333333333326E-2</v>
      </c>
      <c r="V82" s="32">
        <f>U82*'Расчет субсидий'!AA82</f>
        <v>-1.1666666666666665</v>
      </c>
      <c r="W82" s="41">
        <f t="shared" ref="W82:W145" si="13">$B82*V82/$X82</f>
        <v>-2.3673038155504154</v>
      </c>
      <c r="X82" s="32">
        <f t="shared" si="8"/>
        <v>57.369318280353092</v>
      </c>
    </row>
    <row r="83" spans="1:24" ht="15.6" x14ac:dyDescent="0.25">
      <c r="A83" s="16" t="s">
        <v>84</v>
      </c>
      <c r="B83" s="28">
        <f>'Расчет субсидий'!AF83-'Расчет субсидий'!AE83</f>
        <v>-22.799999999999955</v>
      </c>
      <c r="C83" s="26">
        <f>'Расчет субсидий'!D83-1</f>
        <v>7.348258583664502E-2</v>
      </c>
      <c r="D83" s="32">
        <f>C83*'Расчет субсидий'!E83</f>
        <v>0.7348258583664502</v>
      </c>
      <c r="E83" s="41">
        <f t="shared" si="9"/>
        <v>5.7752058502250669</v>
      </c>
      <c r="F83" s="26" t="s">
        <v>380</v>
      </c>
      <c r="G83" s="32" t="s">
        <v>380</v>
      </c>
      <c r="H83" s="31" t="s">
        <v>380</v>
      </c>
      <c r="I83" s="26" t="s">
        <v>380</v>
      </c>
      <c r="J83" s="32" t="s">
        <v>380</v>
      </c>
      <c r="K83" s="31" t="s">
        <v>380</v>
      </c>
      <c r="L83" s="26">
        <f>'Расчет субсидий'!P83-1</f>
        <v>-0.37118659502777518</v>
      </c>
      <c r="M83" s="32">
        <f>L83*'Расчет субсидий'!Q83</f>
        <v>-7.423731900555504</v>
      </c>
      <c r="N83" s="41">
        <f t="shared" si="10"/>
        <v>-58.345224809998427</v>
      </c>
      <c r="O83" s="27">
        <f>'Расчет субсидий'!R83-1</f>
        <v>0</v>
      </c>
      <c r="P83" s="32">
        <f>O83*'Расчет субсидий'!S83</f>
        <v>0</v>
      </c>
      <c r="Q83" s="41">
        <f t="shared" si="11"/>
        <v>0</v>
      </c>
      <c r="R83" s="27">
        <f>'Расчет субсидий'!V83-1</f>
        <v>1.8181818181818077E-2</v>
      </c>
      <c r="S83" s="32">
        <f>R83*'Расчет субсидий'!W83</f>
        <v>0.45454545454545192</v>
      </c>
      <c r="T83" s="41">
        <f t="shared" si="12"/>
        <v>3.572402275172792</v>
      </c>
      <c r="U83" s="27">
        <f>'Расчет субсидий'!Z83-1</f>
        <v>0.1333333333333333</v>
      </c>
      <c r="V83" s="32">
        <f>U83*'Расчет субсидий'!AA83</f>
        <v>3.3333333333333326</v>
      </c>
      <c r="W83" s="41">
        <f t="shared" si="13"/>
        <v>26.197616684600618</v>
      </c>
      <c r="X83" s="32">
        <f t="shared" si="8"/>
        <v>-2.9010272543102693</v>
      </c>
    </row>
    <row r="84" spans="1:24" ht="15.6" x14ac:dyDescent="0.25">
      <c r="A84" s="16" t="s">
        <v>85</v>
      </c>
      <c r="B84" s="28">
        <f>'Расчет субсидий'!AF84-'Расчет субсидий'!AE84</f>
        <v>58.936363636363637</v>
      </c>
      <c r="C84" s="26">
        <f>'Расчет субсидий'!D84-1</f>
        <v>-0.13916786226685796</v>
      </c>
      <c r="D84" s="32">
        <f>C84*'Расчет субсидий'!E84</f>
        <v>-1.3916786226685796</v>
      </c>
      <c r="E84" s="41">
        <f t="shared" si="9"/>
        <v>-0.70339819949124538</v>
      </c>
      <c r="F84" s="26" t="s">
        <v>380</v>
      </c>
      <c r="G84" s="32" t="s">
        <v>380</v>
      </c>
      <c r="H84" s="31" t="s">
        <v>380</v>
      </c>
      <c r="I84" s="26" t="s">
        <v>380</v>
      </c>
      <c r="J84" s="32" t="s">
        <v>380</v>
      </c>
      <c r="K84" s="31" t="s">
        <v>380</v>
      </c>
      <c r="L84" s="26">
        <f>'Расчет субсидий'!P84-1</f>
        <v>5.8082191780821919</v>
      </c>
      <c r="M84" s="32">
        <f>L84*'Расчет субсидий'!Q84</f>
        <v>116.16438356164383</v>
      </c>
      <c r="N84" s="41">
        <f t="shared" si="10"/>
        <v>58.713137438002754</v>
      </c>
      <c r="O84" s="27">
        <f>'Расчет субсидий'!R84-1</f>
        <v>0</v>
      </c>
      <c r="P84" s="32">
        <f>O84*'Расчет субсидий'!S84</f>
        <v>0</v>
      </c>
      <c r="Q84" s="41">
        <f t="shared" si="11"/>
        <v>0</v>
      </c>
      <c r="R84" s="27">
        <f>'Расчет субсидий'!V84-1</f>
        <v>6.6666666666666652E-2</v>
      </c>
      <c r="S84" s="32">
        <f>R84*'Расчет субсидий'!W84</f>
        <v>1.333333333333333</v>
      </c>
      <c r="T84" s="41">
        <f t="shared" si="12"/>
        <v>0.67390865298336489</v>
      </c>
      <c r="U84" s="27">
        <f>'Расчет субсидий'!Z84-1</f>
        <v>1.6666666666666607E-2</v>
      </c>
      <c r="V84" s="32">
        <f>U84*'Расчет субсидий'!AA84</f>
        <v>0.49999999999999822</v>
      </c>
      <c r="W84" s="41">
        <f t="shared" si="13"/>
        <v>0.25271574486876097</v>
      </c>
      <c r="X84" s="32">
        <f t="shared" si="8"/>
        <v>116.60603827230858</v>
      </c>
    </row>
    <row r="85" spans="1:24" ht="15.6" x14ac:dyDescent="0.25">
      <c r="A85" s="16" t="s">
        <v>86</v>
      </c>
      <c r="B85" s="28">
        <f>'Расчет субсидий'!AF85-'Расчет субсидий'!AE85</f>
        <v>-12.609090909090895</v>
      </c>
      <c r="C85" s="26">
        <f>'Расчет субсидий'!D85-1</f>
        <v>5.6763285024154619E-2</v>
      </c>
      <c r="D85" s="32">
        <f>C85*'Расчет субсидий'!E85</f>
        <v>0.56763285024154619</v>
      </c>
      <c r="E85" s="41">
        <f t="shared" si="9"/>
        <v>1.1966311746239502</v>
      </c>
      <c r="F85" s="26" t="s">
        <v>380</v>
      </c>
      <c r="G85" s="32" t="s">
        <v>380</v>
      </c>
      <c r="H85" s="31" t="s">
        <v>380</v>
      </c>
      <c r="I85" s="26" t="s">
        <v>380</v>
      </c>
      <c r="J85" s="32" t="s">
        <v>380</v>
      </c>
      <c r="K85" s="31" t="s">
        <v>380</v>
      </c>
      <c r="L85" s="26">
        <f>'Расчет субсидий'!P85-1</f>
        <v>-0.36412825651302605</v>
      </c>
      <c r="M85" s="32">
        <f>L85*'Расчет субсидий'!Q85</f>
        <v>-7.2825651302605205</v>
      </c>
      <c r="N85" s="41">
        <f t="shared" si="10"/>
        <v>-15.352431527510689</v>
      </c>
      <c r="O85" s="27">
        <f>'Расчет субсидий'!R85-1</f>
        <v>0</v>
      </c>
      <c r="P85" s="32">
        <f>O85*'Расчет субсидий'!S85</f>
        <v>0</v>
      </c>
      <c r="Q85" s="41">
        <f t="shared" si="11"/>
        <v>0</v>
      </c>
      <c r="R85" s="27">
        <f>'Расчет субсидий'!V85-1</f>
        <v>4.3478260869564966E-3</v>
      </c>
      <c r="S85" s="32">
        <f>R85*'Расчет субсидий'!W85</f>
        <v>0.10869565217391242</v>
      </c>
      <c r="T85" s="41">
        <f t="shared" si="12"/>
        <v>0.22914213982160606</v>
      </c>
      <c r="U85" s="27">
        <f>'Расчет субсидий'!Z85-1</f>
        <v>2.4999999999999911E-2</v>
      </c>
      <c r="V85" s="32">
        <f>U85*'Расчет субсидий'!AA85</f>
        <v>0.62499999999999778</v>
      </c>
      <c r="W85" s="41">
        <f t="shared" si="13"/>
        <v>1.3175673039742375</v>
      </c>
      <c r="X85" s="32">
        <f t="shared" si="8"/>
        <v>-5.9812366278450639</v>
      </c>
    </row>
    <row r="86" spans="1:24" ht="15.6" x14ac:dyDescent="0.25">
      <c r="A86" s="16" t="s">
        <v>87</v>
      </c>
      <c r="B86" s="28">
        <f>'Расчет субсидий'!AF86-'Расчет субсидий'!AE86</f>
        <v>47.018181818181802</v>
      </c>
      <c r="C86" s="26">
        <f>'Расчет субсидий'!D86-1</f>
        <v>-0.16561314791403281</v>
      </c>
      <c r="D86" s="32">
        <f>C86*'Расчет субсидий'!E86</f>
        <v>-1.6561314791403281</v>
      </c>
      <c r="E86" s="41">
        <f t="shared" si="9"/>
        <v>-0.73355716070622234</v>
      </c>
      <c r="F86" s="26" t="s">
        <v>380</v>
      </c>
      <c r="G86" s="32" t="s">
        <v>380</v>
      </c>
      <c r="H86" s="31" t="s">
        <v>380</v>
      </c>
      <c r="I86" s="26" t="s">
        <v>380</v>
      </c>
      <c r="J86" s="32" t="s">
        <v>380</v>
      </c>
      <c r="K86" s="31" t="s">
        <v>380</v>
      </c>
      <c r="L86" s="26">
        <f>'Расчет субсидий'!P86-1</f>
        <v>5.299479166666667</v>
      </c>
      <c r="M86" s="32">
        <f>L86*'Расчет субсидий'!Q86</f>
        <v>105.98958333333334</v>
      </c>
      <c r="N86" s="41">
        <f t="shared" si="10"/>
        <v>46.946404191769886</v>
      </c>
      <c r="O86" s="27">
        <f>'Расчет субсидий'!R86-1</f>
        <v>0</v>
      </c>
      <c r="P86" s="32">
        <f>O86*'Расчет субсидий'!S86</f>
        <v>0</v>
      </c>
      <c r="Q86" s="41">
        <f t="shared" si="11"/>
        <v>0</v>
      </c>
      <c r="R86" s="27">
        <f>'Расчет субсидий'!V86-1</f>
        <v>9.0909090909090828E-2</v>
      </c>
      <c r="S86" s="32">
        <f>R86*'Расчет субсидий'!W86</f>
        <v>1.8181818181818166</v>
      </c>
      <c r="T86" s="41">
        <f t="shared" si="12"/>
        <v>0.80533478711814233</v>
      </c>
      <c r="U86" s="27">
        <f>'Расчет субсидий'!Z86-1</f>
        <v>0</v>
      </c>
      <c r="V86" s="32">
        <f>U86*'Расчет субсидий'!AA86</f>
        <v>0</v>
      </c>
      <c r="W86" s="41">
        <f t="shared" si="13"/>
        <v>0</v>
      </c>
      <c r="X86" s="32">
        <f t="shared" si="8"/>
        <v>106.15163367237483</v>
      </c>
    </row>
    <row r="87" spans="1:24" ht="15.6" x14ac:dyDescent="0.25">
      <c r="A87" s="16" t="s">
        <v>88</v>
      </c>
      <c r="B87" s="28">
        <f>'Расчет субсидий'!AF87-'Расчет субсидий'!AE87</f>
        <v>18.409090909090907</v>
      </c>
      <c r="C87" s="26">
        <f>'Расчет субсидий'!D87-1</f>
        <v>0.36094674556213024</v>
      </c>
      <c r="D87" s="32">
        <f>C87*'Расчет субсидий'!E87</f>
        <v>3.6094674556213024</v>
      </c>
      <c r="E87" s="41">
        <f t="shared" si="9"/>
        <v>5.4772837713002378</v>
      </c>
      <c r="F87" s="26" t="s">
        <v>380</v>
      </c>
      <c r="G87" s="32" t="s">
        <v>380</v>
      </c>
      <c r="H87" s="31" t="s">
        <v>380</v>
      </c>
      <c r="I87" s="26" t="s">
        <v>380</v>
      </c>
      <c r="J87" s="32" t="s">
        <v>380</v>
      </c>
      <c r="K87" s="31" t="s">
        <v>380</v>
      </c>
      <c r="L87" s="26">
        <f>'Расчет субсидий'!P87-1</f>
        <v>0.44417475728155331</v>
      </c>
      <c r="M87" s="32">
        <f>L87*'Расчет субсидий'!Q87</f>
        <v>8.8834951456310662</v>
      </c>
      <c r="N87" s="41">
        <f t="shared" si="10"/>
        <v>13.480499378879705</v>
      </c>
      <c r="O87" s="27">
        <f>'Расчет субсидий'!R87-1</f>
        <v>0</v>
      </c>
      <c r="P87" s="32">
        <f>O87*'Расчет субсидий'!S87</f>
        <v>0</v>
      </c>
      <c r="Q87" s="41">
        <f t="shared" si="11"/>
        <v>0</v>
      </c>
      <c r="R87" s="27">
        <f>'Расчет субсидий'!V87-1</f>
        <v>1.0169491525423791E-2</v>
      </c>
      <c r="S87" s="32">
        <f>R87*'Расчет субсидий'!W87</f>
        <v>0.30508474576271372</v>
      </c>
      <c r="T87" s="41">
        <f t="shared" si="12"/>
        <v>0.46295907841887796</v>
      </c>
      <c r="U87" s="27">
        <f>'Расчет субсидий'!Z87-1</f>
        <v>-3.3333333333333326E-2</v>
      </c>
      <c r="V87" s="32">
        <f>U87*'Расчет субсидий'!AA87</f>
        <v>-0.66666666666666652</v>
      </c>
      <c r="W87" s="41">
        <f t="shared" si="13"/>
        <v>-1.0116513195079122</v>
      </c>
      <c r="X87" s="32">
        <f t="shared" si="8"/>
        <v>12.131380680348416</v>
      </c>
    </row>
    <row r="88" spans="1:24" ht="15.6" x14ac:dyDescent="0.25">
      <c r="A88" s="16" t="s">
        <v>89</v>
      </c>
      <c r="B88" s="28">
        <f>'Расчет субсидий'!AF88-'Расчет субсидий'!AE88</f>
        <v>-13.890909090909091</v>
      </c>
      <c r="C88" s="26">
        <f>'Расчет субсидий'!D88-1</f>
        <v>0.20401337792642149</v>
      </c>
      <c r="D88" s="32">
        <f>C88*'Расчет субсидий'!E88</f>
        <v>2.0401337792642149</v>
      </c>
      <c r="E88" s="41">
        <f t="shared" si="9"/>
        <v>3.0333396124938803</v>
      </c>
      <c r="F88" s="26" t="s">
        <v>380</v>
      </c>
      <c r="G88" s="32" t="s">
        <v>380</v>
      </c>
      <c r="H88" s="31" t="s">
        <v>380</v>
      </c>
      <c r="I88" s="26" t="s">
        <v>380</v>
      </c>
      <c r="J88" s="32" t="s">
        <v>380</v>
      </c>
      <c r="K88" s="31" t="s">
        <v>380</v>
      </c>
      <c r="L88" s="26">
        <f>'Расчет субсидий'!P88-1</f>
        <v>-0.79830391932156775</v>
      </c>
      <c r="M88" s="32">
        <f>L88*'Расчет субсидий'!Q88</f>
        <v>-15.966078386431356</v>
      </c>
      <c r="N88" s="41">
        <f t="shared" si="10"/>
        <v>-23.738903065078084</v>
      </c>
      <c r="O88" s="27">
        <f>'Расчет субсидий'!R88-1</f>
        <v>0</v>
      </c>
      <c r="P88" s="32">
        <f>O88*'Расчет субсидий'!S88</f>
        <v>0</v>
      </c>
      <c r="Q88" s="41">
        <f t="shared" si="11"/>
        <v>0</v>
      </c>
      <c r="R88" s="27">
        <f>'Расчет субсидий'!V88-1</f>
        <v>8.3333333333333259E-2</v>
      </c>
      <c r="S88" s="32">
        <f>R88*'Расчет субсидий'!W88</f>
        <v>2.0833333333333313</v>
      </c>
      <c r="T88" s="41">
        <f t="shared" si="12"/>
        <v>3.0975701643977764</v>
      </c>
      <c r="U88" s="27">
        <f>'Расчет субсидий'!Z88-1</f>
        <v>0.10000000000000009</v>
      </c>
      <c r="V88" s="32">
        <f>U88*'Расчет субсидий'!AA88</f>
        <v>2.5000000000000022</v>
      </c>
      <c r="W88" s="41">
        <f t="shared" si="13"/>
        <v>3.7170841972773383</v>
      </c>
      <c r="X88" s="32">
        <f t="shared" si="8"/>
        <v>-9.3426112738338087</v>
      </c>
    </row>
    <row r="89" spans="1:24" ht="15.6" x14ac:dyDescent="0.25">
      <c r="A89" s="16" t="s">
        <v>90</v>
      </c>
      <c r="B89" s="28">
        <f>'Расчет субсидий'!AF89-'Расчет субсидий'!AE89</f>
        <v>-27.136363636363626</v>
      </c>
      <c r="C89" s="26">
        <f>'Расчет субсидий'!D89-1</f>
        <v>0.26213592233009719</v>
      </c>
      <c r="D89" s="32">
        <f>C89*'Расчет субсидий'!E89</f>
        <v>2.6213592233009719</v>
      </c>
      <c r="E89" s="41">
        <f t="shared" si="9"/>
        <v>5.0390455637356277</v>
      </c>
      <c r="F89" s="26" t="s">
        <v>380</v>
      </c>
      <c r="G89" s="32" t="s">
        <v>380</v>
      </c>
      <c r="H89" s="31" t="s">
        <v>380</v>
      </c>
      <c r="I89" s="26" t="s">
        <v>380</v>
      </c>
      <c r="J89" s="32" t="s">
        <v>380</v>
      </c>
      <c r="K89" s="31" t="s">
        <v>380</v>
      </c>
      <c r="L89" s="26">
        <f>'Расчет субсидий'!P89-1</f>
        <v>-0.93064762876083629</v>
      </c>
      <c r="M89" s="32">
        <f>L89*'Расчет субсидий'!Q89</f>
        <v>-18.612952575216724</v>
      </c>
      <c r="N89" s="41">
        <f t="shared" si="10"/>
        <v>-35.779726513049056</v>
      </c>
      <c r="O89" s="27">
        <f>'Расчет субсидий'!R89-1</f>
        <v>0</v>
      </c>
      <c r="P89" s="32">
        <f>O89*'Расчет субсидий'!S89</f>
        <v>0</v>
      </c>
      <c r="Q89" s="41">
        <f t="shared" si="11"/>
        <v>0</v>
      </c>
      <c r="R89" s="27">
        <f>'Расчет субсидий'!V89-1</f>
        <v>2.5000000000000133E-2</v>
      </c>
      <c r="S89" s="32">
        <f>R89*'Расчет субсидий'!W89</f>
        <v>0.62500000000000333</v>
      </c>
      <c r="T89" s="41">
        <f t="shared" si="12"/>
        <v>1.2014391043166022</v>
      </c>
      <c r="U89" s="27">
        <f>'Расчет субсидий'!Z89-1</f>
        <v>5.0000000000000044E-2</v>
      </c>
      <c r="V89" s="32">
        <f>U89*'Расчет субсидий'!AA89</f>
        <v>1.2500000000000011</v>
      </c>
      <c r="W89" s="41">
        <f t="shared" si="13"/>
        <v>2.4028782086331937</v>
      </c>
      <c r="X89" s="32">
        <f t="shared" si="8"/>
        <v>-14.116593351915746</v>
      </c>
    </row>
    <row r="90" spans="1:24" ht="15.6" x14ac:dyDescent="0.25">
      <c r="A90" s="16" t="s">
        <v>91</v>
      </c>
      <c r="B90" s="28">
        <f>'Расчет субсидий'!AF90-'Расчет субсидий'!AE90</f>
        <v>46.754545454545479</v>
      </c>
      <c r="C90" s="26">
        <f>'Расчет субсидий'!D90-1</f>
        <v>0.12947658402203865</v>
      </c>
      <c r="D90" s="32">
        <f>C90*'Расчет субсидий'!E90</f>
        <v>1.2947658402203865</v>
      </c>
      <c r="E90" s="41">
        <f t="shared" si="9"/>
        <v>3.3219727956557423</v>
      </c>
      <c r="F90" s="26" t="s">
        <v>380</v>
      </c>
      <c r="G90" s="32" t="s">
        <v>380</v>
      </c>
      <c r="H90" s="31" t="s">
        <v>380</v>
      </c>
      <c r="I90" s="26" t="s">
        <v>380</v>
      </c>
      <c r="J90" s="32" t="s">
        <v>380</v>
      </c>
      <c r="K90" s="31" t="s">
        <v>380</v>
      </c>
      <c r="L90" s="26">
        <f>'Расчет субсидий'!P90-1</f>
        <v>0.53926701570680646</v>
      </c>
      <c r="M90" s="32">
        <f>L90*'Расчет субсидий'!Q90</f>
        <v>10.785340314136128</v>
      </c>
      <c r="N90" s="41">
        <f t="shared" si="10"/>
        <v>27.671881665761944</v>
      </c>
      <c r="O90" s="27">
        <f>'Расчет субсидий'!R90-1</f>
        <v>0</v>
      </c>
      <c r="P90" s="32">
        <f>O90*'Расчет субсидий'!S90</f>
        <v>0</v>
      </c>
      <c r="Q90" s="41">
        <f t="shared" si="11"/>
        <v>0</v>
      </c>
      <c r="R90" s="27">
        <f>'Расчет субсидий'!V90-1</f>
        <v>7.1428571428571397E-2</v>
      </c>
      <c r="S90" s="32">
        <f>R90*'Расчет субсидий'!W90</f>
        <v>2.1428571428571419</v>
      </c>
      <c r="T90" s="41">
        <f t="shared" si="12"/>
        <v>5.4979154627189963</v>
      </c>
      <c r="U90" s="27">
        <f>'Расчет субсидий'!Z90-1</f>
        <v>0.19999999999999996</v>
      </c>
      <c r="V90" s="32">
        <f>U90*'Расчет субсидий'!AA90</f>
        <v>3.9999999999999991</v>
      </c>
      <c r="W90" s="41">
        <f t="shared" si="13"/>
        <v>10.262775530408796</v>
      </c>
      <c r="X90" s="32">
        <f t="shared" si="8"/>
        <v>18.222963297213656</v>
      </c>
    </row>
    <row r="91" spans="1:24" ht="15.6" x14ac:dyDescent="0.25">
      <c r="A91" s="36" t="s">
        <v>92</v>
      </c>
      <c r="B91" s="46"/>
      <c r="C91" s="47"/>
      <c r="D91" s="48"/>
      <c r="E91" s="44"/>
      <c r="F91" s="47"/>
      <c r="G91" s="48"/>
      <c r="H91" s="44"/>
      <c r="I91" s="47"/>
      <c r="J91" s="48"/>
      <c r="K91" s="44"/>
      <c r="L91" s="47"/>
      <c r="M91" s="48"/>
      <c r="N91" s="44"/>
      <c r="O91" s="49"/>
      <c r="P91" s="48"/>
      <c r="Q91" s="44"/>
      <c r="R91" s="49"/>
      <c r="S91" s="48"/>
      <c r="T91" s="44"/>
      <c r="U91" s="49"/>
      <c r="V91" s="48"/>
      <c r="W91" s="44"/>
      <c r="X91" s="48"/>
    </row>
    <row r="92" spans="1:24" ht="15.6" x14ac:dyDescent="0.25">
      <c r="A92" s="16" t="s">
        <v>93</v>
      </c>
      <c r="B92" s="28">
        <f>'Расчет субсидий'!AF92-'Расчет субсидий'!AE92</f>
        <v>28.145454545454541</v>
      </c>
      <c r="C92" s="26">
        <f>'Расчет субсидий'!D92-1</f>
        <v>-1</v>
      </c>
      <c r="D92" s="32">
        <f>C92*'Расчет субсидий'!E92</f>
        <v>0</v>
      </c>
      <c r="E92" s="41">
        <f t="shared" si="9"/>
        <v>0</v>
      </c>
      <c r="F92" s="26" t="s">
        <v>380</v>
      </c>
      <c r="G92" s="32" t="s">
        <v>380</v>
      </c>
      <c r="H92" s="31" t="s">
        <v>380</v>
      </c>
      <c r="I92" s="26" t="s">
        <v>380</v>
      </c>
      <c r="J92" s="32" t="s">
        <v>380</v>
      </c>
      <c r="K92" s="31" t="s">
        <v>380</v>
      </c>
      <c r="L92" s="26">
        <f>'Расчет субсидий'!P92-1</f>
        <v>1.0714285714285716</v>
      </c>
      <c r="M92" s="32">
        <f>L92*'Расчет субсидий'!Q92</f>
        <v>21.428571428571431</v>
      </c>
      <c r="N92" s="41">
        <f t="shared" si="10"/>
        <v>9.8181818181818166</v>
      </c>
      <c r="O92" s="27">
        <f>'Расчет субсидий'!R92-1</f>
        <v>0</v>
      </c>
      <c r="P92" s="32">
        <f>O92*'Расчет субсидий'!S92</f>
        <v>0</v>
      </c>
      <c r="Q92" s="41">
        <f t="shared" si="11"/>
        <v>0</v>
      </c>
      <c r="R92" s="27">
        <f>'Расчет субсидий'!V92-1</f>
        <v>0.5</v>
      </c>
      <c r="S92" s="32">
        <f>R92*'Расчет субсидий'!W92</f>
        <v>10</v>
      </c>
      <c r="T92" s="41">
        <f t="shared" si="12"/>
        <v>4.5818181818181802</v>
      </c>
      <c r="U92" s="27">
        <f>'Расчет субсидий'!Z92-1</f>
        <v>1</v>
      </c>
      <c r="V92" s="32">
        <f>U92*'Расчет субсидий'!AA92</f>
        <v>30</v>
      </c>
      <c r="W92" s="41">
        <f t="shared" si="13"/>
        <v>13.745454545454542</v>
      </c>
      <c r="X92" s="32">
        <f t="shared" si="8"/>
        <v>61.428571428571431</v>
      </c>
    </row>
    <row r="93" spans="1:24" ht="15.6" x14ac:dyDescent="0.25">
      <c r="A93" s="16" t="s">
        <v>94</v>
      </c>
      <c r="B93" s="28">
        <f>'Расчет субсидий'!AF93-'Расчет субсидий'!AE93</f>
        <v>74.854545454545445</v>
      </c>
      <c r="C93" s="26">
        <f>'Расчет субсидий'!D93-1</f>
        <v>-0.17313255986176246</v>
      </c>
      <c r="D93" s="32">
        <f>C93*'Расчет субсидий'!E93</f>
        <v>-1.7313255986176246</v>
      </c>
      <c r="E93" s="41">
        <f t="shared" si="9"/>
        <v>-0.40041424963138111</v>
      </c>
      <c r="F93" s="26" t="s">
        <v>380</v>
      </c>
      <c r="G93" s="32" t="s">
        <v>380</v>
      </c>
      <c r="H93" s="31" t="s">
        <v>380</v>
      </c>
      <c r="I93" s="26" t="s">
        <v>380</v>
      </c>
      <c r="J93" s="32" t="s">
        <v>380</v>
      </c>
      <c r="K93" s="31" t="s">
        <v>380</v>
      </c>
      <c r="L93" s="26">
        <f>'Расчет субсидий'!P93-1</f>
        <v>1.9505678022712081E-2</v>
      </c>
      <c r="M93" s="32">
        <f>L93*'Расчет субсидий'!Q93</f>
        <v>0.39011356045424161</v>
      </c>
      <c r="N93" s="41">
        <f t="shared" si="10"/>
        <v>9.0223946729046781E-2</v>
      </c>
      <c r="O93" s="27">
        <f>'Расчет субсидий'!R93-1</f>
        <v>0</v>
      </c>
      <c r="P93" s="32">
        <f>O93*'Расчет субсидий'!S93</f>
        <v>0</v>
      </c>
      <c r="Q93" s="41">
        <f t="shared" si="11"/>
        <v>0</v>
      </c>
      <c r="R93" s="27">
        <f>'Расчет субсидий'!V93-1</f>
        <v>-1</v>
      </c>
      <c r="S93" s="32">
        <f>R93*'Расчет субсидий'!W93</f>
        <v>-20</v>
      </c>
      <c r="T93" s="41">
        <f t="shared" si="12"/>
        <v>-4.6255222004583256</v>
      </c>
      <c r="U93" s="27">
        <f>'Расчет субсидий'!Z93-1</f>
        <v>11.5</v>
      </c>
      <c r="V93" s="32">
        <f>U93*'Расчет субсидий'!AA93</f>
        <v>345</v>
      </c>
      <c r="W93" s="41">
        <f t="shared" si="13"/>
        <v>79.790257957906121</v>
      </c>
      <c r="X93" s="32">
        <f t="shared" si="8"/>
        <v>323.65878796183659</v>
      </c>
    </row>
    <row r="94" spans="1:24" ht="15.6" x14ac:dyDescent="0.25">
      <c r="A94" s="16" t="s">
        <v>95</v>
      </c>
      <c r="B94" s="28">
        <f>'Расчет субсидий'!AF94-'Расчет субсидий'!AE94</f>
        <v>44.899999999999977</v>
      </c>
      <c r="C94" s="26">
        <f>'Расчет субсидий'!D94-1</f>
        <v>-1</v>
      </c>
      <c r="D94" s="32">
        <f>C94*'Расчет субсидий'!E94</f>
        <v>-10</v>
      </c>
      <c r="E94" s="41">
        <f t="shared" si="9"/>
        <v>-20.276391400902018</v>
      </c>
      <c r="F94" s="26" t="s">
        <v>380</v>
      </c>
      <c r="G94" s="32" t="s">
        <v>380</v>
      </c>
      <c r="H94" s="31" t="s">
        <v>380</v>
      </c>
      <c r="I94" s="26" t="s">
        <v>380</v>
      </c>
      <c r="J94" s="32" t="s">
        <v>380</v>
      </c>
      <c r="K94" s="31" t="s">
        <v>380</v>
      </c>
      <c r="L94" s="26">
        <f>'Расчет субсидий'!P94-1</f>
        <v>1.2205323193916349</v>
      </c>
      <c r="M94" s="32">
        <f>L94*'Расчет субсидий'!Q94</f>
        <v>24.410646387832699</v>
      </c>
      <c r="N94" s="41">
        <f t="shared" si="10"/>
        <v>49.495982050871085</v>
      </c>
      <c r="O94" s="27">
        <f>'Расчет субсидий'!R94-1</f>
        <v>0</v>
      </c>
      <c r="P94" s="32">
        <f>O94*'Расчет субсидий'!S94</f>
        <v>0</v>
      </c>
      <c r="Q94" s="41">
        <f t="shared" si="11"/>
        <v>0</v>
      </c>
      <c r="R94" s="27">
        <f>'Расчет субсидий'!V94-1</f>
        <v>5.3333333333333455E-2</v>
      </c>
      <c r="S94" s="32">
        <f>R94*'Расчет субсидий'!W94</f>
        <v>1.0666666666666691</v>
      </c>
      <c r="T94" s="41">
        <f t="shared" si="12"/>
        <v>2.1628150827628869</v>
      </c>
      <c r="U94" s="27">
        <f>'Расчет субсидий'!Z94-1</f>
        <v>0.22222222222222232</v>
      </c>
      <c r="V94" s="32">
        <f>U94*'Расчет субсидий'!AA94</f>
        <v>6.6666666666666696</v>
      </c>
      <c r="W94" s="41">
        <f t="shared" si="13"/>
        <v>13.517594267268018</v>
      </c>
      <c r="X94" s="32">
        <f t="shared" si="8"/>
        <v>22.143979721166041</v>
      </c>
    </row>
    <row r="95" spans="1:24" ht="15.6" x14ac:dyDescent="0.25">
      <c r="A95" s="16" t="s">
        <v>96</v>
      </c>
      <c r="B95" s="28">
        <f>'Расчет субсидий'!AF95-'Расчет субсидий'!AE95</f>
        <v>43.818181818181813</v>
      </c>
      <c r="C95" s="26">
        <f>'Расчет субсидий'!D95-1</f>
        <v>-1</v>
      </c>
      <c r="D95" s="32">
        <f>C95*'Расчет субсидий'!E95</f>
        <v>0</v>
      </c>
      <c r="E95" s="41">
        <f t="shared" si="9"/>
        <v>0</v>
      </c>
      <c r="F95" s="26" t="s">
        <v>380</v>
      </c>
      <c r="G95" s="32" t="s">
        <v>380</v>
      </c>
      <c r="H95" s="31" t="s">
        <v>380</v>
      </c>
      <c r="I95" s="26" t="s">
        <v>380</v>
      </c>
      <c r="J95" s="32" t="s">
        <v>380</v>
      </c>
      <c r="K95" s="31" t="s">
        <v>380</v>
      </c>
      <c r="L95" s="26">
        <f>'Расчет субсидий'!P95-1</f>
        <v>6.6288659793814437</v>
      </c>
      <c r="M95" s="32">
        <f>L95*'Расчет субсидий'!Q95</f>
        <v>132.57731958762886</v>
      </c>
      <c r="N95" s="41">
        <f t="shared" si="10"/>
        <v>29.181109664784351</v>
      </c>
      <c r="O95" s="27">
        <f>'Расчет субсидий'!R95-1</f>
        <v>0</v>
      </c>
      <c r="P95" s="32">
        <f>O95*'Расчет субсидий'!S95</f>
        <v>0</v>
      </c>
      <c r="Q95" s="41">
        <f t="shared" si="11"/>
        <v>0</v>
      </c>
      <c r="R95" s="27">
        <f>'Расчет субсидий'!V95-1</f>
        <v>0.32499999999999996</v>
      </c>
      <c r="S95" s="32">
        <f>R95*'Расчет субсидий'!W95</f>
        <v>6.4999999999999991</v>
      </c>
      <c r="T95" s="41">
        <f t="shared" si="12"/>
        <v>1.4306912631140383</v>
      </c>
      <c r="U95" s="27">
        <f>'Расчет субсидий'!Z95-1</f>
        <v>1.9999999999999996</v>
      </c>
      <c r="V95" s="32">
        <f>U95*'Расчет субсидий'!AA95</f>
        <v>59.999999999999986</v>
      </c>
      <c r="W95" s="41">
        <f t="shared" si="13"/>
        <v>13.206380890283427</v>
      </c>
      <c r="X95" s="32">
        <f t="shared" si="8"/>
        <v>199.07731958762884</v>
      </c>
    </row>
    <row r="96" spans="1:24" ht="15.6" x14ac:dyDescent="0.25">
      <c r="A96" s="16" t="s">
        <v>97</v>
      </c>
      <c r="B96" s="28">
        <f>'Расчет субсидий'!AF96-'Расчет субсидий'!AE96</f>
        <v>45.309090909090884</v>
      </c>
      <c r="C96" s="26">
        <f>'Расчет субсидий'!D96-1</f>
        <v>-1</v>
      </c>
      <c r="D96" s="32">
        <f>C96*'Расчет субсидий'!E96</f>
        <v>0</v>
      </c>
      <c r="E96" s="41">
        <f t="shared" si="9"/>
        <v>0</v>
      </c>
      <c r="F96" s="26" t="s">
        <v>380</v>
      </c>
      <c r="G96" s="32" t="s">
        <v>380</v>
      </c>
      <c r="H96" s="31" t="s">
        <v>380</v>
      </c>
      <c r="I96" s="26" t="s">
        <v>380</v>
      </c>
      <c r="J96" s="32" t="s">
        <v>380</v>
      </c>
      <c r="K96" s="31" t="s">
        <v>380</v>
      </c>
      <c r="L96" s="26">
        <f>'Расчет субсидий'!P96-1</f>
        <v>0.58646616541353391</v>
      </c>
      <c r="M96" s="32">
        <f>L96*'Расчет субсидий'!Q96</f>
        <v>11.729323308270679</v>
      </c>
      <c r="N96" s="41">
        <f t="shared" si="10"/>
        <v>19.048443953198447</v>
      </c>
      <c r="O96" s="27">
        <f>'Расчет субсидий'!R96-1</f>
        <v>0</v>
      </c>
      <c r="P96" s="32">
        <f>O96*'Расчет субсидий'!S96</f>
        <v>0</v>
      </c>
      <c r="Q96" s="41">
        <f t="shared" si="11"/>
        <v>0</v>
      </c>
      <c r="R96" s="27">
        <f>'Расчет субсидий'!V96-1</f>
        <v>3.1428571428571361E-2</v>
      </c>
      <c r="S96" s="32">
        <f>R96*'Расчет субсидий'!W96</f>
        <v>0.78571428571428403</v>
      </c>
      <c r="T96" s="41">
        <f t="shared" si="12"/>
        <v>1.27600153404438</v>
      </c>
      <c r="U96" s="27">
        <f>'Расчет субсидий'!Z96-1</f>
        <v>0.61538461538461542</v>
      </c>
      <c r="V96" s="32">
        <f>U96*'Расчет субсидий'!AA96</f>
        <v>15.384615384615385</v>
      </c>
      <c r="W96" s="41">
        <f t="shared" si="13"/>
        <v>24.984645421848057</v>
      </c>
      <c r="X96" s="32">
        <f t="shared" si="8"/>
        <v>27.899652978600351</v>
      </c>
    </row>
    <row r="97" spans="1:24" ht="15.6" x14ac:dyDescent="0.25">
      <c r="A97" s="16" t="s">
        <v>98</v>
      </c>
      <c r="B97" s="28">
        <f>'Расчет субсидий'!AF97-'Расчет субсидий'!AE97</f>
        <v>39.136363636363626</v>
      </c>
      <c r="C97" s="26">
        <f>'Расчет субсидий'!D97-1</f>
        <v>-1</v>
      </c>
      <c r="D97" s="32">
        <f>C97*'Расчет субсидий'!E97</f>
        <v>-10</v>
      </c>
      <c r="E97" s="41">
        <f t="shared" si="9"/>
        <v>-0.61949752961947457</v>
      </c>
      <c r="F97" s="26" t="s">
        <v>380</v>
      </c>
      <c r="G97" s="32" t="s">
        <v>380</v>
      </c>
      <c r="H97" s="31" t="s">
        <v>380</v>
      </c>
      <c r="I97" s="26" t="s">
        <v>380</v>
      </c>
      <c r="J97" s="32" t="s">
        <v>380</v>
      </c>
      <c r="K97" s="31" t="s">
        <v>380</v>
      </c>
      <c r="L97" s="26">
        <f>'Расчет субсидий'!P97-1</f>
        <v>31.884057971014492</v>
      </c>
      <c r="M97" s="32">
        <f>L97*'Расчет субсидий'!Q97</f>
        <v>637.68115942028987</v>
      </c>
      <c r="N97" s="41">
        <f t="shared" si="10"/>
        <v>39.504190294575189</v>
      </c>
      <c r="O97" s="27">
        <f>'Расчет субсидий'!R97-1</f>
        <v>0</v>
      </c>
      <c r="P97" s="32">
        <f>O97*'Расчет субсидий'!S97</f>
        <v>0</v>
      </c>
      <c r="Q97" s="41">
        <f t="shared" si="11"/>
        <v>0</v>
      </c>
      <c r="R97" s="27">
        <f>'Расчет субсидий'!V97-1</f>
        <v>3.7500000000000089E-2</v>
      </c>
      <c r="S97" s="32">
        <f>R97*'Расчет субсидий'!W97</f>
        <v>0.93750000000000222</v>
      </c>
      <c r="T97" s="41">
        <f t="shared" si="12"/>
        <v>5.807789340182587E-2</v>
      </c>
      <c r="U97" s="27">
        <f>'Расчет субсидий'!Z97-1</f>
        <v>0.125</v>
      </c>
      <c r="V97" s="32">
        <f>U97*'Расчет субсидий'!AA97</f>
        <v>3.125</v>
      </c>
      <c r="W97" s="41">
        <f t="shared" si="13"/>
        <v>0.1935929780060858</v>
      </c>
      <c r="X97" s="32">
        <f t="shared" si="8"/>
        <v>631.74365942028987</v>
      </c>
    </row>
    <row r="98" spans="1:24" ht="15.6" x14ac:dyDescent="0.25">
      <c r="A98" s="16" t="s">
        <v>99</v>
      </c>
      <c r="B98" s="28">
        <f>'Расчет субсидий'!AF98-'Расчет субсидий'!AE98</f>
        <v>2.7363636363636203</v>
      </c>
      <c r="C98" s="26">
        <f>'Расчет субсидий'!D98-1</f>
        <v>0.43422459893048138</v>
      </c>
      <c r="D98" s="32">
        <f>C98*'Расчет субсидий'!E98</f>
        <v>4.3422459893048142</v>
      </c>
      <c r="E98" s="41">
        <f t="shared" si="9"/>
        <v>9.1531504540772595</v>
      </c>
      <c r="F98" s="26" t="s">
        <v>380</v>
      </c>
      <c r="G98" s="32" t="s">
        <v>380</v>
      </c>
      <c r="H98" s="31" t="s">
        <v>380</v>
      </c>
      <c r="I98" s="26" t="s">
        <v>380</v>
      </c>
      <c r="J98" s="32" t="s">
        <v>380</v>
      </c>
      <c r="K98" s="31" t="s">
        <v>380</v>
      </c>
      <c r="L98" s="26">
        <f>'Расчет субсидий'!P98-1</f>
        <v>-0.45220588235294112</v>
      </c>
      <c r="M98" s="32">
        <f>L98*'Расчет субсидий'!Q98</f>
        <v>-9.0441176470588225</v>
      </c>
      <c r="N98" s="41">
        <f t="shared" si="10"/>
        <v>-19.064366632337634</v>
      </c>
      <c r="O98" s="27">
        <f>'Расчет субсидий'!R98-1</f>
        <v>0</v>
      </c>
      <c r="P98" s="32">
        <f>O98*'Расчет субсидий'!S98</f>
        <v>0</v>
      </c>
      <c r="Q98" s="41">
        <f t="shared" si="11"/>
        <v>0</v>
      </c>
      <c r="R98" s="27">
        <f>'Расчет субсидий'!V98-1</f>
        <v>0.30000000000000004</v>
      </c>
      <c r="S98" s="32">
        <f>R98*'Расчет субсидий'!W98</f>
        <v>6.0000000000000009</v>
      </c>
      <c r="T98" s="41">
        <f t="shared" si="12"/>
        <v>12.647579814623995</v>
      </c>
      <c r="U98" s="27">
        <f>'Расчет субсидий'!Z98-1</f>
        <v>0</v>
      </c>
      <c r="V98" s="32">
        <f>U98*'Расчет субсидий'!AA98</f>
        <v>0</v>
      </c>
      <c r="W98" s="41">
        <f t="shared" si="13"/>
        <v>0</v>
      </c>
      <c r="X98" s="32">
        <f t="shared" si="8"/>
        <v>1.2981283422459926</v>
      </c>
    </row>
    <row r="99" spans="1:24" ht="15.6" x14ac:dyDescent="0.25">
      <c r="A99" s="16" t="s">
        <v>100</v>
      </c>
      <c r="B99" s="28">
        <f>'Расчет субсидий'!AF99-'Расчет субсидий'!AE99</f>
        <v>-9.7090909090909037</v>
      </c>
      <c r="C99" s="26">
        <f>'Расчет субсидий'!D99-1</f>
        <v>-9.0909090909090939E-2</v>
      </c>
      <c r="D99" s="32">
        <f>C99*'Расчет субсидий'!E99</f>
        <v>-0.90909090909090939</v>
      </c>
      <c r="E99" s="41">
        <f t="shared" si="9"/>
        <v>-0.72423876031035073</v>
      </c>
      <c r="F99" s="26" t="s">
        <v>380</v>
      </c>
      <c r="G99" s="32" t="s">
        <v>380</v>
      </c>
      <c r="H99" s="31" t="s">
        <v>380</v>
      </c>
      <c r="I99" s="26" t="s">
        <v>380</v>
      </c>
      <c r="J99" s="32" t="s">
        <v>380</v>
      </c>
      <c r="K99" s="31" t="s">
        <v>380</v>
      </c>
      <c r="L99" s="26">
        <f>'Расчет субсидий'!P99-1</f>
        <v>-0.27446300715990457</v>
      </c>
      <c r="M99" s="32">
        <f>L99*'Расчет субсидий'!Q99</f>
        <v>-5.4892601431980914</v>
      </c>
      <c r="N99" s="41">
        <f t="shared" si="10"/>
        <v>-4.3730884572438828</v>
      </c>
      <c r="O99" s="27">
        <f>'Расчет субсидий'!R99-1</f>
        <v>0</v>
      </c>
      <c r="P99" s="32">
        <f>O99*'Расчет субсидий'!S99</f>
        <v>0</v>
      </c>
      <c r="Q99" s="41">
        <f t="shared" si="11"/>
        <v>0</v>
      </c>
      <c r="R99" s="27">
        <f>'Расчет субсидий'!V99-1</f>
        <v>-0.84693877551020402</v>
      </c>
      <c r="S99" s="32">
        <f>R99*'Расчет субсидий'!W99</f>
        <v>-21.173469387755102</v>
      </c>
      <c r="T99" s="41">
        <f t="shared" si="12"/>
        <v>-16.868111942942601</v>
      </c>
      <c r="U99" s="27">
        <f>'Расчет субсидий'!Z99-1</f>
        <v>0.61538461538461542</v>
      </c>
      <c r="V99" s="32">
        <f>U99*'Расчет субсидий'!AA99</f>
        <v>15.384615384615385</v>
      </c>
      <c r="W99" s="41">
        <f t="shared" si="13"/>
        <v>12.256348251405932</v>
      </c>
      <c r="X99" s="32">
        <f t="shared" si="8"/>
        <v>-12.187205055428718</v>
      </c>
    </row>
    <row r="100" spans="1:24" ht="15.6" x14ac:dyDescent="0.25">
      <c r="A100" s="16" t="s">
        <v>101</v>
      </c>
      <c r="B100" s="28">
        <f>'Расчет субсидий'!AF100-'Расчет субсидий'!AE100</f>
        <v>38.318181818181813</v>
      </c>
      <c r="C100" s="26">
        <f>'Расчет субсидий'!D100-1</f>
        <v>0.10859728506787336</v>
      </c>
      <c r="D100" s="32">
        <f>C100*'Расчет субсидий'!E100</f>
        <v>1.0859728506787336</v>
      </c>
      <c r="E100" s="41">
        <f t="shared" si="9"/>
        <v>2.9171230860300223</v>
      </c>
      <c r="F100" s="26" t="s">
        <v>380</v>
      </c>
      <c r="G100" s="32" t="s">
        <v>380</v>
      </c>
      <c r="H100" s="31" t="s">
        <v>380</v>
      </c>
      <c r="I100" s="26" t="s">
        <v>380</v>
      </c>
      <c r="J100" s="32" t="s">
        <v>380</v>
      </c>
      <c r="K100" s="31" t="s">
        <v>380</v>
      </c>
      <c r="L100" s="26">
        <f>'Расчет субсидий'!P100-1</f>
        <v>0.14798206278026904</v>
      </c>
      <c r="M100" s="32">
        <f>L100*'Расчет субсидий'!Q100</f>
        <v>2.9596412556053808</v>
      </c>
      <c r="N100" s="41">
        <f t="shared" si="10"/>
        <v>7.9501415046401114</v>
      </c>
      <c r="O100" s="27">
        <f>'Расчет субсидий'!R100-1</f>
        <v>0</v>
      </c>
      <c r="P100" s="32">
        <f>O100*'Расчет субсидий'!S100</f>
        <v>0</v>
      </c>
      <c r="Q100" s="41">
        <f t="shared" si="11"/>
        <v>0</v>
      </c>
      <c r="R100" s="27">
        <f>'Расчет субсидий'!V100-1</f>
        <v>0.20877192982456161</v>
      </c>
      <c r="S100" s="32">
        <f>R100*'Расчет субсидий'!W100</f>
        <v>5.2192982456140404</v>
      </c>
      <c r="T100" s="41">
        <f t="shared" si="12"/>
        <v>14.019996352248462</v>
      </c>
      <c r="U100" s="27">
        <f>'Расчет субсидий'!Z100-1</f>
        <v>0.19999999999999996</v>
      </c>
      <c r="V100" s="32">
        <f>U100*'Расчет субсидий'!AA100</f>
        <v>4.9999999999999991</v>
      </c>
      <c r="W100" s="41">
        <f t="shared" si="13"/>
        <v>13.430920875263217</v>
      </c>
      <c r="X100" s="32">
        <f t="shared" si="8"/>
        <v>14.264912351898154</v>
      </c>
    </row>
    <row r="101" spans="1:24" ht="15.6" x14ac:dyDescent="0.25">
      <c r="A101" s="16" t="s">
        <v>102</v>
      </c>
      <c r="B101" s="28">
        <f>'Расчет субсидий'!AF101-'Расчет субсидий'!AE101</f>
        <v>72.127272727272697</v>
      </c>
      <c r="C101" s="26">
        <f>'Расчет субсидий'!D101-1</f>
        <v>-1</v>
      </c>
      <c r="D101" s="32">
        <f>C101*'Расчет субсидий'!E101</f>
        <v>0</v>
      </c>
      <c r="E101" s="41">
        <f t="shared" si="9"/>
        <v>0</v>
      </c>
      <c r="F101" s="26" t="s">
        <v>380</v>
      </c>
      <c r="G101" s="32" t="s">
        <v>380</v>
      </c>
      <c r="H101" s="31" t="s">
        <v>380</v>
      </c>
      <c r="I101" s="26" t="s">
        <v>380</v>
      </c>
      <c r="J101" s="32" t="s">
        <v>380</v>
      </c>
      <c r="K101" s="31" t="s">
        <v>380</v>
      </c>
      <c r="L101" s="26">
        <f>'Расчет субсидий'!P101-1</f>
        <v>6.0470588235294116</v>
      </c>
      <c r="M101" s="32">
        <f>L101*'Расчет субсидий'!Q101</f>
        <v>120.94117647058823</v>
      </c>
      <c r="N101" s="41">
        <f t="shared" si="10"/>
        <v>49.072843777262996</v>
      </c>
      <c r="O101" s="27">
        <f>'Расчет субсидий'!R101-1</f>
        <v>0</v>
      </c>
      <c r="P101" s="32">
        <f>O101*'Расчет субсидий'!S101</f>
        <v>0</v>
      </c>
      <c r="Q101" s="41">
        <f t="shared" si="11"/>
        <v>0</v>
      </c>
      <c r="R101" s="27">
        <f>'Расчет субсидий'!V101-1</f>
        <v>5.4545454545454453E-2</v>
      </c>
      <c r="S101" s="32">
        <f>R101*'Расчет субсидий'!W101</f>
        <v>0.81818181818181679</v>
      </c>
      <c r="T101" s="41">
        <f t="shared" si="12"/>
        <v>0.33198377688013908</v>
      </c>
      <c r="U101" s="27">
        <f>'Расчет субсидий'!Z101-1</f>
        <v>1.6</v>
      </c>
      <c r="V101" s="32">
        <f>U101*'Расчет субсидий'!AA101</f>
        <v>56</v>
      </c>
      <c r="W101" s="41">
        <f t="shared" si="13"/>
        <v>22.722445173129557</v>
      </c>
      <c r="X101" s="32">
        <f t="shared" si="8"/>
        <v>177.75935828877004</v>
      </c>
    </row>
    <row r="102" spans="1:24" ht="15.6" x14ac:dyDescent="0.25">
      <c r="A102" s="16" t="s">
        <v>103</v>
      </c>
      <c r="B102" s="28">
        <f>'Расчет субсидий'!AF102-'Расчет субсидий'!AE102</f>
        <v>41.027272727272731</v>
      </c>
      <c r="C102" s="26">
        <f>'Расчет субсидий'!D102-1</f>
        <v>-1</v>
      </c>
      <c r="D102" s="32">
        <f>C102*'Расчет субсидий'!E102</f>
        <v>0</v>
      </c>
      <c r="E102" s="41">
        <f t="shared" si="9"/>
        <v>0</v>
      </c>
      <c r="F102" s="26" t="s">
        <v>380</v>
      </c>
      <c r="G102" s="32" t="s">
        <v>380</v>
      </c>
      <c r="H102" s="31" t="s">
        <v>380</v>
      </c>
      <c r="I102" s="26" t="s">
        <v>380</v>
      </c>
      <c r="J102" s="32" t="s">
        <v>380</v>
      </c>
      <c r="K102" s="31" t="s">
        <v>380</v>
      </c>
      <c r="L102" s="26">
        <f>'Расчет субсидий'!P102-1</f>
        <v>0.43727598566308257</v>
      </c>
      <c r="M102" s="32">
        <f>L102*'Расчет субсидий'!Q102</f>
        <v>8.7455197132616505</v>
      </c>
      <c r="N102" s="41">
        <f t="shared" si="10"/>
        <v>9.1265790898590513</v>
      </c>
      <c r="O102" s="27">
        <f>'Расчет субсидий'!R102-1</f>
        <v>0</v>
      </c>
      <c r="P102" s="32">
        <f>O102*'Расчет субсидий'!S102</f>
        <v>0</v>
      </c>
      <c r="Q102" s="41">
        <f t="shared" si="11"/>
        <v>0</v>
      </c>
      <c r="R102" s="27">
        <f>'Расчет субсидий'!V102-1</f>
        <v>3.4831460674157322E-2</v>
      </c>
      <c r="S102" s="32">
        <f>R102*'Расчет субсидий'!W102</f>
        <v>1.0449438202247197</v>
      </c>
      <c r="T102" s="41">
        <f t="shared" si="12"/>
        <v>1.0904740635686723</v>
      </c>
      <c r="U102" s="27">
        <f>'Расчет субсидий'!Z102-1</f>
        <v>1.4761904761904763</v>
      </c>
      <c r="V102" s="32">
        <f>U102*'Расчет субсидий'!AA102</f>
        <v>29.523809523809526</v>
      </c>
      <c r="W102" s="41">
        <f t="shared" si="13"/>
        <v>30.810219573845011</v>
      </c>
      <c r="X102" s="32">
        <f t="shared" si="8"/>
        <v>39.314273057295892</v>
      </c>
    </row>
    <row r="103" spans="1:24" ht="15.6" x14ac:dyDescent="0.25">
      <c r="A103" s="16" t="s">
        <v>104</v>
      </c>
      <c r="B103" s="28">
        <f>'Расчет субсидий'!AF103-'Расчет субсидий'!AE103</f>
        <v>55.890909090909105</v>
      </c>
      <c r="C103" s="26">
        <f>'Расчет субсидий'!D103-1</f>
        <v>-1</v>
      </c>
      <c r="D103" s="32">
        <f>C103*'Расчет субсидий'!E103</f>
        <v>0</v>
      </c>
      <c r="E103" s="41">
        <f t="shared" si="9"/>
        <v>0</v>
      </c>
      <c r="F103" s="26" t="s">
        <v>380</v>
      </c>
      <c r="G103" s="32" t="s">
        <v>380</v>
      </c>
      <c r="H103" s="31" t="s">
        <v>380</v>
      </c>
      <c r="I103" s="26" t="s">
        <v>380</v>
      </c>
      <c r="J103" s="32" t="s">
        <v>380</v>
      </c>
      <c r="K103" s="31" t="s">
        <v>380</v>
      </c>
      <c r="L103" s="26">
        <f>'Расчет субсидий'!P103-1</f>
        <v>4.0755813953488369</v>
      </c>
      <c r="M103" s="32">
        <f>L103*'Расчет субсидий'!Q103</f>
        <v>81.511627906976742</v>
      </c>
      <c r="N103" s="41">
        <f t="shared" si="10"/>
        <v>47.627238626891327</v>
      </c>
      <c r="O103" s="27">
        <f>'Расчет субсидий'!R103-1</f>
        <v>0</v>
      </c>
      <c r="P103" s="32">
        <f>O103*'Расчет субсидий'!S103</f>
        <v>0</v>
      </c>
      <c r="Q103" s="41">
        <f t="shared" si="11"/>
        <v>0</v>
      </c>
      <c r="R103" s="27">
        <f>'Расчет субсидий'!V103-1</f>
        <v>0.10714285714285721</v>
      </c>
      <c r="S103" s="32">
        <f>R103*'Расчет субсидий'!W103</f>
        <v>2.1428571428571441</v>
      </c>
      <c r="T103" s="41">
        <f t="shared" si="12"/>
        <v>1.252071282426938</v>
      </c>
      <c r="U103" s="27">
        <f>'Расчет субсидий'!Z103-1</f>
        <v>0.39999999999999991</v>
      </c>
      <c r="V103" s="32">
        <f>U103*'Расчет субсидий'!AA103</f>
        <v>11.999999999999996</v>
      </c>
      <c r="W103" s="41">
        <f t="shared" si="13"/>
        <v>7.0115991815908458</v>
      </c>
      <c r="X103" s="32">
        <f t="shared" si="8"/>
        <v>95.65448504983388</v>
      </c>
    </row>
    <row r="104" spans="1:24" ht="15.6" x14ac:dyDescent="0.25">
      <c r="A104" s="16" t="s">
        <v>105</v>
      </c>
      <c r="B104" s="28">
        <f>'Расчет субсидий'!AF104-'Расчет субсидий'!AE104</f>
        <v>33.599999999999994</v>
      </c>
      <c r="C104" s="26">
        <f>'Расчет субсидий'!D104-1</f>
        <v>-1</v>
      </c>
      <c r="D104" s="32">
        <f>C104*'Расчет субсидий'!E104</f>
        <v>0</v>
      </c>
      <c r="E104" s="41">
        <f t="shared" si="9"/>
        <v>0</v>
      </c>
      <c r="F104" s="26" t="s">
        <v>380</v>
      </c>
      <c r="G104" s="32" t="s">
        <v>380</v>
      </c>
      <c r="H104" s="31" t="s">
        <v>380</v>
      </c>
      <c r="I104" s="26" t="s">
        <v>380</v>
      </c>
      <c r="J104" s="32" t="s">
        <v>380</v>
      </c>
      <c r="K104" s="31" t="s">
        <v>380</v>
      </c>
      <c r="L104" s="26">
        <f>'Расчет субсидий'!P104-1</f>
        <v>5.8045977011494259</v>
      </c>
      <c r="M104" s="32">
        <f>L104*'Расчет субсидий'!Q104</f>
        <v>116.09195402298852</v>
      </c>
      <c r="N104" s="41">
        <f t="shared" si="10"/>
        <v>28.914461597448167</v>
      </c>
      <c r="O104" s="27">
        <f>'Расчет субсидий'!R104-1</f>
        <v>0</v>
      </c>
      <c r="P104" s="32">
        <f>O104*'Расчет субсидий'!S104</f>
        <v>0</v>
      </c>
      <c r="Q104" s="41">
        <f t="shared" si="11"/>
        <v>0</v>
      </c>
      <c r="R104" s="27">
        <f>'Расчет субсидий'!V104-1</f>
        <v>8.7499999999999911E-2</v>
      </c>
      <c r="S104" s="32">
        <f>R104*'Расчет субсидий'!W104</f>
        <v>1.3124999999999987</v>
      </c>
      <c r="T104" s="41">
        <f t="shared" si="12"/>
        <v>0.32689802808501078</v>
      </c>
      <c r="U104" s="27">
        <f>'Расчет субсидий'!Z104-1</f>
        <v>0.49999999999999978</v>
      </c>
      <c r="V104" s="32">
        <f>U104*'Расчет субсидий'!AA104</f>
        <v>17.499999999999993</v>
      </c>
      <c r="W104" s="41">
        <f t="shared" si="13"/>
        <v>4.3586403744668134</v>
      </c>
      <c r="X104" s="32">
        <f t="shared" si="8"/>
        <v>134.90445402298852</v>
      </c>
    </row>
    <row r="105" spans="1:24" ht="15.6" x14ac:dyDescent="0.25">
      <c r="A105" s="36" t="s">
        <v>106</v>
      </c>
      <c r="B105" s="46"/>
      <c r="C105" s="47"/>
      <c r="D105" s="48"/>
      <c r="E105" s="44"/>
      <c r="F105" s="47"/>
      <c r="G105" s="48"/>
      <c r="H105" s="44"/>
      <c r="I105" s="47"/>
      <c r="J105" s="48"/>
      <c r="K105" s="44"/>
      <c r="L105" s="47"/>
      <c r="M105" s="48"/>
      <c r="N105" s="44"/>
      <c r="O105" s="49"/>
      <c r="P105" s="48"/>
      <c r="Q105" s="44"/>
      <c r="R105" s="49"/>
      <c r="S105" s="48"/>
      <c r="T105" s="44"/>
      <c r="U105" s="49"/>
      <c r="V105" s="48"/>
      <c r="W105" s="44"/>
      <c r="X105" s="48"/>
    </row>
    <row r="106" spans="1:24" ht="15.6" x14ac:dyDescent="0.25">
      <c r="A106" s="16" t="s">
        <v>107</v>
      </c>
      <c r="B106" s="28">
        <f>'Расчет субсидий'!AF106-'Расчет субсидий'!AE106</f>
        <v>24.61818181818181</v>
      </c>
      <c r="C106" s="26">
        <f>'Расчет субсидий'!D106-1</f>
        <v>-1</v>
      </c>
      <c r="D106" s="32">
        <f>C106*'Расчет субсидий'!E106</f>
        <v>0</v>
      </c>
      <c r="E106" s="41">
        <f t="shared" si="9"/>
        <v>0</v>
      </c>
      <c r="F106" s="26" t="s">
        <v>380</v>
      </c>
      <c r="G106" s="32" t="s">
        <v>380</v>
      </c>
      <c r="H106" s="31" t="s">
        <v>380</v>
      </c>
      <c r="I106" s="26" t="s">
        <v>380</v>
      </c>
      <c r="J106" s="32" t="s">
        <v>380</v>
      </c>
      <c r="K106" s="31" t="s">
        <v>380</v>
      </c>
      <c r="L106" s="26">
        <f>'Расчет субсидий'!P106-1</f>
        <v>-0.52482705611068403</v>
      </c>
      <c r="M106" s="32">
        <f>L106*'Расчет субсидий'!Q106</f>
        <v>-10.496541122213682</v>
      </c>
      <c r="N106" s="41">
        <f t="shared" si="10"/>
        <v>-0.24692298493287251</v>
      </c>
      <c r="O106" s="27">
        <f>'Расчет субсидий'!R106-1</f>
        <v>0</v>
      </c>
      <c r="P106" s="32">
        <f>O106*'Расчет субсидий'!S106</f>
        <v>0</v>
      </c>
      <c r="Q106" s="41">
        <f t="shared" si="11"/>
        <v>0</v>
      </c>
      <c r="R106" s="27">
        <f>'Расчет субсидий'!V106-1</f>
        <v>0.56666666666666665</v>
      </c>
      <c r="S106" s="32">
        <f>R106*'Расчет субсидий'!W106</f>
        <v>17</v>
      </c>
      <c r="T106" s="41">
        <f t="shared" si="12"/>
        <v>0.39991180856475844</v>
      </c>
      <c r="U106" s="27">
        <f>'Расчет субсидий'!Z106-1</f>
        <v>52</v>
      </c>
      <c r="V106" s="32">
        <f>U106*'Расчет субсидий'!AA106</f>
        <v>1040</v>
      </c>
      <c r="W106" s="41">
        <f t="shared" si="13"/>
        <v>24.465192994549927</v>
      </c>
      <c r="X106" s="32">
        <f t="shared" si="8"/>
        <v>1046.5034588777862</v>
      </c>
    </row>
    <row r="107" spans="1:24" ht="15.6" x14ac:dyDescent="0.25">
      <c r="A107" s="16" t="s">
        <v>108</v>
      </c>
      <c r="B107" s="28">
        <f>'Расчет субсидий'!AF107-'Расчет субсидий'!AE107</f>
        <v>71.827272727272742</v>
      </c>
      <c r="C107" s="26">
        <f>'Расчет субсидий'!D107-1</f>
        <v>-1</v>
      </c>
      <c r="D107" s="32">
        <f>C107*'Расчет субсидий'!E107</f>
        <v>0</v>
      </c>
      <c r="E107" s="41">
        <f t="shared" si="9"/>
        <v>0</v>
      </c>
      <c r="F107" s="26" t="s">
        <v>380</v>
      </c>
      <c r="G107" s="32" t="s">
        <v>380</v>
      </c>
      <c r="H107" s="31" t="s">
        <v>380</v>
      </c>
      <c r="I107" s="26" t="s">
        <v>380</v>
      </c>
      <c r="J107" s="32" t="s">
        <v>380</v>
      </c>
      <c r="K107" s="31" t="s">
        <v>380</v>
      </c>
      <c r="L107" s="26">
        <f>'Расчет субсидий'!P107-1</f>
        <v>-0.74425760596342205</v>
      </c>
      <c r="M107" s="32">
        <f>L107*'Расчет субсидий'!Q107</f>
        <v>-14.88515211926844</v>
      </c>
      <c r="N107" s="41">
        <f t="shared" si="10"/>
        <v>-0.476924211355848</v>
      </c>
      <c r="O107" s="27">
        <f>'Расчет субсидий'!R107-1</f>
        <v>0</v>
      </c>
      <c r="P107" s="32">
        <f>O107*'Расчет субсидий'!S107</f>
        <v>0</v>
      </c>
      <c r="Q107" s="41">
        <f t="shared" si="11"/>
        <v>0</v>
      </c>
      <c r="R107" s="27">
        <f>'Расчет субсидий'!V107-1</f>
        <v>11.666666666666666</v>
      </c>
      <c r="S107" s="32">
        <f>R107*'Расчет субсидий'!W107</f>
        <v>291.66666666666663</v>
      </c>
      <c r="T107" s="41">
        <f t="shared" si="12"/>
        <v>9.3450771523338272</v>
      </c>
      <c r="U107" s="27">
        <f>'Расчет субсидий'!Z107-1</f>
        <v>78.599999999999994</v>
      </c>
      <c r="V107" s="32">
        <f>U107*'Расчет субсидий'!AA107</f>
        <v>1964.9999999999998</v>
      </c>
      <c r="W107" s="41">
        <f t="shared" si="13"/>
        <v>62.959119786294764</v>
      </c>
      <c r="X107" s="32">
        <f t="shared" si="8"/>
        <v>2241.7815145473978</v>
      </c>
    </row>
    <row r="108" spans="1:24" ht="15.6" x14ac:dyDescent="0.25">
      <c r="A108" s="16" t="s">
        <v>109</v>
      </c>
      <c r="B108" s="28">
        <f>'Расчет субсидий'!AF108-'Расчет субсидий'!AE108</f>
        <v>-153.99090909090907</v>
      </c>
      <c r="C108" s="26">
        <f>'Расчет субсидий'!D108-1</f>
        <v>-1</v>
      </c>
      <c r="D108" s="32">
        <f>C108*'Расчет субсидий'!E108</f>
        <v>0</v>
      </c>
      <c r="E108" s="41">
        <f t="shared" si="9"/>
        <v>0</v>
      </c>
      <c r="F108" s="26" t="s">
        <v>380</v>
      </c>
      <c r="G108" s="32" t="s">
        <v>380</v>
      </c>
      <c r="H108" s="31" t="s">
        <v>380</v>
      </c>
      <c r="I108" s="26" t="s">
        <v>380</v>
      </c>
      <c r="J108" s="32" t="s">
        <v>380</v>
      </c>
      <c r="K108" s="31" t="s">
        <v>380</v>
      </c>
      <c r="L108" s="26">
        <f>'Расчет субсидий'!P108-1</f>
        <v>-0.51361185108180107</v>
      </c>
      <c r="M108" s="32">
        <f>L108*'Расчет субсидий'!Q108</f>
        <v>-10.272237021636021</v>
      </c>
      <c r="N108" s="41">
        <f t="shared" si="10"/>
        <v>-33.359862750167288</v>
      </c>
      <c r="O108" s="27">
        <f>'Расчет субсидий'!R108-1</f>
        <v>0</v>
      </c>
      <c r="P108" s="32">
        <f>O108*'Расчет субсидий'!S108</f>
        <v>0</v>
      </c>
      <c r="Q108" s="41">
        <f t="shared" si="11"/>
        <v>0</v>
      </c>
      <c r="R108" s="27">
        <f>'Расчет субсидий'!V108-1</f>
        <v>-0.66294117647058826</v>
      </c>
      <c r="S108" s="32">
        <f>R108*'Расчет субсидий'!W108</f>
        <v>-16.573529411764707</v>
      </c>
      <c r="T108" s="41">
        <f t="shared" si="12"/>
        <v>-53.823783981794698</v>
      </c>
      <c r="U108" s="27">
        <f>'Расчет субсидий'!Z108-1</f>
        <v>-0.82285714285714284</v>
      </c>
      <c r="V108" s="32">
        <f>U108*'Расчет субсидий'!AA108</f>
        <v>-20.571428571428569</v>
      </c>
      <c r="W108" s="41">
        <f t="shared" si="13"/>
        <v>-66.807262358947099</v>
      </c>
      <c r="X108" s="32">
        <f t="shared" si="8"/>
        <v>-47.417195004829296</v>
      </c>
    </row>
    <row r="109" spans="1:24" ht="15.6" x14ac:dyDescent="0.25">
      <c r="A109" s="16" t="s">
        <v>110</v>
      </c>
      <c r="B109" s="28">
        <f>'Расчет субсидий'!AF109-'Расчет субсидий'!AE109</f>
        <v>42.481818181818198</v>
      </c>
      <c r="C109" s="26">
        <f>'Расчет субсидий'!D109-1</f>
        <v>-1</v>
      </c>
      <c r="D109" s="32">
        <f>C109*'Расчет субсидий'!E109</f>
        <v>0</v>
      </c>
      <c r="E109" s="41">
        <f t="shared" si="9"/>
        <v>0</v>
      </c>
      <c r="F109" s="26" t="s">
        <v>380</v>
      </c>
      <c r="G109" s="32" t="s">
        <v>380</v>
      </c>
      <c r="H109" s="31" t="s">
        <v>380</v>
      </c>
      <c r="I109" s="26" t="s">
        <v>380</v>
      </c>
      <c r="J109" s="32" t="s">
        <v>380</v>
      </c>
      <c r="K109" s="31" t="s">
        <v>380</v>
      </c>
      <c r="L109" s="26">
        <f>'Расчет субсидий'!P109-1</f>
        <v>-0.68623814442670672</v>
      </c>
      <c r="M109" s="32">
        <f>L109*'Расчет субсидий'!Q109</f>
        <v>-13.724762888534134</v>
      </c>
      <c r="N109" s="41">
        <f t="shared" si="10"/>
        <v>-18.065022407291369</v>
      </c>
      <c r="O109" s="27">
        <f>'Расчет субсидий'!R109-1</f>
        <v>0</v>
      </c>
      <c r="P109" s="32">
        <f>O109*'Расчет субсидий'!S109</f>
        <v>0</v>
      </c>
      <c r="Q109" s="41">
        <f t="shared" si="11"/>
        <v>0</v>
      </c>
      <c r="R109" s="27">
        <f>'Расчет субсидий'!V109-1</f>
        <v>-1</v>
      </c>
      <c r="S109" s="32">
        <f>R109*'Расчет субсидий'!W109</f>
        <v>-20</v>
      </c>
      <c r="T109" s="41">
        <f t="shared" si="12"/>
        <v>-26.324713299612856</v>
      </c>
      <c r="U109" s="27">
        <f>'Расчет субсидий'!Z109-1</f>
        <v>2.2000000000000002</v>
      </c>
      <c r="V109" s="32">
        <f>U109*'Расчет субсидий'!AA109</f>
        <v>66</v>
      </c>
      <c r="W109" s="41">
        <f t="shared" si="13"/>
        <v>86.871553888722417</v>
      </c>
      <c r="X109" s="32">
        <f t="shared" si="8"/>
        <v>32.27523711146587</v>
      </c>
    </row>
    <row r="110" spans="1:24" ht="15.6" x14ac:dyDescent="0.25">
      <c r="A110" s="16" t="s">
        <v>111</v>
      </c>
      <c r="B110" s="28">
        <f>'Расчет субсидий'!AF110-'Расчет субсидий'!AE110</f>
        <v>27.88181818181819</v>
      </c>
      <c r="C110" s="26">
        <f>'Расчет субсидий'!D110-1</f>
        <v>-1</v>
      </c>
      <c r="D110" s="32">
        <f>C110*'Расчет субсидий'!E110</f>
        <v>0</v>
      </c>
      <c r="E110" s="41">
        <f t="shared" si="9"/>
        <v>0</v>
      </c>
      <c r="F110" s="26" t="s">
        <v>380</v>
      </c>
      <c r="G110" s="32" t="s">
        <v>380</v>
      </c>
      <c r="H110" s="31" t="s">
        <v>380</v>
      </c>
      <c r="I110" s="26" t="s">
        <v>380</v>
      </c>
      <c r="J110" s="32" t="s">
        <v>380</v>
      </c>
      <c r="K110" s="31" t="s">
        <v>380</v>
      </c>
      <c r="L110" s="26">
        <f>'Расчет субсидий'!P110-1</f>
        <v>-0.42796141675244959</v>
      </c>
      <c r="M110" s="32">
        <f>L110*'Расчет субсидий'!Q110</f>
        <v>-8.5592283350489922</v>
      </c>
      <c r="N110" s="41">
        <f t="shared" si="10"/>
        <v>-0.12692693305965719</v>
      </c>
      <c r="O110" s="27">
        <f>'Расчет субсидий'!R110-1</f>
        <v>0</v>
      </c>
      <c r="P110" s="32">
        <f>O110*'Расчет субсидий'!S110</f>
        <v>0</v>
      </c>
      <c r="Q110" s="41">
        <f t="shared" si="11"/>
        <v>0</v>
      </c>
      <c r="R110" s="27">
        <f>'Расчет субсидий'!V110-1</f>
        <v>76.55</v>
      </c>
      <c r="S110" s="32">
        <f>R110*'Расчет субсидий'!W110</f>
        <v>1913.75</v>
      </c>
      <c r="T110" s="41">
        <f t="shared" si="12"/>
        <v>28.3794763539894</v>
      </c>
      <c r="U110" s="27">
        <f>'Расчет субсидий'!Z110-1</f>
        <v>-1</v>
      </c>
      <c r="V110" s="32">
        <f>U110*'Расчет субсидий'!AA110</f>
        <v>-25</v>
      </c>
      <c r="W110" s="41">
        <f t="shared" si="13"/>
        <v>-0.37073123911155326</v>
      </c>
      <c r="X110" s="32">
        <f t="shared" si="8"/>
        <v>1880.1907716649509</v>
      </c>
    </row>
    <row r="111" spans="1:24" ht="15.6" x14ac:dyDescent="0.25">
      <c r="A111" s="16" t="s">
        <v>112</v>
      </c>
      <c r="B111" s="28">
        <f>'Расчет субсидий'!AF111-'Расчет субсидий'!AE111</f>
        <v>84.527272727272759</v>
      </c>
      <c r="C111" s="26">
        <f>'Расчет субсидий'!D111-1</f>
        <v>5.3129251700680271</v>
      </c>
      <c r="D111" s="32">
        <f>C111*'Расчет субсидий'!E111</f>
        <v>53.129251700680271</v>
      </c>
      <c r="E111" s="41">
        <f t="shared" si="9"/>
        <v>79.926384824721481</v>
      </c>
      <c r="F111" s="26" t="s">
        <v>380</v>
      </c>
      <c r="G111" s="32" t="s">
        <v>380</v>
      </c>
      <c r="H111" s="31" t="s">
        <v>380</v>
      </c>
      <c r="I111" s="26" t="s">
        <v>380</v>
      </c>
      <c r="J111" s="32" t="s">
        <v>380</v>
      </c>
      <c r="K111" s="31" t="s">
        <v>380</v>
      </c>
      <c r="L111" s="26">
        <f>'Расчет субсидий'!P111-1</f>
        <v>-0.49708320540374584</v>
      </c>
      <c r="M111" s="32">
        <f>L111*'Расчет субсидий'!Q111</f>
        <v>-9.9416641080749173</v>
      </c>
      <c r="N111" s="41">
        <f t="shared" si="10"/>
        <v>-14.956003441884411</v>
      </c>
      <c r="O111" s="27">
        <f>'Расчет субсидий'!R111-1</f>
        <v>0</v>
      </c>
      <c r="P111" s="32">
        <f>O111*'Расчет субсидий'!S111</f>
        <v>0</v>
      </c>
      <c r="Q111" s="41">
        <f t="shared" si="11"/>
        <v>0</v>
      </c>
      <c r="R111" s="27">
        <f>'Расчет субсидий'!V111-1</f>
        <v>0.10000000000000009</v>
      </c>
      <c r="S111" s="32">
        <f>R111*'Расчет субсидий'!W111</f>
        <v>3.0000000000000027</v>
      </c>
      <c r="T111" s="41">
        <f t="shared" si="12"/>
        <v>4.5131287717928554</v>
      </c>
      <c r="U111" s="27">
        <f>'Расчет субсидий'!Z111-1</f>
        <v>0.49999999999999978</v>
      </c>
      <c r="V111" s="32">
        <f>U111*'Расчет субсидий'!AA111</f>
        <v>9.9999999999999964</v>
      </c>
      <c r="W111" s="41">
        <f t="shared" si="13"/>
        <v>15.043762572642834</v>
      </c>
      <c r="X111" s="32">
        <f t="shared" si="8"/>
        <v>56.187587592605354</v>
      </c>
    </row>
    <row r="112" spans="1:24" ht="15.6" x14ac:dyDescent="0.25">
      <c r="A112" s="16" t="s">
        <v>113</v>
      </c>
      <c r="B112" s="28">
        <f>'Расчет субсидий'!AF112-'Расчет субсидий'!AE112</f>
        <v>-153.15454545454543</v>
      </c>
      <c r="C112" s="26">
        <f>'Расчет субсидий'!D112-1</f>
        <v>-1</v>
      </c>
      <c r="D112" s="32">
        <f>C112*'Расчет субсидий'!E112</f>
        <v>0</v>
      </c>
      <c r="E112" s="41">
        <f t="shared" si="9"/>
        <v>0</v>
      </c>
      <c r="F112" s="26" t="s">
        <v>380</v>
      </c>
      <c r="G112" s="32" t="s">
        <v>380</v>
      </c>
      <c r="H112" s="31" t="s">
        <v>380</v>
      </c>
      <c r="I112" s="26" t="s">
        <v>380</v>
      </c>
      <c r="J112" s="32" t="s">
        <v>380</v>
      </c>
      <c r="K112" s="31" t="s">
        <v>380</v>
      </c>
      <c r="L112" s="26">
        <f>'Расчет субсидий'!P112-1</f>
        <v>0.6447811447811449</v>
      </c>
      <c r="M112" s="32">
        <f>L112*'Расчет субсидий'!Q112</f>
        <v>12.895622895622898</v>
      </c>
      <c r="N112" s="41">
        <f t="shared" si="10"/>
        <v>65.780353074644708</v>
      </c>
      <c r="O112" s="27">
        <f>'Расчет субсидий'!R112-1</f>
        <v>0</v>
      </c>
      <c r="P112" s="32">
        <f>O112*'Расчет субсидий'!S112</f>
        <v>0</v>
      </c>
      <c r="Q112" s="41">
        <f t="shared" si="11"/>
        <v>0</v>
      </c>
      <c r="R112" s="27">
        <f>'Расчет субсидий'!V112-1</f>
        <v>-0.89444444444444449</v>
      </c>
      <c r="S112" s="32">
        <f>R112*'Расчет субсидий'!W112</f>
        <v>-17.888888888888889</v>
      </c>
      <c r="T112" s="41">
        <f t="shared" si="12"/>
        <v>-91.250917985793023</v>
      </c>
      <c r="U112" s="27">
        <f>'Расчет субсидий'!Z112-1</f>
        <v>-0.83437499999999998</v>
      </c>
      <c r="V112" s="32">
        <f>U112*'Расчет субсидий'!AA112</f>
        <v>-25.03125</v>
      </c>
      <c r="W112" s="41">
        <f t="shared" si="13"/>
        <v>-127.68398054339711</v>
      </c>
      <c r="X112" s="32">
        <f t="shared" ref="X112:X175" si="14">D112+M112+P112+S112+V112</f>
        <v>-30.024515993265993</v>
      </c>
    </row>
    <row r="113" spans="1:24" ht="15.6" x14ac:dyDescent="0.25">
      <c r="A113" s="16" t="s">
        <v>114</v>
      </c>
      <c r="B113" s="28">
        <f>'Расчет субсидий'!AF113-'Расчет субсидий'!AE113</f>
        <v>58.336363636363615</v>
      </c>
      <c r="C113" s="26">
        <f>'Расчет субсидий'!D113-1</f>
        <v>-1</v>
      </c>
      <c r="D113" s="32">
        <f>C113*'Расчет субсидий'!E113</f>
        <v>0</v>
      </c>
      <c r="E113" s="41">
        <f t="shared" si="9"/>
        <v>0</v>
      </c>
      <c r="F113" s="26" t="s">
        <v>380</v>
      </c>
      <c r="G113" s="32" t="s">
        <v>380</v>
      </c>
      <c r="H113" s="31" t="s">
        <v>380</v>
      </c>
      <c r="I113" s="26" t="s">
        <v>380</v>
      </c>
      <c r="J113" s="32" t="s">
        <v>380</v>
      </c>
      <c r="K113" s="31" t="s">
        <v>380</v>
      </c>
      <c r="L113" s="26">
        <f>'Расчет субсидий'!P113-1</f>
        <v>-3.2276995305164369E-2</v>
      </c>
      <c r="M113" s="32">
        <f>L113*'Расчет субсидий'!Q113</f>
        <v>-0.64553990610328738</v>
      </c>
      <c r="N113" s="41">
        <f t="shared" si="10"/>
        <v>-0.22938322893282737</v>
      </c>
      <c r="O113" s="27">
        <f>'Расчет субсидий'!R113-1</f>
        <v>0</v>
      </c>
      <c r="P113" s="32">
        <f>O113*'Расчет субсидий'!S113</f>
        <v>0</v>
      </c>
      <c r="Q113" s="41">
        <f t="shared" si="11"/>
        <v>0</v>
      </c>
      <c r="R113" s="27">
        <f>'Расчет субсидий'!V113-1</f>
        <v>-2.9999999999999916E-2</v>
      </c>
      <c r="S113" s="32">
        <f>R113*'Расчет субсидий'!W113</f>
        <v>-0.74999999999999789</v>
      </c>
      <c r="T113" s="41">
        <f t="shared" si="12"/>
        <v>-0.26650160597832012</v>
      </c>
      <c r="U113" s="27">
        <f>'Расчет субсидий'!Z113-1</f>
        <v>6.6227272727272721</v>
      </c>
      <c r="V113" s="32">
        <f>U113*'Расчет субсидий'!AA113</f>
        <v>165.56818181818181</v>
      </c>
      <c r="W113" s="41">
        <f t="shared" si="13"/>
        <v>58.832248471274767</v>
      </c>
      <c r="X113" s="32">
        <f t="shared" si="14"/>
        <v>164.17264191207852</v>
      </c>
    </row>
    <row r="114" spans="1:24" ht="15.6" x14ac:dyDescent="0.25">
      <c r="A114" s="16" t="s">
        <v>115</v>
      </c>
      <c r="B114" s="28">
        <f>'Расчет субсидий'!AF114-'Расчет субсидий'!AE114</f>
        <v>-344.05454545454552</v>
      </c>
      <c r="C114" s="26">
        <f>'Расчет субсидий'!D114-1</f>
        <v>-1</v>
      </c>
      <c r="D114" s="32">
        <f>C114*'Расчет субсидий'!E114</f>
        <v>0</v>
      </c>
      <c r="E114" s="41">
        <f t="shared" si="9"/>
        <v>0</v>
      </c>
      <c r="F114" s="26" t="s">
        <v>380</v>
      </c>
      <c r="G114" s="32" t="s">
        <v>380</v>
      </c>
      <c r="H114" s="31" t="s">
        <v>380</v>
      </c>
      <c r="I114" s="26" t="s">
        <v>380</v>
      </c>
      <c r="J114" s="32" t="s">
        <v>380</v>
      </c>
      <c r="K114" s="31" t="s">
        <v>380</v>
      </c>
      <c r="L114" s="26">
        <f>'Расчет субсидий'!P114-1</f>
        <v>-0.26859885545504902</v>
      </c>
      <c r="M114" s="32">
        <f>L114*'Расчет субсидий'!Q114</f>
        <v>-5.37197710910098</v>
      </c>
      <c r="N114" s="41">
        <f t="shared" si="10"/>
        <v>-35.290879674328345</v>
      </c>
      <c r="O114" s="27">
        <f>'Расчет субсидий'!R114-1</f>
        <v>0</v>
      </c>
      <c r="P114" s="32">
        <f>O114*'Расчет субсидий'!S114</f>
        <v>0</v>
      </c>
      <c r="Q114" s="41">
        <f t="shared" si="11"/>
        <v>0</v>
      </c>
      <c r="R114" s="27">
        <f>'Расчет субсидий'!V114-1</f>
        <v>-0.95</v>
      </c>
      <c r="S114" s="32">
        <f>R114*'Расчет субсидий'!W114</f>
        <v>-19</v>
      </c>
      <c r="T114" s="41">
        <f t="shared" si="12"/>
        <v>-124.81935425157714</v>
      </c>
      <c r="U114" s="27">
        <f>'Расчет субсидий'!Z114-1</f>
        <v>-0.93333333333333335</v>
      </c>
      <c r="V114" s="32">
        <f>U114*'Расчет субсидий'!AA114</f>
        <v>-28</v>
      </c>
      <c r="W114" s="41">
        <f t="shared" si="13"/>
        <v>-183.94431152864001</v>
      </c>
      <c r="X114" s="32">
        <f t="shared" si="14"/>
        <v>-52.371977109100982</v>
      </c>
    </row>
    <row r="115" spans="1:24" ht="15.6" x14ac:dyDescent="0.25">
      <c r="A115" s="16" t="s">
        <v>116</v>
      </c>
      <c r="B115" s="28">
        <f>'Расчет субсидий'!AF115-'Расчет субсидий'!AE115</f>
        <v>57.463636363636397</v>
      </c>
      <c r="C115" s="26">
        <f>'Расчет субсидий'!D115-1</f>
        <v>-1</v>
      </c>
      <c r="D115" s="32">
        <f>C115*'Расчет субсидий'!E115</f>
        <v>0</v>
      </c>
      <c r="E115" s="41">
        <f t="shared" si="9"/>
        <v>0</v>
      </c>
      <c r="F115" s="26" t="s">
        <v>380</v>
      </c>
      <c r="G115" s="32" t="s">
        <v>380</v>
      </c>
      <c r="H115" s="31" t="s">
        <v>380</v>
      </c>
      <c r="I115" s="26" t="s">
        <v>380</v>
      </c>
      <c r="J115" s="32" t="s">
        <v>380</v>
      </c>
      <c r="K115" s="31" t="s">
        <v>380</v>
      </c>
      <c r="L115" s="26">
        <f>'Расчет субсидий'!P115-1</f>
        <v>0.38323435989504206</v>
      </c>
      <c r="M115" s="32">
        <f>L115*'Расчет субсидий'!Q115</f>
        <v>7.6646871979008413</v>
      </c>
      <c r="N115" s="41">
        <f t="shared" si="10"/>
        <v>57.463636363636397</v>
      </c>
      <c r="O115" s="27">
        <f>'Расчет субсидий'!R115-1</f>
        <v>0</v>
      </c>
      <c r="P115" s="32">
        <f>O115*'Расчет субсидий'!S115</f>
        <v>0</v>
      </c>
      <c r="Q115" s="41">
        <f t="shared" si="11"/>
        <v>0</v>
      </c>
      <c r="R115" s="27">
        <f>'Расчет субсидий'!V115-1</f>
        <v>-1</v>
      </c>
      <c r="S115" s="32">
        <f>R115*'Расчет субсидий'!W115</f>
        <v>0</v>
      </c>
      <c r="T115" s="41">
        <f t="shared" si="12"/>
        <v>0</v>
      </c>
      <c r="U115" s="27">
        <f>'Расчет субсидий'!Z115-1</f>
        <v>-1</v>
      </c>
      <c r="V115" s="32">
        <f>U115*'Расчет субсидий'!AA115</f>
        <v>0</v>
      </c>
      <c r="W115" s="41">
        <f t="shared" si="13"/>
        <v>0</v>
      </c>
      <c r="X115" s="32">
        <f t="shared" si="14"/>
        <v>7.6646871979008413</v>
      </c>
    </row>
    <row r="116" spans="1:24" ht="15.6" x14ac:dyDescent="0.25">
      <c r="A116" s="16" t="s">
        <v>117</v>
      </c>
      <c r="B116" s="28">
        <f>'Расчет субсидий'!AF116-'Расчет субсидий'!AE116</f>
        <v>99.890909090909076</v>
      </c>
      <c r="C116" s="26">
        <f>'Расчет субсидий'!D116-1</f>
        <v>0.22346017699115039</v>
      </c>
      <c r="D116" s="32">
        <f>C116*'Расчет субсидий'!E116</f>
        <v>2.2346017699115039</v>
      </c>
      <c r="E116" s="41">
        <f t="shared" si="9"/>
        <v>0.32548732258204299</v>
      </c>
      <c r="F116" s="26" t="s">
        <v>380</v>
      </c>
      <c r="G116" s="32" t="s">
        <v>380</v>
      </c>
      <c r="H116" s="31" t="s">
        <v>380</v>
      </c>
      <c r="I116" s="26" t="s">
        <v>380</v>
      </c>
      <c r="J116" s="32" t="s">
        <v>380</v>
      </c>
      <c r="K116" s="31" t="s">
        <v>380</v>
      </c>
      <c r="L116" s="26">
        <f>'Расчет субсидий'!P116-1</f>
        <v>-0.8221607618207698</v>
      </c>
      <c r="M116" s="32">
        <f>L116*'Расчет субсидий'!Q116</f>
        <v>-16.443215236415398</v>
      </c>
      <c r="N116" s="41">
        <f t="shared" si="10"/>
        <v>-2.3950836225074044</v>
      </c>
      <c r="O116" s="27">
        <f>'Расчет субсидий'!R116-1</f>
        <v>0</v>
      </c>
      <c r="P116" s="32">
        <f>O116*'Расчет субсидий'!S116</f>
        <v>0</v>
      </c>
      <c r="Q116" s="41">
        <f t="shared" si="11"/>
        <v>0</v>
      </c>
      <c r="R116" s="27">
        <f>'Расчет субсидий'!V116-1</f>
        <v>0</v>
      </c>
      <c r="S116" s="32">
        <f>R116*'Расчет субсидий'!W116</f>
        <v>0</v>
      </c>
      <c r="T116" s="41">
        <f t="shared" si="12"/>
        <v>0</v>
      </c>
      <c r="U116" s="27">
        <f>'Расчет субсидий'!Z116-1</f>
        <v>35</v>
      </c>
      <c r="V116" s="32">
        <f>U116*'Расчет субсидий'!AA116</f>
        <v>700</v>
      </c>
      <c r="W116" s="41">
        <f t="shared" si="13"/>
        <v>101.96050539083444</v>
      </c>
      <c r="X116" s="32">
        <f t="shared" si="14"/>
        <v>685.79138653349605</v>
      </c>
    </row>
    <row r="117" spans="1:24" ht="15.6" x14ac:dyDescent="0.25">
      <c r="A117" s="16" t="s">
        <v>118</v>
      </c>
      <c r="B117" s="28">
        <f>'Расчет субсидий'!AF117-'Расчет субсидий'!AE117</f>
        <v>-27.627272727272725</v>
      </c>
      <c r="C117" s="26">
        <f>'Расчет субсидий'!D117-1</f>
        <v>-1</v>
      </c>
      <c r="D117" s="32">
        <f>C117*'Расчет субсидий'!E117</f>
        <v>0</v>
      </c>
      <c r="E117" s="41">
        <f t="shared" si="9"/>
        <v>0</v>
      </c>
      <c r="F117" s="26" t="s">
        <v>380</v>
      </c>
      <c r="G117" s="32" t="s">
        <v>380</v>
      </c>
      <c r="H117" s="31" t="s">
        <v>380</v>
      </c>
      <c r="I117" s="26" t="s">
        <v>380</v>
      </c>
      <c r="J117" s="32" t="s">
        <v>380</v>
      </c>
      <c r="K117" s="31" t="s">
        <v>380</v>
      </c>
      <c r="L117" s="26">
        <f>'Расчет субсидий'!P117-1</f>
        <v>-0.1165783497350491</v>
      </c>
      <c r="M117" s="32">
        <f>L117*'Расчет субсидий'!Q117</f>
        <v>-2.3315669947009821</v>
      </c>
      <c r="N117" s="41">
        <f t="shared" si="10"/>
        <v>-6.5518383060635168</v>
      </c>
      <c r="O117" s="27">
        <f>'Расчет субсидий'!R117-1</f>
        <v>0</v>
      </c>
      <c r="P117" s="32">
        <f>O117*'Расчет субсидий'!S117</f>
        <v>0</v>
      </c>
      <c r="Q117" s="41">
        <f t="shared" si="11"/>
        <v>0</v>
      </c>
      <c r="R117" s="27">
        <f>'Расчет субсидий'!V117-1</f>
        <v>-0.30000000000000004</v>
      </c>
      <c r="S117" s="32">
        <f>R117*'Расчет субсидий'!W117</f>
        <v>-7.5000000000000009</v>
      </c>
      <c r="T117" s="41">
        <f t="shared" si="12"/>
        <v>-21.075434421209206</v>
      </c>
      <c r="U117" s="27">
        <f>'Расчет субсидий'!Z117-1</f>
        <v>0</v>
      </c>
      <c r="V117" s="32">
        <f>U117*'Расчет субсидий'!AA117</f>
        <v>0</v>
      </c>
      <c r="W117" s="41">
        <f t="shared" si="13"/>
        <v>0</v>
      </c>
      <c r="X117" s="32">
        <f t="shared" si="14"/>
        <v>-9.8315669947009834</v>
      </c>
    </row>
    <row r="118" spans="1:24" ht="15.6" x14ac:dyDescent="0.25">
      <c r="A118" s="16" t="s">
        <v>119</v>
      </c>
      <c r="B118" s="28">
        <f>'Расчет субсидий'!AF118-'Расчет субсидий'!AE118</f>
        <v>95.381818181818176</v>
      </c>
      <c r="C118" s="26">
        <f>'Расчет субсидий'!D118-1</f>
        <v>20.695</v>
      </c>
      <c r="D118" s="32">
        <f>C118*'Расчет субсидий'!E118</f>
        <v>206.95</v>
      </c>
      <c r="E118" s="41">
        <f t="shared" si="9"/>
        <v>122.45356876808303</v>
      </c>
      <c r="F118" s="26" t="s">
        <v>380</v>
      </c>
      <c r="G118" s="32" t="s">
        <v>380</v>
      </c>
      <c r="H118" s="31" t="s">
        <v>380</v>
      </c>
      <c r="I118" s="26" t="s">
        <v>380</v>
      </c>
      <c r="J118" s="32" t="s">
        <v>380</v>
      </c>
      <c r="K118" s="31" t="s">
        <v>380</v>
      </c>
      <c r="L118" s="26">
        <f>'Расчет субсидий'!P118-1</f>
        <v>0.21239873194786907</v>
      </c>
      <c r="M118" s="32">
        <f>L118*'Расчет субсидий'!Q118</f>
        <v>4.2479746389573814</v>
      </c>
      <c r="N118" s="41">
        <f t="shared" si="10"/>
        <v>2.5135523294353246</v>
      </c>
      <c r="O118" s="27">
        <f>'Расчет субсидий'!R118-1</f>
        <v>0</v>
      </c>
      <c r="P118" s="32">
        <f>O118*'Расчет субсидий'!S118</f>
        <v>0</v>
      </c>
      <c r="Q118" s="41">
        <f t="shared" si="11"/>
        <v>0</v>
      </c>
      <c r="R118" s="27">
        <f>'Расчет субсидий'!V118-1</f>
        <v>-1</v>
      </c>
      <c r="S118" s="32">
        <f>R118*'Расчет субсидий'!W118</f>
        <v>-30</v>
      </c>
      <c r="T118" s="41">
        <f t="shared" si="12"/>
        <v>-17.751181749420105</v>
      </c>
      <c r="U118" s="27">
        <f>'Расчет субсидий'!Z118-1</f>
        <v>-1</v>
      </c>
      <c r="V118" s="32">
        <f>U118*'Расчет субсидий'!AA118</f>
        <v>-20</v>
      </c>
      <c r="W118" s="41">
        <f t="shared" si="13"/>
        <v>-11.834121166280072</v>
      </c>
      <c r="X118" s="32">
        <f t="shared" si="14"/>
        <v>161.19797463895736</v>
      </c>
    </row>
    <row r="119" spans="1:24" ht="15.6" x14ac:dyDescent="0.25">
      <c r="A119" s="16" t="s">
        <v>120</v>
      </c>
      <c r="B119" s="28">
        <f>'Расчет субсидий'!AF119-'Расчет субсидий'!AE119</f>
        <v>40.018181818181802</v>
      </c>
      <c r="C119" s="26">
        <f>'Расчет субсидий'!D119-1</f>
        <v>-1</v>
      </c>
      <c r="D119" s="32">
        <f>C119*'Расчет субсидий'!E119</f>
        <v>0</v>
      </c>
      <c r="E119" s="41">
        <f t="shared" si="9"/>
        <v>0</v>
      </c>
      <c r="F119" s="26" t="s">
        <v>380</v>
      </c>
      <c r="G119" s="32" t="s">
        <v>380</v>
      </c>
      <c r="H119" s="31" t="s">
        <v>380</v>
      </c>
      <c r="I119" s="26" t="s">
        <v>380</v>
      </c>
      <c r="J119" s="32" t="s">
        <v>380</v>
      </c>
      <c r="K119" s="31" t="s">
        <v>380</v>
      </c>
      <c r="L119" s="26">
        <f>'Расчет субсидий'!P119-1</f>
        <v>-0.67509892594686272</v>
      </c>
      <c r="M119" s="32">
        <f>L119*'Расчет субсидий'!Q119</f>
        <v>-13.501978518937253</v>
      </c>
      <c r="N119" s="41">
        <f t="shared" si="10"/>
        <v>-20.200545736011122</v>
      </c>
      <c r="O119" s="27">
        <f>'Расчет субсидий'!R119-1</f>
        <v>0</v>
      </c>
      <c r="P119" s="32">
        <f>O119*'Расчет субсидий'!S119</f>
        <v>0</v>
      </c>
      <c r="Q119" s="41">
        <f t="shared" si="11"/>
        <v>0</v>
      </c>
      <c r="R119" s="27">
        <f>'Расчет субсидий'!V119-1</f>
        <v>-0.92500000000000004</v>
      </c>
      <c r="S119" s="32">
        <f>R119*'Расчет субсидий'!W119</f>
        <v>-27.75</v>
      </c>
      <c r="T119" s="41">
        <f t="shared" si="12"/>
        <v>-41.517259369660955</v>
      </c>
      <c r="U119" s="27">
        <f>'Расчет субсидий'!Z119-1</f>
        <v>3.4000000000000004</v>
      </c>
      <c r="V119" s="32">
        <f>U119*'Расчет субсидий'!AA119</f>
        <v>68</v>
      </c>
      <c r="W119" s="41">
        <f t="shared" si="13"/>
        <v>101.73598692385387</v>
      </c>
      <c r="X119" s="32">
        <f t="shared" si="14"/>
        <v>26.74802148106275</v>
      </c>
    </row>
    <row r="120" spans="1:24" ht="15.6" x14ac:dyDescent="0.25">
      <c r="A120" s="16" t="s">
        <v>121</v>
      </c>
      <c r="B120" s="28">
        <f>'Расчет субсидий'!AF120-'Расчет субсидий'!AE120</f>
        <v>46.645454545454527</v>
      </c>
      <c r="C120" s="26">
        <f>'Расчет субсидий'!D120-1</f>
        <v>-1</v>
      </c>
      <c r="D120" s="32">
        <f>C120*'Расчет субсидий'!E120</f>
        <v>0</v>
      </c>
      <c r="E120" s="41">
        <f t="shared" si="9"/>
        <v>0</v>
      </c>
      <c r="F120" s="26" t="s">
        <v>380</v>
      </c>
      <c r="G120" s="32" t="s">
        <v>380</v>
      </c>
      <c r="H120" s="31" t="s">
        <v>380</v>
      </c>
      <c r="I120" s="26" t="s">
        <v>380</v>
      </c>
      <c r="J120" s="32" t="s">
        <v>380</v>
      </c>
      <c r="K120" s="31" t="s">
        <v>380</v>
      </c>
      <c r="L120" s="26">
        <f>'Расчет субсидий'!P120-1</f>
        <v>1.673197957487234</v>
      </c>
      <c r="M120" s="32">
        <f>L120*'Расчет субсидий'!Q120</f>
        <v>33.463959149744682</v>
      </c>
      <c r="N120" s="41">
        <f t="shared" si="10"/>
        <v>15.190253907640656</v>
      </c>
      <c r="O120" s="27">
        <f>'Расчет субсидий'!R120-1</f>
        <v>0</v>
      </c>
      <c r="P120" s="32">
        <f>O120*'Расчет субсидий'!S120</f>
        <v>0</v>
      </c>
      <c r="Q120" s="41">
        <f t="shared" si="11"/>
        <v>0</v>
      </c>
      <c r="R120" s="27">
        <f>'Расчет субсидий'!V120-1</f>
        <v>4.9000000000000004</v>
      </c>
      <c r="S120" s="32">
        <f>R120*'Расчет субсидий'!W120</f>
        <v>24.5</v>
      </c>
      <c r="T120" s="41">
        <f t="shared" si="12"/>
        <v>11.12125493196568</v>
      </c>
      <c r="U120" s="27">
        <f>'Расчет субсидий'!Z120-1</f>
        <v>0.99545454545454537</v>
      </c>
      <c r="V120" s="32">
        <f>U120*'Расчет субсидий'!AA120</f>
        <v>44.79545454545454</v>
      </c>
      <c r="W120" s="41">
        <f t="shared" si="13"/>
        <v>20.333945705848194</v>
      </c>
      <c r="X120" s="32">
        <f t="shared" si="14"/>
        <v>102.75941369519921</v>
      </c>
    </row>
    <row r="121" spans="1:24" ht="15.6" x14ac:dyDescent="0.25">
      <c r="A121" s="36" t="s">
        <v>122</v>
      </c>
      <c r="B121" s="46"/>
      <c r="C121" s="47"/>
      <c r="D121" s="48"/>
      <c r="E121" s="44"/>
      <c r="F121" s="47"/>
      <c r="G121" s="48"/>
      <c r="H121" s="44"/>
      <c r="I121" s="47"/>
      <c r="J121" s="48"/>
      <c r="K121" s="44"/>
      <c r="L121" s="47"/>
      <c r="M121" s="48"/>
      <c r="N121" s="44"/>
      <c r="O121" s="49"/>
      <c r="P121" s="48"/>
      <c r="Q121" s="44"/>
      <c r="R121" s="49"/>
      <c r="S121" s="48"/>
      <c r="T121" s="44"/>
      <c r="U121" s="49"/>
      <c r="V121" s="48"/>
      <c r="W121" s="44"/>
      <c r="X121" s="48"/>
    </row>
    <row r="122" spans="1:24" ht="15.6" x14ac:dyDescent="0.25">
      <c r="A122" s="16" t="s">
        <v>123</v>
      </c>
      <c r="B122" s="28">
        <f>'Расчет субсидий'!AF122-'Расчет субсидий'!AE122</f>
        <v>-2.7272727272727337</v>
      </c>
      <c r="C122" s="26">
        <f>'Расчет субсидий'!D122-1</f>
        <v>-7.3142857142857176E-2</v>
      </c>
      <c r="D122" s="32">
        <f>C122*'Расчет субсидий'!E122</f>
        <v>-0.73142857142857176</v>
      </c>
      <c r="E122" s="41">
        <f t="shared" si="9"/>
        <v>-0.71839102382728803</v>
      </c>
      <c r="F122" s="26" t="s">
        <v>380</v>
      </c>
      <c r="G122" s="32" t="s">
        <v>380</v>
      </c>
      <c r="H122" s="31" t="s">
        <v>380</v>
      </c>
      <c r="I122" s="26" t="s">
        <v>380</v>
      </c>
      <c r="J122" s="32" t="s">
        <v>380</v>
      </c>
      <c r="K122" s="31" t="s">
        <v>380</v>
      </c>
      <c r="L122" s="26">
        <f>'Расчет субсидий'!P122-1</f>
        <v>-0.62310030395136773</v>
      </c>
      <c r="M122" s="32">
        <f>L122*'Расчет субсидий'!Q122</f>
        <v>-12.462006079027354</v>
      </c>
      <c r="N122" s="41">
        <f t="shared" si="10"/>
        <v>-12.239873660621175</v>
      </c>
      <c r="O122" s="27">
        <f>'Расчет субсидий'!R122-1</f>
        <v>0</v>
      </c>
      <c r="P122" s="32">
        <f>O122*'Расчет субсидий'!S122</f>
        <v>0</v>
      </c>
      <c r="Q122" s="41">
        <f t="shared" si="11"/>
        <v>0</v>
      </c>
      <c r="R122" s="27">
        <f>'Расчет субсидий'!V122-1</f>
        <v>-0.25</v>
      </c>
      <c r="S122" s="32">
        <f>R122*'Расчет субсидий'!W122</f>
        <v>-6.25</v>
      </c>
      <c r="T122" s="41">
        <f t="shared" si="12"/>
        <v>-6.1385951743054372</v>
      </c>
      <c r="U122" s="27">
        <f>'Расчет субсидий'!Z122-1</f>
        <v>0.66666666666666674</v>
      </c>
      <c r="V122" s="32">
        <f>U122*'Расчет субсидий'!AA122</f>
        <v>16.666666666666668</v>
      </c>
      <c r="W122" s="41">
        <f t="shared" si="13"/>
        <v>16.369587131481168</v>
      </c>
      <c r="X122" s="32">
        <f t="shared" si="14"/>
        <v>-2.7767679837892594</v>
      </c>
    </row>
    <row r="123" spans="1:24" ht="15.6" x14ac:dyDescent="0.25">
      <c r="A123" s="16" t="s">
        <v>124</v>
      </c>
      <c r="B123" s="28">
        <f>'Расчет субсидий'!AF123-'Расчет субсидий'!AE123</f>
        <v>-43.145454545454555</v>
      </c>
      <c r="C123" s="26">
        <f>'Расчет субсидий'!D123-1</f>
        <v>-8.959537572254328E-2</v>
      </c>
      <c r="D123" s="32">
        <f>C123*'Расчет субсидий'!E123</f>
        <v>-0.8959537572254328</v>
      </c>
      <c r="E123" s="41">
        <f t="shared" si="9"/>
        <v>-2.5307605830117454</v>
      </c>
      <c r="F123" s="26" t="s">
        <v>380</v>
      </c>
      <c r="G123" s="32" t="s">
        <v>380</v>
      </c>
      <c r="H123" s="31" t="s">
        <v>380</v>
      </c>
      <c r="I123" s="26" t="s">
        <v>380</v>
      </c>
      <c r="J123" s="32" t="s">
        <v>380</v>
      </c>
      <c r="K123" s="31" t="s">
        <v>380</v>
      </c>
      <c r="L123" s="26">
        <f>'Расчет субсидий'!P123-1</f>
        <v>-3.9318479685451768E-3</v>
      </c>
      <c r="M123" s="32">
        <f>L123*'Расчет субсидий'!Q123</f>
        <v>-7.8636959370903536E-2</v>
      </c>
      <c r="N123" s="41">
        <f t="shared" si="10"/>
        <v>-0.22212230881208878</v>
      </c>
      <c r="O123" s="27">
        <f>'Расчет субсидий'!R123-1</f>
        <v>0</v>
      </c>
      <c r="P123" s="32">
        <f>O123*'Расчет субсидий'!S123</f>
        <v>0</v>
      </c>
      <c r="Q123" s="41">
        <f t="shared" si="11"/>
        <v>0</v>
      </c>
      <c r="R123" s="27">
        <f>'Расчет субсидий'!V123-1</f>
        <v>-0.87666666666666671</v>
      </c>
      <c r="S123" s="32">
        <f>R123*'Расчет субсидий'!W123</f>
        <v>-26.3</v>
      </c>
      <c r="T123" s="41">
        <f t="shared" si="12"/>
        <v>-74.288435978355807</v>
      </c>
      <c r="U123" s="27">
        <f>'Расчет субсидий'!Z123-1</f>
        <v>0.60000000000000009</v>
      </c>
      <c r="V123" s="32">
        <f>U123*'Расчет субсидий'!AA123</f>
        <v>12.000000000000002</v>
      </c>
      <c r="W123" s="41">
        <f t="shared" si="13"/>
        <v>33.895864324725096</v>
      </c>
      <c r="X123" s="32">
        <f t="shared" si="14"/>
        <v>-15.274590716596334</v>
      </c>
    </row>
    <row r="124" spans="1:24" ht="15.6" x14ac:dyDescent="0.25">
      <c r="A124" s="16" t="s">
        <v>125</v>
      </c>
      <c r="B124" s="28">
        <f>'Расчет субсидий'!AF124-'Расчет субсидий'!AE124</f>
        <v>-26.472727272727269</v>
      </c>
      <c r="C124" s="26">
        <f>'Расчет субсидий'!D124-1</f>
        <v>-0.26515151515151514</v>
      </c>
      <c r="D124" s="32">
        <f>C124*'Расчет субсидий'!E124</f>
        <v>-2.6515151515151514</v>
      </c>
      <c r="E124" s="41">
        <f t="shared" si="9"/>
        <v>-3.1876948604576891</v>
      </c>
      <c r="F124" s="26" t="s">
        <v>380</v>
      </c>
      <c r="G124" s="32" t="s">
        <v>380</v>
      </c>
      <c r="H124" s="31" t="s">
        <v>380</v>
      </c>
      <c r="I124" s="26" t="s">
        <v>380</v>
      </c>
      <c r="J124" s="32" t="s">
        <v>380</v>
      </c>
      <c r="K124" s="31" t="s">
        <v>380</v>
      </c>
      <c r="L124" s="26">
        <f>'Расчет субсидий'!P124-1</f>
        <v>1.5315789473684212</v>
      </c>
      <c r="M124" s="32">
        <f>L124*'Расчет субсидий'!Q124</f>
        <v>30.631578947368425</v>
      </c>
      <c r="N124" s="41">
        <f t="shared" si="10"/>
        <v>36.82578495636114</v>
      </c>
      <c r="O124" s="27">
        <f>'Расчет субсидий'!R124-1</f>
        <v>0</v>
      </c>
      <c r="P124" s="32">
        <f>O124*'Расчет субсидий'!S124</f>
        <v>0</v>
      </c>
      <c r="Q124" s="41">
        <f t="shared" si="11"/>
        <v>0</v>
      </c>
      <c r="R124" s="27">
        <f>'Расчет субсидий'!V124-1</f>
        <v>-1</v>
      </c>
      <c r="S124" s="32">
        <f>R124*'Расчет субсидий'!W124</f>
        <v>-15</v>
      </c>
      <c r="T124" s="41">
        <f t="shared" si="12"/>
        <v>-18.033245210589214</v>
      </c>
      <c r="U124" s="27">
        <f>'Расчет субсидий'!Z124-1</f>
        <v>-1</v>
      </c>
      <c r="V124" s="32">
        <f>U124*'Расчет субсидий'!AA124</f>
        <v>-35</v>
      </c>
      <c r="W124" s="41">
        <f t="shared" si="13"/>
        <v>-42.077572158041498</v>
      </c>
      <c r="X124" s="32">
        <f t="shared" si="14"/>
        <v>-22.019936204146727</v>
      </c>
    </row>
    <row r="125" spans="1:24" ht="15.6" x14ac:dyDescent="0.25">
      <c r="A125" s="16" t="s">
        <v>126</v>
      </c>
      <c r="B125" s="28">
        <f>'Расчет субсидий'!AF125-'Расчет субсидий'!AE125</f>
        <v>-28.445454545454538</v>
      </c>
      <c r="C125" s="26">
        <f>'Расчет субсидий'!D125-1</f>
        <v>-9.6549636803874073E-2</v>
      </c>
      <c r="D125" s="32">
        <f>C125*'Расчет субсидий'!E125</f>
        <v>-0.96549636803874073</v>
      </c>
      <c r="E125" s="41">
        <f t="shared" si="9"/>
        <v>-1.4369518222607001</v>
      </c>
      <c r="F125" s="26" t="s">
        <v>380</v>
      </c>
      <c r="G125" s="32" t="s">
        <v>380</v>
      </c>
      <c r="H125" s="31" t="s">
        <v>380</v>
      </c>
      <c r="I125" s="26" t="s">
        <v>380</v>
      </c>
      <c r="J125" s="32" t="s">
        <v>380</v>
      </c>
      <c r="K125" s="31" t="s">
        <v>380</v>
      </c>
      <c r="L125" s="26">
        <f>'Расчет субсидий'!P125-1</f>
        <v>2.5141420490257804E-2</v>
      </c>
      <c r="M125" s="32">
        <f>L125*'Расчет субсидий'!Q125</f>
        <v>0.50282840980515608</v>
      </c>
      <c r="N125" s="41">
        <f t="shared" si="10"/>
        <v>0.74836138557589793</v>
      </c>
      <c r="O125" s="27">
        <f>'Расчет субсидий'!R125-1</f>
        <v>0</v>
      </c>
      <c r="P125" s="32">
        <f>O125*'Расчет субсидий'!S125</f>
        <v>0</v>
      </c>
      <c r="Q125" s="41">
        <f t="shared" si="11"/>
        <v>0</v>
      </c>
      <c r="R125" s="27">
        <f>'Расчет субсидий'!V125-1</f>
        <v>-0.6216666666666667</v>
      </c>
      <c r="S125" s="32">
        <f>R125*'Расчет субсидий'!W125</f>
        <v>-18.650000000000002</v>
      </c>
      <c r="T125" s="41">
        <f t="shared" si="12"/>
        <v>-27.756864108769733</v>
      </c>
      <c r="U125" s="27">
        <f>'Расчет субсидий'!Z125-1</f>
        <v>0</v>
      </c>
      <c r="V125" s="32">
        <f>U125*'Расчет субсидий'!AA125</f>
        <v>0</v>
      </c>
      <c r="W125" s="41">
        <f t="shared" si="13"/>
        <v>0</v>
      </c>
      <c r="X125" s="32">
        <f t="shared" si="14"/>
        <v>-19.112667958233587</v>
      </c>
    </row>
    <row r="126" spans="1:24" ht="15.6" x14ac:dyDescent="0.25">
      <c r="A126" s="16" t="s">
        <v>127</v>
      </c>
      <c r="B126" s="28">
        <f>'Расчет субсидий'!AF126-'Расчет субсидий'!AE126</f>
        <v>-20.309090909090912</v>
      </c>
      <c r="C126" s="26">
        <f>'Расчет субсидий'!D126-1</f>
        <v>-4.8746518105849623E-2</v>
      </c>
      <c r="D126" s="32">
        <f>C126*'Расчет субсидий'!E126</f>
        <v>-0.48746518105849623</v>
      </c>
      <c r="E126" s="41">
        <f t="shared" si="9"/>
        <v>-0.62563833220667164</v>
      </c>
      <c r="F126" s="26" t="s">
        <v>380</v>
      </c>
      <c r="G126" s="32" t="s">
        <v>380</v>
      </c>
      <c r="H126" s="31" t="s">
        <v>380</v>
      </c>
      <c r="I126" s="26" t="s">
        <v>380</v>
      </c>
      <c r="J126" s="32" t="s">
        <v>380</v>
      </c>
      <c r="K126" s="31" t="s">
        <v>380</v>
      </c>
      <c r="L126" s="26">
        <f>'Расчет субсидий'!P126-1</f>
        <v>0.39032620922384687</v>
      </c>
      <c r="M126" s="32">
        <f>L126*'Расчет субсидий'!Q126</f>
        <v>7.8065241844769373</v>
      </c>
      <c r="N126" s="41">
        <f t="shared" si="10"/>
        <v>10.01930181044276</v>
      </c>
      <c r="O126" s="27">
        <f>'Расчет субсидий'!R126-1</f>
        <v>0</v>
      </c>
      <c r="P126" s="32">
        <f>O126*'Расчет субсидий'!S126</f>
        <v>0</v>
      </c>
      <c r="Q126" s="41">
        <f t="shared" si="11"/>
        <v>0</v>
      </c>
      <c r="R126" s="27">
        <f>'Расчет субсидий'!V126-1</f>
        <v>-0.77142857142857135</v>
      </c>
      <c r="S126" s="32">
        <f>R126*'Расчет субсидий'!W126</f>
        <v>-23.142857142857139</v>
      </c>
      <c r="T126" s="41">
        <f t="shared" si="12"/>
        <v>-29.702754387327001</v>
      </c>
      <c r="U126" s="27">
        <f>'Расчет субсидий'!Z126-1</f>
        <v>0</v>
      </c>
      <c r="V126" s="32">
        <f>U126*'Расчет субсидий'!AA126</f>
        <v>0</v>
      </c>
      <c r="W126" s="41">
        <f t="shared" si="13"/>
        <v>0</v>
      </c>
      <c r="X126" s="32">
        <f t="shared" si="14"/>
        <v>-15.823798139438697</v>
      </c>
    </row>
    <row r="127" spans="1:24" ht="15.6" x14ac:dyDescent="0.25">
      <c r="A127" s="16" t="s">
        <v>128</v>
      </c>
      <c r="B127" s="28">
        <f>'Расчет субсидий'!AF127-'Расчет субсидий'!AE127</f>
        <v>26.781818181818181</v>
      </c>
      <c r="C127" s="26">
        <f>'Расчет субсидий'!D127-1</f>
        <v>-0.23487031700288186</v>
      </c>
      <c r="D127" s="32">
        <f>C127*'Расчет субсидий'!E127</f>
        <v>-2.3487031700288186</v>
      </c>
      <c r="E127" s="41">
        <f t="shared" si="9"/>
        <v>-2.7074477157933945</v>
      </c>
      <c r="F127" s="26" t="s">
        <v>380</v>
      </c>
      <c r="G127" s="32" t="s">
        <v>380</v>
      </c>
      <c r="H127" s="31" t="s">
        <v>380</v>
      </c>
      <c r="I127" s="26" t="s">
        <v>380</v>
      </c>
      <c r="J127" s="32" t="s">
        <v>380</v>
      </c>
      <c r="K127" s="31" t="s">
        <v>380</v>
      </c>
      <c r="L127" s="26">
        <f>'Расчет субсидий'!P127-1</f>
        <v>3.779092702169625</v>
      </c>
      <c r="M127" s="32">
        <f>L127*'Расчет субсидий'!Q127</f>
        <v>75.581854043392497</v>
      </c>
      <c r="N127" s="41">
        <f t="shared" si="10"/>
        <v>87.126343037507752</v>
      </c>
      <c r="O127" s="27">
        <f>'Расчет субсидий'!R127-1</f>
        <v>0</v>
      </c>
      <c r="P127" s="32">
        <f>O127*'Расчет субсидий'!S127</f>
        <v>0</v>
      </c>
      <c r="Q127" s="41">
        <f t="shared" si="11"/>
        <v>0</v>
      </c>
      <c r="R127" s="27">
        <f>'Расчет субсидий'!V127-1</f>
        <v>-1</v>
      </c>
      <c r="S127" s="32">
        <f>R127*'Расчет субсидий'!W127</f>
        <v>-30</v>
      </c>
      <c r="T127" s="41">
        <f t="shared" si="12"/>
        <v>-34.582246283937714</v>
      </c>
      <c r="U127" s="27">
        <f>'Расчет субсидий'!Z127-1</f>
        <v>-1</v>
      </c>
      <c r="V127" s="32">
        <f>U127*'Расчет субсидий'!AA127</f>
        <v>-20</v>
      </c>
      <c r="W127" s="41">
        <f t="shared" si="13"/>
        <v>-23.054830855958475</v>
      </c>
      <c r="X127" s="32">
        <f t="shared" si="14"/>
        <v>23.233150873363684</v>
      </c>
    </row>
    <row r="128" spans="1:24" ht="15.6" x14ac:dyDescent="0.25">
      <c r="A128" s="16" t="s">
        <v>129</v>
      </c>
      <c r="B128" s="28">
        <f>'Расчет субсидий'!AF128-'Расчет субсидий'!AE128</f>
        <v>28.327272727272728</v>
      </c>
      <c r="C128" s="26">
        <f>'Расчет субсидий'!D128-1</f>
        <v>0.68692449355432772</v>
      </c>
      <c r="D128" s="32">
        <f>C128*'Расчет субсидий'!E128</f>
        <v>6.8692449355432768</v>
      </c>
      <c r="E128" s="41">
        <f t="shared" si="9"/>
        <v>4.2501592637445365</v>
      </c>
      <c r="F128" s="26" t="s">
        <v>380</v>
      </c>
      <c r="G128" s="32" t="s">
        <v>380</v>
      </c>
      <c r="H128" s="31" t="s">
        <v>380</v>
      </c>
      <c r="I128" s="26" t="s">
        <v>380</v>
      </c>
      <c r="J128" s="32" t="s">
        <v>380</v>
      </c>
      <c r="K128" s="31" t="s">
        <v>380</v>
      </c>
      <c r="L128" s="26">
        <f>'Расчет субсидий'!P128-1</f>
        <v>2.5636792452830188</v>
      </c>
      <c r="M128" s="32">
        <f>L128*'Расчет субсидий'!Q128</f>
        <v>51.273584905660378</v>
      </c>
      <c r="N128" s="41">
        <f t="shared" si="10"/>
        <v>31.724142015173246</v>
      </c>
      <c r="O128" s="27">
        <f>'Расчет субсидий'!R128-1</f>
        <v>0</v>
      </c>
      <c r="P128" s="32">
        <f>O128*'Расчет субсидий'!S128</f>
        <v>0</v>
      </c>
      <c r="Q128" s="41">
        <f t="shared" si="11"/>
        <v>0</v>
      </c>
      <c r="R128" s="27">
        <f>'Расчет субсидий'!V128-1</f>
        <v>-0.35312500000000002</v>
      </c>
      <c r="S128" s="32">
        <f>R128*'Расчет субсидий'!W128</f>
        <v>-12.359375</v>
      </c>
      <c r="T128" s="41">
        <f t="shared" si="12"/>
        <v>-7.6470285516450547</v>
      </c>
      <c r="U128" s="27">
        <f>'Расчет субсидий'!Z128-1</f>
        <v>0</v>
      </c>
      <c r="V128" s="32">
        <f>U128*'Расчет субсидий'!AA128</f>
        <v>0</v>
      </c>
      <c r="W128" s="41">
        <f t="shared" si="13"/>
        <v>0</v>
      </c>
      <c r="X128" s="32">
        <f t="shared" si="14"/>
        <v>45.783454841203657</v>
      </c>
    </row>
    <row r="129" spans="1:24" ht="15.6" x14ac:dyDescent="0.25">
      <c r="A129" s="36" t="s">
        <v>130</v>
      </c>
      <c r="B129" s="46"/>
      <c r="C129" s="47"/>
      <c r="D129" s="48"/>
      <c r="E129" s="44"/>
      <c r="F129" s="47"/>
      <c r="G129" s="48"/>
      <c r="H129" s="44"/>
      <c r="I129" s="47"/>
      <c r="J129" s="48"/>
      <c r="K129" s="44"/>
      <c r="L129" s="47"/>
      <c r="M129" s="48"/>
      <c r="N129" s="44"/>
      <c r="O129" s="49"/>
      <c r="P129" s="48"/>
      <c r="Q129" s="44"/>
      <c r="R129" s="49"/>
      <c r="S129" s="48"/>
      <c r="T129" s="44"/>
      <c r="U129" s="49"/>
      <c r="V129" s="48"/>
      <c r="W129" s="44"/>
      <c r="X129" s="48"/>
    </row>
    <row r="130" spans="1:24" ht="15.6" x14ac:dyDescent="0.25">
      <c r="A130" s="16" t="s">
        <v>131</v>
      </c>
      <c r="B130" s="28">
        <f>'Расчет субсидий'!AF130-'Расчет субсидий'!AE130</f>
        <v>36.418181818181836</v>
      </c>
      <c r="C130" s="26">
        <f>'Расчет субсидий'!D130-1</f>
        <v>0.20384615384615379</v>
      </c>
      <c r="D130" s="32">
        <f>C130*'Расчет субсидий'!E130</f>
        <v>2.0384615384615379</v>
      </c>
      <c r="E130" s="41">
        <f t="shared" si="9"/>
        <v>4.7458329826619021</v>
      </c>
      <c r="F130" s="26" t="s">
        <v>380</v>
      </c>
      <c r="G130" s="32" t="s">
        <v>380</v>
      </c>
      <c r="H130" s="31" t="s">
        <v>380</v>
      </c>
      <c r="I130" s="26" t="s">
        <v>380</v>
      </c>
      <c r="J130" s="32" t="s">
        <v>380</v>
      </c>
      <c r="K130" s="31" t="s">
        <v>380</v>
      </c>
      <c r="L130" s="26">
        <f>'Расчет субсидий'!P130-1</f>
        <v>0.82488038277511944</v>
      </c>
      <c r="M130" s="32">
        <f>L130*'Расчет субсидий'!Q130</f>
        <v>16.497607655502389</v>
      </c>
      <c r="N130" s="41">
        <f t="shared" si="10"/>
        <v>38.408814230357876</v>
      </c>
      <c r="O130" s="27">
        <f>'Расчет субсидий'!R130-1</f>
        <v>0</v>
      </c>
      <c r="P130" s="32">
        <f>O130*'Расчет субсидий'!S130</f>
        <v>0</v>
      </c>
      <c r="Q130" s="41">
        <f t="shared" si="11"/>
        <v>0</v>
      </c>
      <c r="R130" s="27">
        <f>'Расчет субсидий'!V130-1</f>
        <v>-0.14260355029585792</v>
      </c>
      <c r="S130" s="32">
        <f>R130*'Расчет субсидий'!W130</f>
        <v>-4.2781065088757373</v>
      </c>
      <c r="T130" s="41">
        <f t="shared" si="12"/>
        <v>-9.9600500623063972</v>
      </c>
      <c r="U130" s="27">
        <f>'Расчет субсидий'!Z130-1</f>
        <v>6.9230769230769207E-2</v>
      </c>
      <c r="V130" s="32">
        <f>U130*'Расчет субсидий'!AA130</f>
        <v>1.3846153846153841</v>
      </c>
      <c r="W130" s="41">
        <f t="shared" si="13"/>
        <v>3.2235846674684616</v>
      </c>
      <c r="X130" s="32">
        <f t="shared" si="14"/>
        <v>15.642578069703571</v>
      </c>
    </row>
    <row r="131" spans="1:24" ht="15.6" x14ac:dyDescent="0.25">
      <c r="A131" s="16" t="s">
        <v>132</v>
      </c>
      <c r="B131" s="28">
        <f>'Расчет субсидий'!AF131-'Расчет субсидий'!AE131</f>
        <v>41.627272727272725</v>
      </c>
      <c r="C131" s="26">
        <f>'Расчет субсидий'!D131-1</f>
        <v>-1</v>
      </c>
      <c r="D131" s="32">
        <f>C131*'Расчет субсидий'!E131</f>
        <v>0</v>
      </c>
      <c r="E131" s="41">
        <f t="shared" si="9"/>
        <v>0</v>
      </c>
      <c r="F131" s="26" t="s">
        <v>380</v>
      </c>
      <c r="G131" s="32" t="s">
        <v>380</v>
      </c>
      <c r="H131" s="31" t="s">
        <v>380</v>
      </c>
      <c r="I131" s="26" t="s">
        <v>380</v>
      </c>
      <c r="J131" s="32" t="s">
        <v>380</v>
      </c>
      <c r="K131" s="31" t="s">
        <v>380</v>
      </c>
      <c r="L131" s="26">
        <f>'Расчет субсидий'!P131-1</f>
        <v>1.46</v>
      </c>
      <c r="M131" s="32">
        <f>L131*'Расчет субсидий'!Q131</f>
        <v>29.2</v>
      </c>
      <c r="N131" s="41">
        <f t="shared" si="10"/>
        <v>62.782250946954115</v>
      </c>
      <c r="O131" s="27">
        <f>'Расчет субсидий'!R131-1</f>
        <v>0</v>
      </c>
      <c r="P131" s="32">
        <f>O131*'Расчет субсидий'!S131</f>
        <v>0</v>
      </c>
      <c r="Q131" s="41">
        <f t="shared" si="11"/>
        <v>0</v>
      </c>
      <c r="R131" s="27">
        <f>'Расчет субсидий'!V131-1</f>
        <v>-0.25222929936305727</v>
      </c>
      <c r="S131" s="32">
        <f>R131*'Расчет субсидий'!W131</f>
        <v>-10.089171974522291</v>
      </c>
      <c r="T131" s="41">
        <f t="shared" si="12"/>
        <v>-21.692497491487497</v>
      </c>
      <c r="U131" s="27">
        <f>'Расчет субсидий'!Z131-1</f>
        <v>2.4999999999999911E-2</v>
      </c>
      <c r="V131" s="32">
        <f>U131*'Расчет субсидий'!AA131</f>
        <v>0.24999999999999911</v>
      </c>
      <c r="W131" s="41">
        <f t="shared" si="13"/>
        <v>0.53751927180611203</v>
      </c>
      <c r="X131" s="32">
        <f t="shared" si="14"/>
        <v>19.360828025477709</v>
      </c>
    </row>
    <row r="132" spans="1:24" ht="15.6" x14ac:dyDescent="0.25">
      <c r="A132" s="16" t="s">
        <v>133</v>
      </c>
      <c r="B132" s="28">
        <f>'Расчет субсидий'!AF132-'Расчет субсидий'!AE132</f>
        <v>115.17272727272723</v>
      </c>
      <c r="C132" s="26">
        <f>'Расчет субсидий'!D132-1</f>
        <v>0.62137404580152666</v>
      </c>
      <c r="D132" s="32">
        <f>C132*'Расчет субсидий'!E132</f>
        <v>6.2137404580152662</v>
      </c>
      <c r="E132" s="41">
        <f t="shared" si="9"/>
        <v>9.6216949775531564</v>
      </c>
      <c r="F132" s="26" t="s">
        <v>380</v>
      </c>
      <c r="G132" s="32" t="s">
        <v>380</v>
      </c>
      <c r="H132" s="31" t="s">
        <v>380</v>
      </c>
      <c r="I132" s="26" t="s">
        <v>380</v>
      </c>
      <c r="J132" s="32" t="s">
        <v>380</v>
      </c>
      <c r="K132" s="31" t="s">
        <v>380</v>
      </c>
      <c r="L132" s="26">
        <f>'Расчет субсидий'!P132-1</f>
        <v>0.34077017114914421</v>
      </c>
      <c r="M132" s="32">
        <f>L132*'Расчет субсидий'!Q132</f>
        <v>6.8154034229828842</v>
      </c>
      <c r="N132" s="41">
        <f t="shared" si="10"/>
        <v>10.553342761576911</v>
      </c>
      <c r="O132" s="27">
        <f>'Расчет субсидий'!R132-1</f>
        <v>0</v>
      </c>
      <c r="P132" s="32">
        <f>O132*'Расчет субсидий'!S132</f>
        <v>0</v>
      </c>
      <c r="Q132" s="41">
        <f t="shared" si="11"/>
        <v>0</v>
      </c>
      <c r="R132" s="27">
        <f>'Расчет субсидий'!V132-1</f>
        <v>3.0374999999999996</v>
      </c>
      <c r="S132" s="32">
        <f>R132*'Расчет субсидий'!W132</f>
        <v>60.749999999999993</v>
      </c>
      <c r="T132" s="41">
        <f t="shared" si="12"/>
        <v>94.068616775322369</v>
      </c>
      <c r="U132" s="27">
        <f>'Расчет субсидий'!Z132-1</f>
        <v>2.0000000000000018E-2</v>
      </c>
      <c r="V132" s="32">
        <f>U132*'Расчет субсидий'!AA132</f>
        <v>0.60000000000000053</v>
      </c>
      <c r="W132" s="41">
        <f t="shared" si="13"/>
        <v>0.92907275827478975</v>
      </c>
      <c r="X132" s="32">
        <f t="shared" si="14"/>
        <v>74.379143880998143</v>
      </c>
    </row>
    <row r="133" spans="1:24" ht="15.6" x14ac:dyDescent="0.25">
      <c r="A133" s="16" t="s">
        <v>134</v>
      </c>
      <c r="B133" s="28">
        <f>'Расчет субсидий'!AF133-'Расчет субсидий'!AE133</f>
        <v>57.590909090909093</v>
      </c>
      <c r="C133" s="26">
        <f>'Расчет субсидий'!D133-1</f>
        <v>-1</v>
      </c>
      <c r="D133" s="32">
        <f>C133*'Расчет субсидий'!E133</f>
        <v>0</v>
      </c>
      <c r="E133" s="41">
        <f t="shared" si="9"/>
        <v>0</v>
      </c>
      <c r="F133" s="26" t="s">
        <v>380</v>
      </c>
      <c r="G133" s="32" t="s">
        <v>380</v>
      </c>
      <c r="H133" s="31" t="s">
        <v>380</v>
      </c>
      <c r="I133" s="26" t="s">
        <v>380</v>
      </c>
      <c r="J133" s="32" t="s">
        <v>380</v>
      </c>
      <c r="K133" s="31" t="s">
        <v>380</v>
      </c>
      <c r="L133" s="26">
        <f>'Расчет субсидий'!P133-1</f>
        <v>0.68181818181818166</v>
      </c>
      <c r="M133" s="32">
        <f>L133*'Расчет субсидий'!Q133</f>
        <v>13.636363636363633</v>
      </c>
      <c r="N133" s="41">
        <f t="shared" si="10"/>
        <v>20.06082342675386</v>
      </c>
      <c r="O133" s="27">
        <f>'Расчет субсидий'!R133-1</f>
        <v>0</v>
      </c>
      <c r="P133" s="32">
        <f>O133*'Расчет субсидий'!S133</f>
        <v>0</v>
      </c>
      <c r="Q133" s="41">
        <f t="shared" si="11"/>
        <v>0</v>
      </c>
      <c r="R133" s="27">
        <f>'Расчет субсидий'!V133-1</f>
        <v>1.2755555555555556</v>
      </c>
      <c r="S133" s="32">
        <f>R133*'Расчет субсидий'!W133</f>
        <v>25.511111111111113</v>
      </c>
      <c r="T133" s="41">
        <f t="shared" si="12"/>
        <v>37.53008566415523</v>
      </c>
      <c r="U133" s="27">
        <f>'Расчет субсидий'!Z133-1</f>
        <v>0</v>
      </c>
      <c r="V133" s="32">
        <f>U133*'Расчет субсидий'!AA133</f>
        <v>0</v>
      </c>
      <c r="W133" s="41">
        <f t="shared" si="13"/>
        <v>0</v>
      </c>
      <c r="X133" s="32">
        <f t="shared" si="14"/>
        <v>39.147474747474746</v>
      </c>
    </row>
    <row r="134" spans="1:24" ht="15.6" x14ac:dyDescent="0.25">
      <c r="A134" s="16" t="s">
        <v>135</v>
      </c>
      <c r="B134" s="28">
        <f>'Расчет субсидий'!AF134-'Расчет субсидий'!AE134</f>
        <v>13.927272727272729</v>
      </c>
      <c r="C134" s="26">
        <f>'Расчет субсидий'!D134-1</f>
        <v>-1</v>
      </c>
      <c r="D134" s="32">
        <f>C134*'Расчет субсидий'!E134</f>
        <v>0</v>
      </c>
      <c r="E134" s="41">
        <f t="shared" si="9"/>
        <v>0</v>
      </c>
      <c r="F134" s="26" t="s">
        <v>380</v>
      </c>
      <c r="G134" s="32" t="s">
        <v>380</v>
      </c>
      <c r="H134" s="31" t="s">
        <v>380</v>
      </c>
      <c r="I134" s="26" t="s">
        <v>380</v>
      </c>
      <c r="J134" s="32" t="s">
        <v>380</v>
      </c>
      <c r="K134" s="31" t="s">
        <v>380</v>
      </c>
      <c r="L134" s="26">
        <f>'Расчет субсидий'!P134-1</f>
        <v>1.0997067448680351</v>
      </c>
      <c r="M134" s="32">
        <f>L134*'Расчет субсидий'!Q134</f>
        <v>21.994134897360702</v>
      </c>
      <c r="N134" s="41">
        <f t="shared" si="10"/>
        <v>9.1454314629904552</v>
      </c>
      <c r="O134" s="27">
        <f>'Расчет субсидий'!R134-1</f>
        <v>0</v>
      </c>
      <c r="P134" s="32">
        <f>O134*'Расчет субсидий'!S134</f>
        <v>0</v>
      </c>
      <c r="Q134" s="41">
        <f t="shared" si="11"/>
        <v>0</v>
      </c>
      <c r="R134" s="27">
        <f>'Расчет субсидий'!V134-1</f>
        <v>-1</v>
      </c>
      <c r="S134" s="32">
        <f>R134*'Расчет субсидий'!W134</f>
        <v>-20</v>
      </c>
      <c r="T134" s="41">
        <f t="shared" si="12"/>
        <v>-8.316245677012656</v>
      </c>
      <c r="U134" s="27">
        <f>'Расчет субсидий'!Z134-1</f>
        <v>1.0499999999999998</v>
      </c>
      <c r="V134" s="32">
        <f>U134*'Расчет субсидий'!AA134</f>
        <v>31.499999999999993</v>
      </c>
      <c r="W134" s="41">
        <f t="shared" si="13"/>
        <v>13.098086941294929</v>
      </c>
      <c r="X134" s="32">
        <f t="shared" si="14"/>
        <v>33.494134897360695</v>
      </c>
    </row>
    <row r="135" spans="1:24" ht="15.6" x14ac:dyDescent="0.25">
      <c r="A135" s="16" t="s">
        <v>136</v>
      </c>
      <c r="B135" s="28">
        <f>'Расчет субсидий'!AF135-'Расчет субсидий'!AE135</f>
        <v>-13.672727272727272</v>
      </c>
      <c r="C135" s="26">
        <f>'Расчет субсидий'!D135-1</f>
        <v>-1</v>
      </c>
      <c r="D135" s="32">
        <f>C135*'Расчет субсидий'!E135</f>
        <v>0</v>
      </c>
      <c r="E135" s="41">
        <f t="shared" si="9"/>
        <v>0</v>
      </c>
      <c r="F135" s="26" t="s">
        <v>380</v>
      </c>
      <c r="G135" s="32" t="s">
        <v>380</v>
      </c>
      <c r="H135" s="31" t="s">
        <v>380</v>
      </c>
      <c r="I135" s="26" t="s">
        <v>380</v>
      </c>
      <c r="J135" s="32" t="s">
        <v>380</v>
      </c>
      <c r="K135" s="31" t="s">
        <v>380</v>
      </c>
      <c r="L135" s="26">
        <f>'Расчет субсидий'!P135-1</f>
        <v>-0.51249999999999996</v>
      </c>
      <c r="M135" s="32">
        <f>L135*'Расчет субсидий'!Q135</f>
        <v>-10.25</v>
      </c>
      <c r="N135" s="41">
        <f t="shared" si="10"/>
        <v>-10.767611161116108</v>
      </c>
      <c r="O135" s="27">
        <f>'Расчет субсидий'!R135-1</f>
        <v>0</v>
      </c>
      <c r="P135" s="32">
        <f>O135*'Расчет субсидий'!S135</f>
        <v>0</v>
      </c>
      <c r="Q135" s="41">
        <f t="shared" si="11"/>
        <v>0</v>
      </c>
      <c r="R135" s="27">
        <f>'Расчет субсидий'!V135-1</f>
        <v>-0.14329896907216499</v>
      </c>
      <c r="S135" s="32">
        <f>R135*'Расчет субсидий'!W135</f>
        <v>-5.0154639175257749</v>
      </c>
      <c r="T135" s="41">
        <f t="shared" si="12"/>
        <v>-5.2687380738073806</v>
      </c>
      <c r="U135" s="27">
        <f>'Расчет субсидий'!Z135-1</f>
        <v>0.14999999999999991</v>
      </c>
      <c r="V135" s="32">
        <f>U135*'Расчет субсидий'!AA135</f>
        <v>2.2499999999999987</v>
      </c>
      <c r="W135" s="41">
        <f t="shared" si="13"/>
        <v>2.3636219621962176</v>
      </c>
      <c r="X135" s="32">
        <f t="shared" si="14"/>
        <v>-13.015463917525777</v>
      </c>
    </row>
    <row r="136" spans="1:24" ht="15.6" x14ac:dyDescent="0.25">
      <c r="A136" s="16" t="s">
        <v>137</v>
      </c>
      <c r="B136" s="28">
        <f>'Расчет субсидий'!AF136-'Расчет субсидий'!AE136</f>
        <v>6.4090909090909065</v>
      </c>
      <c r="C136" s="26">
        <f>'Расчет субсидий'!D136-1</f>
        <v>1.064406779661017</v>
      </c>
      <c r="D136" s="32">
        <f>C136*'Расчет субсидий'!E136</f>
        <v>10.64406779661017</v>
      </c>
      <c r="E136" s="41">
        <f t="shared" ref="E136:E198" si="15">$B136*D136/$X136</f>
        <v>14.332038650389807</v>
      </c>
      <c r="F136" s="26" t="s">
        <v>380</v>
      </c>
      <c r="G136" s="32" t="s">
        <v>380</v>
      </c>
      <c r="H136" s="31" t="s">
        <v>380</v>
      </c>
      <c r="I136" s="26" t="s">
        <v>380</v>
      </c>
      <c r="J136" s="32" t="s">
        <v>380</v>
      </c>
      <c r="K136" s="31" t="s">
        <v>380</v>
      </c>
      <c r="L136" s="26">
        <f>'Расчет субсидий'!P136-1</f>
        <v>-0.42162162162162165</v>
      </c>
      <c r="M136" s="32">
        <f>L136*'Расчет субсидий'!Q136</f>
        <v>-8.4324324324324333</v>
      </c>
      <c r="N136" s="41">
        <f t="shared" ref="N136:N198" si="16">$B136*M136/$X136</f>
        <v>-11.354112905679791</v>
      </c>
      <c r="O136" s="27">
        <f>'Расчет субсидий'!R136-1</f>
        <v>0</v>
      </c>
      <c r="P136" s="32">
        <f>O136*'Расчет субсидий'!S136</f>
        <v>0</v>
      </c>
      <c r="Q136" s="41">
        <f t="shared" ref="Q136:Q198" si="17">$B136*P136/$X136</f>
        <v>0</v>
      </c>
      <c r="R136" s="27">
        <f>'Расчет субсидий'!V136-1</f>
        <v>-0.23195488721804502</v>
      </c>
      <c r="S136" s="32">
        <f>R136*'Расчет субсидий'!W136</f>
        <v>-8.1184210526315752</v>
      </c>
      <c r="T136" s="41">
        <f t="shared" si="12"/>
        <v>-10.931302442803805</v>
      </c>
      <c r="U136" s="27">
        <f>'Расчет субсидий'!Z136-1</f>
        <v>0.71111111111111125</v>
      </c>
      <c r="V136" s="32">
        <f>U136*'Расчет субсидий'!AA136</f>
        <v>10.666666666666668</v>
      </c>
      <c r="W136" s="41">
        <f t="shared" si="13"/>
        <v>14.362467607184694</v>
      </c>
      <c r="X136" s="32">
        <f t="shared" si="14"/>
        <v>4.7598809782128289</v>
      </c>
    </row>
    <row r="137" spans="1:24" ht="15.6" x14ac:dyDescent="0.25">
      <c r="A137" s="16" t="s">
        <v>138</v>
      </c>
      <c r="B137" s="28">
        <f>'Расчет субсидий'!AF137-'Расчет субсидий'!AE137</f>
        <v>21.136363636363626</v>
      </c>
      <c r="C137" s="26">
        <f>'Расчет субсидий'!D137-1</f>
        <v>-1</v>
      </c>
      <c r="D137" s="32">
        <f>C137*'Расчет субсидий'!E137</f>
        <v>0</v>
      </c>
      <c r="E137" s="41">
        <f t="shared" si="15"/>
        <v>0</v>
      </c>
      <c r="F137" s="26" t="s">
        <v>380</v>
      </c>
      <c r="G137" s="32" t="s">
        <v>380</v>
      </c>
      <c r="H137" s="31" t="s">
        <v>380</v>
      </c>
      <c r="I137" s="26" t="s">
        <v>380</v>
      </c>
      <c r="J137" s="32" t="s">
        <v>380</v>
      </c>
      <c r="K137" s="31" t="s">
        <v>380</v>
      </c>
      <c r="L137" s="26">
        <f>'Расчет субсидий'!P137-1</f>
        <v>0.34074823053589465</v>
      </c>
      <c r="M137" s="32">
        <f>L137*'Расчет субсидий'!Q137</f>
        <v>6.8149646107178929</v>
      </c>
      <c r="N137" s="41">
        <f t="shared" si="16"/>
        <v>16.940338518317478</v>
      </c>
      <c r="O137" s="27">
        <f>'Расчет субсидий'!R137-1</f>
        <v>0</v>
      </c>
      <c r="P137" s="32">
        <f>O137*'Расчет субсидий'!S137</f>
        <v>0</v>
      </c>
      <c r="Q137" s="41">
        <f t="shared" si="17"/>
        <v>0</v>
      </c>
      <c r="R137" s="27">
        <f>'Расчет субсидий'!V137-1</f>
        <v>4.0437158469945444E-2</v>
      </c>
      <c r="S137" s="32">
        <f>R137*'Расчет субсидий'!W137</f>
        <v>1.4153005464480906</v>
      </c>
      <c r="T137" s="41">
        <f t="shared" si="12"/>
        <v>3.5180916896155026</v>
      </c>
      <c r="U137" s="27">
        <f>'Расчет субсидий'!Z137-1</f>
        <v>1.8181818181818077E-2</v>
      </c>
      <c r="V137" s="32">
        <f>U137*'Расчет субсидий'!AA137</f>
        <v>0.27272727272727115</v>
      </c>
      <c r="W137" s="41">
        <f t="shared" si="13"/>
        <v>0.67793342843064064</v>
      </c>
      <c r="X137" s="32">
        <f t="shared" si="14"/>
        <v>8.502992429893256</v>
      </c>
    </row>
    <row r="138" spans="1:24" ht="15.6" x14ac:dyDescent="0.25">
      <c r="A138" s="16" t="s">
        <v>139</v>
      </c>
      <c r="B138" s="28">
        <f>'Расчет субсидий'!AF138-'Расчет субсидий'!AE138</f>
        <v>-45.390909090909091</v>
      </c>
      <c r="C138" s="26">
        <f>'Расчет субсидий'!D138-1</f>
        <v>-1</v>
      </c>
      <c r="D138" s="32">
        <f>C138*'Расчет субсидий'!E138</f>
        <v>0</v>
      </c>
      <c r="E138" s="41">
        <f t="shared" si="15"/>
        <v>0</v>
      </c>
      <c r="F138" s="26" t="s">
        <v>380</v>
      </c>
      <c r="G138" s="32" t="s">
        <v>380</v>
      </c>
      <c r="H138" s="31" t="s">
        <v>380</v>
      </c>
      <c r="I138" s="26" t="s">
        <v>380</v>
      </c>
      <c r="J138" s="32" t="s">
        <v>380</v>
      </c>
      <c r="K138" s="31" t="s">
        <v>380</v>
      </c>
      <c r="L138" s="26">
        <f>'Расчет субсидий'!P138-1</f>
        <v>-0.704185520361991</v>
      </c>
      <c r="M138" s="32">
        <f>L138*'Расчет субсидий'!Q138</f>
        <v>-14.08371040723982</v>
      </c>
      <c r="N138" s="41">
        <f t="shared" si="16"/>
        <v>-23.0365308930817</v>
      </c>
      <c r="O138" s="27">
        <f>'Расчет субсидий'!R138-1</f>
        <v>0</v>
      </c>
      <c r="P138" s="32">
        <f>O138*'Расчет субсидий'!S138</f>
        <v>0</v>
      </c>
      <c r="Q138" s="41">
        <f t="shared" si="17"/>
        <v>0</v>
      </c>
      <c r="R138" s="27">
        <f>'Расчет субсидий'!V138-1</f>
        <v>-0.64666666666666672</v>
      </c>
      <c r="S138" s="32">
        <f>R138*'Расчет субсидий'!W138</f>
        <v>-16.166666666666668</v>
      </c>
      <c r="T138" s="41">
        <f t="shared" si="12"/>
        <v>-26.443593721820211</v>
      </c>
      <c r="U138" s="27">
        <f>'Расчет субсидий'!Z138-1</f>
        <v>0.10000000000000009</v>
      </c>
      <c r="V138" s="32">
        <f>U138*'Расчет субсидий'!AA138</f>
        <v>2.5000000000000022</v>
      </c>
      <c r="W138" s="41">
        <f t="shared" si="13"/>
        <v>4.0892155239928192</v>
      </c>
      <c r="X138" s="32">
        <f t="shared" si="14"/>
        <v>-27.750377073906485</v>
      </c>
    </row>
    <row r="139" spans="1:24" ht="15.6" x14ac:dyDescent="0.25">
      <c r="A139" s="36" t="s">
        <v>140</v>
      </c>
      <c r="B139" s="46"/>
      <c r="C139" s="47"/>
      <c r="D139" s="48"/>
      <c r="E139" s="44"/>
      <c r="F139" s="47"/>
      <c r="G139" s="48"/>
      <c r="H139" s="44"/>
      <c r="I139" s="47"/>
      <c r="J139" s="48"/>
      <c r="K139" s="44"/>
      <c r="L139" s="47"/>
      <c r="M139" s="48"/>
      <c r="N139" s="44"/>
      <c r="O139" s="49"/>
      <c r="P139" s="48"/>
      <c r="Q139" s="44"/>
      <c r="R139" s="49"/>
      <c r="S139" s="48"/>
      <c r="T139" s="44"/>
      <c r="U139" s="49"/>
      <c r="V139" s="48"/>
      <c r="W139" s="44"/>
      <c r="X139" s="48"/>
    </row>
    <row r="140" spans="1:24" ht="15.6" x14ac:dyDescent="0.25">
      <c r="A140" s="16" t="s">
        <v>141</v>
      </c>
      <c r="B140" s="28">
        <f>'Расчет субсидий'!AF140-'Расчет субсидий'!AE140</f>
        <v>67.336363636363615</v>
      </c>
      <c r="C140" s="26">
        <f>'Расчет субсидий'!D140-1</f>
        <v>-1</v>
      </c>
      <c r="D140" s="32">
        <f>C140*'Расчет субсидий'!E140</f>
        <v>0</v>
      </c>
      <c r="E140" s="41">
        <f t="shared" si="15"/>
        <v>0</v>
      </c>
      <c r="F140" s="26" t="s">
        <v>380</v>
      </c>
      <c r="G140" s="32" t="s">
        <v>380</v>
      </c>
      <c r="H140" s="31" t="s">
        <v>380</v>
      </c>
      <c r="I140" s="26" t="s">
        <v>380</v>
      </c>
      <c r="J140" s="32" t="s">
        <v>380</v>
      </c>
      <c r="K140" s="31" t="s">
        <v>380</v>
      </c>
      <c r="L140" s="26">
        <f>'Расчет субсидий'!P140-1</f>
        <v>54.4</v>
      </c>
      <c r="M140" s="32">
        <f>L140*'Расчет субсидий'!Q140</f>
        <v>1088</v>
      </c>
      <c r="N140" s="41">
        <f t="shared" si="16"/>
        <v>67.336363636363615</v>
      </c>
      <c r="O140" s="27">
        <f>'Расчет субсидий'!R140-1</f>
        <v>0</v>
      </c>
      <c r="P140" s="32">
        <f>O140*'Расчет субсидий'!S140</f>
        <v>0</v>
      </c>
      <c r="Q140" s="41">
        <f t="shared" si="17"/>
        <v>0</v>
      </c>
      <c r="R140" s="27">
        <f>'Расчет субсидий'!V140-1</f>
        <v>0</v>
      </c>
      <c r="S140" s="32">
        <f>R140*'Расчет субсидий'!W140</f>
        <v>0</v>
      </c>
      <c r="T140" s="41">
        <f t="shared" si="12"/>
        <v>0</v>
      </c>
      <c r="U140" s="27">
        <f>'Расчет субсидий'!Z140-1</f>
        <v>0</v>
      </c>
      <c r="V140" s="32">
        <f>U140*'Расчет субсидий'!AA140</f>
        <v>0</v>
      </c>
      <c r="W140" s="41">
        <f t="shared" si="13"/>
        <v>0</v>
      </c>
      <c r="X140" s="32">
        <f t="shared" si="14"/>
        <v>1088</v>
      </c>
    </row>
    <row r="141" spans="1:24" ht="15.6" x14ac:dyDescent="0.25">
      <c r="A141" s="16" t="s">
        <v>142</v>
      </c>
      <c r="B141" s="28">
        <f>'Расчет субсидий'!AF141-'Расчет субсидий'!AE141</f>
        <v>49.045454545454561</v>
      </c>
      <c r="C141" s="26">
        <f>'Расчет субсидий'!D141-1</f>
        <v>-1</v>
      </c>
      <c r="D141" s="32">
        <f>C141*'Расчет субсидий'!E141</f>
        <v>0</v>
      </c>
      <c r="E141" s="41">
        <f t="shared" si="15"/>
        <v>0</v>
      </c>
      <c r="F141" s="26" t="s">
        <v>380</v>
      </c>
      <c r="G141" s="32" t="s">
        <v>380</v>
      </c>
      <c r="H141" s="31" t="s">
        <v>380</v>
      </c>
      <c r="I141" s="26" t="s">
        <v>380</v>
      </c>
      <c r="J141" s="32" t="s">
        <v>380</v>
      </c>
      <c r="K141" s="31" t="s">
        <v>380</v>
      </c>
      <c r="L141" s="26">
        <f>'Расчет субсидий'!P141-1</f>
        <v>0.83333333333333326</v>
      </c>
      <c r="M141" s="32">
        <f>L141*'Расчет субсидий'!Q141</f>
        <v>16.666666666666664</v>
      </c>
      <c r="N141" s="41">
        <f t="shared" si="16"/>
        <v>50.446363699543234</v>
      </c>
      <c r="O141" s="27">
        <f>'Расчет субсидий'!R141-1</f>
        <v>0</v>
      </c>
      <c r="P141" s="32">
        <f>O141*'Расчет субсидий'!S141</f>
        <v>0</v>
      </c>
      <c r="Q141" s="41">
        <f t="shared" si="17"/>
        <v>0</v>
      </c>
      <c r="R141" s="27">
        <f>'Расчет субсидий'!V141-1</f>
        <v>-0.2810810810810811</v>
      </c>
      <c r="S141" s="32">
        <f>R141*'Расчет субсидий'!W141</f>
        <v>-9.8378378378378386</v>
      </c>
      <c r="T141" s="41">
        <f t="shared" si="12"/>
        <v>-29.776988735081741</v>
      </c>
      <c r="U141" s="27">
        <f>'Расчет субсидий'!Z141-1</f>
        <v>0.625</v>
      </c>
      <c r="V141" s="32">
        <f>U141*'Расчет субсидий'!AA141</f>
        <v>9.375</v>
      </c>
      <c r="W141" s="41">
        <f t="shared" si="13"/>
        <v>28.376079580993071</v>
      </c>
      <c r="X141" s="32">
        <f t="shared" si="14"/>
        <v>16.203828828828826</v>
      </c>
    </row>
    <row r="142" spans="1:24" ht="15.6" x14ac:dyDescent="0.25">
      <c r="A142" s="16" t="s">
        <v>143</v>
      </c>
      <c r="B142" s="28">
        <f>'Расчет субсидий'!AF142-'Расчет субсидий'!AE142</f>
        <v>91.24545454545455</v>
      </c>
      <c r="C142" s="26">
        <f>'Расчет субсидий'!D142-1</f>
        <v>-1</v>
      </c>
      <c r="D142" s="32">
        <f>C142*'Расчет субсидий'!E142</f>
        <v>0</v>
      </c>
      <c r="E142" s="41">
        <f t="shared" si="15"/>
        <v>0</v>
      </c>
      <c r="F142" s="26" t="s">
        <v>380</v>
      </c>
      <c r="G142" s="32" t="s">
        <v>380</v>
      </c>
      <c r="H142" s="31" t="s">
        <v>380</v>
      </c>
      <c r="I142" s="26" t="s">
        <v>380</v>
      </c>
      <c r="J142" s="32" t="s">
        <v>380</v>
      </c>
      <c r="K142" s="31" t="s">
        <v>380</v>
      </c>
      <c r="L142" s="26">
        <f>'Расчет субсидий'!P142-1</f>
        <v>3.2181818181818178</v>
      </c>
      <c r="M142" s="32">
        <f>L142*'Расчет субсидий'!Q142</f>
        <v>64.36363636363636</v>
      </c>
      <c r="N142" s="41">
        <f t="shared" si="16"/>
        <v>72.447888099340375</v>
      </c>
      <c r="O142" s="27">
        <f>'Расчет субсидий'!R142-1</f>
        <v>0</v>
      </c>
      <c r="P142" s="32">
        <f>O142*'Расчет субсидий'!S142</f>
        <v>0</v>
      </c>
      <c r="Q142" s="41">
        <f t="shared" si="17"/>
        <v>0</v>
      </c>
      <c r="R142" s="27">
        <f>'Расчет субсидий'!V142-1</f>
        <v>0.55666666666666687</v>
      </c>
      <c r="S142" s="32">
        <f>R142*'Расчет субсидий'!W142</f>
        <v>16.700000000000006</v>
      </c>
      <c r="T142" s="41">
        <f t="shared" si="12"/>
        <v>18.797566446114171</v>
      </c>
      <c r="U142" s="27">
        <f>'Расчет субсидий'!Z142-1</f>
        <v>0</v>
      </c>
      <c r="V142" s="32">
        <f>U142*'Расчет субсидий'!AA142</f>
        <v>0</v>
      </c>
      <c r="W142" s="41">
        <f t="shared" si="13"/>
        <v>0</v>
      </c>
      <c r="X142" s="32">
        <f t="shared" si="14"/>
        <v>81.063636363636363</v>
      </c>
    </row>
    <row r="143" spans="1:24" ht="15.6" x14ac:dyDescent="0.25">
      <c r="A143" s="16" t="s">
        <v>144</v>
      </c>
      <c r="B143" s="28">
        <f>'Расчет субсидий'!AF143-'Расчет субсидий'!AE143</f>
        <v>58.809090909090912</v>
      </c>
      <c r="C143" s="26">
        <f>'Расчет субсидий'!D143-1</f>
        <v>1.1958688168146381E-2</v>
      </c>
      <c r="D143" s="32">
        <f>C143*'Расчет субсидий'!E143</f>
        <v>0.11958688168146381</v>
      </c>
      <c r="E143" s="41">
        <f t="shared" si="15"/>
        <v>0.29774051008448826</v>
      </c>
      <c r="F143" s="26" t="s">
        <v>380</v>
      </c>
      <c r="G143" s="32" t="s">
        <v>380</v>
      </c>
      <c r="H143" s="31" t="s">
        <v>380</v>
      </c>
      <c r="I143" s="26" t="s">
        <v>380</v>
      </c>
      <c r="J143" s="32" t="s">
        <v>380</v>
      </c>
      <c r="K143" s="31" t="s">
        <v>380</v>
      </c>
      <c r="L143" s="26">
        <f>'Расчет субсидий'!P143-1</f>
        <v>0.67504835589941958</v>
      </c>
      <c r="M143" s="32">
        <f>L143*'Расчет субсидий'!Q143</f>
        <v>13.500967117988392</v>
      </c>
      <c r="N143" s="41">
        <f t="shared" si="16"/>
        <v>33.613928048153475</v>
      </c>
      <c r="O143" s="27">
        <f>'Расчет субсидий'!R143-1</f>
        <v>0</v>
      </c>
      <c r="P143" s="32">
        <f>O143*'Расчет субсидий'!S143</f>
        <v>0</v>
      </c>
      <c r="Q143" s="41">
        <f t="shared" si="17"/>
        <v>0</v>
      </c>
      <c r="R143" s="27">
        <f>'Расчет субсидий'!V143-1</f>
        <v>0</v>
      </c>
      <c r="S143" s="32">
        <f>R143*'Расчет субсидий'!W143</f>
        <v>0</v>
      </c>
      <c r="T143" s="41">
        <f t="shared" si="12"/>
        <v>0</v>
      </c>
      <c r="U143" s="27">
        <f>'Расчет субсидий'!Z143-1</f>
        <v>0.33333333333333348</v>
      </c>
      <c r="V143" s="32">
        <f>U143*'Расчет субсидий'!AA143</f>
        <v>10.000000000000004</v>
      </c>
      <c r="W143" s="41">
        <f t="shared" si="13"/>
        <v>24.897422350852949</v>
      </c>
      <c r="X143" s="32">
        <f t="shared" si="14"/>
        <v>23.620553999669859</v>
      </c>
    </row>
    <row r="144" spans="1:24" ht="15.6" x14ac:dyDescent="0.25">
      <c r="A144" s="16" t="s">
        <v>145</v>
      </c>
      <c r="B144" s="28">
        <f>'Расчет субсидий'!AF144-'Расчет субсидий'!AE144</f>
        <v>56.836363636363615</v>
      </c>
      <c r="C144" s="26">
        <f>'Расчет субсидий'!D144-1</f>
        <v>-1</v>
      </c>
      <c r="D144" s="32">
        <f>C144*'Расчет субсидий'!E144</f>
        <v>0</v>
      </c>
      <c r="E144" s="41">
        <f t="shared" si="15"/>
        <v>0</v>
      </c>
      <c r="F144" s="26" t="s">
        <v>380</v>
      </c>
      <c r="G144" s="32" t="s">
        <v>380</v>
      </c>
      <c r="H144" s="31" t="s">
        <v>380</v>
      </c>
      <c r="I144" s="26" t="s">
        <v>380</v>
      </c>
      <c r="J144" s="32" t="s">
        <v>380</v>
      </c>
      <c r="K144" s="31" t="s">
        <v>380</v>
      </c>
      <c r="L144" s="26">
        <f>'Расчет субсидий'!P144-1</f>
        <v>3.1141226818830239</v>
      </c>
      <c r="M144" s="32">
        <f>L144*'Расчет субсидий'!Q144</f>
        <v>62.282453637660481</v>
      </c>
      <c r="N144" s="41">
        <f t="shared" si="16"/>
        <v>39.07940269839721</v>
      </c>
      <c r="O144" s="27">
        <f>'Расчет субсидий'!R144-1</f>
        <v>0</v>
      </c>
      <c r="P144" s="32">
        <f>O144*'Расчет субсидий'!S144</f>
        <v>0</v>
      </c>
      <c r="Q144" s="41">
        <f t="shared" si="17"/>
        <v>0</v>
      </c>
      <c r="R144" s="27">
        <f>'Расчет субсидий'!V144-1</f>
        <v>0.8600000000000001</v>
      </c>
      <c r="S144" s="32">
        <f>R144*'Расчет субсидий'!W144</f>
        <v>25.800000000000004</v>
      </c>
      <c r="T144" s="41">
        <f t="shared" si="12"/>
        <v>16.188324812704362</v>
      </c>
      <c r="U144" s="27">
        <f>'Расчет субсидий'!Z144-1</f>
        <v>0.125</v>
      </c>
      <c r="V144" s="32">
        <f>U144*'Расчет субсидий'!AA144</f>
        <v>2.5</v>
      </c>
      <c r="W144" s="41">
        <f t="shared" si="13"/>
        <v>1.5686361252620502</v>
      </c>
      <c r="X144" s="32">
        <f t="shared" si="14"/>
        <v>90.582453637660478</v>
      </c>
    </row>
    <row r="145" spans="1:24" ht="15.6" x14ac:dyDescent="0.25">
      <c r="A145" s="16" t="s">
        <v>146</v>
      </c>
      <c r="B145" s="28">
        <f>'Расчет субсидий'!AF145-'Расчет субсидий'!AE145</f>
        <v>46.55454545454549</v>
      </c>
      <c r="C145" s="26">
        <f>'Расчет субсидий'!D145-1</f>
        <v>-1</v>
      </c>
      <c r="D145" s="32">
        <f>C145*'Расчет субсидий'!E145</f>
        <v>0</v>
      </c>
      <c r="E145" s="41">
        <f t="shared" si="15"/>
        <v>0</v>
      </c>
      <c r="F145" s="26" t="s">
        <v>380</v>
      </c>
      <c r="G145" s="32" t="s">
        <v>380</v>
      </c>
      <c r="H145" s="31" t="s">
        <v>380</v>
      </c>
      <c r="I145" s="26" t="s">
        <v>380</v>
      </c>
      <c r="J145" s="32" t="s">
        <v>380</v>
      </c>
      <c r="K145" s="31" t="s">
        <v>380</v>
      </c>
      <c r="L145" s="26">
        <f>'Расчет субсидий'!P145-1</f>
        <v>1</v>
      </c>
      <c r="M145" s="32">
        <f>L145*'Расчет субсидий'!Q145</f>
        <v>20</v>
      </c>
      <c r="N145" s="41">
        <f t="shared" si="16"/>
        <v>46.55454545454549</v>
      </c>
      <c r="O145" s="27">
        <f>'Расчет субсидий'!R145-1</f>
        <v>0</v>
      </c>
      <c r="P145" s="32">
        <f>O145*'Расчет субсидий'!S145</f>
        <v>0</v>
      </c>
      <c r="Q145" s="41">
        <f t="shared" si="17"/>
        <v>0</v>
      </c>
      <c r="R145" s="27">
        <f>'Расчет субсидий'!V145-1</f>
        <v>0</v>
      </c>
      <c r="S145" s="32">
        <f>R145*'Расчет субсидий'!W145</f>
        <v>0</v>
      </c>
      <c r="T145" s="41">
        <f t="shared" si="12"/>
        <v>0</v>
      </c>
      <c r="U145" s="27">
        <f>'Расчет субсидий'!Z145-1</f>
        <v>0</v>
      </c>
      <c r="V145" s="32">
        <f>U145*'Расчет субсидий'!AA145</f>
        <v>0</v>
      </c>
      <c r="W145" s="41">
        <f t="shared" si="13"/>
        <v>0</v>
      </c>
      <c r="X145" s="32">
        <f t="shared" si="14"/>
        <v>20</v>
      </c>
    </row>
    <row r="146" spans="1:24" ht="15.6" x14ac:dyDescent="0.25">
      <c r="A146" s="36" t="s">
        <v>147</v>
      </c>
      <c r="B146" s="46"/>
      <c r="C146" s="47"/>
      <c r="D146" s="48"/>
      <c r="E146" s="44"/>
      <c r="F146" s="47"/>
      <c r="G146" s="48"/>
      <c r="H146" s="44"/>
      <c r="I146" s="47"/>
      <c r="J146" s="48"/>
      <c r="K146" s="44"/>
      <c r="L146" s="47"/>
      <c r="M146" s="48"/>
      <c r="N146" s="44"/>
      <c r="O146" s="49"/>
      <c r="P146" s="48"/>
      <c r="Q146" s="44"/>
      <c r="R146" s="49"/>
      <c r="S146" s="48"/>
      <c r="T146" s="44"/>
      <c r="U146" s="49"/>
      <c r="V146" s="48"/>
      <c r="W146" s="44"/>
      <c r="X146" s="48"/>
    </row>
    <row r="147" spans="1:24" ht="15.6" x14ac:dyDescent="0.25">
      <c r="A147" s="16" t="s">
        <v>148</v>
      </c>
      <c r="B147" s="28">
        <f>'Расчет субсидий'!AF147-'Расчет субсидий'!AE147</f>
        <v>-82.981818181818184</v>
      </c>
      <c r="C147" s="26">
        <f>'Расчет субсидий'!D147-1</f>
        <v>-0.89457299816880309</v>
      </c>
      <c r="D147" s="32">
        <f>C147*'Расчет субсидий'!E147</f>
        <v>-8.9457299816880305</v>
      </c>
      <c r="E147" s="41">
        <f t="shared" si="15"/>
        <v>-10.276617736146886</v>
      </c>
      <c r="F147" s="26" t="s">
        <v>380</v>
      </c>
      <c r="G147" s="32" t="s">
        <v>380</v>
      </c>
      <c r="H147" s="31" t="s">
        <v>380</v>
      </c>
      <c r="I147" s="26" t="s">
        <v>380</v>
      </c>
      <c r="J147" s="32" t="s">
        <v>380</v>
      </c>
      <c r="K147" s="31" t="s">
        <v>380</v>
      </c>
      <c r="L147" s="26">
        <f>'Расчет субсидий'!P147-1</f>
        <v>-0.66447058823529415</v>
      </c>
      <c r="M147" s="32">
        <f>L147*'Расчет субсидий'!Q147</f>
        <v>-13.289411764705882</v>
      </c>
      <c r="N147" s="41">
        <f t="shared" si="16"/>
        <v>-15.266524355608281</v>
      </c>
      <c r="O147" s="27">
        <f>'Расчет субсидий'!R147-1</f>
        <v>0</v>
      </c>
      <c r="P147" s="32">
        <f>O147*'Расчет субсидий'!S147</f>
        <v>0</v>
      </c>
      <c r="Q147" s="41">
        <f t="shared" si="17"/>
        <v>0</v>
      </c>
      <c r="R147" s="27">
        <f>'Расчет субсидий'!V147-1</f>
        <v>-1</v>
      </c>
      <c r="S147" s="32">
        <f>R147*'Расчет субсидий'!W147</f>
        <v>-20</v>
      </c>
      <c r="T147" s="41">
        <f t="shared" ref="T147:T209" si="18">$B147*S147/$X147</f>
        <v>-22.975470436025212</v>
      </c>
      <c r="U147" s="27">
        <f>'Расчет субсидий'!Z147-1</f>
        <v>-1</v>
      </c>
      <c r="V147" s="32">
        <f>U147*'Расчет субсидий'!AA147</f>
        <v>-30</v>
      </c>
      <c r="W147" s="41">
        <f t="shared" ref="W147:W209" si="19">$B147*V147/$X147</f>
        <v>-34.463205654037814</v>
      </c>
      <c r="X147" s="32">
        <f t="shared" si="14"/>
        <v>-72.235141746393907</v>
      </c>
    </row>
    <row r="148" spans="1:24" ht="15.6" x14ac:dyDescent="0.25">
      <c r="A148" s="16" t="s">
        <v>149</v>
      </c>
      <c r="B148" s="28">
        <f>'Расчет субсидий'!AF148-'Расчет субсидий'!AE148</f>
        <v>-98.218181818181819</v>
      </c>
      <c r="C148" s="26">
        <f>'Расчет субсидий'!D148-1</f>
        <v>-0.31348314606741567</v>
      </c>
      <c r="D148" s="32">
        <f>C148*'Расчет субсидий'!E148</f>
        <v>-3.1348314606741567</v>
      </c>
      <c r="E148" s="41">
        <f t="shared" si="15"/>
        <v>-6.133466623550822</v>
      </c>
      <c r="F148" s="26" t="s">
        <v>380</v>
      </c>
      <c r="G148" s="32" t="s">
        <v>380</v>
      </c>
      <c r="H148" s="31" t="s">
        <v>380</v>
      </c>
      <c r="I148" s="26" t="s">
        <v>380</v>
      </c>
      <c r="J148" s="32" t="s">
        <v>380</v>
      </c>
      <c r="K148" s="31" t="s">
        <v>380</v>
      </c>
      <c r="L148" s="26">
        <f>'Расчет субсидий'!P148-1</f>
        <v>0.14676258992805757</v>
      </c>
      <c r="M148" s="32">
        <f>L148*'Расчет субсидий'!Q148</f>
        <v>2.9352517985611515</v>
      </c>
      <c r="N148" s="41">
        <f t="shared" si="16"/>
        <v>5.7429782634377027</v>
      </c>
      <c r="O148" s="27">
        <f>'Расчет субсидий'!R148-1</f>
        <v>0</v>
      </c>
      <c r="P148" s="32">
        <f>O148*'Расчет субсидий'!S148</f>
        <v>0</v>
      </c>
      <c r="Q148" s="41">
        <f t="shared" si="17"/>
        <v>0</v>
      </c>
      <c r="R148" s="27">
        <f>'Расчет субсидий'!V148-1</f>
        <v>-1</v>
      </c>
      <c r="S148" s="32">
        <f>R148*'Расчет субсидий'!W148</f>
        <v>-15</v>
      </c>
      <c r="T148" s="41">
        <f t="shared" si="18"/>
        <v>-29.348308037420605</v>
      </c>
      <c r="U148" s="27">
        <f>'Расчет субсидий'!Z148-1</f>
        <v>-1</v>
      </c>
      <c r="V148" s="32">
        <f>U148*'Расчет субсидий'!AA148</f>
        <v>-35</v>
      </c>
      <c r="W148" s="41">
        <f t="shared" si="19"/>
        <v>-68.479385420648086</v>
      </c>
      <c r="X148" s="32">
        <f t="shared" si="14"/>
        <v>-50.19957966211301</v>
      </c>
    </row>
    <row r="149" spans="1:24" ht="15.6" x14ac:dyDescent="0.25">
      <c r="A149" s="16" t="s">
        <v>150</v>
      </c>
      <c r="B149" s="28">
        <f>'Расчет субсидий'!AF149-'Расчет субсидий'!AE149</f>
        <v>-75.099999999999994</v>
      </c>
      <c r="C149" s="26">
        <f>'Расчет субсидий'!D149-1</f>
        <v>0.78134991119005326</v>
      </c>
      <c r="D149" s="32">
        <f>C149*'Расчет субсидий'!E149</f>
        <v>7.8134991119005326</v>
      </c>
      <c r="E149" s="41">
        <f t="shared" si="15"/>
        <v>17.839847547342767</v>
      </c>
      <c r="F149" s="26" t="s">
        <v>380</v>
      </c>
      <c r="G149" s="32" t="s">
        <v>380</v>
      </c>
      <c r="H149" s="31" t="s">
        <v>380</v>
      </c>
      <c r="I149" s="26" t="s">
        <v>380</v>
      </c>
      <c r="J149" s="32" t="s">
        <v>380</v>
      </c>
      <c r="K149" s="31" t="s">
        <v>380</v>
      </c>
      <c r="L149" s="26">
        <f>'Расчет субсидий'!P149-1</f>
        <v>-0.72375195880904408</v>
      </c>
      <c r="M149" s="32">
        <f>L149*'Расчет субсидий'!Q149</f>
        <v>-14.475039176180882</v>
      </c>
      <c r="N149" s="41">
        <f t="shared" si="16"/>
        <v>-33.049532411358946</v>
      </c>
      <c r="O149" s="27">
        <f>'Расчет субсидий'!R149-1</f>
        <v>0</v>
      </c>
      <c r="P149" s="32">
        <f>O149*'Расчет субсидий'!S149</f>
        <v>0</v>
      </c>
      <c r="Q149" s="41">
        <f t="shared" si="17"/>
        <v>0</v>
      </c>
      <c r="R149" s="27">
        <f>'Расчет субсидий'!V149-1</f>
        <v>-1</v>
      </c>
      <c r="S149" s="32">
        <f>R149*'Расчет субсидий'!W149</f>
        <v>-10</v>
      </c>
      <c r="T149" s="41">
        <f t="shared" si="18"/>
        <v>-22.832084949202045</v>
      </c>
      <c r="U149" s="27">
        <f>'Расчет субсидий'!Z149-1</f>
        <v>-0.40576923076923077</v>
      </c>
      <c r="V149" s="32">
        <f>U149*'Расчет субсидий'!AA149</f>
        <v>-16.23076923076923</v>
      </c>
      <c r="W149" s="41">
        <f t="shared" si="19"/>
        <v>-37.058230186781778</v>
      </c>
      <c r="X149" s="32">
        <f t="shared" si="14"/>
        <v>-32.892309295049579</v>
      </c>
    </row>
    <row r="150" spans="1:24" ht="15.6" x14ac:dyDescent="0.25">
      <c r="A150" s="16" t="s">
        <v>151</v>
      </c>
      <c r="B150" s="28">
        <f>'Расчет субсидий'!AF150-'Расчет субсидий'!AE150</f>
        <v>-231.00909090909093</v>
      </c>
      <c r="C150" s="26">
        <f>'Расчет субсидий'!D150-1</f>
        <v>0.2343640763646142</v>
      </c>
      <c r="D150" s="32">
        <f>C150*'Расчет субсидий'!E150</f>
        <v>2.343640763646142</v>
      </c>
      <c r="E150" s="41">
        <f t="shared" si="15"/>
        <v>11.740341927281325</v>
      </c>
      <c r="F150" s="26" t="s">
        <v>380</v>
      </c>
      <c r="G150" s="32" t="s">
        <v>380</v>
      </c>
      <c r="H150" s="31" t="s">
        <v>380</v>
      </c>
      <c r="I150" s="26" t="s">
        <v>380</v>
      </c>
      <c r="J150" s="32" t="s">
        <v>380</v>
      </c>
      <c r="K150" s="31" t="s">
        <v>380</v>
      </c>
      <c r="L150" s="26">
        <f>'Расчет субсидий'!P150-1</f>
        <v>7.7083062524372803E-2</v>
      </c>
      <c r="M150" s="32">
        <f>L150*'Расчет субсидий'!Q150</f>
        <v>1.5416612504874561</v>
      </c>
      <c r="N150" s="41">
        <f t="shared" si="16"/>
        <v>7.7228688361795506</v>
      </c>
      <c r="O150" s="27">
        <f>'Расчет субсидий'!R150-1</f>
        <v>0</v>
      </c>
      <c r="P150" s="32">
        <f>O150*'Расчет субсидий'!S150</f>
        <v>0</v>
      </c>
      <c r="Q150" s="41">
        <f t="shared" si="17"/>
        <v>0</v>
      </c>
      <c r="R150" s="27">
        <f>'Расчет субсидий'!V150-1</f>
        <v>-1</v>
      </c>
      <c r="S150" s="32">
        <f>R150*'Расчет субсидий'!W150</f>
        <v>-20</v>
      </c>
      <c r="T150" s="41">
        <f t="shared" si="18"/>
        <v>-100.18892066902073</v>
      </c>
      <c r="U150" s="27">
        <f>'Расчет субсидий'!Z150-1</f>
        <v>-1</v>
      </c>
      <c r="V150" s="32">
        <f>U150*'Расчет субсидий'!AA150</f>
        <v>-30</v>
      </c>
      <c r="W150" s="41">
        <f t="shared" si="19"/>
        <v>-150.2833810035311</v>
      </c>
      <c r="X150" s="32">
        <f t="shared" si="14"/>
        <v>-46.1146979858664</v>
      </c>
    </row>
    <row r="151" spans="1:24" ht="15.6" x14ac:dyDescent="0.25">
      <c r="A151" s="16" t="s">
        <v>152</v>
      </c>
      <c r="B151" s="28">
        <f>'Расчет субсидий'!AF151-'Расчет субсидий'!AE151</f>
        <v>-43.827272727272714</v>
      </c>
      <c r="C151" s="26">
        <f>'Расчет субсидий'!D151-1</f>
        <v>-0.31529411764705884</v>
      </c>
      <c r="D151" s="32">
        <f>C151*'Расчет субсидий'!E151</f>
        <v>-3.1529411764705886</v>
      </c>
      <c r="E151" s="41">
        <f t="shared" si="15"/>
        <v>-4.9062638060127499</v>
      </c>
      <c r="F151" s="26" t="s">
        <v>380</v>
      </c>
      <c r="G151" s="32" t="s">
        <v>380</v>
      </c>
      <c r="H151" s="31" t="s">
        <v>380</v>
      </c>
      <c r="I151" s="26" t="s">
        <v>380</v>
      </c>
      <c r="J151" s="32" t="s">
        <v>380</v>
      </c>
      <c r="K151" s="31" t="s">
        <v>380</v>
      </c>
      <c r="L151" s="26">
        <f>'Расчет субсидий'!P151-1</f>
        <v>-0.58115740361790946</v>
      </c>
      <c r="M151" s="32">
        <f>L151*'Расчет субсидий'!Q151</f>
        <v>-11.623148072358189</v>
      </c>
      <c r="N151" s="41">
        <f t="shared" si="16"/>
        <v>-18.086677647178046</v>
      </c>
      <c r="O151" s="27">
        <f>'Расчет субсидий'!R151-1</f>
        <v>0</v>
      </c>
      <c r="P151" s="32">
        <f>O151*'Расчет субсидий'!S151</f>
        <v>0</v>
      </c>
      <c r="Q151" s="41">
        <f t="shared" si="17"/>
        <v>0</v>
      </c>
      <c r="R151" s="27">
        <f>'Расчет субсидий'!V151-1</f>
        <v>4.603174603174609E-2</v>
      </c>
      <c r="S151" s="32">
        <f>R151*'Расчет субсидий'!W151</f>
        <v>1.6111111111111132</v>
      </c>
      <c r="T151" s="41">
        <f t="shared" si="18"/>
        <v>2.5070357134787402</v>
      </c>
      <c r="U151" s="27">
        <f>'Расчет субсидий'!Z151-1</f>
        <v>-1</v>
      </c>
      <c r="V151" s="32">
        <f>U151*'Расчет субсидий'!AA151</f>
        <v>-15</v>
      </c>
      <c r="W151" s="41">
        <f t="shared" si="19"/>
        <v>-23.341366987560654</v>
      </c>
      <c r="X151" s="32">
        <f t="shared" si="14"/>
        <v>-28.164978137717668</v>
      </c>
    </row>
    <row r="152" spans="1:24" ht="15.6" x14ac:dyDescent="0.25">
      <c r="A152" s="16" t="s">
        <v>153</v>
      </c>
      <c r="B152" s="28">
        <f>'Расчет субсидий'!AF152-'Расчет субсидий'!AE152</f>
        <v>-114.15454545454547</v>
      </c>
      <c r="C152" s="26">
        <f>'Расчет субсидий'!D152-1</f>
        <v>-1</v>
      </c>
      <c r="D152" s="32">
        <f>C152*'Расчет субсидий'!E152</f>
        <v>-10</v>
      </c>
      <c r="E152" s="41">
        <f t="shared" si="15"/>
        <v>-15.526169706071386</v>
      </c>
      <c r="F152" s="26" t="s">
        <v>380</v>
      </c>
      <c r="G152" s="32" t="s">
        <v>380</v>
      </c>
      <c r="H152" s="31" t="s">
        <v>380</v>
      </c>
      <c r="I152" s="26" t="s">
        <v>380</v>
      </c>
      <c r="J152" s="32" t="s">
        <v>380</v>
      </c>
      <c r="K152" s="31" t="s">
        <v>380</v>
      </c>
      <c r="L152" s="26">
        <f>'Расчет субсидий'!P152-1</f>
        <v>-0.80119791666666673</v>
      </c>
      <c r="M152" s="32">
        <f>L152*'Расчет субсидий'!Q152</f>
        <v>-16.023958333333333</v>
      </c>
      <c r="N152" s="41">
        <f t="shared" si="16"/>
        <v>-24.879069644635013</v>
      </c>
      <c r="O152" s="27">
        <f>'Расчет субсидий'!R152-1</f>
        <v>0</v>
      </c>
      <c r="P152" s="32">
        <f>O152*'Расчет субсидий'!S152</f>
        <v>0</v>
      </c>
      <c r="Q152" s="41">
        <f t="shared" si="17"/>
        <v>0</v>
      </c>
      <c r="R152" s="27">
        <f>'Расчет субсидий'!V152-1</f>
        <v>-0.5</v>
      </c>
      <c r="S152" s="32">
        <f>R152*'Расчет субсидий'!W152</f>
        <v>-2.5</v>
      </c>
      <c r="T152" s="41">
        <f t="shared" si="18"/>
        <v>-3.8815424265178464</v>
      </c>
      <c r="U152" s="27">
        <f>'Расчет субсидий'!Z152-1</f>
        <v>-1</v>
      </c>
      <c r="V152" s="32">
        <f>U152*'Расчет субсидий'!AA152</f>
        <v>-45</v>
      </c>
      <c r="W152" s="41">
        <f t="shared" si="19"/>
        <v>-69.867763677321236</v>
      </c>
      <c r="X152" s="32">
        <f t="shared" si="14"/>
        <v>-73.523958333333326</v>
      </c>
    </row>
    <row r="153" spans="1:24" ht="15.6" x14ac:dyDescent="0.25">
      <c r="A153" s="16" t="s">
        <v>154</v>
      </c>
      <c r="B153" s="28">
        <f>'Расчет субсидий'!AF153-'Расчет субсидий'!AE153</f>
        <v>-1.3909090909090764</v>
      </c>
      <c r="C153" s="26">
        <f>'Расчет субсидий'!D153-1</f>
        <v>4.9836489439184266</v>
      </c>
      <c r="D153" s="32">
        <f>C153*'Расчет субсидий'!E153</f>
        <v>49.836489439184263</v>
      </c>
      <c r="E153" s="41">
        <f t="shared" si="15"/>
        <v>214.79615827877703</v>
      </c>
      <c r="F153" s="26" t="s">
        <v>380</v>
      </c>
      <c r="G153" s="32" t="s">
        <v>380</v>
      </c>
      <c r="H153" s="31" t="s">
        <v>380</v>
      </c>
      <c r="I153" s="26" t="s">
        <v>380</v>
      </c>
      <c r="J153" s="32" t="s">
        <v>380</v>
      </c>
      <c r="K153" s="31" t="s">
        <v>380</v>
      </c>
      <c r="L153" s="26">
        <f>'Расчет субсидий'!P153-1</f>
        <v>-0.68409660514923676</v>
      </c>
      <c r="M153" s="32">
        <f>L153*'Расчет субсидий'!Q153</f>
        <v>-13.681932102984735</v>
      </c>
      <c r="N153" s="41">
        <f t="shared" si="16"/>
        <v>-58.969371370719358</v>
      </c>
      <c r="O153" s="27">
        <f>'Расчет субсидий'!R153-1</f>
        <v>0</v>
      </c>
      <c r="P153" s="32">
        <f>O153*'Расчет субсидий'!S153</f>
        <v>0</v>
      </c>
      <c r="Q153" s="41">
        <f t="shared" si="17"/>
        <v>0</v>
      </c>
      <c r="R153" s="27">
        <f>'Расчет субсидий'!V153-1</f>
        <v>-1</v>
      </c>
      <c r="S153" s="32">
        <f>R153*'Расчет субсидий'!W153</f>
        <v>-15</v>
      </c>
      <c r="T153" s="41">
        <f t="shared" si="18"/>
        <v>-64.650267513593818</v>
      </c>
      <c r="U153" s="27">
        <f>'Расчет субсидий'!Z153-1</f>
        <v>-0.61363636363636365</v>
      </c>
      <c r="V153" s="32">
        <f>U153*'Расчет субсидий'!AA153</f>
        <v>-21.477272727272727</v>
      </c>
      <c r="W153" s="41">
        <f t="shared" si="19"/>
        <v>-92.567428485372957</v>
      </c>
      <c r="X153" s="32">
        <f t="shared" si="14"/>
        <v>-0.32271539107319569</v>
      </c>
    </row>
    <row r="154" spans="1:24" ht="15.6" x14ac:dyDescent="0.25">
      <c r="A154" s="16" t="s">
        <v>155</v>
      </c>
      <c r="B154" s="28">
        <f>'Расчет субсидий'!AF154-'Расчет субсидий'!AE154</f>
        <v>-27.709090909090904</v>
      </c>
      <c r="C154" s="26">
        <f>'Расчет субсидий'!D154-1</f>
        <v>0.46618357487922713</v>
      </c>
      <c r="D154" s="32">
        <f>C154*'Расчет субсидий'!E154</f>
        <v>4.6618357487922708</v>
      </c>
      <c r="E154" s="41">
        <f t="shared" si="15"/>
        <v>7.3636857784201197</v>
      </c>
      <c r="F154" s="26" t="s">
        <v>380</v>
      </c>
      <c r="G154" s="32" t="s">
        <v>380</v>
      </c>
      <c r="H154" s="31" t="s">
        <v>380</v>
      </c>
      <c r="I154" s="26" t="s">
        <v>380</v>
      </c>
      <c r="J154" s="32" t="s">
        <v>380</v>
      </c>
      <c r="K154" s="31" t="s">
        <v>380</v>
      </c>
      <c r="L154" s="26">
        <f>'Расчет субсидий'!P154-1</f>
        <v>-0.86936114732724901</v>
      </c>
      <c r="M154" s="32">
        <f>L154*'Расчет субсидий'!Q154</f>
        <v>-17.387222946544981</v>
      </c>
      <c r="N154" s="41">
        <f t="shared" si="16"/>
        <v>-27.464298022696891</v>
      </c>
      <c r="O154" s="27">
        <f>'Расчет субсидий'!R154-1</f>
        <v>0</v>
      </c>
      <c r="P154" s="32">
        <f>O154*'Расчет субсидий'!S154</f>
        <v>0</v>
      </c>
      <c r="Q154" s="41">
        <f t="shared" si="17"/>
        <v>0</v>
      </c>
      <c r="R154" s="27">
        <f>'Расчет субсидий'!V154-1</f>
        <v>0.29094827586206895</v>
      </c>
      <c r="S154" s="32">
        <f>R154*'Расчет субсидий'!W154</f>
        <v>10.183189655172413</v>
      </c>
      <c r="T154" s="41">
        <f t="shared" si="18"/>
        <v>16.085038788029873</v>
      </c>
      <c r="U154" s="27">
        <f>'Расчет субсидий'!Z154-1</f>
        <v>-1</v>
      </c>
      <c r="V154" s="32">
        <f>U154*'Расчет субсидий'!AA154</f>
        <v>-15</v>
      </c>
      <c r="W154" s="41">
        <f t="shared" si="19"/>
        <v>-23.693517452844009</v>
      </c>
      <c r="X154" s="32">
        <f t="shared" si="14"/>
        <v>-17.542197542580297</v>
      </c>
    </row>
    <row r="155" spans="1:24" ht="15.6" x14ac:dyDescent="0.25">
      <c r="A155" s="16" t="s">
        <v>156</v>
      </c>
      <c r="B155" s="28">
        <f>'Расчет субсидий'!AF155-'Расчет субсидий'!AE155</f>
        <v>-108.18181818181819</v>
      </c>
      <c r="C155" s="26">
        <f>'Расчет субсидий'!D155-1</f>
        <v>0.35763097949886102</v>
      </c>
      <c r="D155" s="32">
        <f>C155*'Расчет субсидий'!E155</f>
        <v>3.5763097949886102</v>
      </c>
      <c r="E155" s="41">
        <f t="shared" si="15"/>
        <v>6.595482788146386</v>
      </c>
      <c r="F155" s="26" t="s">
        <v>380</v>
      </c>
      <c r="G155" s="32" t="s">
        <v>380</v>
      </c>
      <c r="H155" s="31" t="s">
        <v>380</v>
      </c>
      <c r="I155" s="26" t="s">
        <v>380</v>
      </c>
      <c r="J155" s="32" t="s">
        <v>380</v>
      </c>
      <c r="K155" s="31" t="s">
        <v>380</v>
      </c>
      <c r="L155" s="26">
        <f>'Расчет субсидий'!P155-1</f>
        <v>-0.61182061182061176</v>
      </c>
      <c r="M155" s="32">
        <f>L155*'Расчет субсидий'!Q155</f>
        <v>-12.236412236412235</v>
      </c>
      <c r="N155" s="41">
        <f t="shared" si="16"/>
        <v>-22.566570269446625</v>
      </c>
      <c r="O155" s="27">
        <f>'Расчет субсидий'!R155-1</f>
        <v>0</v>
      </c>
      <c r="P155" s="32">
        <f>O155*'Расчет субсидий'!S155</f>
        <v>0</v>
      </c>
      <c r="Q155" s="41">
        <f t="shared" si="17"/>
        <v>0</v>
      </c>
      <c r="R155" s="27">
        <f>'Расчет субсидий'!V155-1</f>
        <v>-1</v>
      </c>
      <c r="S155" s="32">
        <f>R155*'Расчет субсидий'!W155</f>
        <v>-20</v>
      </c>
      <c r="T155" s="41">
        <f t="shared" si="18"/>
        <v>-36.884292280207184</v>
      </c>
      <c r="U155" s="27">
        <f>'Расчет субсидий'!Z155-1</f>
        <v>-1</v>
      </c>
      <c r="V155" s="32">
        <f>U155*'Расчет субсидий'!AA155</f>
        <v>-30</v>
      </c>
      <c r="W155" s="41">
        <f t="shared" si="19"/>
        <v>-55.326438420310765</v>
      </c>
      <c r="X155" s="32">
        <f t="shared" si="14"/>
        <v>-58.660102441423625</v>
      </c>
    </row>
    <row r="156" spans="1:24" ht="15.6" x14ac:dyDescent="0.25">
      <c r="A156" s="16" t="s">
        <v>157</v>
      </c>
      <c r="B156" s="28">
        <f>'Расчет субсидий'!AF156-'Расчет субсидий'!AE156</f>
        <v>-92.372727272727275</v>
      </c>
      <c r="C156" s="26">
        <f>'Расчет субсидий'!D156-1</f>
        <v>-0.71830985915492951</v>
      </c>
      <c r="D156" s="32">
        <f>C156*'Расчет субсидий'!E156</f>
        <v>-7.1830985915492951</v>
      </c>
      <c r="E156" s="41">
        <f t="shared" si="15"/>
        <v>-15.52639200790537</v>
      </c>
      <c r="F156" s="26" t="s">
        <v>380</v>
      </c>
      <c r="G156" s="32" t="s">
        <v>380</v>
      </c>
      <c r="H156" s="31" t="s">
        <v>380</v>
      </c>
      <c r="I156" s="26" t="s">
        <v>380</v>
      </c>
      <c r="J156" s="32" t="s">
        <v>380</v>
      </c>
      <c r="K156" s="31" t="s">
        <v>380</v>
      </c>
      <c r="L156" s="26">
        <f>'Расчет субсидий'!P156-1</f>
        <v>-0.53896529142108696</v>
      </c>
      <c r="M156" s="32">
        <f>L156*'Расчет субсидий'!Q156</f>
        <v>-10.779305828421739</v>
      </c>
      <c r="N156" s="41">
        <f t="shared" si="16"/>
        <v>-23.299656232210648</v>
      </c>
      <c r="O156" s="27">
        <f>'Расчет субсидий'!R156-1</f>
        <v>0</v>
      </c>
      <c r="P156" s="32">
        <f>O156*'Расчет субсидий'!S156</f>
        <v>0</v>
      </c>
      <c r="Q156" s="41">
        <f t="shared" si="17"/>
        <v>0</v>
      </c>
      <c r="R156" s="27">
        <f>'Расчет субсидий'!V156-1</f>
        <v>-0.15909090909090906</v>
      </c>
      <c r="S156" s="32">
        <f>R156*'Расчет субсидий'!W156</f>
        <v>-4.7727272727272716</v>
      </c>
      <c r="T156" s="41">
        <f t="shared" si="18"/>
        <v>-10.316332657659048</v>
      </c>
      <c r="U156" s="27">
        <f>'Расчет субсидий'!Z156-1</f>
        <v>-1</v>
      </c>
      <c r="V156" s="32">
        <f>U156*'Расчет субсидий'!AA156</f>
        <v>-20</v>
      </c>
      <c r="W156" s="41">
        <f t="shared" si="19"/>
        <v>-43.230346374952212</v>
      </c>
      <c r="X156" s="32">
        <f t="shared" si="14"/>
        <v>-42.735131692698303</v>
      </c>
    </row>
    <row r="157" spans="1:24" ht="15.6" x14ac:dyDescent="0.25">
      <c r="A157" s="16" t="s">
        <v>158</v>
      </c>
      <c r="B157" s="28">
        <f>'Расчет субсидий'!AF157-'Расчет субсидий'!AE157</f>
        <v>-239.85454545454544</v>
      </c>
      <c r="C157" s="26">
        <f>'Расчет субсидий'!D157-1</f>
        <v>-0.93231492361927149</v>
      </c>
      <c r="D157" s="32">
        <f>C157*'Расчет субсидий'!E157</f>
        <v>-9.3231492361927142</v>
      </c>
      <c r="E157" s="41">
        <f t="shared" si="15"/>
        <v>-31.638865283997575</v>
      </c>
      <c r="F157" s="26" t="s">
        <v>380</v>
      </c>
      <c r="G157" s="32" t="s">
        <v>380</v>
      </c>
      <c r="H157" s="31" t="s">
        <v>380</v>
      </c>
      <c r="I157" s="26" t="s">
        <v>380</v>
      </c>
      <c r="J157" s="32" t="s">
        <v>380</v>
      </c>
      <c r="K157" s="31" t="s">
        <v>380</v>
      </c>
      <c r="L157" s="26">
        <f>'Расчет субсидий'!P157-1</f>
        <v>-0.56778679026651213</v>
      </c>
      <c r="M157" s="32">
        <f>L157*'Расчет субсидий'!Q157</f>
        <v>-11.355735805330243</v>
      </c>
      <c r="N157" s="41">
        <f t="shared" si="16"/>
        <v>-38.53661313826948</v>
      </c>
      <c r="O157" s="27">
        <f>'Расчет субсидий'!R157-1</f>
        <v>0</v>
      </c>
      <c r="P157" s="32">
        <f>O157*'Расчет субсидий'!S157</f>
        <v>0</v>
      </c>
      <c r="Q157" s="41">
        <f t="shared" si="17"/>
        <v>0</v>
      </c>
      <c r="R157" s="27">
        <f>'Расчет субсидий'!V157-1</f>
        <v>-1</v>
      </c>
      <c r="S157" s="32">
        <f>R157*'Расчет субсидий'!W157</f>
        <v>-15</v>
      </c>
      <c r="T157" s="41">
        <f t="shared" si="18"/>
        <v>-50.903720109683512</v>
      </c>
      <c r="U157" s="27">
        <f>'Расчет субсидий'!Z157-1</f>
        <v>-1</v>
      </c>
      <c r="V157" s="32">
        <f>U157*'Расчет субсидий'!AA157</f>
        <v>-35</v>
      </c>
      <c r="W157" s="41">
        <f t="shared" si="19"/>
        <v>-118.77534692259486</v>
      </c>
      <c r="X157" s="32">
        <f t="shared" si="14"/>
        <v>-70.67888504152296</v>
      </c>
    </row>
    <row r="158" spans="1:24" ht="15.6" x14ac:dyDescent="0.25">
      <c r="A158" s="16" t="s">
        <v>159</v>
      </c>
      <c r="B158" s="28">
        <f>'Расчет субсидий'!AF158-'Расчет субсидий'!AE158</f>
        <v>35.690909090909088</v>
      </c>
      <c r="C158" s="26">
        <f>'Расчет субсидий'!D158-1</f>
        <v>0.29623725793297218</v>
      </c>
      <c r="D158" s="32">
        <f>C158*'Расчет субсидий'!E158</f>
        <v>2.9623725793297218</v>
      </c>
      <c r="E158" s="41">
        <f t="shared" si="15"/>
        <v>0.19021980293845681</v>
      </c>
      <c r="F158" s="26" t="s">
        <v>380</v>
      </c>
      <c r="G158" s="32" t="s">
        <v>380</v>
      </c>
      <c r="H158" s="31" t="s">
        <v>380</v>
      </c>
      <c r="I158" s="26" t="s">
        <v>380</v>
      </c>
      <c r="J158" s="32" t="s">
        <v>380</v>
      </c>
      <c r="K158" s="31" t="s">
        <v>380</v>
      </c>
      <c r="L158" s="26">
        <f>'Расчет субсидий'!P158-1</f>
        <v>0.63335439039797836</v>
      </c>
      <c r="M158" s="32">
        <f>L158*'Расчет субсидий'!Q158</f>
        <v>12.667087807959568</v>
      </c>
      <c r="N158" s="41">
        <f t="shared" si="16"/>
        <v>0.81337876384860008</v>
      </c>
      <c r="O158" s="27">
        <f>'Расчет субсидий'!R158-1</f>
        <v>0</v>
      </c>
      <c r="P158" s="32">
        <f>O158*'Расчет субсидий'!S158</f>
        <v>0</v>
      </c>
      <c r="Q158" s="41">
        <f t="shared" si="17"/>
        <v>0</v>
      </c>
      <c r="R158" s="27">
        <f>'Расчет субсидий'!V158-1</f>
        <v>-1</v>
      </c>
      <c r="S158" s="32">
        <f>R158*'Расчет субсидий'!W158</f>
        <v>-20</v>
      </c>
      <c r="T158" s="41">
        <f t="shared" si="18"/>
        <v>-1.2842395603155137</v>
      </c>
      <c r="U158" s="27">
        <f>'Расчет субсидий'!Z158-1</f>
        <v>18.673333333333336</v>
      </c>
      <c r="V158" s="32">
        <f>U158*'Расчет субсидий'!AA158</f>
        <v>560.20000000000005</v>
      </c>
      <c r="W158" s="41">
        <f t="shared" si="19"/>
        <v>35.971550084437538</v>
      </c>
      <c r="X158" s="32">
        <f t="shared" si="14"/>
        <v>555.82946038728937</v>
      </c>
    </row>
    <row r="159" spans="1:24" ht="15.6" x14ac:dyDescent="0.25">
      <c r="A159" s="36" t="s">
        <v>160</v>
      </c>
      <c r="B159" s="46"/>
      <c r="C159" s="47"/>
      <c r="D159" s="48"/>
      <c r="E159" s="44"/>
      <c r="F159" s="47"/>
      <c r="G159" s="48"/>
      <c r="H159" s="44"/>
      <c r="I159" s="47"/>
      <c r="J159" s="48"/>
      <c r="K159" s="44"/>
      <c r="L159" s="47"/>
      <c r="M159" s="48"/>
      <c r="N159" s="44"/>
      <c r="O159" s="49"/>
      <c r="P159" s="48"/>
      <c r="Q159" s="44"/>
      <c r="R159" s="49"/>
      <c r="S159" s="48"/>
      <c r="T159" s="44"/>
      <c r="U159" s="49"/>
      <c r="V159" s="48"/>
      <c r="W159" s="44"/>
      <c r="X159" s="48"/>
    </row>
    <row r="160" spans="1:24" ht="15.6" x14ac:dyDescent="0.25">
      <c r="A160" s="16" t="s">
        <v>74</v>
      </c>
      <c r="B160" s="28">
        <f>'Расчет субсидий'!AF160-'Расчет субсидий'!AE160</f>
        <v>-77.900000000000006</v>
      </c>
      <c r="C160" s="26">
        <f>'Расчет субсидий'!D160-1</f>
        <v>-1</v>
      </c>
      <c r="D160" s="32">
        <f>C160*'Расчет субсидий'!E160</f>
        <v>0</v>
      </c>
      <c r="E160" s="41">
        <f t="shared" si="15"/>
        <v>0</v>
      </c>
      <c r="F160" s="26" t="s">
        <v>380</v>
      </c>
      <c r="G160" s="32" t="s">
        <v>380</v>
      </c>
      <c r="H160" s="31" t="s">
        <v>380</v>
      </c>
      <c r="I160" s="26" t="s">
        <v>380</v>
      </c>
      <c r="J160" s="32" t="s">
        <v>380</v>
      </c>
      <c r="K160" s="31" t="s">
        <v>380</v>
      </c>
      <c r="L160" s="26">
        <f>'Расчет субсидий'!P160-1</f>
        <v>-0.16908212560386471</v>
      </c>
      <c r="M160" s="32">
        <f>L160*'Расчет субсидий'!Q160</f>
        <v>-3.3816425120772942</v>
      </c>
      <c r="N160" s="41">
        <f t="shared" si="16"/>
        <v>-4.9348416289592754</v>
      </c>
      <c r="O160" s="27">
        <f>'Расчет субсидий'!R160-1</f>
        <v>0</v>
      </c>
      <c r="P160" s="32">
        <f>O160*'Расчет субсидий'!S160</f>
        <v>0</v>
      </c>
      <c r="Q160" s="41">
        <f t="shared" si="17"/>
        <v>0</v>
      </c>
      <c r="R160" s="27">
        <f>'Расчет субсидий'!V160-1</f>
        <v>-1</v>
      </c>
      <c r="S160" s="32">
        <f>R160*'Расчет субсидий'!W160</f>
        <v>-25</v>
      </c>
      <c r="T160" s="41">
        <f t="shared" si="18"/>
        <v>-36.482579185520365</v>
      </c>
      <c r="U160" s="27">
        <f>'Расчет субсидий'!Z160-1</f>
        <v>-1</v>
      </c>
      <c r="V160" s="32">
        <f>U160*'Расчет субсидий'!AA160</f>
        <v>-25</v>
      </c>
      <c r="W160" s="41">
        <f t="shared" si="19"/>
        <v>-36.482579185520365</v>
      </c>
      <c r="X160" s="32">
        <f t="shared" si="14"/>
        <v>-53.381642512077292</v>
      </c>
    </row>
    <row r="161" spans="1:24" ht="15.6" x14ac:dyDescent="0.25">
      <c r="A161" s="16" t="s">
        <v>161</v>
      </c>
      <c r="B161" s="28">
        <f>'Расчет субсидий'!AF161-'Расчет субсидий'!AE161</f>
        <v>-53.681818181818187</v>
      </c>
      <c r="C161" s="26">
        <f>'Расчет субсидий'!D161-1</f>
        <v>-1</v>
      </c>
      <c r="D161" s="32">
        <f>C161*'Расчет субсидий'!E161</f>
        <v>0</v>
      </c>
      <c r="E161" s="41">
        <f t="shared" si="15"/>
        <v>0</v>
      </c>
      <c r="F161" s="26" t="s">
        <v>380</v>
      </c>
      <c r="G161" s="32" t="s">
        <v>380</v>
      </c>
      <c r="H161" s="31" t="s">
        <v>380</v>
      </c>
      <c r="I161" s="26" t="s">
        <v>380</v>
      </c>
      <c r="J161" s="32" t="s">
        <v>380</v>
      </c>
      <c r="K161" s="31" t="s">
        <v>380</v>
      </c>
      <c r="L161" s="26">
        <f>'Расчет субсидий'!P161-1</f>
        <v>-1</v>
      </c>
      <c r="M161" s="32">
        <f>L161*'Расчет субсидий'!Q161</f>
        <v>-20</v>
      </c>
      <c r="N161" s="41">
        <f t="shared" si="16"/>
        <v>-15.337662337662339</v>
      </c>
      <c r="O161" s="27">
        <f>'Расчет субсидий'!R161-1</f>
        <v>0</v>
      </c>
      <c r="P161" s="32">
        <f>O161*'Расчет субсидий'!S161</f>
        <v>0</v>
      </c>
      <c r="Q161" s="41">
        <f t="shared" si="17"/>
        <v>0</v>
      </c>
      <c r="R161" s="27">
        <f>'Расчет субсидий'!V161-1</f>
        <v>-1</v>
      </c>
      <c r="S161" s="32">
        <f>R161*'Расчет субсидий'!W161</f>
        <v>-45</v>
      </c>
      <c r="T161" s="41">
        <f t="shared" si="18"/>
        <v>-34.509740259740262</v>
      </c>
      <c r="U161" s="27">
        <f>'Расчет субсидий'!Z161-1</f>
        <v>-1</v>
      </c>
      <c r="V161" s="32">
        <f>U161*'Расчет субсидий'!AA161</f>
        <v>-5</v>
      </c>
      <c r="W161" s="41">
        <f t="shared" si="19"/>
        <v>-3.8344155844155847</v>
      </c>
      <c r="X161" s="32">
        <f t="shared" si="14"/>
        <v>-70</v>
      </c>
    </row>
    <row r="162" spans="1:24" ht="15.6" x14ac:dyDescent="0.25">
      <c r="A162" s="16" t="s">
        <v>162</v>
      </c>
      <c r="B162" s="28">
        <f>'Расчет субсидий'!AF162-'Расчет субсидий'!AE162</f>
        <v>-111.02727272727272</v>
      </c>
      <c r="C162" s="26">
        <f>'Расчет субсидий'!D162-1</f>
        <v>-1</v>
      </c>
      <c r="D162" s="32">
        <f>C162*'Расчет субсидий'!E162</f>
        <v>0</v>
      </c>
      <c r="E162" s="41">
        <f t="shared" si="15"/>
        <v>0</v>
      </c>
      <c r="F162" s="26" t="s">
        <v>380</v>
      </c>
      <c r="G162" s="32" t="s">
        <v>380</v>
      </c>
      <c r="H162" s="31" t="s">
        <v>380</v>
      </c>
      <c r="I162" s="26" t="s">
        <v>380</v>
      </c>
      <c r="J162" s="32" t="s">
        <v>380</v>
      </c>
      <c r="K162" s="31" t="s">
        <v>380</v>
      </c>
      <c r="L162" s="26">
        <f>'Расчет субсидий'!P162-1</f>
        <v>-6.4102564102564097E-2</v>
      </c>
      <c r="M162" s="32">
        <f>L162*'Расчет субсидий'!Q162</f>
        <v>-1.2820512820512819</v>
      </c>
      <c r="N162" s="41">
        <f t="shared" si="16"/>
        <v>-2.8008898266214102</v>
      </c>
      <c r="O162" s="27">
        <f>'Расчет субсидий'!R162-1</f>
        <v>0</v>
      </c>
      <c r="P162" s="32">
        <f>O162*'Расчет субсидий'!S162</f>
        <v>0</v>
      </c>
      <c r="Q162" s="41">
        <f t="shared" si="17"/>
        <v>0</v>
      </c>
      <c r="R162" s="27">
        <f>'Расчет субсидий'!V162-1</f>
        <v>-1</v>
      </c>
      <c r="S162" s="32">
        <f>R162*'Расчет субсидий'!W162</f>
        <v>-20</v>
      </c>
      <c r="T162" s="41">
        <f t="shared" si="18"/>
        <v>-43.693881295294013</v>
      </c>
      <c r="U162" s="27">
        <f>'Расчет субсидий'!Z162-1</f>
        <v>-0.98461538461538467</v>
      </c>
      <c r="V162" s="32">
        <f>U162*'Расчет субсидий'!AA162</f>
        <v>-29.53846153846154</v>
      </c>
      <c r="W162" s="41">
        <f t="shared" si="19"/>
        <v>-64.532501605357311</v>
      </c>
      <c r="X162" s="32">
        <f t="shared" si="14"/>
        <v>-50.820512820512818</v>
      </c>
    </row>
    <row r="163" spans="1:24" ht="15.6" x14ac:dyDescent="0.25">
      <c r="A163" s="16" t="s">
        <v>163</v>
      </c>
      <c r="B163" s="28">
        <f>'Расчет субсидий'!AF163-'Расчет субсидий'!AE163</f>
        <v>-84.38181818181819</v>
      </c>
      <c r="C163" s="26">
        <f>'Расчет субсидий'!D163-1</f>
        <v>-1</v>
      </c>
      <c r="D163" s="32">
        <f>C163*'Расчет субсидий'!E163</f>
        <v>0</v>
      </c>
      <c r="E163" s="41">
        <f t="shared" si="15"/>
        <v>0</v>
      </c>
      <c r="F163" s="26" t="s">
        <v>380</v>
      </c>
      <c r="G163" s="32" t="s">
        <v>380</v>
      </c>
      <c r="H163" s="31" t="s">
        <v>380</v>
      </c>
      <c r="I163" s="26" t="s">
        <v>380</v>
      </c>
      <c r="J163" s="32" t="s">
        <v>380</v>
      </c>
      <c r="K163" s="31" t="s">
        <v>380</v>
      </c>
      <c r="L163" s="26">
        <f>'Расчет субсидий'!P163-1</f>
        <v>-0.73481057898498925</v>
      </c>
      <c r="M163" s="32">
        <f>L163*'Расчет субсидий'!Q163</f>
        <v>-14.696211579699785</v>
      </c>
      <c r="N163" s="41">
        <f t="shared" si="16"/>
        <v>-19.911723106060247</v>
      </c>
      <c r="O163" s="27">
        <f>'Расчет субсидий'!R163-1</f>
        <v>0</v>
      </c>
      <c r="P163" s="32">
        <f>O163*'Расчет субсидий'!S163</f>
        <v>0</v>
      </c>
      <c r="Q163" s="41">
        <f t="shared" si="17"/>
        <v>0</v>
      </c>
      <c r="R163" s="27">
        <f>'Расчет субсидий'!V163-1</f>
        <v>-0.98666666666666669</v>
      </c>
      <c r="S163" s="32">
        <f>R163*'Расчет субсидий'!W163</f>
        <v>-24.666666666666668</v>
      </c>
      <c r="T163" s="41">
        <f t="shared" si="18"/>
        <v>-33.420574680252805</v>
      </c>
      <c r="U163" s="27">
        <f>'Расчет субсидий'!Z163-1</f>
        <v>-0.91666666666666663</v>
      </c>
      <c r="V163" s="32">
        <f>U163*'Расчет субсидий'!AA163</f>
        <v>-22.916666666666664</v>
      </c>
      <c r="W163" s="41">
        <f t="shared" si="19"/>
        <v>-31.049520395505141</v>
      </c>
      <c r="X163" s="32">
        <f t="shared" si="14"/>
        <v>-62.279544913033114</v>
      </c>
    </row>
    <row r="164" spans="1:24" ht="15.6" x14ac:dyDescent="0.25">
      <c r="A164" s="16" t="s">
        <v>164</v>
      </c>
      <c r="B164" s="28">
        <f>'Расчет субсидий'!AF164-'Расчет субсидий'!AE164</f>
        <v>-80.22727272727272</v>
      </c>
      <c r="C164" s="26">
        <f>'Расчет субсидий'!D164-1</f>
        <v>0.57058198331669296</v>
      </c>
      <c r="D164" s="32">
        <f>C164*'Расчет субсидий'!E164</f>
        <v>5.7058198331669292</v>
      </c>
      <c r="E164" s="41">
        <f t="shared" si="15"/>
        <v>13.97243197359334</v>
      </c>
      <c r="F164" s="26" t="s">
        <v>380</v>
      </c>
      <c r="G164" s="32" t="s">
        <v>380</v>
      </c>
      <c r="H164" s="31" t="s">
        <v>380</v>
      </c>
      <c r="I164" s="26" t="s">
        <v>380</v>
      </c>
      <c r="J164" s="32" t="s">
        <v>380</v>
      </c>
      <c r="K164" s="31" t="s">
        <v>380</v>
      </c>
      <c r="L164" s="26">
        <f>'Расчет субсидий'!P164-1</f>
        <v>-0.21259296900263314</v>
      </c>
      <c r="M164" s="32">
        <f>L164*'Расчет субсидий'!Q164</f>
        <v>-4.2518593800526627</v>
      </c>
      <c r="N164" s="41">
        <f t="shared" si="16"/>
        <v>-10.411968426296527</v>
      </c>
      <c r="O164" s="27">
        <f>'Расчет субсидий'!R164-1</f>
        <v>0</v>
      </c>
      <c r="P164" s="32">
        <f>O164*'Расчет субсидий'!S164</f>
        <v>0</v>
      </c>
      <c r="Q164" s="41">
        <f t="shared" si="17"/>
        <v>0</v>
      </c>
      <c r="R164" s="27">
        <f>'Расчет субсидий'!V164-1</f>
        <v>-0.5175675675675675</v>
      </c>
      <c r="S164" s="32">
        <f>R164*'Расчет субсидий'!W164</f>
        <v>-12.939189189189188</v>
      </c>
      <c r="T164" s="41">
        <f t="shared" si="18"/>
        <v>-31.685532671131408</v>
      </c>
      <c r="U164" s="27">
        <f>'Расчет субсидий'!Z164-1</f>
        <v>-0.85106382978723405</v>
      </c>
      <c r="V164" s="32">
        <f>U164*'Расчет субсидий'!AA164</f>
        <v>-21.276595744680851</v>
      </c>
      <c r="W164" s="41">
        <f t="shared" si="19"/>
        <v>-52.102203603438127</v>
      </c>
      <c r="X164" s="32">
        <f t="shared" si="14"/>
        <v>-32.76182448075577</v>
      </c>
    </row>
    <row r="165" spans="1:24" ht="15.6" x14ac:dyDescent="0.25">
      <c r="A165" s="16" t="s">
        <v>165</v>
      </c>
      <c r="B165" s="28">
        <f>'Расчет субсидий'!AF165-'Расчет субсидий'!AE165</f>
        <v>-116.66363636363637</v>
      </c>
      <c r="C165" s="26">
        <f>'Расчет субсидий'!D165-1</f>
        <v>-1</v>
      </c>
      <c r="D165" s="32">
        <f>C165*'Расчет субсидий'!E165</f>
        <v>0</v>
      </c>
      <c r="E165" s="41">
        <f t="shared" si="15"/>
        <v>0</v>
      </c>
      <c r="F165" s="26" t="s">
        <v>380</v>
      </c>
      <c r="G165" s="32" t="s">
        <v>380</v>
      </c>
      <c r="H165" s="31" t="s">
        <v>380</v>
      </c>
      <c r="I165" s="26" t="s">
        <v>380</v>
      </c>
      <c r="J165" s="32" t="s">
        <v>380</v>
      </c>
      <c r="K165" s="31" t="s">
        <v>380</v>
      </c>
      <c r="L165" s="26">
        <f>'Расчет субсидий'!P165-1</f>
        <v>-0.61545293072824159</v>
      </c>
      <c r="M165" s="32">
        <f>L165*'Расчет субсидий'!Q165</f>
        <v>-12.309058614564831</v>
      </c>
      <c r="N165" s="41">
        <f t="shared" si="16"/>
        <v>-23.35913129318855</v>
      </c>
      <c r="O165" s="27">
        <f>'Расчет субсидий'!R165-1</f>
        <v>0</v>
      </c>
      <c r="P165" s="32">
        <f>O165*'Расчет субсидий'!S165</f>
        <v>0</v>
      </c>
      <c r="Q165" s="41">
        <f t="shared" si="17"/>
        <v>0</v>
      </c>
      <c r="R165" s="27">
        <f>'Расчет субсидий'!V165-1</f>
        <v>-1</v>
      </c>
      <c r="S165" s="32">
        <f>R165*'Расчет субсидий'!W165</f>
        <v>-25</v>
      </c>
      <c r="T165" s="41">
        <f t="shared" si="18"/>
        <v>-47.442968679888722</v>
      </c>
      <c r="U165" s="27">
        <f>'Расчет субсидий'!Z165-1</f>
        <v>-0.96666666666666667</v>
      </c>
      <c r="V165" s="32">
        <f>U165*'Расчет субсидий'!AA165</f>
        <v>-24.166666666666668</v>
      </c>
      <c r="W165" s="41">
        <f t="shared" si="19"/>
        <v>-45.861536390559095</v>
      </c>
      <c r="X165" s="32">
        <f t="shared" si="14"/>
        <v>-61.475725281231504</v>
      </c>
    </row>
    <row r="166" spans="1:24" ht="15.6" x14ac:dyDescent="0.25">
      <c r="A166" s="16" t="s">
        <v>166</v>
      </c>
      <c r="B166" s="28">
        <f>'Расчет субсидий'!AF166-'Расчет субсидий'!AE166</f>
        <v>53.990909090909099</v>
      </c>
      <c r="C166" s="26">
        <f>'Расчет субсидий'!D166-1</f>
        <v>148.27142857142857</v>
      </c>
      <c r="D166" s="32">
        <f>C166*'Расчет субсидий'!E166</f>
        <v>1482.7142857142858</v>
      </c>
      <c r="E166" s="41">
        <f t="shared" si="15"/>
        <v>48.121954237795336</v>
      </c>
      <c r="F166" s="26" t="s">
        <v>380</v>
      </c>
      <c r="G166" s="32" t="s">
        <v>380</v>
      </c>
      <c r="H166" s="31" t="s">
        <v>380</v>
      </c>
      <c r="I166" s="26" t="s">
        <v>380</v>
      </c>
      <c r="J166" s="32" t="s">
        <v>380</v>
      </c>
      <c r="K166" s="31" t="s">
        <v>380</v>
      </c>
      <c r="L166" s="26">
        <f>'Расчет субсидий'!P166-1</f>
        <v>-0.52864435621100392</v>
      </c>
      <c r="M166" s="32">
        <f>L166*'Расчет субсидий'!Q166</f>
        <v>-10.572887124220077</v>
      </c>
      <c r="N166" s="41">
        <f t="shared" si="16"/>
        <v>-0.34314634670697164</v>
      </c>
      <c r="O166" s="27">
        <f>'Расчет субсидий'!R166-1</f>
        <v>0</v>
      </c>
      <c r="P166" s="32">
        <f>O166*'Расчет субсидий'!S166</f>
        <v>0</v>
      </c>
      <c r="Q166" s="41">
        <f t="shared" si="17"/>
        <v>0</v>
      </c>
      <c r="R166" s="27">
        <f>'Расчет субсидий'!V166-1</f>
        <v>5.8666666666666671</v>
      </c>
      <c r="S166" s="32">
        <f>R166*'Расчет субсидий'!W166</f>
        <v>205.33333333333334</v>
      </c>
      <c r="T166" s="41">
        <f t="shared" si="18"/>
        <v>6.6641573264403595</v>
      </c>
      <c r="U166" s="27">
        <f>'Расчет субсидий'!Z166-1</f>
        <v>-0.9285714285714286</v>
      </c>
      <c r="V166" s="32">
        <f>U166*'Расчет субсидий'!AA166</f>
        <v>-13.928571428571429</v>
      </c>
      <c r="W166" s="41">
        <f t="shared" si="19"/>
        <v>-0.45205612661962086</v>
      </c>
      <c r="X166" s="32">
        <f t="shared" si="14"/>
        <v>1663.5461604948275</v>
      </c>
    </row>
    <row r="167" spans="1:24" ht="15.6" x14ac:dyDescent="0.25">
      <c r="A167" s="16" t="s">
        <v>167</v>
      </c>
      <c r="B167" s="28">
        <f>'Расчет субсидий'!AF167-'Расчет субсидий'!AE167</f>
        <v>-53.509090909090908</v>
      </c>
      <c r="C167" s="26">
        <f>'Расчет субсидий'!D167-1</f>
        <v>-1</v>
      </c>
      <c r="D167" s="32">
        <f>C167*'Расчет субсидий'!E167</f>
        <v>0</v>
      </c>
      <c r="E167" s="41">
        <f t="shared" si="15"/>
        <v>0</v>
      </c>
      <c r="F167" s="26" t="s">
        <v>380</v>
      </c>
      <c r="G167" s="32" t="s">
        <v>380</v>
      </c>
      <c r="H167" s="31" t="s">
        <v>380</v>
      </c>
      <c r="I167" s="26" t="s">
        <v>380</v>
      </c>
      <c r="J167" s="32" t="s">
        <v>380</v>
      </c>
      <c r="K167" s="31" t="s">
        <v>380</v>
      </c>
      <c r="L167" s="26">
        <f>'Расчет субсидий'!P167-1</f>
        <v>0.35135135135135132</v>
      </c>
      <c r="M167" s="32">
        <f>L167*'Расчет субсидий'!Q167</f>
        <v>7.0270270270270263</v>
      </c>
      <c r="N167" s="41">
        <f t="shared" si="16"/>
        <v>8.7499142367066884</v>
      </c>
      <c r="O167" s="27">
        <f>'Расчет субсидий'!R167-1</f>
        <v>0</v>
      </c>
      <c r="P167" s="32">
        <f>O167*'Расчет субсидий'!S167</f>
        <v>0</v>
      </c>
      <c r="Q167" s="41">
        <f t="shared" si="17"/>
        <v>0</v>
      </c>
      <c r="R167" s="27">
        <f>'Расчет субсидий'!V167-1</f>
        <v>-1</v>
      </c>
      <c r="S167" s="32">
        <f>R167*'Расчет субсидий'!W167</f>
        <v>-15</v>
      </c>
      <c r="T167" s="41">
        <f t="shared" si="18"/>
        <v>-18.677701543739278</v>
      </c>
      <c r="U167" s="27">
        <f>'Расчет субсидий'!Z167-1</f>
        <v>-1</v>
      </c>
      <c r="V167" s="32">
        <f>U167*'Расчет субсидий'!AA167</f>
        <v>-35</v>
      </c>
      <c r="W167" s="41">
        <f t="shared" si="19"/>
        <v>-43.581303602058313</v>
      </c>
      <c r="X167" s="32">
        <f t="shared" si="14"/>
        <v>-42.972972972972975</v>
      </c>
    </row>
    <row r="168" spans="1:24" ht="15.6" x14ac:dyDescent="0.25">
      <c r="A168" s="16" t="s">
        <v>168</v>
      </c>
      <c r="B168" s="28">
        <f>'Расчет субсидий'!AF168-'Расчет субсидий'!AE168</f>
        <v>-82.481818181818184</v>
      </c>
      <c r="C168" s="26">
        <f>'Расчет субсидий'!D168-1</f>
        <v>-1</v>
      </c>
      <c r="D168" s="32">
        <f>C168*'Расчет субсидий'!E168</f>
        <v>0</v>
      </c>
      <c r="E168" s="41">
        <f t="shared" si="15"/>
        <v>0</v>
      </c>
      <c r="F168" s="26" t="s">
        <v>380</v>
      </c>
      <c r="G168" s="32" t="s">
        <v>380</v>
      </c>
      <c r="H168" s="31" t="s">
        <v>380</v>
      </c>
      <c r="I168" s="26" t="s">
        <v>380</v>
      </c>
      <c r="J168" s="32" t="s">
        <v>380</v>
      </c>
      <c r="K168" s="31" t="s">
        <v>380</v>
      </c>
      <c r="L168" s="26">
        <f>'Расчет субсидий'!P168-1</f>
        <v>-0.96443228454172369</v>
      </c>
      <c r="M168" s="32">
        <f>L168*'Расчет субсидий'!Q168</f>
        <v>-19.288645690834475</v>
      </c>
      <c r="N168" s="41">
        <f t="shared" si="16"/>
        <v>-22.96137485416854</v>
      </c>
      <c r="O168" s="27">
        <f>'Расчет субсидий'!R168-1</f>
        <v>0</v>
      </c>
      <c r="P168" s="32">
        <f>O168*'Расчет субсидий'!S168</f>
        <v>0</v>
      </c>
      <c r="Q168" s="41">
        <f t="shared" si="17"/>
        <v>0</v>
      </c>
      <c r="R168" s="27">
        <f>'Расчет субсидий'!V168-1</f>
        <v>-1</v>
      </c>
      <c r="S168" s="32">
        <f>R168*'Расчет субсидий'!W168</f>
        <v>-35</v>
      </c>
      <c r="T168" s="41">
        <f t="shared" si="18"/>
        <v>-41.664310329354755</v>
      </c>
      <c r="U168" s="27">
        <f>'Расчет субсидий'!Z168-1</f>
        <v>-1</v>
      </c>
      <c r="V168" s="32">
        <f>U168*'Расчет субсидий'!AA168</f>
        <v>-15</v>
      </c>
      <c r="W168" s="41">
        <f t="shared" si="19"/>
        <v>-17.856132998294896</v>
      </c>
      <c r="X168" s="32">
        <f t="shared" si="14"/>
        <v>-69.288645690834471</v>
      </c>
    </row>
    <row r="169" spans="1:24" ht="15.6" x14ac:dyDescent="0.25">
      <c r="A169" s="16" t="s">
        <v>102</v>
      </c>
      <c r="B169" s="28">
        <f>'Расчет субсидий'!AF169-'Расчет субсидий'!AE169</f>
        <v>-124.7</v>
      </c>
      <c r="C169" s="26">
        <f>'Расчет субсидий'!D169-1</f>
        <v>1.3069690965048508E-3</v>
      </c>
      <c r="D169" s="32">
        <f>C169*'Расчет субсидий'!E169</f>
        <v>1.3069690965048508E-2</v>
      </c>
      <c r="E169" s="41">
        <f t="shared" si="15"/>
        <v>3.2188882818386853E-2</v>
      </c>
      <c r="F169" s="26" t="s">
        <v>380</v>
      </c>
      <c r="G169" s="32" t="s">
        <v>380</v>
      </c>
      <c r="H169" s="31" t="s">
        <v>380</v>
      </c>
      <c r="I169" s="26" t="s">
        <v>380</v>
      </c>
      <c r="J169" s="32" t="s">
        <v>380</v>
      </c>
      <c r="K169" s="31" t="s">
        <v>380</v>
      </c>
      <c r="L169" s="26">
        <f>'Расчет субсидий'!P169-1</f>
        <v>-3.2258064516129004E-2</v>
      </c>
      <c r="M169" s="32">
        <f>L169*'Расчет субсидий'!Q169</f>
        <v>-0.64516129032258007</v>
      </c>
      <c r="N169" s="41">
        <f t="shared" si="16"/>
        <v>-1.588945081309787</v>
      </c>
      <c r="O169" s="27">
        <f>'Расчет субсидий'!R169-1</f>
        <v>0</v>
      </c>
      <c r="P169" s="32">
        <f>O169*'Расчет субсидий'!S169</f>
        <v>0</v>
      </c>
      <c r="Q169" s="41">
        <f t="shared" si="17"/>
        <v>0</v>
      </c>
      <c r="R169" s="27">
        <f>'Расчет субсидий'!V169-1</f>
        <v>-1</v>
      </c>
      <c r="S169" s="32">
        <f>R169*'Расчет субсидий'!W169</f>
        <v>-25</v>
      </c>
      <c r="T169" s="41">
        <f t="shared" si="18"/>
        <v>-61.571621900754302</v>
      </c>
      <c r="U169" s="27">
        <f>'Расчет субсидий'!Z169-1</f>
        <v>-1</v>
      </c>
      <c r="V169" s="32">
        <f>U169*'Расчет субсидий'!AA169</f>
        <v>-25</v>
      </c>
      <c r="W169" s="41">
        <f t="shared" si="19"/>
        <v>-61.571621900754302</v>
      </c>
      <c r="X169" s="32">
        <f t="shared" si="14"/>
        <v>-50.63209159935753</v>
      </c>
    </row>
    <row r="170" spans="1:24" ht="15.6" x14ac:dyDescent="0.25">
      <c r="A170" s="16" t="s">
        <v>169</v>
      </c>
      <c r="B170" s="28">
        <f>'Расчет субсидий'!AF170-'Расчет субсидий'!AE170</f>
        <v>-141.29090909090905</v>
      </c>
      <c r="C170" s="26">
        <f>'Расчет субсидий'!D170-1</f>
        <v>-1</v>
      </c>
      <c r="D170" s="32">
        <f>C170*'Расчет субсидий'!E170</f>
        <v>0</v>
      </c>
      <c r="E170" s="41">
        <f t="shared" si="15"/>
        <v>0</v>
      </c>
      <c r="F170" s="26" t="s">
        <v>380</v>
      </c>
      <c r="G170" s="32" t="s">
        <v>380</v>
      </c>
      <c r="H170" s="31" t="s">
        <v>380</v>
      </c>
      <c r="I170" s="26" t="s">
        <v>380</v>
      </c>
      <c r="J170" s="32" t="s">
        <v>380</v>
      </c>
      <c r="K170" s="31" t="s">
        <v>380</v>
      </c>
      <c r="L170" s="26">
        <f>'Расчет субсидий'!P170-1</f>
        <v>-0.65074626865671648</v>
      </c>
      <c r="M170" s="32">
        <f>L170*'Расчет субсидий'!Q170</f>
        <v>-13.014925373134329</v>
      </c>
      <c r="N170" s="41">
        <f t="shared" si="16"/>
        <v>-44.416881315318598</v>
      </c>
      <c r="O170" s="27">
        <f>'Расчет субсидий'!R170-1</f>
        <v>0</v>
      </c>
      <c r="P170" s="32">
        <f>O170*'Расчет субсидий'!S170</f>
        <v>0</v>
      </c>
      <c r="Q170" s="41">
        <f t="shared" si="17"/>
        <v>0</v>
      </c>
      <c r="R170" s="27">
        <f>'Расчет субсидий'!V170-1</f>
        <v>3.256842105263158</v>
      </c>
      <c r="S170" s="32">
        <f>R170*'Расчет субсидий'!W170</f>
        <v>16.284210526315789</v>
      </c>
      <c r="T170" s="41">
        <f t="shared" si="18"/>
        <v>55.574183141615855</v>
      </c>
      <c r="U170" s="27">
        <f>'Расчет субсидий'!Z170-1</f>
        <v>-0.9926666666666667</v>
      </c>
      <c r="V170" s="32">
        <f>U170*'Расчет субсидий'!AA170</f>
        <v>-44.67</v>
      </c>
      <c r="W170" s="41">
        <f t="shared" si="19"/>
        <v>-152.4482109172063</v>
      </c>
      <c r="X170" s="32">
        <f t="shared" si="14"/>
        <v>-41.400714846818545</v>
      </c>
    </row>
    <row r="171" spans="1:24" ht="15.6" x14ac:dyDescent="0.25">
      <c r="A171" s="16" t="s">
        <v>170</v>
      </c>
      <c r="B171" s="28">
        <f>'Расчет субсидий'!AF171-'Расчет субсидий'!AE171</f>
        <v>129.13636363636363</v>
      </c>
      <c r="C171" s="26">
        <f>'Расчет субсидий'!D171-1</f>
        <v>5.4065934065933963E-2</v>
      </c>
      <c r="D171" s="32">
        <f>C171*'Расчет субсидий'!E171</f>
        <v>0.54065934065933963</v>
      </c>
      <c r="E171" s="41">
        <f t="shared" si="15"/>
        <v>0.21229606732863829</v>
      </c>
      <c r="F171" s="26" t="s">
        <v>380</v>
      </c>
      <c r="G171" s="32" t="s">
        <v>380</v>
      </c>
      <c r="H171" s="31" t="s">
        <v>380</v>
      </c>
      <c r="I171" s="26" t="s">
        <v>380</v>
      </c>
      <c r="J171" s="32" t="s">
        <v>380</v>
      </c>
      <c r="K171" s="31" t="s">
        <v>380</v>
      </c>
      <c r="L171" s="26">
        <f>'Расчет субсидий'!P171-1</f>
        <v>-0.13151796060254917</v>
      </c>
      <c r="M171" s="32">
        <f>L171*'Расчет субсидий'!Q171</f>
        <v>-2.6303592120509833</v>
      </c>
      <c r="N171" s="41">
        <f t="shared" si="16"/>
        <v>-1.0328405973696611</v>
      </c>
      <c r="O171" s="27">
        <f>'Расчет субсидий'!R171-1</f>
        <v>0</v>
      </c>
      <c r="P171" s="32">
        <f>O171*'Расчет субсидий'!S171</f>
        <v>0</v>
      </c>
      <c r="Q171" s="41">
        <f t="shared" si="17"/>
        <v>0</v>
      </c>
      <c r="R171" s="27">
        <f>'Расчет субсидий'!V171-1</f>
        <v>7.4500000000000011</v>
      </c>
      <c r="S171" s="32">
        <f>R171*'Расчет субсидий'!W171</f>
        <v>335.25000000000006</v>
      </c>
      <c r="T171" s="41">
        <f t="shared" si="18"/>
        <v>131.63974284644874</v>
      </c>
      <c r="U171" s="27">
        <f>'Расчет субсидий'!Z171-1</f>
        <v>-0.85714285714285721</v>
      </c>
      <c r="V171" s="32">
        <f>U171*'Расчет субсидий'!AA171</f>
        <v>-4.2857142857142865</v>
      </c>
      <c r="W171" s="41">
        <f t="shared" si="19"/>
        <v>-1.6828346800440874</v>
      </c>
      <c r="X171" s="32">
        <f t="shared" si="14"/>
        <v>328.87458584289413</v>
      </c>
    </row>
    <row r="172" spans="1:24" ht="15.6" x14ac:dyDescent="0.25">
      <c r="A172" s="16" t="s">
        <v>171</v>
      </c>
      <c r="B172" s="28">
        <f>'Расчет субсидий'!AF172-'Расчет субсидий'!AE172</f>
        <v>52.181818181818187</v>
      </c>
      <c r="C172" s="26">
        <f>'Расчет субсидий'!D172-1</f>
        <v>100.25</v>
      </c>
      <c r="D172" s="32">
        <f>C172*'Расчет субсидий'!E172</f>
        <v>1002.5</v>
      </c>
      <c r="E172" s="41">
        <f t="shared" si="15"/>
        <v>54.859934853420199</v>
      </c>
      <c r="F172" s="26" t="s">
        <v>380</v>
      </c>
      <c r="G172" s="32" t="s">
        <v>380</v>
      </c>
      <c r="H172" s="31" t="s">
        <v>380</v>
      </c>
      <c r="I172" s="26" t="s">
        <v>380</v>
      </c>
      <c r="J172" s="32" t="s">
        <v>380</v>
      </c>
      <c r="K172" s="31" t="s">
        <v>380</v>
      </c>
      <c r="L172" s="26">
        <f>'Расчет субсидий'!P172-1</f>
        <v>5.3030303030303205E-2</v>
      </c>
      <c r="M172" s="32">
        <f>L172*'Расчет субсидий'!Q172</f>
        <v>1.0606060606060641</v>
      </c>
      <c r="N172" s="41">
        <f t="shared" si="16"/>
        <v>5.8039680189517516E-2</v>
      </c>
      <c r="O172" s="27">
        <f>'Расчет субсидий'!R172-1</f>
        <v>0</v>
      </c>
      <c r="P172" s="32">
        <f>O172*'Расчет субсидий'!S172</f>
        <v>0</v>
      </c>
      <c r="Q172" s="41">
        <f t="shared" si="17"/>
        <v>0</v>
      </c>
      <c r="R172" s="27">
        <f>'Расчет субсидий'!V172-1</f>
        <v>-1</v>
      </c>
      <c r="S172" s="32">
        <f>R172*'Расчет субсидий'!W172</f>
        <v>-45</v>
      </c>
      <c r="T172" s="41">
        <f t="shared" si="18"/>
        <v>-2.4625407166123781</v>
      </c>
      <c r="U172" s="27">
        <f>'Расчет субсидий'!Z172-1</f>
        <v>-1</v>
      </c>
      <c r="V172" s="32">
        <f>U172*'Расчет субсидий'!AA172</f>
        <v>-5</v>
      </c>
      <c r="W172" s="41">
        <f t="shared" si="19"/>
        <v>-0.2736156351791531</v>
      </c>
      <c r="X172" s="32">
        <f t="shared" si="14"/>
        <v>953.56060606060612</v>
      </c>
    </row>
    <row r="173" spans="1:24" ht="15.6" x14ac:dyDescent="0.25">
      <c r="A173" s="36" t="s">
        <v>172</v>
      </c>
      <c r="B173" s="46"/>
      <c r="C173" s="47"/>
      <c r="D173" s="48"/>
      <c r="E173" s="44"/>
      <c r="F173" s="47"/>
      <c r="G173" s="48"/>
      <c r="H173" s="44"/>
      <c r="I173" s="47"/>
      <c r="J173" s="48"/>
      <c r="K173" s="44"/>
      <c r="L173" s="47"/>
      <c r="M173" s="48"/>
      <c r="N173" s="44"/>
      <c r="O173" s="49"/>
      <c r="P173" s="48"/>
      <c r="Q173" s="44"/>
      <c r="R173" s="49"/>
      <c r="S173" s="48"/>
      <c r="T173" s="44"/>
      <c r="U173" s="49"/>
      <c r="V173" s="48"/>
      <c r="W173" s="44"/>
      <c r="X173" s="48"/>
    </row>
    <row r="174" spans="1:24" ht="15.6" x14ac:dyDescent="0.25">
      <c r="A174" s="16" t="s">
        <v>173</v>
      </c>
      <c r="B174" s="28">
        <f>'Расчет субсидий'!AF174-'Расчет субсидий'!AE174</f>
        <v>-32.77272727272728</v>
      </c>
      <c r="C174" s="26">
        <f>'Расчет субсидий'!D174-1</f>
        <v>-1</v>
      </c>
      <c r="D174" s="32">
        <f>C174*'Расчет субсидий'!E174</f>
        <v>0</v>
      </c>
      <c r="E174" s="41">
        <f t="shared" si="15"/>
        <v>0</v>
      </c>
      <c r="F174" s="26" t="s">
        <v>380</v>
      </c>
      <c r="G174" s="32" t="s">
        <v>380</v>
      </c>
      <c r="H174" s="31" t="s">
        <v>380</v>
      </c>
      <c r="I174" s="26" t="s">
        <v>380</v>
      </c>
      <c r="J174" s="32" t="s">
        <v>380</v>
      </c>
      <c r="K174" s="31" t="s">
        <v>380</v>
      </c>
      <c r="L174" s="26">
        <f>'Расчет субсидий'!P174-1</f>
        <v>-0.58938053097345133</v>
      </c>
      <c r="M174" s="32">
        <f>L174*'Расчет субсидий'!Q174</f>
        <v>-11.787610619469026</v>
      </c>
      <c r="N174" s="41">
        <f t="shared" si="16"/>
        <v>-19.876790934726937</v>
      </c>
      <c r="O174" s="27">
        <f>'Расчет субсидий'!R174-1</f>
        <v>0</v>
      </c>
      <c r="P174" s="32">
        <f>O174*'Расчет субсидий'!S174</f>
        <v>0</v>
      </c>
      <c r="Q174" s="41">
        <f t="shared" si="17"/>
        <v>0</v>
      </c>
      <c r="R174" s="27">
        <f>'Расчет субсидий'!V174-1</f>
        <v>-6.1363636363636287E-2</v>
      </c>
      <c r="S174" s="32">
        <f>R174*'Расчет субсидий'!W174</f>
        <v>-2.1477272727272698</v>
      </c>
      <c r="T174" s="41">
        <f t="shared" si="18"/>
        <v>-3.6215928200327832</v>
      </c>
      <c r="U174" s="27">
        <f>'Расчет субсидий'!Z174-1</f>
        <v>-0.3666666666666667</v>
      </c>
      <c r="V174" s="32">
        <f>U174*'Расчет субсидий'!AA174</f>
        <v>-5.5</v>
      </c>
      <c r="W174" s="41">
        <f t="shared" si="19"/>
        <v>-9.2743435179675622</v>
      </c>
      <c r="X174" s="32">
        <f t="shared" si="14"/>
        <v>-19.435337892196294</v>
      </c>
    </row>
    <row r="175" spans="1:24" ht="15.6" x14ac:dyDescent="0.25">
      <c r="A175" s="16" t="s">
        <v>174</v>
      </c>
      <c r="B175" s="28">
        <f>'Расчет субсидий'!AF175-'Расчет субсидий'!AE175</f>
        <v>-56.145454545454527</v>
      </c>
      <c r="C175" s="26">
        <f>'Расчет субсидий'!D175-1</f>
        <v>8.3505617977527979E-2</v>
      </c>
      <c r="D175" s="32">
        <f>C175*'Расчет субсидий'!E175</f>
        <v>0.83505617977527979</v>
      </c>
      <c r="E175" s="41">
        <f t="shared" si="15"/>
        <v>1.9044347882597434</v>
      </c>
      <c r="F175" s="26" t="s">
        <v>380</v>
      </c>
      <c r="G175" s="32" t="s">
        <v>380</v>
      </c>
      <c r="H175" s="31" t="s">
        <v>380</v>
      </c>
      <c r="I175" s="26" t="s">
        <v>380</v>
      </c>
      <c r="J175" s="32" t="s">
        <v>380</v>
      </c>
      <c r="K175" s="31" t="s">
        <v>380</v>
      </c>
      <c r="L175" s="26">
        <f>'Расчет субсидий'!P175-1</f>
        <v>-0.52268518518518514</v>
      </c>
      <c r="M175" s="32">
        <f>L175*'Расчет субсидий'!Q175</f>
        <v>-10.453703703703702</v>
      </c>
      <c r="N175" s="41">
        <f t="shared" si="16"/>
        <v>-23.840787580124925</v>
      </c>
      <c r="O175" s="27">
        <f>'Расчет субсидий'!R175-1</f>
        <v>0</v>
      </c>
      <c r="P175" s="32">
        <f>O175*'Расчет субсидий'!S175</f>
        <v>0</v>
      </c>
      <c r="Q175" s="41">
        <f t="shared" si="17"/>
        <v>0</v>
      </c>
      <c r="R175" s="27">
        <f>'Расчет субсидий'!V175-1</f>
        <v>-0.6333333333333333</v>
      </c>
      <c r="S175" s="32">
        <f>R175*'Расчет субсидий'!W175</f>
        <v>-15.833333333333332</v>
      </c>
      <c r="T175" s="41">
        <f t="shared" si="18"/>
        <v>-36.109607406566539</v>
      </c>
      <c r="U175" s="27">
        <f>'Расчет субсидий'!Z175-1</f>
        <v>3.3333333333333437E-2</v>
      </c>
      <c r="V175" s="32">
        <f>U175*'Расчет субсидий'!AA175</f>
        <v>0.83333333333333592</v>
      </c>
      <c r="W175" s="41">
        <f t="shared" si="19"/>
        <v>1.9005056529771922</v>
      </c>
      <c r="X175" s="32">
        <f t="shared" si="14"/>
        <v>-24.61864752392842</v>
      </c>
    </row>
    <row r="176" spans="1:24" ht="15.6" x14ac:dyDescent="0.25">
      <c r="A176" s="16" t="s">
        <v>175</v>
      </c>
      <c r="B176" s="28">
        <f>'Расчет субсидий'!AF176-'Расчет субсидий'!AE176</f>
        <v>16.190909090909088</v>
      </c>
      <c r="C176" s="26">
        <f>'Расчет субсидий'!D176-1</f>
        <v>-1</v>
      </c>
      <c r="D176" s="32">
        <f>C176*'Расчет субсидий'!E176</f>
        <v>0</v>
      </c>
      <c r="E176" s="41">
        <f t="shared" si="15"/>
        <v>0</v>
      </c>
      <c r="F176" s="26" t="s">
        <v>380</v>
      </c>
      <c r="G176" s="32" t="s">
        <v>380</v>
      </c>
      <c r="H176" s="31" t="s">
        <v>380</v>
      </c>
      <c r="I176" s="26" t="s">
        <v>380</v>
      </c>
      <c r="J176" s="32" t="s">
        <v>380</v>
      </c>
      <c r="K176" s="31" t="s">
        <v>380</v>
      </c>
      <c r="L176" s="26">
        <f>'Расчет субсидий'!P176-1</f>
        <v>0.33255813953488356</v>
      </c>
      <c r="M176" s="32">
        <f>L176*'Расчет субсидий'!Q176</f>
        <v>6.6511627906976711</v>
      </c>
      <c r="N176" s="41">
        <f t="shared" si="16"/>
        <v>1.0097252507631915</v>
      </c>
      <c r="O176" s="27">
        <f>'Расчет субсидий'!R176-1</f>
        <v>0</v>
      </c>
      <c r="P176" s="32">
        <f>O176*'Расчет субсидий'!S176</f>
        <v>0</v>
      </c>
      <c r="Q176" s="41">
        <f t="shared" si="17"/>
        <v>0</v>
      </c>
      <c r="R176" s="27">
        <f>'Расчет субсидий'!V176-1</f>
        <v>-1</v>
      </c>
      <c r="S176" s="32">
        <f>R176*'Расчет субсидий'!W176</f>
        <v>-20</v>
      </c>
      <c r="T176" s="41">
        <f t="shared" si="18"/>
        <v>-3.0362367680291795</v>
      </c>
      <c r="U176" s="27">
        <f>'Расчет субсидий'!Z176-1</f>
        <v>4</v>
      </c>
      <c r="V176" s="32">
        <f>U176*'Расчет субсидий'!AA176</f>
        <v>120</v>
      </c>
      <c r="W176" s="41">
        <f t="shared" si="19"/>
        <v>18.217420608175075</v>
      </c>
      <c r="X176" s="32">
        <f t="shared" ref="X176:X239" si="20">D176+M176+P176+S176+V176</f>
        <v>106.65116279069767</v>
      </c>
    </row>
    <row r="177" spans="1:24" ht="15.6" x14ac:dyDescent="0.25">
      <c r="A177" s="16" t="s">
        <v>176</v>
      </c>
      <c r="B177" s="28">
        <f>'Расчет субсидий'!AF177-'Расчет субсидий'!AE177</f>
        <v>-9.6545454545454561</v>
      </c>
      <c r="C177" s="26">
        <f>'Расчет субсидий'!D177-1</f>
        <v>-1</v>
      </c>
      <c r="D177" s="32">
        <f>C177*'Расчет субсидий'!E177</f>
        <v>0</v>
      </c>
      <c r="E177" s="41">
        <f t="shared" si="15"/>
        <v>0</v>
      </c>
      <c r="F177" s="26" t="s">
        <v>380</v>
      </c>
      <c r="G177" s="32" t="s">
        <v>380</v>
      </c>
      <c r="H177" s="31" t="s">
        <v>380</v>
      </c>
      <c r="I177" s="26" t="s">
        <v>380</v>
      </c>
      <c r="J177" s="32" t="s">
        <v>380</v>
      </c>
      <c r="K177" s="31" t="s">
        <v>380</v>
      </c>
      <c r="L177" s="26">
        <f>'Расчет субсидий'!P177-1</f>
        <v>-0.79374999999999996</v>
      </c>
      <c r="M177" s="32">
        <f>L177*'Расчет субсидий'!Q177</f>
        <v>-15.875</v>
      </c>
      <c r="N177" s="41">
        <f t="shared" si="16"/>
        <v>-9.6545454545454561</v>
      </c>
      <c r="O177" s="27">
        <f>'Расчет субсидий'!R177-1</f>
        <v>0</v>
      </c>
      <c r="P177" s="32">
        <f>O177*'Расчет субсидий'!S177</f>
        <v>0</v>
      </c>
      <c r="Q177" s="41">
        <f t="shared" si="17"/>
        <v>0</v>
      </c>
      <c r="R177" s="27">
        <f>'Расчет субсидий'!V177-1</f>
        <v>-1</v>
      </c>
      <c r="S177" s="32">
        <f>R177*'Расчет субсидий'!W177</f>
        <v>-25</v>
      </c>
      <c r="T177" s="41">
        <f t="shared" si="18"/>
        <v>-15.204008589835365</v>
      </c>
      <c r="U177" s="27">
        <f>'Расчет субсидий'!Z177-1</f>
        <v>1</v>
      </c>
      <c r="V177" s="32">
        <f>U177*'Расчет субсидий'!AA177</f>
        <v>25</v>
      </c>
      <c r="W177" s="41">
        <f t="shared" si="19"/>
        <v>15.204008589835365</v>
      </c>
      <c r="X177" s="32">
        <f t="shared" si="20"/>
        <v>-15.875</v>
      </c>
    </row>
    <row r="178" spans="1:24" ht="15.6" x14ac:dyDescent="0.25">
      <c r="A178" s="16" t="s">
        <v>177</v>
      </c>
      <c r="B178" s="28">
        <f>'Расчет субсидий'!AF178-'Расчет субсидий'!AE178</f>
        <v>-33.290909090909096</v>
      </c>
      <c r="C178" s="26">
        <f>'Расчет субсидий'!D178-1</f>
        <v>-1</v>
      </c>
      <c r="D178" s="32">
        <f>C178*'Расчет субсидий'!E178</f>
        <v>0</v>
      </c>
      <c r="E178" s="41">
        <f t="shared" si="15"/>
        <v>0</v>
      </c>
      <c r="F178" s="26" t="s">
        <v>380</v>
      </c>
      <c r="G178" s="32" t="s">
        <v>380</v>
      </c>
      <c r="H178" s="31" t="s">
        <v>380</v>
      </c>
      <c r="I178" s="26" t="s">
        <v>380</v>
      </c>
      <c r="J178" s="32" t="s">
        <v>380</v>
      </c>
      <c r="K178" s="31" t="s">
        <v>380</v>
      </c>
      <c r="L178" s="26">
        <f>'Расчет субсидий'!P178-1</f>
        <v>-0.91199309749784296</v>
      </c>
      <c r="M178" s="32">
        <f>L178*'Расчет субсидий'!Q178</f>
        <v>-18.239861949956861</v>
      </c>
      <c r="N178" s="41">
        <f t="shared" si="16"/>
        <v>-15.879282901214314</v>
      </c>
      <c r="O178" s="27">
        <f>'Расчет субсидий'!R178-1</f>
        <v>0</v>
      </c>
      <c r="P178" s="32">
        <f>O178*'Расчет субсидий'!S178</f>
        <v>0</v>
      </c>
      <c r="Q178" s="41">
        <f t="shared" si="17"/>
        <v>0</v>
      </c>
      <c r="R178" s="27">
        <f>'Расчет субсидий'!V178-1</f>
        <v>-1</v>
      </c>
      <c r="S178" s="32">
        <f>R178*'Расчет субсидий'!W178</f>
        <v>-20</v>
      </c>
      <c r="T178" s="41">
        <f t="shared" si="18"/>
        <v>-17.411626189694786</v>
      </c>
      <c r="U178" s="27">
        <f>'Расчет субсидий'!Z178-1</f>
        <v>0</v>
      </c>
      <c r="V178" s="32">
        <f>U178*'Расчет субсидий'!AA178</f>
        <v>0</v>
      </c>
      <c r="W178" s="41">
        <f t="shared" si="19"/>
        <v>0</v>
      </c>
      <c r="X178" s="32">
        <f t="shared" si="20"/>
        <v>-38.239861949956861</v>
      </c>
    </row>
    <row r="179" spans="1:24" ht="15.6" x14ac:dyDescent="0.25">
      <c r="A179" s="16" t="s">
        <v>178</v>
      </c>
      <c r="B179" s="28">
        <f>'Расчет субсидий'!AF179-'Расчет субсидий'!AE179</f>
        <v>-52.390909090909091</v>
      </c>
      <c r="C179" s="26">
        <f>'Расчет субсидий'!D179-1</f>
        <v>-1</v>
      </c>
      <c r="D179" s="32">
        <f>C179*'Расчет субсидий'!E179</f>
        <v>0</v>
      </c>
      <c r="E179" s="41">
        <f t="shared" si="15"/>
        <v>0</v>
      </c>
      <c r="F179" s="26" t="s">
        <v>380</v>
      </c>
      <c r="G179" s="32" t="s">
        <v>380</v>
      </c>
      <c r="H179" s="31" t="s">
        <v>380</v>
      </c>
      <c r="I179" s="26" t="s">
        <v>380</v>
      </c>
      <c r="J179" s="32" t="s">
        <v>380</v>
      </c>
      <c r="K179" s="31" t="s">
        <v>380</v>
      </c>
      <c r="L179" s="26">
        <f>'Расчет субсидий'!P179-1</f>
        <v>-0.94874999999999998</v>
      </c>
      <c r="M179" s="32">
        <f>L179*'Расчет субсидий'!Q179</f>
        <v>-18.975000000000001</v>
      </c>
      <c r="N179" s="41">
        <f t="shared" si="16"/>
        <v>-21.009277894504038</v>
      </c>
      <c r="O179" s="27">
        <f>'Расчет субсидий'!R179-1</f>
        <v>0</v>
      </c>
      <c r="P179" s="32">
        <f>O179*'Расчет субсидий'!S179</f>
        <v>0</v>
      </c>
      <c r="Q179" s="41">
        <f t="shared" si="17"/>
        <v>0</v>
      </c>
      <c r="R179" s="27">
        <f>'Расчет субсидий'!V179-1</f>
        <v>-0.43837209302325586</v>
      </c>
      <c r="S179" s="32">
        <f>R179*'Расчет субсидий'!W179</f>
        <v>-15.343023255813955</v>
      </c>
      <c r="T179" s="41">
        <f t="shared" si="18"/>
        <v>-16.987923020987271</v>
      </c>
      <c r="U179" s="27">
        <f>'Расчет субсидий'!Z179-1</f>
        <v>-0.8666666666666667</v>
      </c>
      <c r="V179" s="32">
        <f>U179*'Расчет субсидий'!AA179</f>
        <v>-13</v>
      </c>
      <c r="W179" s="41">
        <f t="shared" si="19"/>
        <v>-14.393708175417785</v>
      </c>
      <c r="X179" s="32">
        <f t="shared" si="20"/>
        <v>-47.318023255813955</v>
      </c>
    </row>
    <row r="180" spans="1:24" ht="15.6" x14ac:dyDescent="0.25">
      <c r="A180" s="16" t="s">
        <v>179</v>
      </c>
      <c r="B180" s="28">
        <f>'Расчет субсидий'!AF180-'Расчет субсидий'!AE180</f>
        <v>-15.645454545454548</v>
      </c>
      <c r="C180" s="26">
        <f>'Расчет субсидий'!D180-1</f>
        <v>-1</v>
      </c>
      <c r="D180" s="32">
        <f>C180*'Расчет субсидий'!E180</f>
        <v>0</v>
      </c>
      <c r="E180" s="41">
        <f t="shared" si="15"/>
        <v>0</v>
      </c>
      <c r="F180" s="26" t="s">
        <v>380</v>
      </c>
      <c r="G180" s="32" t="s">
        <v>380</v>
      </c>
      <c r="H180" s="31" t="s">
        <v>380</v>
      </c>
      <c r="I180" s="26" t="s">
        <v>380</v>
      </c>
      <c r="J180" s="32" t="s">
        <v>380</v>
      </c>
      <c r="K180" s="31" t="s">
        <v>380</v>
      </c>
      <c r="L180" s="26">
        <f>'Расчет субсидий'!P180-1</f>
        <v>-0.8216911764705882</v>
      </c>
      <c r="M180" s="32">
        <f>L180*'Расчет субсидий'!Q180</f>
        <v>-16.433823529411764</v>
      </c>
      <c r="N180" s="41">
        <f t="shared" si="16"/>
        <v>-7.0570314650032122</v>
      </c>
      <c r="O180" s="27">
        <f>'Расчет субсидий'!R180-1</f>
        <v>0</v>
      </c>
      <c r="P180" s="32">
        <f>O180*'Расчет субсидий'!S180</f>
        <v>0</v>
      </c>
      <c r="Q180" s="41">
        <f t="shared" si="17"/>
        <v>0</v>
      </c>
      <c r="R180" s="27">
        <f>'Расчет субсидий'!V180-1</f>
        <v>-1</v>
      </c>
      <c r="S180" s="32">
        <f>R180*'Расчет субсидий'!W180</f>
        <v>-20</v>
      </c>
      <c r="T180" s="41">
        <f t="shared" si="18"/>
        <v>-8.5884230804513368</v>
      </c>
      <c r="U180" s="27">
        <f>'Расчет субсидий'!Z180-1</f>
        <v>0</v>
      </c>
      <c r="V180" s="32">
        <f>U180*'Расчет субсидий'!AA180</f>
        <v>0</v>
      </c>
      <c r="W180" s="41">
        <f t="shared" si="19"/>
        <v>0</v>
      </c>
      <c r="X180" s="32">
        <f t="shared" si="20"/>
        <v>-36.433823529411768</v>
      </c>
    </row>
    <row r="181" spans="1:24" ht="15.6" x14ac:dyDescent="0.25">
      <c r="A181" s="16" t="s">
        <v>180</v>
      </c>
      <c r="B181" s="28">
        <f>'Расчет субсидий'!AF181-'Расчет субсидий'!AE181</f>
        <v>10.963636363636368</v>
      </c>
      <c r="C181" s="26">
        <f>'Расчет субсидий'!D181-1</f>
        <v>-1</v>
      </c>
      <c r="D181" s="32">
        <f>C181*'Расчет субсидий'!E181</f>
        <v>0</v>
      </c>
      <c r="E181" s="41">
        <f t="shared" si="15"/>
        <v>0</v>
      </c>
      <c r="F181" s="26" t="s">
        <v>380</v>
      </c>
      <c r="G181" s="32" t="s">
        <v>380</v>
      </c>
      <c r="H181" s="31" t="s">
        <v>380</v>
      </c>
      <c r="I181" s="26" t="s">
        <v>380</v>
      </c>
      <c r="J181" s="32" t="s">
        <v>380</v>
      </c>
      <c r="K181" s="31" t="s">
        <v>380</v>
      </c>
      <c r="L181" s="26">
        <f>'Расчет субсидий'!P181-1</f>
        <v>10.9</v>
      </c>
      <c r="M181" s="32">
        <f>L181*'Расчет субсидий'!Q181</f>
        <v>218</v>
      </c>
      <c r="N181" s="41">
        <f t="shared" si="16"/>
        <v>10.963636363636368</v>
      </c>
      <c r="O181" s="27">
        <f>'Расчет субсидий'!R181-1</f>
        <v>0</v>
      </c>
      <c r="P181" s="32">
        <f>O181*'Расчет субсидий'!S181</f>
        <v>0</v>
      </c>
      <c r="Q181" s="41">
        <f t="shared" si="17"/>
        <v>0</v>
      </c>
      <c r="R181" s="27">
        <f>'Расчет субсидий'!V181-1</f>
        <v>0</v>
      </c>
      <c r="S181" s="32">
        <f>R181*'Расчет субсидий'!W181</f>
        <v>0</v>
      </c>
      <c r="T181" s="41">
        <f t="shared" si="18"/>
        <v>0</v>
      </c>
      <c r="U181" s="27">
        <f>'Расчет субсидий'!Z181-1</f>
        <v>0</v>
      </c>
      <c r="V181" s="32">
        <f>U181*'Расчет субсидий'!AA181</f>
        <v>0</v>
      </c>
      <c r="W181" s="41">
        <f t="shared" si="19"/>
        <v>0</v>
      </c>
      <c r="X181" s="32">
        <f t="shared" si="20"/>
        <v>218</v>
      </c>
    </row>
    <row r="182" spans="1:24" ht="15.6" x14ac:dyDescent="0.25">
      <c r="A182" s="16" t="s">
        <v>181</v>
      </c>
      <c r="B182" s="28">
        <f>'Расчет субсидий'!AF182-'Расчет субсидий'!AE182</f>
        <v>-10.936363636363637</v>
      </c>
      <c r="C182" s="26">
        <f>'Расчет субсидий'!D182-1</f>
        <v>-1</v>
      </c>
      <c r="D182" s="32">
        <f>C182*'Расчет субсидий'!E182</f>
        <v>0</v>
      </c>
      <c r="E182" s="41">
        <f t="shared" si="15"/>
        <v>0</v>
      </c>
      <c r="F182" s="26" t="s">
        <v>380</v>
      </c>
      <c r="G182" s="32" t="s">
        <v>380</v>
      </c>
      <c r="H182" s="31" t="s">
        <v>380</v>
      </c>
      <c r="I182" s="26" t="s">
        <v>380</v>
      </c>
      <c r="J182" s="32" t="s">
        <v>380</v>
      </c>
      <c r="K182" s="31" t="s">
        <v>380</v>
      </c>
      <c r="L182" s="26">
        <f>'Расчет субсидий'!P182-1</f>
        <v>-0.68619047619047624</v>
      </c>
      <c r="M182" s="32">
        <f>L182*'Расчет субсидий'!Q182</f>
        <v>-13.723809523809525</v>
      </c>
      <c r="N182" s="41">
        <f t="shared" si="16"/>
        <v>-15.43516160626837</v>
      </c>
      <c r="O182" s="27">
        <f>'Расчет субсидий'!R182-1</f>
        <v>0</v>
      </c>
      <c r="P182" s="32">
        <f>O182*'Расчет субсидий'!S182</f>
        <v>0</v>
      </c>
      <c r="Q182" s="41">
        <f t="shared" si="17"/>
        <v>0</v>
      </c>
      <c r="R182" s="27">
        <f>'Расчет субсидий'!V182-1</f>
        <v>-1</v>
      </c>
      <c r="S182" s="32">
        <f>R182*'Расчет субсидий'!W182</f>
        <v>-20</v>
      </c>
      <c r="T182" s="41">
        <f t="shared" si="18"/>
        <v>-22.493989849523647</v>
      </c>
      <c r="U182" s="27">
        <f>'Расчет субсидий'!Z182-1</f>
        <v>0.8</v>
      </c>
      <c r="V182" s="32">
        <f>U182*'Расчет субсидий'!AA182</f>
        <v>24</v>
      </c>
      <c r="W182" s="41">
        <f t="shared" si="19"/>
        <v>26.992787819428379</v>
      </c>
      <c r="X182" s="32">
        <f t="shared" si="20"/>
        <v>-9.7238095238095212</v>
      </c>
    </row>
    <row r="183" spans="1:24" ht="15.6" x14ac:dyDescent="0.25">
      <c r="A183" s="16" t="s">
        <v>182</v>
      </c>
      <c r="B183" s="28">
        <f>'Расчет субсидий'!AF183-'Расчет субсидий'!AE183</f>
        <v>29.509090909090901</v>
      </c>
      <c r="C183" s="26">
        <f>'Расчет субсидий'!D183-1</f>
        <v>-1</v>
      </c>
      <c r="D183" s="32">
        <f>C183*'Расчет субсидий'!E183</f>
        <v>0</v>
      </c>
      <c r="E183" s="41">
        <f t="shared" si="15"/>
        <v>0</v>
      </c>
      <c r="F183" s="26" t="s">
        <v>380</v>
      </c>
      <c r="G183" s="32" t="s">
        <v>380</v>
      </c>
      <c r="H183" s="31" t="s">
        <v>380</v>
      </c>
      <c r="I183" s="26" t="s">
        <v>380</v>
      </c>
      <c r="J183" s="32" t="s">
        <v>380</v>
      </c>
      <c r="K183" s="31" t="s">
        <v>380</v>
      </c>
      <c r="L183" s="26">
        <f>'Расчет субсидий'!P183-1</f>
        <v>-0.50470588235294112</v>
      </c>
      <c r="M183" s="32">
        <f>L183*'Расчет субсидий'!Q183</f>
        <v>-10.094117647058823</v>
      </c>
      <c r="N183" s="41">
        <f t="shared" si="16"/>
        <v>-13.368780938551906</v>
      </c>
      <c r="O183" s="27">
        <f>'Расчет субсидий'!R183-1</f>
        <v>0</v>
      </c>
      <c r="P183" s="32">
        <f>O183*'Расчет субсидий'!S183</f>
        <v>0</v>
      </c>
      <c r="Q183" s="41">
        <f t="shared" si="17"/>
        <v>0</v>
      </c>
      <c r="R183" s="27">
        <f>'Расчет субсидий'!V183-1</f>
        <v>1.2949999999999999</v>
      </c>
      <c r="S183" s="32">
        <f>R183*'Расчет субсидий'!W183</f>
        <v>32.375</v>
      </c>
      <c r="T183" s="41">
        <f t="shared" si="18"/>
        <v>42.877871847642808</v>
      </c>
      <c r="U183" s="27">
        <f>'Расчет субсидий'!Z183-1</f>
        <v>0</v>
      </c>
      <c r="V183" s="32">
        <f>U183*'Расчет субсидий'!AA183</f>
        <v>0</v>
      </c>
      <c r="W183" s="41">
        <f t="shared" si="19"/>
        <v>0</v>
      </c>
      <c r="X183" s="32">
        <f t="shared" si="20"/>
        <v>22.280882352941177</v>
      </c>
    </row>
    <row r="184" spans="1:24" ht="15.6" x14ac:dyDescent="0.25">
      <c r="A184" s="16" t="s">
        <v>183</v>
      </c>
      <c r="B184" s="28">
        <f>'Расчет субсидий'!AF184-'Расчет субсидий'!AE184</f>
        <v>-39.036363636363639</v>
      </c>
      <c r="C184" s="26">
        <f>'Расчет субсидий'!D184-1</f>
        <v>-1</v>
      </c>
      <c r="D184" s="32">
        <f>C184*'Расчет субсидий'!E184</f>
        <v>0</v>
      </c>
      <c r="E184" s="41">
        <f t="shared" si="15"/>
        <v>0</v>
      </c>
      <c r="F184" s="26" t="s">
        <v>380</v>
      </c>
      <c r="G184" s="32" t="s">
        <v>380</v>
      </c>
      <c r="H184" s="31" t="s">
        <v>380</v>
      </c>
      <c r="I184" s="26" t="s">
        <v>380</v>
      </c>
      <c r="J184" s="32" t="s">
        <v>380</v>
      </c>
      <c r="K184" s="31" t="s">
        <v>380</v>
      </c>
      <c r="L184" s="26">
        <f>'Расчет субсидий'!P184-1</f>
        <v>-0.6637931034482758</v>
      </c>
      <c r="M184" s="32">
        <f>L184*'Расчет субсидий'!Q184</f>
        <v>-13.275862068965516</v>
      </c>
      <c r="N184" s="41">
        <f t="shared" si="16"/>
        <v>-15.574093264248704</v>
      </c>
      <c r="O184" s="27">
        <f>'Расчет субсидий'!R184-1</f>
        <v>0</v>
      </c>
      <c r="P184" s="32">
        <f>O184*'Расчет субсидий'!S184</f>
        <v>0</v>
      </c>
      <c r="Q184" s="41">
        <f t="shared" si="17"/>
        <v>0</v>
      </c>
      <c r="R184" s="27">
        <f>'Расчет субсидий'!V184-1</f>
        <v>-1</v>
      </c>
      <c r="S184" s="32">
        <f>R184*'Расчет субсидий'!W184</f>
        <v>-20</v>
      </c>
      <c r="T184" s="41">
        <f t="shared" si="18"/>
        <v>-23.462270372114933</v>
      </c>
      <c r="U184" s="27">
        <f>'Расчет субсидий'!Z184-1</f>
        <v>0</v>
      </c>
      <c r="V184" s="32">
        <f>U184*'Расчет субсидий'!AA184</f>
        <v>0</v>
      </c>
      <c r="W184" s="41">
        <f t="shared" si="19"/>
        <v>0</v>
      </c>
      <c r="X184" s="32">
        <f t="shared" si="20"/>
        <v>-33.275862068965516</v>
      </c>
    </row>
    <row r="185" spans="1:24" ht="15.6" x14ac:dyDescent="0.25">
      <c r="A185" s="36" t="s">
        <v>184</v>
      </c>
      <c r="B185" s="46"/>
      <c r="C185" s="47"/>
      <c r="D185" s="48"/>
      <c r="E185" s="44"/>
      <c r="F185" s="47"/>
      <c r="G185" s="48"/>
      <c r="H185" s="44"/>
      <c r="I185" s="47"/>
      <c r="J185" s="48"/>
      <c r="K185" s="44"/>
      <c r="L185" s="47"/>
      <c r="M185" s="48"/>
      <c r="N185" s="44"/>
      <c r="O185" s="49"/>
      <c r="P185" s="48"/>
      <c r="Q185" s="44"/>
      <c r="R185" s="49"/>
      <c r="S185" s="48"/>
      <c r="T185" s="44"/>
      <c r="U185" s="49"/>
      <c r="V185" s="48"/>
      <c r="W185" s="44"/>
      <c r="X185" s="48"/>
    </row>
    <row r="186" spans="1:24" ht="31.2" x14ac:dyDescent="0.25">
      <c r="A186" s="16" t="s">
        <v>185</v>
      </c>
      <c r="B186" s="28">
        <f>'Расчет субсидий'!AF186-'Расчет субсидий'!AE186</f>
        <v>1.0545454545454476</v>
      </c>
      <c r="C186" s="26">
        <f>'Расчет субсидий'!D186-1</f>
        <v>-1</v>
      </c>
      <c r="D186" s="32">
        <f>C186*'Расчет субсидий'!E186</f>
        <v>0</v>
      </c>
      <c r="E186" s="41">
        <f t="shared" si="15"/>
        <v>0</v>
      </c>
      <c r="F186" s="26" t="s">
        <v>380</v>
      </c>
      <c r="G186" s="32" t="s">
        <v>380</v>
      </c>
      <c r="H186" s="31" t="s">
        <v>380</v>
      </c>
      <c r="I186" s="26" t="s">
        <v>380</v>
      </c>
      <c r="J186" s="32" t="s">
        <v>380</v>
      </c>
      <c r="K186" s="31" t="s">
        <v>380</v>
      </c>
      <c r="L186" s="26">
        <f>'Расчет субсидий'!P186-1</f>
        <v>4.0000000000000036E-2</v>
      </c>
      <c r="M186" s="32">
        <f>L186*'Расчет субсидий'!Q186</f>
        <v>0.80000000000000071</v>
      </c>
      <c r="N186" s="41">
        <f t="shared" si="16"/>
        <v>0.83666416228399232</v>
      </c>
      <c r="O186" s="27">
        <f>'Расчет субсидий'!R186-1</f>
        <v>0</v>
      </c>
      <c r="P186" s="32">
        <f>O186*'Расчет субсидий'!S186</f>
        <v>0</v>
      </c>
      <c r="Q186" s="41">
        <f t="shared" si="17"/>
        <v>0</v>
      </c>
      <c r="R186" s="27">
        <f>'Расчет субсидий'!V186-1</f>
        <v>8.3333333333333037E-3</v>
      </c>
      <c r="S186" s="32">
        <f>R186*'Расчет субсидий'!W186</f>
        <v>0.20833333333333259</v>
      </c>
      <c r="T186" s="41">
        <f t="shared" si="18"/>
        <v>0.21788129226145536</v>
      </c>
      <c r="U186" s="27">
        <f>'Расчет субсидий'!Z186-1</f>
        <v>0</v>
      </c>
      <c r="V186" s="32">
        <f>U186*'Расчет субсидий'!AA186</f>
        <v>0</v>
      </c>
      <c r="W186" s="41">
        <f t="shared" si="19"/>
        <v>0</v>
      </c>
      <c r="X186" s="32">
        <f t="shared" si="20"/>
        <v>1.0083333333333333</v>
      </c>
    </row>
    <row r="187" spans="1:24" ht="15.6" x14ac:dyDescent="0.25">
      <c r="A187" s="16" t="s">
        <v>186</v>
      </c>
      <c r="B187" s="28">
        <f>'Расчет субсидий'!AF187-'Расчет субсидий'!AE187</f>
        <v>15.590909090909093</v>
      </c>
      <c r="C187" s="26">
        <f>'Расчет субсидий'!D187-1</f>
        <v>-1</v>
      </c>
      <c r="D187" s="32">
        <f>C187*'Расчет субсидий'!E187</f>
        <v>0</v>
      </c>
      <c r="E187" s="41">
        <f t="shared" si="15"/>
        <v>0</v>
      </c>
      <c r="F187" s="26" t="s">
        <v>380</v>
      </c>
      <c r="G187" s="32" t="s">
        <v>380</v>
      </c>
      <c r="H187" s="31" t="s">
        <v>380</v>
      </c>
      <c r="I187" s="26" t="s">
        <v>380</v>
      </c>
      <c r="J187" s="32" t="s">
        <v>380</v>
      </c>
      <c r="K187" s="31" t="s">
        <v>380</v>
      </c>
      <c r="L187" s="26">
        <f>'Расчет субсидий'!P187-1</f>
        <v>3.5410764872521261E-2</v>
      </c>
      <c r="M187" s="32">
        <f>L187*'Расчет субсидий'!Q187</f>
        <v>0.70821529745042522</v>
      </c>
      <c r="N187" s="41">
        <f t="shared" si="16"/>
        <v>0.83950474930707619</v>
      </c>
      <c r="O187" s="27">
        <f>'Расчет субсидий'!R187-1</f>
        <v>0</v>
      </c>
      <c r="P187" s="32">
        <f>O187*'Расчет субсидий'!S187</f>
        <v>0</v>
      </c>
      <c r="Q187" s="41">
        <f t="shared" si="17"/>
        <v>0</v>
      </c>
      <c r="R187" s="27">
        <f>'Расчет субсидий'!V187-1</f>
        <v>2.2222222222222143E-2</v>
      </c>
      <c r="S187" s="32">
        <f>R187*'Расчет субсидий'!W187</f>
        <v>0.44444444444444287</v>
      </c>
      <c r="T187" s="41">
        <f t="shared" si="18"/>
        <v>0.52683586934292748</v>
      </c>
      <c r="U187" s="27">
        <f>'Расчет субсидий'!Z187-1</f>
        <v>0.39999999999999991</v>
      </c>
      <c r="V187" s="32">
        <f>U187*'Расчет субсидий'!AA187</f>
        <v>11.999999999999996</v>
      </c>
      <c r="W187" s="41">
        <f t="shared" si="19"/>
        <v>14.224568472259088</v>
      </c>
      <c r="X187" s="32">
        <f t="shared" si="20"/>
        <v>13.152659741894865</v>
      </c>
    </row>
    <row r="188" spans="1:24" ht="15.6" x14ac:dyDescent="0.25">
      <c r="A188" s="16" t="s">
        <v>187</v>
      </c>
      <c r="B188" s="28">
        <f>'Расчет субсидий'!AF188-'Расчет субсидий'!AE188</f>
        <v>26.754545454545479</v>
      </c>
      <c r="C188" s="26">
        <f>'Расчет субсидий'!D188-1</f>
        <v>-1</v>
      </c>
      <c r="D188" s="32">
        <f>C188*'Расчет субсидий'!E188</f>
        <v>0</v>
      </c>
      <c r="E188" s="41">
        <f t="shared" si="15"/>
        <v>0</v>
      </c>
      <c r="F188" s="26" t="s">
        <v>380</v>
      </c>
      <c r="G188" s="32" t="s">
        <v>380</v>
      </c>
      <c r="H188" s="31" t="s">
        <v>380</v>
      </c>
      <c r="I188" s="26" t="s">
        <v>380</v>
      </c>
      <c r="J188" s="32" t="s">
        <v>380</v>
      </c>
      <c r="K188" s="31" t="s">
        <v>380</v>
      </c>
      <c r="L188" s="26">
        <f>'Расчет субсидий'!P188-1</f>
        <v>0.10460251046025104</v>
      </c>
      <c r="M188" s="32">
        <f>L188*'Расчет субсидий'!Q188</f>
        <v>2.0920502092050208</v>
      </c>
      <c r="N188" s="41">
        <f t="shared" si="16"/>
        <v>3.4598014103212646</v>
      </c>
      <c r="O188" s="27">
        <f>'Расчет субсидий'!R188-1</f>
        <v>0</v>
      </c>
      <c r="P188" s="32">
        <f>O188*'Расчет субсидий'!S188</f>
        <v>0</v>
      </c>
      <c r="Q188" s="41">
        <f t="shared" si="17"/>
        <v>0</v>
      </c>
      <c r="R188" s="27">
        <f>'Расчет субсидий'!V188-1</f>
        <v>2.8571428571428914E-3</v>
      </c>
      <c r="S188" s="32">
        <f>R188*'Расчет субсидий'!W188</f>
        <v>8.5714285714286742E-2</v>
      </c>
      <c r="T188" s="41">
        <f t="shared" si="18"/>
        <v>0.14175300635430724</v>
      </c>
      <c r="U188" s="27">
        <f>'Расчет субсидий'!Z188-1</f>
        <v>0.7</v>
      </c>
      <c r="V188" s="32">
        <f>U188*'Расчет субсидий'!AA188</f>
        <v>14</v>
      </c>
      <c r="W188" s="41">
        <f t="shared" si="19"/>
        <v>23.152991037869906</v>
      </c>
      <c r="X188" s="32">
        <f t="shared" si="20"/>
        <v>16.177764494919309</v>
      </c>
    </row>
    <row r="189" spans="1:24" ht="15.6" x14ac:dyDescent="0.25">
      <c r="A189" s="16" t="s">
        <v>188</v>
      </c>
      <c r="B189" s="28">
        <f>'Расчет субсидий'!AF189-'Расчет субсидий'!AE189</f>
        <v>79.309090909090912</v>
      </c>
      <c r="C189" s="26">
        <f>'Расчет субсидий'!D189-1</f>
        <v>0.60785680911476114</v>
      </c>
      <c r="D189" s="32">
        <f>C189*'Расчет субсидий'!E189</f>
        <v>6.078568091147611</v>
      </c>
      <c r="E189" s="41">
        <f t="shared" si="15"/>
        <v>5.6088006609736762</v>
      </c>
      <c r="F189" s="26" t="s">
        <v>380</v>
      </c>
      <c r="G189" s="32" t="s">
        <v>380</v>
      </c>
      <c r="H189" s="31" t="s">
        <v>380</v>
      </c>
      <c r="I189" s="26" t="s">
        <v>380</v>
      </c>
      <c r="J189" s="32" t="s">
        <v>380</v>
      </c>
      <c r="K189" s="31" t="s">
        <v>380</v>
      </c>
      <c r="L189" s="26">
        <f>'Расчет субсидий'!P189-1</f>
        <v>-1.4678899082568808E-2</v>
      </c>
      <c r="M189" s="32">
        <f>L189*'Расчет субсидий'!Q189</f>
        <v>-0.29357798165137616</v>
      </c>
      <c r="N189" s="41">
        <f t="shared" si="16"/>
        <v>-0.27088951753811497</v>
      </c>
      <c r="O189" s="27">
        <f>'Расчет субсидий'!R189-1</f>
        <v>0</v>
      </c>
      <c r="P189" s="32">
        <f>O189*'Расчет субсидий'!S189</f>
        <v>0</v>
      </c>
      <c r="Q189" s="41">
        <f t="shared" si="17"/>
        <v>0</v>
      </c>
      <c r="R189" s="27">
        <f>'Расчет субсидий'!V189-1</f>
        <v>1.6666666666666607E-2</v>
      </c>
      <c r="S189" s="32">
        <f>R189*'Расчет субсидий'!W189</f>
        <v>0.16666666666666607</v>
      </c>
      <c r="T189" s="41">
        <f t="shared" si="18"/>
        <v>0.15378623651903345</v>
      </c>
      <c r="U189" s="27">
        <f>'Расчет субсидий'!Z189-1</f>
        <v>2</v>
      </c>
      <c r="V189" s="32">
        <f>U189*'Расчет субсидий'!AA189</f>
        <v>80</v>
      </c>
      <c r="W189" s="41">
        <f t="shared" si="19"/>
        <v>73.817393529136311</v>
      </c>
      <c r="X189" s="32">
        <f t="shared" si="20"/>
        <v>85.951656776162906</v>
      </c>
    </row>
    <row r="190" spans="1:24" ht="15.6" x14ac:dyDescent="0.25">
      <c r="A190" s="16" t="s">
        <v>189</v>
      </c>
      <c r="B190" s="28">
        <f>'Расчет субсидий'!AF190-'Расчет субсидий'!AE190</f>
        <v>43.800000000000011</v>
      </c>
      <c r="C190" s="26">
        <f>'Расчет субсидий'!D190-1</f>
        <v>-1</v>
      </c>
      <c r="D190" s="32">
        <f>C190*'Расчет субсидий'!E190</f>
        <v>0</v>
      </c>
      <c r="E190" s="41">
        <f t="shared" si="15"/>
        <v>0</v>
      </c>
      <c r="F190" s="26" t="s">
        <v>380</v>
      </c>
      <c r="G190" s="32" t="s">
        <v>380</v>
      </c>
      <c r="H190" s="31" t="s">
        <v>380</v>
      </c>
      <c r="I190" s="26" t="s">
        <v>380</v>
      </c>
      <c r="J190" s="32" t="s">
        <v>380</v>
      </c>
      <c r="K190" s="31" t="s">
        <v>380</v>
      </c>
      <c r="L190" s="26">
        <f>'Расчет субсидий'!P190-1</f>
        <v>5.7165898617511521</v>
      </c>
      <c r="M190" s="32">
        <f>L190*'Расчет субсидий'!Q190</f>
        <v>114.33179723502305</v>
      </c>
      <c r="N190" s="41">
        <f t="shared" si="16"/>
        <v>42.999847296984001</v>
      </c>
      <c r="O190" s="27">
        <f>'Расчет субсидий'!R190-1</f>
        <v>0</v>
      </c>
      <c r="P190" s="32">
        <f>O190*'Расчет субсидий'!S190</f>
        <v>0</v>
      </c>
      <c r="Q190" s="41">
        <f t="shared" si="17"/>
        <v>0</v>
      </c>
      <c r="R190" s="27">
        <f>'Расчет субсидий'!V190-1</f>
        <v>3.2214765100671228E-2</v>
      </c>
      <c r="S190" s="32">
        <f>R190*'Расчет субсидий'!W190</f>
        <v>1.127516778523493</v>
      </c>
      <c r="T190" s="41">
        <f t="shared" si="18"/>
        <v>0.42405569118829362</v>
      </c>
      <c r="U190" s="27">
        <f>'Расчет субсидий'!Z190-1</f>
        <v>6.6666666666666652E-2</v>
      </c>
      <c r="V190" s="32">
        <f>U190*'Расчет субсидий'!AA190</f>
        <v>0.99999999999999978</v>
      </c>
      <c r="W190" s="41">
        <f t="shared" si="19"/>
        <v>0.37609701182771166</v>
      </c>
      <c r="X190" s="32">
        <f t="shared" si="20"/>
        <v>116.45931401354655</v>
      </c>
    </row>
    <row r="191" spans="1:24" ht="15.6" x14ac:dyDescent="0.25">
      <c r="A191" s="16" t="s">
        <v>190</v>
      </c>
      <c r="B191" s="28">
        <f>'Расчет субсидий'!AF191-'Расчет субсидий'!AE191</f>
        <v>40.545454545454533</v>
      </c>
      <c r="C191" s="26">
        <f>'Расчет субсидий'!D191-1</f>
        <v>-1</v>
      </c>
      <c r="D191" s="32">
        <f>C191*'Расчет субсидий'!E191</f>
        <v>0</v>
      </c>
      <c r="E191" s="41">
        <f t="shared" si="15"/>
        <v>0</v>
      </c>
      <c r="F191" s="26" t="s">
        <v>380</v>
      </c>
      <c r="G191" s="32" t="s">
        <v>380</v>
      </c>
      <c r="H191" s="31" t="s">
        <v>380</v>
      </c>
      <c r="I191" s="26" t="s">
        <v>380</v>
      </c>
      <c r="J191" s="32" t="s">
        <v>380</v>
      </c>
      <c r="K191" s="31" t="s">
        <v>380</v>
      </c>
      <c r="L191" s="26">
        <f>'Расчет субсидий'!P191-1</f>
        <v>4.3142857142857141</v>
      </c>
      <c r="M191" s="32">
        <f>L191*'Расчет субсидий'!Q191</f>
        <v>86.285714285714278</v>
      </c>
      <c r="N191" s="41">
        <f t="shared" si="16"/>
        <v>37.853439190613351</v>
      </c>
      <c r="O191" s="27">
        <f>'Расчет субсидий'!R191-1</f>
        <v>0</v>
      </c>
      <c r="P191" s="32">
        <f>O191*'Расчет субсидий'!S191</f>
        <v>0</v>
      </c>
      <c r="Q191" s="41">
        <f t="shared" si="17"/>
        <v>0</v>
      </c>
      <c r="R191" s="27">
        <f>'Расчет субсидий'!V191-1</f>
        <v>4.5454545454545414E-2</v>
      </c>
      <c r="S191" s="32">
        <f>R191*'Расчет субсидий'!W191</f>
        <v>1.1363636363636354</v>
      </c>
      <c r="T191" s="41">
        <f t="shared" si="18"/>
        <v>0.4985213620076257</v>
      </c>
      <c r="U191" s="27">
        <f>'Расчет субсидий'!Z191-1</f>
        <v>0.19999999999999996</v>
      </c>
      <c r="V191" s="32">
        <f>U191*'Расчет субсидий'!AA191</f>
        <v>4.9999999999999991</v>
      </c>
      <c r="W191" s="41">
        <f t="shared" si="19"/>
        <v>2.1934939928335551</v>
      </c>
      <c r="X191" s="32">
        <f t="shared" si="20"/>
        <v>92.422077922077918</v>
      </c>
    </row>
    <row r="192" spans="1:24" ht="15.6" x14ac:dyDescent="0.25">
      <c r="A192" s="16" t="s">
        <v>191</v>
      </c>
      <c r="B192" s="28">
        <f>'Расчет субсидий'!AF192-'Расчет субсидий'!AE192</f>
        <v>48.318181818181813</v>
      </c>
      <c r="C192" s="26">
        <f>'Расчет субсидий'!D192-1</f>
        <v>-1</v>
      </c>
      <c r="D192" s="32">
        <f>C192*'Расчет субсидий'!E192</f>
        <v>0</v>
      </c>
      <c r="E192" s="41">
        <f t="shared" si="15"/>
        <v>0</v>
      </c>
      <c r="F192" s="26" t="s">
        <v>380</v>
      </c>
      <c r="G192" s="32" t="s">
        <v>380</v>
      </c>
      <c r="H192" s="31" t="s">
        <v>380</v>
      </c>
      <c r="I192" s="26" t="s">
        <v>380</v>
      </c>
      <c r="J192" s="32" t="s">
        <v>380</v>
      </c>
      <c r="K192" s="31" t="s">
        <v>380</v>
      </c>
      <c r="L192" s="26">
        <f>'Расчет субсидий'!P192-1</f>
        <v>0.63144329896907214</v>
      </c>
      <c r="M192" s="32">
        <f>L192*'Расчет субсидий'!Q192</f>
        <v>12.628865979381443</v>
      </c>
      <c r="N192" s="41">
        <f t="shared" si="16"/>
        <v>27.153218081466946</v>
      </c>
      <c r="O192" s="27">
        <f>'Расчет субсидий'!R192-1</f>
        <v>0</v>
      </c>
      <c r="P192" s="32">
        <f>O192*'Расчет субсидий'!S192</f>
        <v>0</v>
      </c>
      <c r="Q192" s="41">
        <f t="shared" si="17"/>
        <v>0</v>
      </c>
      <c r="R192" s="27">
        <f>'Расчет субсидий'!V192-1</f>
        <v>4.3749999999999956E-2</v>
      </c>
      <c r="S192" s="32">
        <f>R192*'Расчет субсидий'!W192</f>
        <v>1.0937499999999989</v>
      </c>
      <c r="T192" s="41">
        <f t="shared" si="18"/>
        <v>2.35166263741276</v>
      </c>
      <c r="U192" s="27">
        <f>'Расчет субсидий'!Z192-1</f>
        <v>0.35000000000000009</v>
      </c>
      <c r="V192" s="32">
        <f>U192*'Расчет субсидий'!AA192</f>
        <v>8.7500000000000018</v>
      </c>
      <c r="W192" s="41">
        <f t="shared" si="19"/>
        <v>18.813301099302102</v>
      </c>
      <c r="X192" s="32">
        <f t="shared" si="20"/>
        <v>22.472615979381445</v>
      </c>
    </row>
    <row r="193" spans="1:24" ht="15.6" x14ac:dyDescent="0.25">
      <c r="A193" s="16" t="s">
        <v>192</v>
      </c>
      <c r="B193" s="28">
        <f>'Расчет субсидий'!AF193-'Расчет субсидий'!AE193</f>
        <v>24.654545454545456</v>
      </c>
      <c r="C193" s="26">
        <f>'Расчет субсидий'!D193-1</f>
        <v>4.4286191165016087E-2</v>
      </c>
      <c r="D193" s="32">
        <f>C193*'Расчет субсидий'!E193</f>
        <v>0.44286191165016087</v>
      </c>
      <c r="E193" s="41">
        <f t="shared" si="15"/>
        <v>0.76666352276137628</v>
      </c>
      <c r="F193" s="26" t="s">
        <v>380</v>
      </c>
      <c r="G193" s="32" t="s">
        <v>380</v>
      </c>
      <c r="H193" s="31" t="s">
        <v>380</v>
      </c>
      <c r="I193" s="26" t="s">
        <v>380</v>
      </c>
      <c r="J193" s="32" t="s">
        <v>380</v>
      </c>
      <c r="K193" s="31" t="s">
        <v>380</v>
      </c>
      <c r="L193" s="26">
        <f>'Расчет субсидий'!P193-1</f>
        <v>0.68935837245696407</v>
      </c>
      <c r="M193" s="32">
        <f>L193*'Расчет субсидий'!Q193</f>
        <v>13.787167449139282</v>
      </c>
      <c r="N193" s="41">
        <f t="shared" si="16"/>
        <v>23.867752198585944</v>
      </c>
      <c r="O193" s="27">
        <f>'Расчет субсидий'!R193-1</f>
        <v>0</v>
      </c>
      <c r="P193" s="32">
        <f>O193*'Расчет субсидий'!S193</f>
        <v>0</v>
      </c>
      <c r="Q193" s="41">
        <f t="shared" si="17"/>
        <v>0</v>
      </c>
      <c r="R193" s="27">
        <f>'Расчет субсидий'!V193-1</f>
        <v>3.3222591362136455E-4</v>
      </c>
      <c r="S193" s="32">
        <f>R193*'Расчет субсидий'!W193</f>
        <v>1.1627906976747759E-2</v>
      </c>
      <c r="T193" s="41">
        <f t="shared" si="18"/>
        <v>2.0129733198137826E-2</v>
      </c>
      <c r="U193" s="27">
        <f>'Расчет субсидий'!Z193-1</f>
        <v>0</v>
      </c>
      <c r="V193" s="32">
        <f>U193*'Расчет субсидий'!AA193</f>
        <v>0</v>
      </c>
      <c r="W193" s="41">
        <f t="shared" si="19"/>
        <v>0</v>
      </c>
      <c r="X193" s="32">
        <f t="shared" si="20"/>
        <v>14.24165726776619</v>
      </c>
    </row>
    <row r="194" spans="1:24" ht="15.6" x14ac:dyDescent="0.25">
      <c r="A194" s="16" t="s">
        <v>193</v>
      </c>
      <c r="B194" s="28">
        <f>'Расчет субсидий'!AF194-'Расчет субсидий'!AE194</f>
        <v>-28.699999999999989</v>
      </c>
      <c r="C194" s="26">
        <f>'Расчет субсидий'!D194-1</f>
        <v>-1</v>
      </c>
      <c r="D194" s="32">
        <f>C194*'Расчет субсидий'!E194</f>
        <v>0</v>
      </c>
      <c r="E194" s="41">
        <f t="shared" si="15"/>
        <v>0</v>
      </c>
      <c r="F194" s="26" t="s">
        <v>380</v>
      </c>
      <c r="G194" s="32" t="s">
        <v>380</v>
      </c>
      <c r="H194" s="31" t="s">
        <v>380</v>
      </c>
      <c r="I194" s="26" t="s">
        <v>380</v>
      </c>
      <c r="J194" s="32" t="s">
        <v>380</v>
      </c>
      <c r="K194" s="31" t="s">
        <v>380</v>
      </c>
      <c r="L194" s="26">
        <f>'Расчет субсидий'!P194-1</f>
        <v>-0.66406718656268748</v>
      </c>
      <c r="M194" s="32">
        <f>L194*'Расчет субсидий'!Q194</f>
        <v>-13.281343731253749</v>
      </c>
      <c r="N194" s="41">
        <f t="shared" si="16"/>
        <v>-32.379067188343967</v>
      </c>
      <c r="O194" s="27">
        <f>'Расчет субсидий'!R194-1</f>
        <v>0</v>
      </c>
      <c r="P194" s="32">
        <f>O194*'Расчет субсидий'!S194</f>
        <v>0</v>
      </c>
      <c r="Q194" s="41">
        <f t="shared" si="17"/>
        <v>0</v>
      </c>
      <c r="R194" s="27">
        <f>'Расчет субсидий'!V194-1</f>
        <v>3.3636363636363686E-2</v>
      </c>
      <c r="S194" s="32">
        <f>R194*'Расчет субсидий'!W194</f>
        <v>1.0090909090909106</v>
      </c>
      <c r="T194" s="41">
        <f t="shared" si="18"/>
        <v>2.4600991440131441</v>
      </c>
      <c r="U194" s="27">
        <f>'Расчет субсидий'!Z194-1</f>
        <v>2.4999999999999911E-2</v>
      </c>
      <c r="V194" s="32">
        <f>U194*'Расчет субсидий'!AA194</f>
        <v>0.49999999999999822</v>
      </c>
      <c r="W194" s="41">
        <f t="shared" si="19"/>
        <v>1.2189680443308311</v>
      </c>
      <c r="X194" s="32">
        <f t="shared" si="20"/>
        <v>-11.772252822162839</v>
      </c>
    </row>
    <row r="195" spans="1:24" ht="15.6" x14ac:dyDescent="0.25">
      <c r="A195" s="16" t="s">
        <v>194</v>
      </c>
      <c r="B195" s="28">
        <f>'Расчет субсидий'!AF195-'Расчет субсидий'!AE195</f>
        <v>16.581818181818193</v>
      </c>
      <c r="C195" s="26">
        <f>'Расчет субсидий'!D195-1</f>
        <v>-1</v>
      </c>
      <c r="D195" s="32">
        <f>C195*'Расчет субсидий'!E195</f>
        <v>0</v>
      </c>
      <c r="E195" s="41">
        <f t="shared" si="15"/>
        <v>0</v>
      </c>
      <c r="F195" s="26" t="s">
        <v>380</v>
      </c>
      <c r="G195" s="32" t="s">
        <v>380</v>
      </c>
      <c r="H195" s="31" t="s">
        <v>380</v>
      </c>
      <c r="I195" s="26" t="s">
        <v>380</v>
      </c>
      <c r="J195" s="32" t="s">
        <v>380</v>
      </c>
      <c r="K195" s="31" t="s">
        <v>380</v>
      </c>
      <c r="L195" s="26">
        <f>'Расчет субсидий'!P195-1</f>
        <v>0.26717557251908408</v>
      </c>
      <c r="M195" s="32">
        <f>L195*'Расчет субсидий'!Q195</f>
        <v>5.3435114503816816</v>
      </c>
      <c r="N195" s="41">
        <f t="shared" si="16"/>
        <v>8.1616088770149968</v>
      </c>
      <c r="O195" s="27">
        <f>'Расчет субсидий'!R195-1</f>
        <v>0</v>
      </c>
      <c r="P195" s="32">
        <f>O195*'Расчет субсидий'!S195</f>
        <v>0</v>
      </c>
      <c r="Q195" s="41">
        <f t="shared" si="17"/>
        <v>0</v>
      </c>
      <c r="R195" s="27">
        <f>'Расчет субсидий'!V195-1</f>
        <v>0.18376068376068377</v>
      </c>
      <c r="S195" s="32">
        <f>R195*'Расчет субсидий'!W195</f>
        <v>5.5128205128205128</v>
      </c>
      <c r="T195" s="41">
        <f t="shared" si="18"/>
        <v>8.4202093048031958</v>
      </c>
      <c r="U195" s="27">
        <f>'Расчет субсидий'!Z195-1</f>
        <v>0</v>
      </c>
      <c r="V195" s="32">
        <f>U195*'Расчет субсидий'!AA195</f>
        <v>0</v>
      </c>
      <c r="W195" s="41">
        <f t="shared" si="19"/>
        <v>0</v>
      </c>
      <c r="X195" s="32">
        <f t="shared" si="20"/>
        <v>10.856331963202194</v>
      </c>
    </row>
    <row r="196" spans="1:24" ht="15.6" x14ac:dyDescent="0.25">
      <c r="A196" s="16" t="s">
        <v>195</v>
      </c>
      <c r="B196" s="28">
        <f>'Расчет субсидий'!AF196-'Расчет субсидий'!AE196</f>
        <v>-4.1545454545454561</v>
      </c>
      <c r="C196" s="26">
        <f>'Расчет субсидий'!D196-1</f>
        <v>-1</v>
      </c>
      <c r="D196" s="32">
        <f>C196*'Расчет субсидий'!E196</f>
        <v>0</v>
      </c>
      <c r="E196" s="41">
        <f t="shared" si="15"/>
        <v>0</v>
      </c>
      <c r="F196" s="26" t="s">
        <v>380</v>
      </c>
      <c r="G196" s="32" t="s">
        <v>380</v>
      </c>
      <c r="H196" s="31" t="s">
        <v>380</v>
      </c>
      <c r="I196" s="26" t="s">
        <v>380</v>
      </c>
      <c r="J196" s="32" t="s">
        <v>380</v>
      </c>
      <c r="K196" s="31" t="s">
        <v>380</v>
      </c>
      <c r="L196" s="26">
        <f>'Расчет субсидий'!P196-1</f>
        <v>-0.25706214689265527</v>
      </c>
      <c r="M196" s="32">
        <f>L196*'Расчет субсидий'!Q196</f>
        <v>-5.1412429378531055</v>
      </c>
      <c r="N196" s="41">
        <f t="shared" si="16"/>
        <v>-6.7158639688420259</v>
      </c>
      <c r="O196" s="27">
        <f>'Расчет субсидий'!R196-1</f>
        <v>0</v>
      </c>
      <c r="P196" s="32">
        <f>O196*'Расчет субсидий'!S196</f>
        <v>0</v>
      </c>
      <c r="Q196" s="41">
        <f t="shared" si="17"/>
        <v>0</v>
      </c>
      <c r="R196" s="27">
        <f>'Расчет субсидий'!V196-1</f>
        <v>1.1764705882352899E-2</v>
      </c>
      <c r="S196" s="32">
        <f>R196*'Расчет субсидий'!W196</f>
        <v>0.29411764705882248</v>
      </c>
      <c r="T196" s="41">
        <f t="shared" si="18"/>
        <v>0.38419777714448444</v>
      </c>
      <c r="U196" s="27">
        <f>'Расчет субсидий'!Z196-1</f>
        <v>6.6666666666666652E-2</v>
      </c>
      <c r="V196" s="32">
        <f>U196*'Расчет субсидий'!AA196</f>
        <v>1.6666666666666663</v>
      </c>
      <c r="W196" s="41">
        <f t="shared" si="19"/>
        <v>2.1771207371520855</v>
      </c>
      <c r="X196" s="32">
        <f t="shared" si="20"/>
        <v>-3.1804586241276169</v>
      </c>
    </row>
    <row r="197" spans="1:24" ht="15.6" x14ac:dyDescent="0.25">
      <c r="A197" s="16" t="s">
        <v>196</v>
      </c>
      <c r="B197" s="28">
        <f>'Расчет субсидий'!AF197-'Расчет субсидий'!AE197</f>
        <v>13.527272727272731</v>
      </c>
      <c r="C197" s="26">
        <f>'Расчет субсидий'!D197-1</f>
        <v>-1</v>
      </c>
      <c r="D197" s="32">
        <f>C197*'Расчет субсидий'!E197</f>
        <v>0</v>
      </c>
      <c r="E197" s="41">
        <f t="shared" si="15"/>
        <v>0</v>
      </c>
      <c r="F197" s="26" t="s">
        <v>380</v>
      </c>
      <c r="G197" s="32" t="s">
        <v>380</v>
      </c>
      <c r="H197" s="31" t="s">
        <v>380</v>
      </c>
      <c r="I197" s="26" t="s">
        <v>380</v>
      </c>
      <c r="J197" s="32" t="s">
        <v>380</v>
      </c>
      <c r="K197" s="31" t="s">
        <v>380</v>
      </c>
      <c r="L197" s="26">
        <f>'Расчет субсидий'!P197-1</f>
        <v>0.14975845410628019</v>
      </c>
      <c r="M197" s="32">
        <f>L197*'Расчет субсидий'!Q197</f>
        <v>2.9951690821256038</v>
      </c>
      <c r="N197" s="41">
        <f t="shared" si="16"/>
        <v>5.2072801678766778</v>
      </c>
      <c r="O197" s="27">
        <f>'Расчет субсидий'!R197-1</f>
        <v>0</v>
      </c>
      <c r="P197" s="32">
        <f>O197*'Расчет субсидий'!S197</f>
        <v>0</v>
      </c>
      <c r="Q197" s="41">
        <f t="shared" si="17"/>
        <v>0</v>
      </c>
      <c r="R197" s="27">
        <f>'Расчет субсидий'!V197-1</f>
        <v>0.10994475138121551</v>
      </c>
      <c r="S197" s="32">
        <f>R197*'Расчет субсидий'!W197</f>
        <v>3.8480662983425429</v>
      </c>
      <c r="T197" s="41">
        <f t="shared" si="18"/>
        <v>6.6900928697532018</v>
      </c>
      <c r="U197" s="27">
        <f>'Расчет субсидий'!Z197-1</f>
        <v>6.25E-2</v>
      </c>
      <c r="V197" s="32">
        <f>U197*'Расчет субсидий'!AA197</f>
        <v>0.9375</v>
      </c>
      <c r="W197" s="41">
        <f t="shared" si="19"/>
        <v>1.6298996896428513</v>
      </c>
      <c r="X197" s="32">
        <f t="shared" si="20"/>
        <v>7.7807353804681467</v>
      </c>
    </row>
    <row r="198" spans="1:24" ht="15.6" x14ac:dyDescent="0.25">
      <c r="A198" s="16" t="s">
        <v>197</v>
      </c>
      <c r="B198" s="28">
        <f>'Расчет субсидий'!AF198-'Расчет субсидий'!AE198</f>
        <v>38.445454545454538</v>
      </c>
      <c r="C198" s="26">
        <f>'Расчет субсидий'!D198-1</f>
        <v>-1</v>
      </c>
      <c r="D198" s="32">
        <f>C198*'Расчет субсидий'!E198</f>
        <v>0</v>
      </c>
      <c r="E198" s="41">
        <f t="shared" si="15"/>
        <v>0</v>
      </c>
      <c r="F198" s="26" t="s">
        <v>380</v>
      </c>
      <c r="G198" s="32" t="s">
        <v>380</v>
      </c>
      <c r="H198" s="31" t="s">
        <v>380</v>
      </c>
      <c r="I198" s="26" t="s">
        <v>380</v>
      </c>
      <c r="J198" s="32" t="s">
        <v>380</v>
      </c>
      <c r="K198" s="31" t="s">
        <v>380</v>
      </c>
      <c r="L198" s="26">
        <f>'Расчет субсидий'!P198-1</f>
        <v>0.92705167173252279</v>
      </c>
      <c r="M198" s="32">
        <f>L198*'Расчет субсидий'!Q198</f>
        <v>18.541033434650455</v>
      </c>
      <c r="N198" s="41">
        <f t="shared" si="16"/>
        <v>18.903790372319961</v>
      </c>
      <c r="O198" s="27">
        <f>'Расчет субсидий'!R198-1</f>
        <v>0</v>
      </c>
      <c r="P198" s="32">
        <f>O198*'Расчет субсидий'!S198</f>
        <v>0</v>
      </c>
      <c r="Q198" s="41">
        <f t="shared" si="17"/>
        <v>0</v>
      </c>
      <c r="R198" s="27">
        <f>'Расчет субсидий'!V198-1</f>
        <v>0.66666666666666674</v>
      </c>
      <c r="S198" s="32">
        <f>R198*'Расчет субсидий'!W198</f>
        <v>16.666666666666668</v>
      </c>
      <c r="T198" s="41">
        <f t="shared" si="18"/>
        <v>16.992751454899636</v>
      </c>
      <c r="U198" s="27">
        <f>'Расчет субсидий'!Z198-1</f>
        <v>9.9999999999999867E-2</v>
      </c>
      <c r="V198" s="32">
        <f>U198*'Расчет субсидий'!AA198</f>
        <v>2.4999999999999964</v>
      </c>
      <c r="W198" s="41">
        <f t="shared" si="19"/>
        <v>2.5489127182349418</v>
      </c>
      <c r="X198" s="32">
        <f t="shared" si="20"/>
        <v>37.707700101317116</v>
      </c>
    </row>
    <row r="199" spans="1:24" ht="15.6" x14ac:dyDescent="0.25">
      <c r="A199" s="36" t="s">
        <v>198</v>
      </c>
      <c r="B199" s="46"/>
      <c r="C199" s="47"/>
      <c r="D199" s="48"/>
      <c r="E199" s="44"/>
      <c r="F199" s="47"/>
      <c r="G199" s="48"/>
      <c r="H199" s="44"/>
      <c r="I199" s="47"/>
      <c r="J199" s="48"/>
      <c r="K199" s="44"/>
      <c r="L199" s="47"/>
      <c r="M199" s="48"/>
      <c r="N199" s="44"/>
      <c r="O199" s="49"/>
      <c r="P199" s="48"/>
      <c r="Q199" s="44"/>
      <c r="R199" s="49"/>
      <c r="S199" s="48"/>
      <c r="T199" s="44"/>
      <c r="U199" s="49"/>
      <c r="V199" s="48"/>
      <c r="W199" s="44"/>
      <c r="X199" s="48"/>
    </row>
    <row r="200" spans="1:24" ht="15.6" x14ac:dyDescent="0.25">
      <c r="A200" s="16" t="s">
        <v>199</v>
      </c>
      <c r="B200" s="28">
        <f>'Расчет субсидий'!AF200-'Расчет субсидий'!AE200</f>
        <v>-95.6</v>
      </c>
      <c r="C200" s="26">
        <f>'Расчет субсидий'!D200-1</f>
        <v>-1</v>
      </c>
      <c r="D200" s="32">
        <f>C200*'Расчет субсидий'!E200</f>
        <v>0</v>
      </c>
      <c r="E200" s="41">
        <f t="shared" ref="E200:E263" si="21">$B200*D200/$X200</f>
        <v>0</v>
      </c>
      <c r="F200" s="26" t="s">
        <v>380</v>
      </c>
      <c r="G200" s="32" t="s">
        <v>380</v>
      </c>
      <c r="H200" s="31" t="s">
        <v>380</v>
      </c>
      <c r="I200" s="26" t="s">
        <v>380</v>
      </c>
      <c r="J200" s="32" t="s">
        <v>380</v>
      </c>
      <c r="K200" s="31" t="s">
        <v>380</v>
      </c>
      <c r="L200" s="26">
        <f>'Расчет субсидий'!P200-1</f>
        <v>0.41715686274509811</v>
      </c>
      <c r="M200" s="32">
        <f>L200*'Расчет субсидий'!Q200</f>
        <v>8.3431372549019613</v>
      </c>
      <c r="N200" s="41">
        <f t="shared" ref="N200:N263" si="22">$B200*M200/$X200</f>
        <v>19.14699929395152</v>
      </c>
      <c r="O200" s="27">
        <f>'Расчет субсидий'!R200-1</f>
        <v>0</v>
      </c>
      <c r="P200" s="32">
        <f>O200*'Расчет субсидий'!S200</f>
        <v>0</v>
      </c>
      <c r="Q200" s="41">
        <f t="shared" ref="Q200:Q263" si="23">$B200*P200/$X200</f>
        <v>0</v>
      </c>
      <c r="R200" s="27">
        <f>'Расчет субсидий'!V200-1</f>
        <v>-1</v>
      </c>
      <c r="S200" s="32">
        <f>R200*'Расчет субсидий'!W200</f>
        <v>-35</v>
      </c>
      <c r="T200" s="41">
        <f t="shared" si="18"/>
        <v>-80.32289950576606</v>
      </c>
      <c r="U200" s="27">
        <f>'Расчет субсидий'!Z200-1</f>
        <v>-1</v>
      </c>
      <c r="V200" s="32">
        <f>U200*'Расчет субсидий'!AA200</f>
        <v>-15</v>
      </c>
      <c r="W200" s="41">
        <f t="shared" si="19"/>
        <v>-34.424099788185458</v>
      </c>
      <c r="X200" s="32">
        <f t="shared" si="20"/>
        <v>-41.656862745098039</v>
      </c>
    </row>
    <row r="201" spans="1:24" ht="15.6" x14ac:dyDescent="0.25">
      <c r="A201" s="16" t="s">
        <v>200</v>
      </c>
      <c r="B201" s="28">
        <f>'Расчет субсидий'!AF201-'Расчет субсидий'!AE201</f>
        <v>-21.727272727272734</v>
      </c>
      <c r="C201" s="26">
        <f>'Расчет субсидий'!D201-1</f>
        <v>-1</v>
      </c>
      <c r="D201" s="32">
        <f>C201*'Расчет субсидий'!E201</f>
        <v>0</v>
      </c>
      <c r="E201" s="41">
        <f t="shared" si="21"/>
        <v>0</v>
      </c>
      <c r="F201" s="26" t="s">
        <v>380</v>
      </c>
      <c r="G201" s="32" t="s">
        <v>380</v>
      </c>
      <c r="H201" s="31" t="s">
        <v>380</v>
      </c>
      <c r="I201" s="26" t="s">
        <v>380</v>
      </c>
      <c r="J201" s="32" t="s">
        <v>380</v>
      </c>
      <c r="K201" s="31" t="s">
        <v>380</v>
      </c>
      <c r="L201" s="26">
        <f>'Расчет субсидий'!P201-1</f>
        <v>1.4931506849315066</v>
      </c>
      <c r="M201" s="32">
        <f>L201*'Расчет субсидий'!Q201</f>
        <v>29.863013698630134</v>
      </c>
      <c r="N201" s="41">
        <f t="shared" si="22"/>
        <v>32.221397649969077</v>
      </c>
      <c r="O201" s="27">
        <f>'Расчет субсидий'!R201-1</f>
        <v>0</v>
      </c>
      <c r="P201" s="32">
        <f>O201*'Расчет субсидий'!S201</f>
        <v>0</v>
      </c>
      <c r="Q201" s="41">
        <f t="shared" si="23"/>
        <v>0</v>
      </c>
      <c r="R201" s="27">
        <f>'Расчет субсидий'!V201-1</f>
        <v>-1</v>
      </c>
      <c r="S201" s="32">
        <f>R201*'Расчет субсидий'!W201</f>
        <v>-30</v>
      </c>
      <c r="T201" s="41">
        <f t="shared" si="18"/>
        <v>-32.369202226345088</v>
      </c>
      <c r="U201" s="27">
        <f>'Расчет субсидий'!Z201-1</f>
        <v>-1</v>
      </c>
      <c r="V201" s="32">
        <f>U201*'Расчет субсидий'!AA201</f>
        <v>-20</v>
      </c>
      <c r="W201" s="41">
        <f t="shared" si="19"/>
        <v>-21.579468150896727</v>
      </c>
      <c r="X201" s="32">
        <f t="shared" si="20"/>
        <v>-20.136986301369866</v>
      </c>
    </row>
    <row r="202" spans="1:24" ht="15.6" x14ac:dyDescent="0.25">
      <c r="A202" s="16" t="s">
        <v>201</v>
      </c>
      <c r="B202" s="28">
        <f>'Расчет субсидий'!AF202-'Расчет субсидий'!AE202</f>
        <v>49.77272727272728</v>
      </c>
      <c r="C202" s="26">
        <f>'Расчет субсидий'!D202-1</f>
        <v>-1</v>
      </c>
      <c r="D202" s="32">
        <f>C202*'Расчет субсидий'!E202</f>
        <v>0</v>
      </c>
      <c r="E202" s="41">
        <f t="shared" si="21"/>
        <v>0</v>
      </c>
      <c r="F202" s="26" t="s">
        <v>380</v>
      </c>
      <c r="G202" s="32" t="s">
        <v>380</v>
      </c>
      <c r="H202" s="31" t="s">
        <v>380</v>
      </c>
      <c r="I202" s="26" t="s">
        <v>380</v>
      </c>
      <c r="J202" s="32" t="s">
        <v>380</v>
      </c>
      <c r="K202" s="31" t="s">
        <v>380</v>
      </c>
      <c r="L202" s="26">
        <f>'Расчет субсидий'!P202-1</f>
        <v>4.2943327239488118</v>
      </c>
      <c r="M202" s="32">
        <f>L202*'Расчет субсидий'!Q202</f>
        <v>85.88665447897624</v>
      </c>
      <c r="N202" s="41">
        <f t="shared" si="22"/>
        <v>93.185033451395185</v>
      </c>
      <c r="O202" s="27">
        <f>'Расчет субсидий'!R202-1</f>
        <v>0</v>
      </c>
      <c r="P202" s="32">
        <f>O202*'Расчет субсидий'!S202</f>
        <v>0</v>
      </c>
      <c r="Q202" s="41">
        <f t="shared" si="23"/>
        <v>0</v>
      </c>
      <c r="R202" s="27">
        <f>'Расчет субсидий'!V202-1</f>
        <v>-0.66707317073170724</v>
      </c>
      <c r="S202" s="32">
        <f>R202*'Расчет субсидий'!W202</f>
        <v>-20.012195121951216</v>
      </c>
      <c r="T202" s="41">
        <f t="shared" si="18"/>
        <v>-21.712768801948801</v>
      </c>
      <c r="U202" s="27">
        <f>'Расчет субсидий'!Z202-1</f>
        <v>-1</v>
      </c>
      <c r="V202" s="32">
        <f>U202*'Расчет субсидий'!AA202</f>
        <v>-20</v>
      </c>
      <c r="W202" s="41">
        <f t="shared" si="19"/>
        <v>-21.6995373767191</v>
      </c>
      <c r="X202" s="32">
        <f t="shared" si="20"/>
        <v>45.874459357025017</v>
      </c>
    </row>
    <row r="203" spans="1:24" ht="15.6" x14ac:dyDescent="0.25">
      <c r="A203" s="16" t="s">
        <v>202</v>
      </c>
      <c r="B203" s="28">
        <f>'Расчет субсидий'!AF203-'Расчет субсидий'!AE203</f>
        <v>-51.74545454545455</v>
      </c>
      <c r="C203" s="26">
        <f>'Расчет субсидий'!D203-1</f>
        <v>-1</v>
      </c>
      <c r="D203" s="32">
        <f>C203*'Расчет субсидий'!E203</f>
        <v>0</v>
      </c>
      <c r="E203" s="41">
        <f t="shared" si="21"/>
        <v>0</v>
      </c>
      <c r="F203" s="26" t="s">
        <v>380</v>
      </c>
      <c r="G203" s="32" t="s">
        <v>380</v>
      </c>
      <c r="H203" s="31" t="s">
        <v>380</v>
      </c>
      <c r="I203" s="26" t="s">
        <v>380</v>
      </c>
      <c r="J203" s="32" t="s">
        <v>380</v>
      </c>
      <c r="K203" s="31" t="s">
        <v>380</v>
      </c>
      <c r="L203" s="26">
        <f>'Расчет субсидий'!P203-1</f>
        <v>-0.57172131147540983</v>
      </c>
      <c r="M203" s="32">
        <f>L203*'Расчет субсидий'!Q203</f>
        <v>-11.434426229508198</v>
      </c>
      <c r="N203" s="41">
        <f t="shared" si="22"/>
        <v>-9.6310752622960774</v>
      </c>
      <c r="O203" s="27">
        <f>'Расчет субсидий'!R203-1</f>
        <v>0</v>
      </c>
      <c r="P203" s="32">
        <f>O203*'Расчет субсидий'!S203</f>
        <v>0</v>
      </c>
      <c r="Q203" s="41">
        <f t="shared" si="23"/>
        <v>0</v>
      </c>
      <c r="R203" s="27">
        <f>'Расчет субсидий'!V203-1</f>
        <v>-1</v>
      </c>
      <c r="S203" s="32">
        <f>R203*'Расчет субсидий'!W203</f>
        <v>-30</v>
      </c>
      <c r="T203" s="41">
        <f t="shared" si="18"/>
        <v>-25.268627569895084</v>
      </c>
      <c r="U203" s="27">
        <f>'Расчет субсидий'!Z203-1</f>
        <v>-1</v>
      </c>
      <c r="V203" s="32">
        <f>U203*'Расчет субсидий'!AA203</f>
        <v>-20</v>
      </c>
      <c r="W203" s="41">
        <f t="shared" si="19"/>
        <v>-16.84575171326339</v>
      </c>
      <c r="X203" s="32">
        <f t="shared" si="20"/>
        <v>-61.434426229508198</v>
      </c>
    </row>
    <row r="204" spans="1:24" ht="15.6" x14ac:dyDescent="0.25">
      <c r="A204" s="16" t="s">
        <v>203</v>
      </c>
      <c r="B204" s="28">
        <f>'Расчет субсидий'!AF204-'Расчет субсидий'!AE204</f>
        <v>-146.96363636363637</v>
      </c>
      <c r="C204" s="26">
        <f>'Расчет субсидий'!D204-1</f>
        <v>-1</v>
      </c>
      <c r="D204" s="32">
        <f>C204*'Расчет субсидий'!E204</f>
        <v>0</v>
      </c>
      <c r="E204" s="41">
        <f t="shared" si="21"/>
        <v>0</v>
      </c>
      <c r="F204" s="26" t="s">
        <v>380</v>
      </c>
      <c r="G204" s="32" t="s">
        <v>380</v>
      </c>
      <c r="H204" s="31" t="s">
        <v>380</v>
      </c>
      <c r="I204" s="26" t="s">
        <v>380</v>
      </c>
      <c r="J204" s="32" t="s">
        <v>380</v>
      </c>
      <c r="K204" s="31" t="s">
        <v>380</v>
      </c>
      <c r="L204" s="26">
        <f>'Расчет субсидий'!P204-1</f>
        <v>-0.11475409836065575</v>
      </c>
      <c r="M204" s="32">
        <f>L204*'Расчет субсидий'!Q204</f>
        <v>-2.2950819672131151</v>
      </c>
      <c r="N204" s="41">
        <f t="shared" si="22"/>
        <v>-7.1945163334510456</v>
      </c>
      <c r="O204" s="27">
        <f>'Расчет субсидий'!R204-1</f>
        <v>0</v>
      </c>
      <c r="P204" s="32">
        <f>O204*'Расчет субсидий'!S204</f>
        <v>0</v>
      </c>
      <c r="Q204" s="41">
        <f t="shared" si="23"/>
        <v>0</v>
      </c>
      <c r="R204" s="27">
        <f>'Расчет субсидий'!V204-1</f>
        <v>-1</v>
      </c>
      <c r="S204" s="32">
        <f>R204*'Расчет субсидий'!W204</f>
        <v>-5</v>
      </c>
      <c r="T204" s="41">
        <f t="shared" si="18"/>
        <v>-15.673767726446918</v>
      </c>
      <c r="U204" s="27">
        <f>'Расчет субсидий'!Z204-1</f>
        <v>-0.87971014492753619</v>
      </c>
      <c r="V204" s="32">
        <f>U204*'Расчет субсидий'!AA204</f>
        <v>-39.586956521739125</v>
      </c>
      <c r="W204" s="41">
        <f t="shared" si="19"/>
        <v>-124.09535230373841</v>
      </c>
      <c r="X204" s="32">
        <f t="shared" si="20"/>
        <v>-46.88203848895224</v>
      </c>
    </row>
    <row r="205" spans="1:24" ht="15.6" x14ac:dyDescent="0.25">
      <c r="A205" s="16" t="s">
        <v>204</v>
      </c>
      <c r="B205" s="28">
        <f>'Расчет субсидий'!AF205-'Расчет субсидий'!AE205</f>
        <v>-23.109090909090924</v>
      </c>
      <c r="C205" s="26">
        <f>'Расчет субсидий'!D205-1</f>
        <v>-1</v>
      </c>
      <c r="D205" s="32">
        <f>C205*'Расчет субсидий'!E205</f>
        <v>0</v>
      </c>
      <c r="E205" s="41">
        <f t="shared" si="21"/>
        <v>0</v>
      </c>
      <c r="F205" s="26" t="s">
        <v>380</v>
      </c>
      <c r="G205" s="32" t="s">
        <v>380</v>
      </c>
      <c r="H205" s="31" t="s">
        <v>380</v>
      </c>
      <c r="I205" s="26" t="s">
        <v>380</v>
      </c>
      <c r="J205" s="32" t="s">
        <v>380</v>
      </c>
      <c r="K205" s="31" t="s">
        <v>380</v>
      </c>
      <c r="L205" s="26">
        <f>'Расчет субсидий'!P205-1</f>
        <v>2.0671462829736211</v>
      </c>
      <c r="M205" s="32">
        <f>L205*'Расчет субсидий'!Q205</f>
        <v>41.342925659472421</v>
      </c>
      <c r="N205" s="41">
        <f t="shared" si="22"/>
        <v>179.45978705978709</v>
      </c>
      <c r="O205" s="27">
        <f>'Расчет субсидий'!R205-1</f>
        <v>0</v>
      </c>
      <c r="P205" s="32">
        <f>O205*'Расчет субсидий'!S205</f>
        <v>0</v>
      </c>
      <c r="Q205" s="41">
        <f t="shared" si="23"/>
        <v>0</v>
      </c>
      <c r="R205" s="27">
        <f>'Расчет субсидий'!V205-1</f>
        <v>-0.90476190476190477</v>
      </c>
      <c r="S205" s="32">
        <f>R205*'Расчет субсидий'!W205</f>
        <v>-31.666666666666668</v>
      </c>
      <c r="T205" s="41">
        <f t="shared" si="18"/>
        <v>-137.45745290745293</v>
      </c>
      <c r="U205" s="27">
        <f>'Расчет субсидий'!Z205-1</f>
        <v>-1</v>
      </c>
      <c r="V205" s="32">
        <f>U205*'Расчет субсидий'!AA205</f>
        <v>-15</v>
      </c>
      <c r="W205" s="41">
        <f t="shared" si="19"/>
        <v>-65.111425061425066</v>
      </c>
      <c r="X205" s="32">
        <f t="shared" si="20"/>
        <v>-5.323741007194247</v>
      </c>
    </row>
    <row r="206" spans="1:24" ht="15.6" x14ac:dyDescent="0.25">
      <c r="A206" s="16" t="s">
        <v>205</v>
      </c>
      <c r="B206" s="28">
        <f>'Расчет субсидий'!AF206-'Расчет субсидий'!AE206</f>
        <v>-346.08181818181811</v>
      </c>
      <c r="C206" s="26">
        <f>'Расчет субсидий'!D206-1</f>
        <v>-0.3160123226823327</v>
      </c>
      <c r="D206" s="32">
        <f>C206*'Расчет субсидий'!E206</f>
        <v>-3.1601232268233268</v>
      </c>
      <c r="E206" s="41">
        <f t="shared" si="21"/>
        <v>-22.390484140566119</v>
      </c>
      <c r="F206" s="26" t="s">
        <v>380</v>
      </c>
      <c r="G206" s="32" t="s">
        <v>380</v>
      </c>
      <c r="H206" s="31" t="s">
        <v>380</v>
      </c>
      <c r="I206" s="26" t="s">
        <v>380</v>
      </c>
      <c r="J206" s="32" t="s">
        <v>380</v>
      </c>
      <c r="K206" s="31" t="s">
        <v>380</v>
      </c>
      <c r="L206" s="26">
        <f>'Расчет субсидий'!P206-1</f>
        <v>0.21576064053940169</v>
      </c>
      <c r="M206" s="32">
        <f>L206*'Расчет субсидий'!Q206</f>
        <v>4.3152128107880339</v>
      </c>
      <c r="N206" s="41">
        <f t="shared" si="22"/>
        <v>30.574663412807141</v>
      </c>
      <c r="O206" s="27">
        <f>'Расчет субсидий'!R206-1</f>
        <v>0</v>
      </c>
      <c r="P206" s="32">
        <f>O206*'Расчет субсидий'!S206</f>
        <v>0</v>
      </c>
      <c r="Q206" s="41">
        <f t="shared" si="23"/>
        <v>0</v>
      </c>
      <c r="R206" s="27">
        <f>'Расчет субсидий'!V206-1</f>
        <v>-1</v>
      </c>
      <c r="S206" s="32">
        <f>R206*'Расчет субсидий'!W206</f>
        <v>-30</v>
      </c>
      <c r="T206" s="41">
        <f t="shared" si="18"/>
        <v>-212.55959847243551</v>
      </c>
      <c r="U206" s="27">
        <f>'Расчет субсидий'!Z206-1</f>
        <v>-1</v>
      </c>
      <c r="V206" s="32">
        <f>U206*'Расчет субсидий'!AA206</f>
        <v>-20</v>
      </c>
      <c r="W206" s="41">
        <f t="shared" si="19"/>
        <v>-141.70639898162366</v>
      </c>
      <c r="X206" s="32">
        <f t="shared" si="20"/>
        <v>-48.84491041603529</v>
      </c>
    </row>
    <row r="207" spans="1:24" ht="15.6" x14ac:dyDescent="0.25">
      <c r="A207" s="16" t="s">
        <v>206</v>
      </c>
      <c r="B207" s="28">
        <f>'Расчет субсидий'!AF207-'Расчет субсидий'!AE207</f>
        <v>-36.872727272727268</v>
      </c>
      <c r="C207" s="26">
        <f>'Расчет субсидий'!D207-1</f>
        <v>-1</v>
      </c>
      <c r="D207" s="32">
        <f>C207*'Расчет субсидий'!E207</f>
        <v>0</v>
      </c>
      <c r="E207" s="41">
        <f t="shared" si="21"/>
        <v>0</v>
      </c>
      <c r="F207" s="26" t="s">
        <v>380</v>
      </c>
      <c r="G207" s="32" t="s">
        <v>380</v>
      </c>
      <c r="H207" s="31" t="s">
        <v>380</v>
      </c>
      <c r="I207" s="26" t="s">
        <v>380</v>
      </c>
      <c r="J207" s="32" t="s">
        <v>380</v>
      </c>
      <c r="K207" s="31" t="s">
        <v>380</v>
      </c>
      <c r="L207" s="26">
        <f>'Расчет субсидий'!P207-1</f>
        <v>0.21714285714285708</v>
      </c>
      <c r="M207" s="32">
        <f>L207*'Расчет субсидий'!Q207</f>
        <v>4.3428571428571416</v>
      </c>
      <c r="N207" s="41">
        <f t="shared" si="22"/>
        <v>3.9525067316322589</v>
      </c>
      <c r="O207" s="27">
        <f>'Расчет субсидий'!R207-1</f>
        <v>0</v>
      </c>
      <c r="P207" s="32">
        <f>O207*'Расчет субсидий'!S207</f>
        <v>0</v>
      </c>
      <c r="Q207" s="41">
        <f t="shared" si="23"/>
        <v>0</v>
      </c>
      <c r="R207" s="27">
        <f>'Расчет субсидий'!V207-1</f>
        <v>-0.82857142857142851</v>
      </c>
      <c r="S207" s="32">
        <f>R207*'Расчет субсидий'!W207</f>
        <v>-24.857142857142854</v>
      </c>
      <c r="T207" s="41">
        <f t="shared" si="18"/>
        <v>-22.62290037184254</v>
      </c>
      <c r="U207" s="27">
        <f>'Расчет субсидий'!Z207-1</f>
        <v>-1</v>
      </c>
      <c r="V207" s="32">
        <f>U207*'Расчет субсидий'!AA207</f>
        <v>-20</v>
      </c>
      <c r="W207" s="41">
        <f t="shared" si="19"/>
        <v>-18.202333632516989</v>
      </c>
      <c r="X207" s="32">
        <f t="shared" si="20"/>
        <v>-40.514285714285712</v>
      </c>
    </row>
    <row r="208" spans="1:24" ht="15.6" x14ac:dyDescent="0.25">
      <c r="A208" s="16" t="s">
        <v>207</v>
      </c>
      <c r="B208" s="28">
        <f>'Расчет субсидий'!AF208-'Расчет субсидий'!AE208</f>
        <v>-94.9</v>
      </c>
      <c r="C208" s="26">
        <f>'Расчет субсидий'!D208-1</f>
        <v>-1</v>
      </c>
      <c r="D208" s="32">
        <f>C208*'Расчет субсидий'!E208</f>
        <v>0</v>
      </c>
      <c r="E208" s="41">
        <f t="shared" si="21"/>
        <v>0</v>
      </c>
      <c r="F208" s="26" t="s">
        <v>380</v>
      </c>
      <c r="G208" s="32" t="s">
        <v>380</v>
      </c>
      <c r="H208" s="31" t="s">
        <v>380</v>
      </c>
      <c r="I208" s="26" t="s">
        <v>380</v>
      </c>
      <c r="J208" s="32" t="s">
        <v>380</v>
      </c>
      <c r="K208" s="31" t="s">
        <v>380</v>
      </c>
      <c r="L208" s="26">
        <f>'Расчет субсидий'!P208-1</f>
        <v>-0.60393258426966301</v>
      </c>
      <c r="M208" s="32">
        <f>L208*'Расчет субсидий'!Q208</f>
        <v>-12.078651685393261</v>
      </c>
      <c r="N208" s="41">
        <f t="shared" si="22"/>
        <v>-18.464705882352948</v>
      </c>
      <c r="O208" s="27">
        <f>'Расчет субсидий'!R208-1</f>
        <v>0</v>
      </c>
      <c r="P208" s="32">
        <f>O208*'Расчет субсидий'!S208</f>
        <v>0</v>
      </c>
      <c r="Q208" s="41">
        <f t="shared" si="23"/>
        <v>0</v>
      </c>
      <c r="R208" s="27">
        <f>'Расчет субсидий'!V208-1</f>
        <v>-1</v>
      </c>
      <c r="S208" s="32">
        <f>R208*'Расчет субсидий'!W208</f>
        <v>-30</v>
      </c>
      <c r="T208" s="41">
        <f t="shared" si="18"/>
        <v>-45.861176470588234</v>
      </c>
      <c r="U208" s="27">
        <f>'Расчет субсидий'!Z208-1</f>
        <v>-1</v>
      </c>
      <c r="V208" s="32">
        <f>U208*'Расчет субсидий'!AA208</f>
        <v>-20</v>
      </c>
      <c r="W208" s="41">
        <f t="shared" si="19"/>
        <v>-30.574117647058824</v>
      </c>
      <c r="X208" s="32">
        <f t="shared" si="20"/>
        <v>-62.078651685393261</v>
      </c>
    </row>
    <row r="209" spans="1:24" ht="15.6" x14ac:dyDescent="0.25">
      <c r="A209" s="16" t="s">
        <v>208</v>
      </c>
      <c r="B209" s="28">
        <f>'Расчет субсидий'!AF209-'Расчет субсидий'!AE209</f>
        <v>30.24545454545455</v>
      </c>
      <c r="C209" s="26">
        <f>'Расчет субсидий'!D209-1</f>
        <v>0.15277777777777768</v>
      </c>
      <c r="D209" s="32">
        <f>C209*'Расчет субсидий'!E209</f>
        <v>1.5277777777777768</v>
      </c>
      <c r="E209" s="41">
        <f t="shared" si="21"/>
        <v>6.6506733080270344</v>
      </c>
      <c r="F209" s="26" t="s">
        <v>380</v>
      </c>
      <c r="G209" s="32" t="s">
        <v>380</v>
      </c>
      <c r="H209" s="31" t="s">
        <v>380</v>
      </c>
      <c r="I209" s="26" t="s">
        <v>380</v>
      </c>
      <c r="J209" s="32" t="s">
        <v>380</v>
      </c>
      <c r="K209" s="31" t="s">
        <v>380</v>
      </c>
      <c r="L209" s="26">
        <f>'Расчет субсидий'!P209-1</f>
        <v>1.5474452554744524</v>
      </c>
      <c r="M209" s="32">
        <f>L209*'Расчет субсидий'!Q209</f>
        <v>30.948905109489047</v>
      </c>
      <c r="N209" s="41">
        <f t="shared" si="22"/>
        <v>134.72578284502282</v>
      </c>
      <c r="O209" s="27">
        <f>'Расчет субсидий'!R209-1</f>
        <v>0</v>
      </c>
      <c r="P209" s="32">
        <f>O209*'Расчет субсидий'!S209</f>
        <v>0</v>
      </c>
      <c r="Q209" s="41">
        <f t="shared" si="23"/>
        <v>0</v>
      </c>
      <c r="R209" s="27">
        <f>'Расчет субсидий'!V209-1</f>
        <v>-0.30558375634517765</v>
      </c>
      <c r="S209" s="32">
        <f>R209*'Расчет субсидий'!W209</f>
        <v>-10.695431472081218</v>
      </c>
      <c r="T209" s="41">
        <f t="shared" si="18"/>
        <v>-46.559009853296445</v>
      </c>
      <c r="U209" s="27">
        <f>'Расчет субсидий'!Z209-1</f>
        <v>-0.98888888888888893</v>
      </c>
      <c r="V209" s="32">
        <f>U209*'Расчет субсидий'!AA209</f>
        <v>-14.833333333333334</v>
      </c>
      <c r="W209" s="41">
        <f t="shared" si="19"/>
        <v>-64.571991754298892</v>
      </c>
      <c r="X209" s="32">
        <f t="shared" si="20"/>
        <v>6.9479180818522739</v>
      </c>
    </row>
    <row r="210" spans="1:24" ht="15.6" x14ac:dyDescent="0.25">
      <c r="A210" s="16" t="s">
        <v>209</v>
      </c>
      <c r="B210" s="28">
        <f>'Расчет субсидий'!AF210-'Расчет субсидий'!AE210</f>
        <v>-56.209090909090904</v>
      </c>
      <c r="C210" s="26">
        <f>'Расчет субсидий'!D210-1</f>
        <v>-1</v>
      </c>
      <c r="D210" s="32">
        <f>C210*'Расчет субсидий'!E210</f>
        <v>0</v>
      </c>
      <c r="E210" s="41">
        <f t="shared" si="21"/>
        <v>0</v>
      </c>
      <c r="F210" s="26" t="s">
        <v>380</v>
      </c>
      <c r="G210" s="32" t="s">
        <v>380</v>
      </c>
      <c r="H210" s="31" t="s">
        <v>380</v>
      </c>
      <c r="I210" s="26" t="s">
        <v>380</v>
      </c>
      <c r="J210" s="32" t="s">
        <v>380</v>
      </c>
      <c r="K210" s="31" t="s">
        <v>380</v>
      </c>
      <c r="L210" s="26">
        <f>'Расчет субсидий'!P210-1</f>
        <v>-0.52777777777777779</v>
      </c>
      <c r="M210" s="32">
        <f>L210*'Расчет субсидий'!Q210</f>
        <v>-10.555555555555555</v>
      </c>
      <c r="N210" s="41">
        <f t="shared" si="22"/>
        <v>-9.7979149291075878</v>
      </c>
      <c r="O210" s="27">
        <f>'Расчет субсидий'!R210-1</f>
        <v>0</v>
      </c>
      <c r="P210" s="32">
        <f>O210*'Расчет субсидий'!S210</f>
        <v>0</v>
      </c>
      <c r="Q210" s="41">
        <f t="shared" si="23"/>
        <v>0</v>
      </c>
      <c r="R210" s="27">
        <f>'Расчет субсидий'!V210-1</f>
        <v>-1</v>
      </c>
      <c r="S210" s="32">
        <f>R210*'Расчет субсидий'!W210</f>
        <v>-35</v>
      </c>
      <c r="T210" s="41">
        <f t="shared" ref="T210:T273" si="24">$B210*S210/$X210</f>
        <v>-32.487823185988319</v>
      </c>
      <c r="U210" s="27">
        <f>'Расчет субсидий'!Z210-1</f>
        <v>-1</v>
      </c>
      <c r="V210" s="32">
        <f>U210*'Расчет субсидий'!AA210</f>
        <v>-15</v>
      </c>
      <c r="W210" s="41">
        <f t="shared" ref="W210:W273" si="25">$B210*V210/$X210</f>
        <v>-13.923352793994994</v>
      </c>
      <c r="X210" s="32">
        <f t="shared" si="20"/>
        <v>-60.555555555555557</v>
      </c>
    </row>
    <row r="211" spans="1:24" ht="15.6" x14ac:dyDescent="0.25">
      <c r="A211" s="16" t="s">
        <v>210</v>
      </c>
      <c r="B211" s="28">
        <f>'Расчет субсидий'!AF211-'Расчет субсидий'!AE211</f>
        <v>-33.063636363636363</v>
      </c>
      <c r="C211" s="26">
        <f>'Расчет субсидий'!D211-1</f>
        <v>-1</v>
      </c>
      <c r="D211" s="32">
        <f>C211*'Расчет субсидий'!E211</f>
        <v>0</v>
      </c>
      <c r="E211" s="41">
        <f t="shared" si="21"/>
        <v>0</v>
      </c>
      <c r="F211" s="26" t="s">
        <v>380</v>
      </c>
      <c r="G211" s="32" t="s">
        <v>380</v>
      </c>
      <c r="H211" s="31" t="s">
        <v>380</v>
      </c>
      <c r="I211" s="26" t="s">
        <v>380</v>
      </c>
      <c r="J211" s="32" t="s">
        <v>380</v>
      </c>
      <c r="K211" s="31" t="s">
        <v>380</v>
      </c>
      <c r="L211" s="26">
        <f>'Расчет субсидий'!P211-1</f>
        <v>-0.40698455339153794</v>
      </c>
      <c r="M211" s="32">
        <f>L211*'Расчет субсидий'!Q211</f>
        <v>-8.1396910678307588</v>
      </c>
      <c r="N211" s="41">
        <f t="shared" si="22"/>
        <v>-4.6289854768080483</v>
      </c>
      <c r="O211" s="27">
        <f>'Расчет субсидий'!R211-1</f>
        <v>0</v>
      </c>
      <c r="P211" s="32">
        <f>O211*'Расчет субсидий'!S211</f>
        <v>0</v>
      </c>
      <c r="Q211" s="41">
        <f t="shared" si="23"/>
        <v>0</v>
      </c>
      <c r="R211" s="27">
        <f>'Расчет субсидий'!V211-1</f>
        <v>-1</v>
      </c>
      <c r="S211" s="32">
        <f>R211*'Расчет субсидий'!W211</f>
        <v>-35</v>
      </c>
      <c r="T211" s="41">
        <f t="shared" si="24"/>
        <v>-19.904255620779821</v>
      </c>
      <c r="U211" s="27">
        <f>'Расчет субсидий'!Z211-1</f>
        <v>-1</v>
      </c>
      <c r="V211" s="32">
        <f>U211*'Расчет субсидий'!AA211</f>
        <v>-15</v>
      </c>
      <c r="W211" s="41">
        <f t="shared" si="25"/>
        <v>-8.5303952660484939</v>
      </c>
      <c r="X211" s="32">
        <f t="shared" si="20"/>
        <v>-58.139691067830761</v>
      </c>
    </row>
    <row r="212" spans="1:24" ht="15.6" x14ac:dyDescent="0.25">
      <c r="A212" s="36" t="s">
        <v>211</v>
      </c>
      <c r="B212" s="46"/>
      <c r="C212" s="47"/>
      <c r="D212" s="48"/>
      <c r="E212" s="44"/>
      <c r="F212" s="47"/>
      <c r="G212" s="48"/>
      <c r="H212" s="44"/>
      <c r="I212" s="47"/>
      <c r="J212" s="48"/>
      <c r="K212" s="44"/>
      <c r="L212" s="47"/>
      <c r="M212" s="48"/>
      <c r="N212" s="44"/>
      <c r="O212" s="49"/>
      <c r="P212" s="48"/>
      <c r="Q212" s="44"/>
      <c r="R212" s="49"/>
      <c r="S212" s="48"/>
      <c r="T212" s="44"/>
      <c r="U212" s="49"/>
      <c r="V212" s="48"/>
      <c r="W212" s="44"/>
      <c r="X212" s="48"/>
    </row>
    <row r="213" spans="1:24" ht="15.6" x14ac:dyDescent="0.25">
      <c r="A213" s="16" t="s">
        <v>212</v>
      </c>
      <c r="B213" s="28">
        <f>'Расчет субсидий'!AF213-'Расчет субсидий'!AE213</f>
        <v>-0.86363636363635976</v>
      </c>
      <c r="C213" s="26">
        <f>'Расчет субсидий'!D213-1</f>
        <v>-1</v>
      </c>
      <c r="D213" s="32">
        <f>C213*'Расчет субсидий'!E213</f>
        <v>0</v>
      </c>
      <c r="E213" s="41">
        <f t="shared" si="21"/>
        <v>0</v>
      </c>
      <c r="F213" s="26" t="s">
        <v>380</v>
      </c>
      <c r="G213" s="32" t="s">
        <v>380</v>
      </c>
      <c r="H213" s="31" t="s">
        <v>380</v>
      </c>
      <c r="I213" s="26" t="s">
        <v>380</v>
      </c>
      <c r="J213" s="32" t="s">
        <v>380</v>
      </c>
      <c r="K213" s="31" t="s">
        <v>380</v>
      </c>
      <c r="L213" s="26">
        <f>'Расчет субсидий'!P213-1</f>
        <v>-0.93120393120393119</v>
      </c>
      <c r="M213" s="32">
        <f>L213*'Расчет субсидий'!Q213</f>
        <v>-18.624078624078624</v>
      </c>
      <c r="N213" s="41">
        <f t="shared" si="22"/>
        <v>-14.885432147188327</v>
      </c>
      <c r="O213" s="27">
        <f>'Расчет субсидий'!R213-1</f>
        <v>0</v>
      </c>
      <c r="P213" s="32">
        <f>O213*'Расчет субсидий'!S213</f>
        <v>0</v>
      </c>
      <c r="Q213" s="41">
        <f t="shared" si="23"/>
        <v>0</v>
      </c>
      <c r="R213" s="27">
        <f>'Расчет субсидий'!V213-1</f>
        <v>0.18837209302325597</v>
      </c>
      <c r="S213" s="32">
        <f>R213*'Расчет субсидий'!W213</f>
        <v>2.8255813953488396</v>
      </c>
      <c r="T213" s="41">
        <f t="shared" si="24"/>
        <v>2.2583667619639716</v>
      </c>
      <c r="U213" s="27">
        <f>'Расчет субсидий'!Z213-1</f>
        <v>0.42051282051282057</v>
      </c>
      <c r="V213" s="32">
        <f>U213*'Расчет субсидий'!AA213</f>
        <v>14.717948717948721</v>
      </c>
      <c r="W213" s="41">
        <f t="shared" si="25"/>
        <v>11.763429021587994</v>
      </c>
      <c r="X213" s="32">
        <f t="shared" si="20"/>
        <v>-1.080548510781064</v>
      </c>
    </row>
    <row r="214" spans="1:24" ht="15.6" x14ac:dyDescent="0.25">
      <c r="A214" s="16" t="s">
        <v>213</v>
      </c>
      <c r="B214" s="28">
        <f>'Расчет субсидий'!AF214-'Расчет субсидий'!AE214</f>
        <v>-181.87272727272725</v>
      </c>
      <c r="C214" s="26">
        <f>'Расчет субсидий'!D214-1</f>
        <v>-1</v>
      </c>
      <c r="D214" s="32">
        <f>C214*'Расчет субсидий'!E214</f>
        <v>0</v>
      </c>
      <c r="E214" s="41">
        <f t="shared" si="21"/>
        <v>0</v>
      </c>
      <c r="F214" s="26" t="s">
        <v>380</v>
      </c>
      <c r="G214" s="32" t="s">
        <v>380</v>
      </c>
      <c r="H214" s="31" t="s">
        <v>380</v>
      </c>
      <c r="I214" s="26" t="s">
        <v>380</v>
      </c>
      <c r="J214" s="32" t="s">
        <v>380</v>
      </c>
      <c r="K214" s="31" t="s">
        <v>380</v>
      </c>
      <c r="L214" s="26">
        <f>'Расчет субсидий'!P214-1</f>
        <v>-0.30841924398625431</v>
      </c>
      <c r="M214" s="32">
        <f>L214*'Расчет субсидий'!Q214</f>
        <v>-6.1683848797250862</v>
      </c>
      <c r="N214" s="41">
        <f t="shared" si="22"/>
        <v>-19.973175004866654</v>
      </c>
      <c r="O214" s="27">
        <f>'Расчет субсидий'!R214-1</f>
        <v>0</v>
      </c>
      <c r="P214" s="32">
        <f>O214*'Расчет субсидий'!S214</f>
        <v>0</v>
      </c>
      <c r="Q214" s="41">
        <f t="shared" si="23"/>
        <v>0</v>
      </c>
      <c r="R214" s="27">
        <f>'Расчет субсидий'!V214-1</f>
        <v>-1</v>
      </c>
      <c r="S214" s="32">
        <f>R214*'Расчет субсидий'!W214</f>
        <v>-20</v>
      </c>
      <c r="T214" s="41">
        <f t="shared" si="24"/>
        <v>-64.759820907144245</v>
      </c>
      <c r="U214" s="27">
        <f>'Расчет субсидий'!Z214-1</f>
        <v>-1</v>
      </c>
      <c r="V214" s="32">
        <f>U214*'Расчет субсидий'!AA214</f>
        <v>-30</v>
      </c>
      <c r="W214" s="41">
        <f t="shared" si="25"/>
        <v>-97.139731360716354</v>
      </c>
      <c r="X214" s="32">
        <f t="shared" si="20"/>
        <v>-56.168384879725082</v>
      </c>
    </row>
    <row r="215" spans="1:24" ht="15.6" x14ac:dyDescent="0.25">
      <c r="A215" s="16" t="s">
        <v>214</v>
      </c>
      <c r="B215" s="28">
        <f>'Расчет субсидий'!AF215-'Расчет субсидий'!AE215</f>
        <v>110.22727272727275</v>
      </c>
      <c r="C215" s="26">
        <f>'Расчет субсидий'!D215-1</f>
        <v>6.119124761439787E-2</v>
      </c>
      <c r="D215" s="32">
        <f>C215*'Расчет субсидий'!E215</f>
        <v>0.6119124761439787</v>
      </c>
      <c r="E215" s="41">
        <f t="shared" si="21"/>
        <v>4.1048801503138499E-2</v>
      </c>
      <c r="F215" s="26" t="s">
        <v>380</v>
      </c>
      <c r="G215" s="32" t="s">
        <v>380</v>
      </c>
      <c r="H215" s="31" t="s">
        <v>380</v>
      </c>
      <c r="I215" s="26" t="s">
        <v>380</v>
      </c>
      <c r="J215" s="32" t="s">
        <v>380</v>
      </c>
      <c r="K215" s="31" t="s">
        <v>380</v>
      </c>
      <c r="L215" s="26">
        <f>'Расчет субсидий'!P215-1</f>
        <v>0.62703252032520318</v>
      </c>
      <c r="M215" s="32">
        <f>L215*'Расчет субсидий'!Q215</f>
        <v>12.540650406504064</v>
      </c>
      <c r="N215" s="41">
        <f t="shared" si="22"/>
        <v>0.84126192768737518</v>
      </c>
      <c r="O215" s="27">
        <f>'Расчет субсидий'!R215-1</f>
        <v>0</v>
      </c>
      <c r="P215" s="32">
        <f>O215*'Расчет субсидий'!S215</f>
        <v>0</v>
      </c>
      <c r="Q215" s="41">
        <f t="shared" si="23"/>
        <v>0</v>
      </c>
      <c r="R215" s="27">
        <f>'Расчет субсидий'!V215-1</f>
        <v>-1</v>
      </c>
      <c r="S215" s="32">
        <f>R215*'Расчет субсидий'!W215</f>
        <v>-5</v>
      </c>
      <c r="T215" s="41">
        <f t="shared" si="24"/>
        <v>-0.33541399385914794</v>
      </c>
      <c r="U215" s="27">
        <f>'Расчет субсидий'!Z215-1</f>
        <v>36.333333333333336</v>
      </c>
      <c r="V215" s="32">
        <f>U215*'Расчет субсидий'!AA215</f>
        <v>1635</v>
      </c>
      <c r="W215" s="41">
        <f t="shared" si="25"/>
        <v>109.68037599194139</v>
      </c>
      <c r="X215" s="32">
        <f t="shared" si="20"/>
        <v>1643.152562882648</v>
      </c>
    </row>
    <row r="216" spans="1:24" ht="15.6" x14ac:dyDescent="0.25">
      <c r="A216" s="16" t="s">
        <v>215</v>
      </c>
      <c r="B216" s="28">
        <f>'Расчет субсидий'!AF216-'Расчет субсидий'!AE216</f>
        <v>-46.145454545454527</v>
      </c>
      <c r="C216" s="26">
        <f>'Расчет субсидий'!D216-1</f>
        <v>-1</v>
      </c>
      <c r="D216" s="32">
        <f>C216*'Расчет субсидий'!E216</f>
        <v>0</v>
      </c>
      <c r="E216" s="41">
        <f t="shared" si="21"/>
        <v>0</v>
      </c>
      <c r="F216" s="26" t="s">
        <v>380</v>
      </c>
      <c r="G216" s="32" t="s">
        <v>380</v>
      </c>
      <c r="H216" s="31" t="s">
        <v>380</v>
      </c>
      <c r="I216" s="26" t="s">
        <v>380</v>
      </c>
      <c r="J216" s="32" t="s">
        <v>380</v>
      </c>
      <c r="K216" s="31" t="s">
        <v>380</v>
      </c>
      <c r="L216" s="26">
        <f>'Расчет субсидий'!P216-1</f>
        <v>-0.75704526046114429</v>
      </c>
      <c r="M216" s="32">
        <f>L216*'Расчет субсидий'!Q216</f>
        <v>-15.140905209222886</v>
      </c>
      <c r="N216" s="41">
        <f t="shared" si="22"/>
        <v>-34.689798986258587</v>
      </c>
      <c r="O216" s="27">
        <f>'Расчет субсидий'!R216-1</f>
        <v>0</v>
      </c>
      <c r="P216" s="32">
        <f>O216*'Расчет субсидий'!S216</f>
        <v>0</v>
      </c>
      <c r="Q216" s="41">
        <f t="shared" si="23"/>
        <v>0</v>
      </c>
      <c r="R216" s="27">
        <f>'Расчет субсидий'!V216-1</f>
        <v>-1</v>
      </c>
      <c r="S216" s="32">
        <f>R216*'Расчет субсидий'!W216</f>
        <v>-30</v>
      </c>
      <c r="T216" s="41">
        <f t="shared" si="24"/>
        <v>-68.733933355175637</v>
      </c>
      <c r="U216" s="27">
        <f>'Расчет субсидий'!Z216-1</f>
        <v>1.25</v>
      </c>
      <c r="V216" s="32">
        <f>U216*'Расчет субсидий'!AA216</f>
        <v>25</v>
      </c>
      <c r="W216" s="41">
        <f t="shared" si="25"/>
        <v>57.278277795979697</v>
      </c>
      <c r="X216" s="32">
        <f t="shared" si="20"/>
        <v>-20.140905209222886</v>
      </c>
    </row>
    <row r="217" spans="1:24" ht="15.6" x14ac:dyDescent="0.25">
      <c r="A217" s="16" t="s">
        <v>216</v>
      </c>
      <c r="B217" s="28">
        <f>'Расчет субсидий'!AF217-'Расчет субсидий'!AE217</f>
        <v>37.300000000000011</v>
      </c>
      <c r="C217" s="26">
        <f>'Расчет субсидий'!D217-1</f>
        <v>7.9096667989476455E-2</v>
      </c>
      <c r="D217" s="32">
        <f>C217*'Расчет субсидий'!E217</f>
        <v>0.79096667989476455</v>
      </c>
      <c r="E217" s="41">
        <f t="shared" si="21"/>
        <v>1.0911776325639679</v>
      </c>
      <c r="F217" s="26" t="s">
        <v>380</v>
      </c>
      <c r="G217" s="32" t="s">
        <v>380</v>
      </c>
      <c r="H217" s="31" t="s">
        <v>380</v>
      </c>
      <c r="I217" s="26" t="s">
        <v>380</v>
      </c>
      <c r="J217" s="32" t="s">
        <v>380</v>
      </c>
      <c r="K217" s="31" t="s">
        <v>380</v>
      </c>
      <c r="L217" s="26">
        <f>'Расчет субсидий'!P217-1</f>
        <v>0.61191860465116288</v>
      </c>
      <c r="M217" s="32">
        <f>L217*'Расчет субсидий'!Q217</f>
        <v>12.238372093023258</v>
      </c>
      <c r="N217" s="41">
        <f t="shared" si="22"/>
        <v>16.883439247628974</v>
      </c>
      <c r="O217" s="27">
        <f>'Расчет субсидий'!R217-1</f>
        <v>0</v>
      </c>
      <c r="P217" s="32">
        <f>O217*'Расчет субсидий'!S217</f>
        <v>0</v>
      </c>
      <c r="Q217" s="41">
        <f t="shared" si="23"/>
        <v>0</v>
      </c>
      <c r="R217" s="27">
        <f>'Расчет субсидий'!V217-1</f>
        <v>0.26271186440677963</v>
      </c>
      <c r="S217" s="32">
        <f>R217*'Расчет субсидий'!W217</f>
        <v>10.508474576271185</v>
      </c>
      <c r="T217" s="41">
        <f t="shared" si="24"/>
        <v>14.496960114071848</v>
      </c>
      <c r="U217" s="27">
        <f>'Расчет субсидий'!Z217-1</f>
        <v>0.35000000000000009</v>
      </c>
      <c r="V217" s="32">
        <f>U217*'Расчет субсидий'!AA217</f>
        <v>3.5000000000000009</v>
      </c>
      <c r="W217" s="41">
        <f t="shared" si="25"/>
        <v>4.828423005735222</v>
      </c>
      <c r="X217" s="32">
        <f t="shared" si="20"/>
        <v>27.037813349189207</v>
      </c>
    </row>
    <row r="218" spans="1:24" ht="15.6" x14ac:dyDescent="0.25">
      <c r="A218" s="16" t="s">
        <v>217</v>
      </c>
      <c r="B218" s="28">
        <f>'Расчет субсидий'!AF218-'Расчет субсидий'!AE218</f>
        <v>112.63636363636363</v>
      </c>
      <c r="C218" s="26">
        <f>'Расчет субсидий'!D218-1</f>
        <v>0.22661564625850339</v>
      </c>
      <c r="D218" s="32">
        <f>C218*'Расчет субсидий'!E218</f>
        <v>2.2661564625850339</v>
      </c>
      <c r="E218" s="41">
        <f t="shared" si="21"/>
        <v>0.8452043452062018</v>
      </c>
      <c r="F218" s="26" t="s">
        <v>380</v>
      </c>
      <c r="G218" s="32" t="s">
        <v>380</v>
      </c>
      <c r="H218" s="31" t="s">
        <v>380</v>
      </c>
      <c r="I218" s="26" t="s">
        <v>380</v>
      </c>
      <c r="J218" s="32" t="s">
        <v>380</v>
      </c>
      <c r="K218" s="31" t="s">
        <v>380</v>
      </c>
      <c r="L218" s="26">
        <f>'Расчет субсидий'!P218-1</f>
        <v>-0.13831308077198001</v>
      </c>
      <c r="M218" s="32">
        <f>L218*'Расчет субсидий'!Q218</f>
        <v>-2.7662616154396003</v>
      </c>
      <c r="N218" s="41">
        <f t="shared" si="22"/>
        <v>-1.031727674566489</v>
      </c>
      <c r="O218" s="27">
        <f>'Расчет субсидий'!R218-1</f>
        <v>0</v>
      </c>
      <c r="P218" s="32">
        <f>O218*'Расчет субсидий'!S218</f>
        <v>0</v>
      </c>
      <c r="Q218" s="41">
        <f t="shared" si="23"/>
        <v>0</v>
      </c>
      <c r="R218" s="27">
        <f>'Расчет субсидий'!V218-1</f>
        <v>-0.83333333333333326</v>
      </c>
      <c r="S218" s="32">
        <f>R218*'Расчет субсидий'!W218</f>
        <v>-12.499999999999998</v>
      </c>
      <c r="T218" s="41">
        <f t="shared" si="24"/>
        <v>-4.6621027671786734</v>
      </c>
      <c r="U218" s="27">
        <f>'Расчет субсидий'!Z218-1</f>
        <v>9</v>
      </c>
      <c r="V218" s="32">
        <f>U218*'Расчет субсидий'!AA218</f>
        <v>315</v>
      </c>
      <c r="W218" s="41">
        <f t="shared" si="25"/>
        <v>117.4849897329026</v>
      </c>
      <c r="X218" s="32">
        <f t="shared" si="20"/>
        <v>301.99989484714541</v>
      </c>
    </row>
    <row r="219" spans="1:24" ht="15.6" x14ac:dyDescent="0.25">
      <c r="A219" s="16" t="s">
        <v>218</v>
      </c>
      <c r="B219" s="28">
        <f>'Расчет субсидий'!AF219-'Расчет субсидий'!AE219</f>
        <v>107.54545454545456</v>
      </c>
      <c r="C219" s="26">
        <f>'Расчет субсидий'!D219-1</f>
        <v>0.34891093887353564</v>
      </c>
      <c r="D219" s="32">
        <f>C219*'Расчет субсидий'!E219</f>
        <v>3.4891093887353564</v>
      </c>
      <c r="E219" s="41">
        <f t="shared" si="21"/>
        <v>0.33654603298733932</v>
      </c>
      <c r="F219" s="26" t="s">
        <v>380</v>
      </c>
      <c r="G219" s="32" t="s">
        <v>380</v>
      </c>
      <c r="H219" s="31" t="s">
        <v>380</v>
      </c>
      <c r="I219" s="26" t="s">
        <v>380</v>
      </c>
      <c r="J219" s="32" t="s">
        <v>380</v>
      </c>
      <c r="K219" s="31" t="s">
        <v>380</v>
      </c>
      <c r="L219" s="26">
        <f>'Расчет субсидий'!P219-1</f>
        <v>-0.22608550061390775</v>
      </c>
      <c r="M219" s="32">
        <f>L219*'Расчет субсидий'!Q219</f>
        <v>-4.5217100122781551</v>
      </c>
      <c r="N219" s="41">
        <f t="shared" si="22"/>
        <v>-0.43614670605180322</v>
      </c>
      <c r="O219" s="27">
        <f>'Расчет субсидий'!R219-1</f>
        <v>0</v>
      </c>
      <c r="P219" s="32">
        <f>O219*'Расчет субсидий'!S219</f>
        <v>0</v>
      </c>
      <c r="Q219" s="41">
        <f t="shared" si="23"/>
        <v>0</v>
      </c>
      <c r="R219" s="27">
        <f>'Расчет субсидий'!V219-1</f>
        <v>-0.8</v>
      </c>
      <c r="S219" s="32">
        <f>R219*'Расчет субсидий'!W219</f>
        <v>-24</v>
      </c>
      <c r="T219" s="41">
        <f t="shared" si="24"/>
        <v>-2.3149474240541728</v>
      </c>
      <c r="U219" s="27">
        <f>'Расчет субсидий'!Z219-1</f>
        <v>56.999999999999993</v>
      </c>
      <c r="V219" s="32">
        <f>U219*'Расчет субсидий'!AA219</f>
        <v>1139.9999999999998</v>
      </c>
      <c r="W219" s="41">
        <f t="shared" si="25"/>
        <v>109.9600026425732</v>
      </c>
      <c r="X219" s="32">
        <f t="shared" si="20"/>
        <v>1114.967399376457</v>
      </c>
    </row>
    <row r="220" spans="1:24" ht="15.6" x14ac:dyDescent="0.25">
      <c r="A220" s="16" t="s">
        <v>219</v>
      </c>
      <c r="B220" s="28">
        <f>'Расчет субсидий'!AF220-'Расчет субсидий'!AE220</f>
        <v>-170.4</v>
      </c>
      <c r="C220" s="26">
        <f>'Расчет субсидий'!D220-1</f>
        <v>0.19390028528732506</v>
      </c>
      <c r="D220" s="32">
        <f>C220*'Расчет субсидий'!E220</f>
        <v>1.9390028528732506</v>
      </c>
      <c r="E220" s="41">
        <f t="shared" si="21"/>
        <v>5.5300756135317783</v>
      </c>
      <c r="F220" s="26" t="s">
        <v>380</v>
      </c>
      <c r="G220" s="32" t="s">
        <v>380</v>
      </c>
      <c r="H220" s="31" t="s">
        <v>380</v>
      </c>
      <c r="I220" s="26" t="s">
        <v>380</v>
      </c>
      <c r="J220" s="32" t="s">
        <v>380</v>
      </c>
      <c r="K220" s="31" t="s">
        <v>380</v>
      </c>
      <c r="L220" s="26">
        <f>'Расчет субсидий'!P220-1</f>
        <v>-0.58430609597924765</v>
      </c>
      <c r="M220" s="32">
        <f>L220*'Расчет субсидий'!Q220</f>
        <v>-11.686121919584952</v>
      </c>
      <c r="N220" s="41">
        <f t="shared" si="22"/>
        <v>-33.329057638307845</v>
      </c>
      <c r="O220" s="27">
        <f>'Расчет субсидий'!R220-1</f>
        <v>0</v>
      </c>
      <c r="P220" s="32">
        <f>O220*'Расчет субсидий'!S220</f>
        <v>0</v>
      </c>
      <c r="Q220" s="41">
        <f t="shared" si="23"/>
        <v>0</v>
      </c>
      <c r="R220" s="27">
        <f>'Расчет субсидий'!V220-1</f>
        <v>-1</v>
      </c>
      <c r="S220" s="32">
        <f>R220*'Расчет субсидий'!W220</f>
        <v>-30</v>
      </c>
      <c r="T220" s="41">
        <f t="shared" si="24"/>
        <v>-85.560610785134358</v>
      </c>
      <c r="U220" s="27">
        <f>'Расчет субсидий'!Z220-1</f>
        <v>-1</v>
      </c>
      <c r="V220" s="32">
        <f>U220*'Расчет субсидий'!AA220</f>
        <v>-20</v>
      </c>
      <c r="W220" s="41">
        <f t="shared" si="25"/>
        <v>-57.040407190089574</v>
      </c>
      <c r="X220" s="32">
        <f t="shared" si="20"/>
        <v>-59.747119066711704</v>
      </c>
    </row>
    <row r="221" spans="1:24" ht="15.6" x14ac:dyDescent="0.25">
      <c r="A221" s="16" t="s">
        <v>220</v>
      </c>
      <c r="B221" s="28">
        <f>'Расчет субсидий'!AF221-'Расчет субсидий'!AE221</f>
        <v>-54.027272727272717</v>
      </c>
      <c r="C221" s="26">
        <f>'Расчет субсидий'!D221-1</f>
        <v>-1</v>
      </c>
      <c r="D221" s="32">
        <f>C221*'Расчет субсидий'!E221</f>
        <v>0</v>
      </c>
      <c r="E221" s="41">
        <f t="shared" si="21"/>
        <v>0</v>
      </c>
      <c r="F221" s="26" t="s">
        <v>380</v>
      </c>
      <c r="G221" s="32" t="s">
        <v>380</v>
      </c>
      <c r="H221" s="31" t="s">
        <v>380</v>
      </c>
      <c r="I221" s="26" t="s">
        <v>380</v>
      </c>
      <c r="J221" s="32" t="s">
        <v>380</v>
      </c>
      <c r="K221" s="31" t="s">
        <v>380</v>
      </c>
      <c r="L221" s="26">
        <f>'Расчет субсидий'!P221-1</f>
        <v>-0.52917309096810838</v>
      </c>
      <c r="M221" s="32">
        <f>L221*'Расчет субсидий'!Q221</f>
        <v>-10.583461819362167</v>
      </c>
      <c r="N221" s="41">
        <f t="shared" si="22"/>
        <v>-21.373959584413086</v>
      </c>
      <c r="O221" s="27">
        <f>'Расчет субсидий'!R221-1</f>
        <v>0</v>
      </c>
      <c r="P221" s="32">
        <f>O221*'Расчет субсидий'!S221</f>
        <v>0</v>
      </c>
      <c r="Q221" s="41">
        <f t="shared" si="23"/>
        <v>0</v>
      </c>
      <c r="R221" s="27">
        <f>'Расчет субсидий'!V221-1</f>
        <v>-3.5999999999999921E-2</v>
      </c>
      <c r="S221" s="32">
        <f>R221*'Расчет субсидий'!W221</f>
        <v>-0.35999999999999921</v>
      </c>
      <c r="T221" s="41">
        <f t="shared" si="24"/>
        <v>-0.72704239706440643</v>
      </c>
      <c r="U221" s="27">
        <f>'Расчет субсидий'!Z221-1</f>
        <v>-0.39521276595744681</v>
      </c>
      <c r="V221" s="32">
        <f>U221*'Расчет субсидий'!AA221</f>
        <v>-15.808510638297872</v>
      </c>
      <c r="W221" s="41">
        <f t="shared" si="25"/>
        <v>-31.926270745795222</v>
      </c>
      <c r="X221" s="32">
        <f t="shared" si="20"/>
        <v>-26.751972457660038</v>
      </c>
    </row>
    <row r="222" spans="1:24" ht="15.6" x14ac:dyDescent="0.25">
      <c r="A222" s="16" t="s">
        <v>221</v>
      </c>
      <c r="B222" s="28">
        <f>'Расчет субсидий'!AF222-'Расчет субсидий'!AE222</f>
        <v>-84.463636363636368</v>
      </c>
      <c r="C222" s="26">
        <f>'Расчет субсидий'!D222-1</f>
        <v>-1</v>
      </c>
      <c r="D222" s="32">
        <f>C222*'Расчет субсидий'!E222</f>
        <v>0</v>
      </c>
      <c r="E222" s="41">
        <f t="shared" si="21"/>
        <v>0</v>
      </c>
      <c r="F222" s="26" t="s">
        <v>380</v>
      </c>
      <c r="G222" s="32" t="s">
        <v>380</v>
      </c>
      <c r="H222" s="31" t="s">
        <v>380</v>
      </c>
      <c r="I222" s="26" t="s">
        <v>380</v>
      </c>
      <c r="J222" s="32" t="s">
        <v>380</v>
      </c>
      <c r="K222" s="31" t="s">
        <v>380</v>
      </c>
      <c r="L222" s="26">
        <f>'Расчет субсидий'!P222-1</f>
        <v>-0.63751127141568986</v>
      </c>
      <c r="M222" s="32">
        <f>L222*'Расчет субсидий'!Q222</f>
        <v>-12.750225428313797</v>
      </c>
      <c r="N222" s="41">
        <f t="shared" si="22"/>
        <v>-17.162175861213079</v>
      </c>
      <c r="O222" s="27">
        <f>'Расчет субсидий'!R222-1</f>
        <v>0</v>
      </c>
      <c r="P222" s="32">
        <f>O222*'Расчет субсидий'!S222</f>
        <v>0</v>
      </c>
      <c r="Q222" s="41">
        <f t="shared" si="23"/>
        <v>0</v>
      </c>
      <c r="R222" s="27">
        <f>'Расчет субсидий'!V222-1</f>
        <v>-1</v>
      </c>
      <c r="S222" s="32">
        <f>R222*'Расчет субсидий'!W222</f>
        <v>-25</v>
      </c>
      <c r="T222" s="41">
        <f t="shared" si="24"/>
        <v>-33.650730251211641</v>
      </c>
      <c r="U222" s="27">
        <f>'Расчет субсидий'!Z222-1</f>
        <v>-1</v>
      </c>
      <c r="V222" s="32">
        <f>U222*'Расчет субсидий'!AA222</f>
        <v>-25</v>
      </c>
      <c r="W222" s="41">
        <f t="shared" si="25"/>
        <v>-33.650730251211641</v>
      </c>
      <c r="X222" s="32">
        <f t="shared" si="20"/>
        <v>-62.750225428313797</v>
      </c>
    </row>
    <row r="223" spans="1:24" ht="15.6" x14ac:dyDescent="0.25">
      <c r="A223" s="16" t="s">
        <v>222</v>
      </c>
      <c r="B223" s="28">
        <f>'Расчет субсидий'!AF223-'Расчет субсидий'!AE223</f>
        <v>-56.181818181818187</v>
      </c>
      <c r="C223" s="26">
        <f>'Расчет субсидий'!D223-1</f>
        <v>-1</v>
      </c>
      <c r="D223" s="32">
        <f>C223*'Расчет субсидий'!E223</f>
        <v>0</v>
      </c>
      <c r="E223" s="41">
        <f t="shared" si="21"/>
        <v>0</v>
      </c>
      <c r="F223" s="26" t="s">
        <v>380</v>
      </c>
      <c r="G223" s="32" t="s">
        <v>380</v>
      </c>
      <c r="H223" s="31" t="s">
        <v>380</v>
      </c>
      <c r="I223" s="26" t="s">
        <v>380</v>
      </c>
      <c r="J223" s="32" t="s">
        <v>380</v>
      </c>
      <c r="K223" s="31" t="s">
        <v>380</v>
      </c>
      <c r="L223" s="26">
        <f>'Расчет субсидий'!P223-1</f>
        <v>-0.72047033671833249</v>
      </c>
      <c r="M223" s="32">
        <f>L223*'Расчет субсидий'!Q223</f>
        <v>-14.40940673436665</v>
      </c>
      <c r="N223" s="41">
        <f t="shared" si="22"/>
        <v>-40.739617574522619</v>
      </c>
      <c r="O223" s="27">
        <f>'Расчет субсидий'!R223-1</f>
        <v>0</v>
      </c>
      <c r="P223" s="32">
        <f>O223*'Расчет субсидий'!S223</f>
        <v>0</v>
      </c>
      <c r="Q223" s="41">
        <f t="shared" si="23"/>
        <v>0</v>
      </c>
      <c r="R223" s="27">
        <f>'Расчет субсидий'!V223-1</f>
        <v>-1</v>
      </c>
      <c r="S223" s="32">
        <f>R223*'Расчет субсидий'!W223</f>
        <v>-15</v>
      </c>
      <c r="T223" s="41">
        <f t="shared" si="24"/>
        <v>-42.409397894249885</v>
      </c>
      <c r="U223" s="27">
        <f>'Расчет субсидий'!Z223-1</f>
        <v>0.27251908396946556</v>
      </c>
      <c r="V223" s="32">
        <f>U223*'Расчет субсидий'!AA223</f>
        <v>9.538167938931295</v>
      </c>
      <c r="W223" s="41">
        <f t="shared" si="25"/>
        <v>26.967197286954313</v>
      </c>
      <c r="X223" s="32">
        <f t="shared" si="20"/>
        <v>-19.871238795435353</v>
      </c>
    </row>
    <row r="224" spans="1:24" ht="15.6" x14ac:dyDescent="0.25">
      <c r="A224" s="16" t="s">
        <v>223</v>
      </c>
      <c r="B224" s="28">
        <f>'Расчет субсидий'!AF224-'Расчет субсидий'!AE224</f>
        <v>66.527272727272759</v>
      </c>
      <c r="C224" s="26">
        <f>'Расчет субсидий'!D224-1</f>
        <v>-1</v>
      </c>
      <c r="D224" s="32">
        <f>C224*'Расчет субсидий'!E224</f>
        <v>0</v>
      </c>
      <c r="E224" s="41">
        <f t="shared" si="21"/>
        <v>0</v>
      </c>
      <c r="F224" s="26" t="s">
        <v>380</v>
      </c>
      <c r="G224" s="32" t="s">
        <v>380</v>
      </c>
      <c r="H224" s="31" t="s">
        <v>380</v>
      </c>
      <c r="I224" s="26" t="s">
        <v>380</v>
      </c>
      <c r="J224" s="32" t="s">
        <v>380</v>
      </c>
      <c r="K224" s="31" t="s">
        <v>380</v>
      </c>
      <c r="L224" s="26">
        <f>'Расчет субсидий'!P224-1</f>
        <v>2.1477727393971726</v>
      </c>
      <c r="M224" s="32">
        <f>L224*'Расчет субсидий'!Q224</f>
        <v>42.955454787943452</v>
      </c>
      <c r="N224" s="41">
        <f t="shared" si="22"/>
        <v>170.98689839753237</v>
      </c>
      <c r="O224" s="27">
        <f>'Расчет субсидий'!R224-1</f>
        <v>0</v>
      </c>
      <c r="P224" s="32">
        <f>O224*'Расчет субсидий'!S224</f>
        <v>0</v>
      </c>
      <c r="Q224" s="41">
        <f t="shared" si="23"/>
        <v>0</v>
      </c>
      <c r="R224" s="27">
        <f>'Расчет субсидий'!V224-1</f>
        <v>-1</v>
      </c>
      <c r="S224" s="32">
        <f>R224*'Расчет субсидий'!W224</f>
        <v>-30</v>
      </c>
      <c r="T224" s="41">
        <f t="shared" si="24"/>
        <v>-119.41689308724831</v>
      </c>
      <c r="U224" s="27">
        <f>'Расчет субсидий'!Z224-1</f>
        <v>0.18787878787878798</v>
      </c>
      <c r="V224" s="32">
        <f>U224*'Расчет субсидий'!AA224</f>
        <v>3.7575757575757596</v>
      </c>
      <c r="W224" s="41">
        <f t="shared" si="25"/>
        <v>14.957267416988685</v>
      </c>
      <c r="X224" s="32">
        <f t="shared" si="20"/>
        <v>16.71303054551921</v>
      </c>
    </row>
    <row r="225" spans="1:24" ht="15.6" x14ac:dyDescent="0.25">
      <c r="A225" s="16" t="s">
        <v>224</v>
      </c>
      <c r="B225" s="28">
        <f>'Расчет субсидий'!AF225-'Расчет субсидий'!AE225</f>
        <v>-28.145454545454527</v>
      </c>
      <c r="C225" s="26">
        <f>'Расчет субсидий'!D225-1</f>
        <v>-1</v>
      </c>
      <c r="D225" s="32">
        <f>C225*'Расчет субсидий'!E225</f>
        <v>0</v>
      </c>
      <c r="E225" s="41">
        <f t="shared" si="21"/>
        <v>0</v>
      </c>
      <c r="F225" s="26" t="s">
        <v>380</v>
      </c>
      <c r="G225" s="32" t="s">
        <v>380</v>
      </c>
      <c r="H225" s="31" t="s">
        <v>380</v>
      </c>
      <c r="I225" s="26" t="s">
        <v>380</v>
      </c>
      <c r="J225" s="32" t="s">
        <v>380</v>
      </c>
      <c r="K225" s="31" t="s">
        <v>380</v>
      </c>
      <c r="L225" s="26">
        <f>'Расчет субсидий'!P225-1</f>
        <v>1.8832391713747842E-3</v>
      </c>
      <c r="M225" s="32">
        <f>L225*'Расчет субсидий'!Q225</f>
        <v>3.7664783427495685E-2</v>
      </c>
      <c r="N225" s="41">
        <f t="shared" si="22"/>
        <v>7.1999668797844182E-2</v>
      </c>
      <c r="O225" s="27">
        <f>'Расчет субсидий'!R225-1</f>
        <v>0</v>
      </c>
      <c r="P225" s="32">
        <f>O225*'Расчет субсидий'!S225</f>
        <v>0</v>
      </c>
      <c r="Q225" s="41">
        <f t="shared" si="23"/>
        <v>0</v>
      </c>
      <c r="R225" s="27">
        <f>'Расчет субсидий'!V225-1</f>
        <v>-0.49175824175824179</v>
      </c>
      <c r="S225" s="32">
        <f>R225*'Расчет субсидий'!W225</f>
        <v>-19.670329670329672</v>
      </c>
      <c r="T225" s="41">
        <f t="shared" si="24"/>
        <v>-37.601629228385832</v>
      </c>
      <c r="U225" s="27">
        <f>'Расчет субсидий'!Z225-1</f>
        <v>0.49090909090909074</v>
      </c>
      <c r="V225" s="32">
        <f>U225*'Расчет субсидий'!AA225</f>
        <v>4.9090909090909074</v>
      </c>
      <c r="W225" s="41">
        <f t="shared" si="25"/>
        <v>9.3841750141334632</v>
      </c>
      <c r="X225" s="32">
        <f t="shared" si="20"/>
        <v>-14.72357397781127</v>
      </c>
    </row>
    <row r="226" spans="1:24" ht="15.6" x14ac:dyDescent="0.25">
      <c r="A226" s="36" t="s">
        <v>225</v>
      </c>
      <c r="B226" s="46"/>
      <c r="C226" s="47"/>
      <c r="D226" s="48"/>
      <c r="E226" s="44"/>
      <c r="F226" s="47"/>
      <c r="G226" s="48"/>
      <c r="H226" s="44"/>
      <c r="I226" s="47"/>
      <c r="J226" s="48"/>
      <c r="K226" s="44"/>
      <c r="L226" s="47"/>
      <c r="M226" s="48"/>
      <c r="N226" s="44"/>
      <c r="O226" s="49"/>
      <c r="P226" s="48"/>
      <c r="Q226" s="44"/>
      <c r="R226" s="49"/>
      <c r="S226" s="48"/>
      <c r="T226" s="44"/>
      <c r="U226" s="49"/>
      <c r="V226" s="48"/>
      <c r="W226" s="44"/>
      <c r="X226" s="48"/>
    </row>
    <row r="227" spans="1:24" ht="15.6" x14ac:dyDescent="0.25">
      <c r="A227" s="16" t="s">
        <v>226</v>
      </c>
      <c r="B227" s="28">
        <f>'Расчет субсидий'!AF227-'Расчет субсидий'!AE227</f>
        <v>15.909090909090907</v>
      </c>
      <c r="C227" s="26">
        <f>'Расчет субсидий'!D227-1</f>
        <v>-1</v>
      </c>
      <c r="D227" s="32">
        <f>C227*'Расчет субсидий'!E227</f>
        <v>0</v>
      </c>
      <c r="E227" s="41">
        <f t="shared" si="21"/>
        <v>0</v>
      </c>
      <c r="F227" s="26" t="s">
        <v>380</v>
      </c>
      <c r="G227" s="32" t="s">
        <v>380</v>
      </c>
      <c r="H227" s="31" t="s">
        <v>380</v>
      </c>
      <c r="I227" s="26" t="s">
        <v>380</v>
      </c>
      <c r="J227" s="32" t="s">
        <v>380</v>
      </c>
      <c r="K227" s="31" t="s">
        <v>380</v>
      </c>
      <c r="L227" s="26">
        <f>'Расчет субсидий'!P227-1</f>
        <v>12.89035769828927</v>
      </c>
      <c r="M227" s="32">
        <f>L227*'Расчет субсидий'!Q227</f>
        <v>257.8071539657854</v>
      </c>
      <c r="N227" s="41">
        <f t="shared" si="22"/>
        <v>19.736940577757817</v>
      </c>
      <c r="O227" s="27">
        <f>'Расчет субсидий'!R227-1</f>
        <v>0</v>
      </c>
      <c r="P227" s="32">
        <f>O227*'Расчет субсидий'!S227</f>
        <v>0</v>
      </c>
      <c r="Q227" s="41">
        <f t="shared" si="23"/>
        <v>0</v>
      </c>
      <c r="R227" s="27">
        <f>'Расчет субсидий'!V227-1</f>
        <v>-1</v>
      </c>
      <c r="S227" s="32">
        <f>R227*'Расчет субсидий'!W227</f>
        <v>-20</v>
      </c>
      <c r="T227" s="41">
        <f t="shared" si="24"/>
        <v>-1.5311398674667642</v>
      </c>
      <c r="U227" s="27">
        <f>'Расчет субсидий'!Z227-1</f>
        <v>-1</v>
      </c>
      <c r="V227" s="32">
        <f>U227*'Расчет субсидий'!AA227</f>
        <v>-30</v>
      </c>
      <c r="W227" s="41">
        <f t="shared" si="25"/>
        <v>-2.2967098012001461</v>
      </c>
      <c r="X227" s="32">
        <f t="shared" si="20"/>
        <v>207.8071539657854</v>
      </c>
    </row>
    <row r="228" spans="1:24" ht="15.6" x14ac:dyDescent="0.25">
      <c r="A228" s="16" t="s">
        <v>150</v>
      </c>
      <c r="B228" s="28">
        <f>'Расчет субсидий'!AF228-'Расчет субсидий'!AE228</f>
        <v>43.427272727272708</v>
      </c>
      <c r="C228" s="26">
        <f>'Расчет субсидий'!D228-1</f>
        <v>-1</v>
      </c>
      <c r="D228" s="32">
        <f>C228*'Расчет субсидий'!E228</f>
        <v>0</v>
      </c>
      <c r="E228" s="41">
        <f t="shared" si="21"/>
        <v>0</v>
      </c>
      <c r="F228" s="26" t="s">
        <v>380</v>
      </c>
      <c r="G228" s="32" t="s">
        <v>380</v>
      </c>
      <c r="H228" s="31" t="s">
        <v>380</v>
      </c>
      <c r="I228" s="26" t="s">
        <v>380</v>
      </c>
      <c r="J228" s="32" t="s">
        <v>380</v>
      </c>
      <c r="K228" s="31" t="s">
        <v>380</v>
      </c>
      <c r="L228" s="26">
        <f>'Расчет субсидий'!P228-1</f>
        <v>0.60818713450292394</v>
      </c>
      <c r="M228" s="32">
        <f>L228*'Расчет субсидий'!Q228</f>
        <v>12.163742690058479</v>
      </c>
      <c r="N228" s="41">
        <f t="shared" si="22"/>
        <v>7.9363789238188733</v>
      </c>
      <c r="O228" s="27">
        <f>'Расчет субсидий'!R228-1</f>
        <v>0</v>
      </c>
      <c r="P228" s="32">
        <f>O228*'Расчет субсидий'!S228</f>
        <v>0</v>
      </c>
      <c r="Q228" s="41">
        <f t="shared" si="23"/>
        <v>0</v>
      </c>
      <c r="R228" s="27">
        <f>'Расчет субсидий'!V228-1</f>
        <v>-0.85348837209302331</v>
      </c>
      <c r="S228" s="32">
        <f>R228*'Расчет субсидий'!W228</f>
        <v>-25.604651162790699</v>
      </c>
      <c r="T228" s="41">
        <f t="shared" si="24"/>
        <v>-16.706059887816451</v>
      </c>
      <c r="U228" s="27">
        <f>'Расчет субсидий'!Z228-1</f>
        <v>4</v>
      </c>
      <c r="V228" s="32">
        <f>U228*'Расчет субсидий'!AA228</f>
        <v>80</v>
      </c>
      <c r="W228" s="41">
        <f t="shared" si="25"/>
        <v>52.196953691270281</v>
      </c>
      <c r="X228" s="32">
        <f t="shared" si="20"/>
        <v>66.559091527267782</v>
      </c>
    </row>
    <row r="229" spans="1:24" ht="15.6" x14ac:dyDescent="0.25">
      <c r="A229" s="16" t="s">
        <v>227</v>
      </c>
      <c r="B229" s="28">
        <f>'Расчет субсидий'!AF229-'Расчет субсидий'!AE229</f>
        <v>57.281818181818181</v>
      </c>
      <c r="C229" s="26">
        <f>'Расчет субсидий'!D229-1</f>
        <v>-1</v>
      </c>
      <c r="D229" s="32">
        <f>C229*'Расчет субсидий'!E229</f>
        <v>0</v>
      </c>
      <c r="E229" s="41">
        <f t="shared" si="21"/>
        <v>0</v>
      </c>
      <c r="F229" s="26" t="s">
        <v>380</v>
      </c>
      <c r="G229" s="32" t="s">
        <v>380</v>
      </c>
      <c r="H229" s="31" t="s">
        <v>380</v>
      </c>
      <c r="I229" s="26" t="s">
        <v>380</v>
      </c>
      <c r="J229" s="32" t="s">
        <v>380</v>
      </c>
      <c r="K229" s="31" t="s">
        <v>380</v>
      </c>
      <c r="L229" s="26">
        <f>'Расчет субсидий'!P229-1</f>
        <v>9.0924369747899156</v>
      </c>
      <c r="M229" s="32">
        <f>L229*'Расчет субсидий'!Q229</f>
        <v>181.84873949579833</v>
      </c>
      <c r="N229" s="41">
        <f t="shared" si="22"/>
        <v>64.059950348664955</v>
      </c>
      <c r="O229" s="27">
        <f>'Расчет субсидий'!R229-1</f>
        <v>0</v>
      </c>
      <c r="P229" s="32">
        <f>O229*'Расчет субсидий'!S229</f>
        <v>0</v>
      </c>
      <c r="Q229" s="41">
        <f t="shared" si="23"/>
        <v>0</v>
      </c>
      <c r="R229" s="27">
        <f>'Расчет субсидий'!V229-1</f>
        <v>-0.24571428571428577</v>
      </c>
      <c r="S229" s="32">
        <f>R229*'Расчет субсидий'!W229</f>
        <v>-3.6857142857142868</v>
      </c>
      <c r="T229" s="41">
        <f t="shared" si="24"/>
        <v>-1.2983684945898548</v>
      </c>
      <c r="U229" s="27">
        <f>'Расчет субсидий'!Z229-1</f>
        <v>-0.44444444444444442</v>
      </c>
      <c r="V229" s="32">
        <f>U229*'Расчет субсидий'!AA229</f>
        <v>-15.555555555555555</v>
      </c>
      <c r="W229" s="41">
        <f t="shared" si="25"/>
        <v>-5.4797636722569223</v>
      </c>
      <c r="X229" s="32">
        <f t="shared" si="20"/>
        <v>162.6074696545285</v>
      </c>
    </row>
    <row r="230" spans="1:24" ht="15.6" x14ac:dyDescent="0.25">
      <c r="A230" s="16" t="s">
        <v>228</v>
      </c>
      <c r="B230" s="28">
        <f>'Расчет субсидий'!AF230-'Расчет субсидий'!AE230</f>
        <v>-19.963636363636368</v>
      </c>
      <c r="C230" s="26">
        <f>'Расчет субсидий'!D230-1</f>
        <v>-1</v>
      </c>
      <c r="D230" s="32">
        <f>C230*'Расчет субсидий'!E230</f>
        <v>0</v>
      </c>
      <c r="E230" s="41">
        <f t="shared" si="21"/>
        <v>0</v>
      </c>
      <c r="F230" s="26" t="s">
        <v>380</v>
      </c>
      <c r="G230" s="32" t="s">
        <v>380</v>
      </c>
      <c r="H230" s="31" t="s">
        <v>380</v>
      </c>
      <c r="I230" s="26" t="s">
        <v>380</v>
      </c>
      <c r="J230" s="32" t="s">
        <v>380</v>
      </c>
      <c r="K230" s="31" t="s">
        <v>380</v>
      </c>
      <c r="L230" s="26">
        <f>'Расчет субсидий'!P230-1</f>
        <v>-0.63216783216783212</v>
      </c>
      <c r="M230" s="32">
        <f>L230*'Расчет субсидий'!Q230</f>
        <v>-12.643356643356643</v>
      </c>
      <c r="N230" s="41">
        <f t="shared" si="22"/>
        <v>-24.463352648864291</v>
      </c>
      <c r="O230" s="27">
        <f>'Расчет субсидий'!R230-1</f>
        <v>0</v>
      </c>
      <c r="P230" s="32">
        <f>O230*'Расчет субсидий'!S230</f>
        <v>0</v>
      </c>
      <c r="Q230" s="41">
        <f t="shared" si="23"/>
        <v>0</v>
      </c>
      <c r="R230" s="27">
        <f>'Расчет субсидий'!V230-1</f>
        <v>-0.90697674418604657</v>
      </c>
      <c r="S230" s="32">
        <f>R230*'Расчет субсидий'!W230</f>
        <v>-22.674418604651166</v>
      </c>
      <c r="T230" s="41">
        <f t="shared" si="24"/>
        <v>-43.872233780972216</v>
      </c>
      <c r="U230" s="27">
        <f>'Расчет субсидий'!Z230-1</f>
        <v>1</v>
      </c>
      <c r="V230" s="32">
        <f>U230*'Расчет субсидий'!AA230</f>
        <v>25</v>
      </c>
      <c r="W230" s="41">
        <f t="shared" si="25"/>
        <v>48.371950066200128</v>
      </c>
      <c r="X230" s="32">
        <f t="shared" si="20"/>
        <v>-10.317775248007806</v>
      </c>
    </row>
    <row r="231" spans="1:24" ht="15.6" x14ac:dyDescent="0.25">
      <c r="A231" s="16" t="s">
        <v>229</v>
      </c>
      <c r="B231" s="28">
        <f>'Расчет субсидий'!AF231-'Расчет субсидий'!AE231</f>
        <v>23.045454545454547</v>
      </c>
      <c r="C231" s="26">
        <f>'Расчет субсидий'!D231-1</f>
        <v>-1</v>
      </c>
      <c r="D231" s="32">
        <f>C231*'Расчет субсидий'!E231</f>
        <v>0</v>
      </c>
      <c r="E231" s="41">
        <f t="shared" si="21"/>
        <v>0</v>
      </c>
      <c r="F231" s="26" t="s">
        <v>380</v>
      </c>
      <c r="G231" s="32" t="s">
        <v>380</v>
      </c>
      <c r="H231" s="31" t="s">
        <v>380</v>
      </c>
      <c r="I231" s="26" t="s">
        <v>380</v>
      </c>
      <c r="J231" s="32" t="s">
        <v>380</v>
      </c>
      <c r="K231" s="31" t="s">
        <v>380</v>
      </c>
      <c r="L231" s="26">
        <f>'Расчет субсидий'!P231-1</f>
        <v>-1</v>
      </c>
      <c r="M231" s="32">
        <f>L231*'Расчет субсидий'!Q231</f>
        <v>-20</v>
      </c>
      <c r="N231" s="41">
        <f t="shared" si="22"/>
        <v>-4.9383116883116882</v>
      </c>
      <c r="O231" s="27">
        <f>'Расчет субсидий'!R231-1</f>
        <v>0</v>
      </c>
      <c r="P231" s="32">
        <f>O231*'Расчет субсидий'!S231</f>
        <v>0</v>
      </c>
      <c r="Q231" s="41">
        <f t="shared" si="23"/>
        <v>0</v>
      </c>
      <c r="R231" s="27">
        <f>'Расчет субсидий'!V231-1</f>
        <v>-1</v>
      </c>
      <c r="S231" s="32">
        <f>R231*'Расчет субсидий'!W231</f>
        <v>-15</v>
      </c>
      <c r="T231" s="41">
        <f t="shared" si="24"/>
        <v>-3.7037337662337659</v>
      </c>
      <c r="U231" s="27">
        <f>'Расчет субсидий'!Z231-1</f>
        <v>3.666666666666667</v>
      </c>
      <c r="V231" s="32">
        <f>U231*'Расчет субсидий'!AA231</f>
        <v>128.33333333333334</v>
      </c>
      <c r="W231" s="41">
        <f t="shared" si="25"/>
        <v>31.6875</v>
      </c>
      <c r="X231" s="32">
        <f t="shared" si="20"/>
        <v>93.333333333333343</v>
      </c>
    </row>
    <row r="232" spans="1:24" ht="15.6" x14ac:dyDescent="0.25">
      <c r="A232" s="16" t="s">
        <v>230</v>
      </c>
      <c r="B232" s="28">
        <f>'Расчет субсидий'!AF232-'Расчет субсидий'!AE232</f>
        <v>-67.918181818181807</v>
      </c>
      <c r="C232" s="26">
        <f>'Расчет субсидий'!D232-1</f>
        <v>-0.10491172545843008</v>
      </c>
      <c r="D232" s="32">
        <f>C232*'Расчет субсидий'!E232</f>
        <v>-1.0491172545843008</v>
      </c>
      <c r="E232" s="41">
        <f t="shared" si="21"/>
        <v>-1.3130477034326931</v>
      </c>
      <c r="F232" s="26" t="s">
        <v>380</v>
      </c>
      <c r="G232" s="32" t="s">
        <v>380</v>
      </c>
      <c r="H232" s="31" t="s">
        <v>380</v>
      </c>
      <c r="I232" s="26" t="s">
        <v>380</v>
      </c>
      <c r="J232" s="32" t="s">
        <v>380</v>
      </c>
      <c r="K232" s="31" t="s">
        <v>380</v>
      </c>
      <c r="L232" s="26">
        <f>'Расчет субсидий'!P232-1</f>
        <v>-0.16085517156028595</v>
      </c>
      <c r="M232" s="32">
        <f>L232*'Расчет субсидий'!Q232</f>
        <v>-3.217103431205719</v>
      </c>
      <c r="N232" s="41">
        <f t="shared" si="22"/>
        <v>-4.026442472079915</v>
      </c>
      <c r="O232" s="27">
        <f>'Расчет субсидий'!R232-1</f>
        <v>0</v>
      </c>
      <c r="P232" s="32">
        <f>O232*'Расчет субсидий'!S232</f>
        <v>0</v>
      </c>
      <c r="Q232" s="41">
        <f t="shared" si="23"/>
        <v>0</v>
      </c>
      <c r="R232" s="27">
        <f>'Расчет субсидий'!V232-1</f>
        <v>-1</v>
      </c>
      <c r="S232" s="32">
        <f>R232*'Расчет субсидий'!W232</f>
        <v>-15</v>
      </c>
      <c r="T232" s="41">
        <f t="shared" si="24"/>
        <v>-18.77360749280076</v>
      </c>
      <c r="U232" s="27">
        <f>'Расчет субсидий'!Z232-1</f>
        <v>-1</v>
      </c>
      <c r="V232" s="32">
        <f>U232*'Расчет субсидий'!AA232</f>
        <v>-35</v>
      </c>
      <c r="W232" s="41">
        <f t="shared" si="25"/>
        <v>-43.805084149868435</v>
      </c>
      <c r="X232" s="32">
        <f t="shared" si="20"/>
        <v>-54.266220685790017</v>
      </c>
    </row>
    <row r="233" spans="1:24" ht="15.6" x14ac:dyDescent="0.25">
      <c r="A233" s="16" t="s">
        <v>231</v>
      </c>
      <c r="B233" s="28">
        <f>'Расчет субсидий'!AF233-'Расчет субсидий'!AE233</f>
        <v>33.827272727272728</v>
      </c>
      <c r="C233" s="26">
        <f>'Расчет субсидий'!D233-1</f>
        <v>-1</v>
      </c>
      <c r="D233" s="32">
        <f>C233*'Расчет субсидий'!E233</f>
        <v>0</v>
      </c>
      <c r="E233" s="41">
        <f t="shared" si="21"/>
        <v>0</v>
      </c>
      <c r="F233" s="26" t="s">
        <v>380</v>
      </c>
      <c r="G233" s="32" t="s">
        <v>380</v>
      </c>
      <c r="H233" s="31" t="s">
        <v>380</v>
      </c>
      <c r="I233" s="26" t="s">
        <v>380</v>
      </c>
      <c r="J233" s="32" t="s">
        <v>380</v>
      </c>
      <c r="K233" s="31" t="s">
        <v>380</v>
      </c>
      <c r="L233" s="26">
        <f>'Расчет субсидий'!P233-1</f>
        <v>0.43199999999999994</v>
      </c>
      <c r="M233" s="32">
        <f>L233*'Расчет субсидий'!Q233</f>
        <v>8.6399999999999988</v>
      </c>
      <c r="N233" s="41">
        <f t="shared" si="22"/>
        <v>3.9950609242941293</v>
      </c>
      <c r="O233" s="27">
        <f>'Расчет субсидий'!R233-1</f>
        <v>0</v>
      </c>
      <c r="P233" s="32">
        <f>O233*'Расчет субсидий'!S233</f>
        <v>0</v>
      </c>
      <c r="Q233" s="41">
        <f t="shared" si="23"/>
        <v>0</v>
      </c>
      <c r="R233" s="27">
        <f>'Расчет субсидий'!V233-1</f>
        <v>0.81724137931034502</v>
      </c>
      <c r="S233" s="32">
        <f>R233*'Расчет субсидий'!W233</f>
        <v>24.517241379310349</v>
      </c>
      <c r="T233" s="41">
        <f t="shared" si="24"/>
        <v>11.33655937569096</v>
      </c>
      <c r="U233" s="27">
        <f>'Расчет субсидий'!Z233-1</f>
        <v>2</v>
      </c>
      <c r="V233" s="32">
        <f>U233*'Расчет субсидий'!AA233</f>
        <v>40</v>
      </c>
      <c r="W233" s="41">
        <f t="shared" si="25"/>
        <v>18.495652427287638</v>
      </c>
      <c r="X233" s="32">
        <f t="shared" si="20"/>
        <v>73.157241379310349</v>
      </c>
    </row>
    <row r="234" spans="1:24" ht="15.6" x14ac:dyDescent="0.25">
      <c r="A234" s="16" t="s">
        <v>232</v>
      </c>
      <c r="B234" s="28">
        <f>'Расчет субсидий'!AF234-'Расчет субсидий'!AE234</f>
        <v>25.036363636363646</v>
      </c>
      <c r="C234" s="26">
        <f>'Расчет субсидий'!D234-1</f>
        <v>-1</v>
      </c>
      <c r="D234" s="32">
        <f>C234*'Расчет субсидий'!E234</f>
        <v>0</v>
      </c>
      <c r="E234" s="41">
        <f t="shared" si="21"/>
        <v>0</v>
      </c>
      <c r="F234" s="26" t="s">
        <v>380</v>
      </c>
      <c r="G234" s="32" t="s">
        <v>380</v>
      </c>
      <c r="H234" s="31" t="s">
        <v>380</v>
      </c>
      <c r="I234" s="26" t="s">
        <v>380</v>
      </c>
      <c r="J234" s="32" t="s">
        <v>380</v>
      </c>
      <c r="K234" s="31" t="s">
        <v>380</v>
      </c>
      <c r="L234" s="26">
        <f>'Расчет субсидий'!P234-1</f>
        <v>112.81690140845072</v>
      </c>
      <c r="M234" s="32">
        <f>L234*'Расчет субсидий'!Q234</f>
        <v>2256.3380281690143</v>
      </c>
      <c r="N234" s="41">
        <f t="shared" si="22"/>
        <v>25.316872050152792</v>
      </c>
      <c r="O234" s="27">
        <f>'Расчет субсидий'!R234-1</f>
        <v>0</v>
      </c>
      <c r="P234" s="32">
        <f>O234*'Расчет субсидий'!S234</f>
        <v>0</v>
      </c>
      <c r="Q234" s="41">
        <f t="shared" si="23"/>
        <v>0</v>
      </c>
      <c r="R234" s="27">
        <f>'Расчет субсидий'!V234-1</f>
        <v>-1</v>
      </c>
      <c r="S234" s="32">
        <f>R234*'Расчет субсидий'!W234</f>
        <v>-25</v>
      </c>
      <c r="T234" s="41">
        <f t="shared" si="24"/>
        <v>-0.28050841378914604</v>
      </c>
      <c r="U234" s="27">
        <f>'Расчет субсидий'!Z234-1</f>
        <v>0</v>
      </c>
      <c r="V234" s="32">
        <f>U234*'Расчет субсидий'!AA234</f>
        <v>0</v>
      </c>
      <c r="W234" s="41">
        <f t="shared" si="25"/>
        <v>0</v>
      </c>
      <c r="X234" s="32">
        <f t="shared" si="20"/>
        <v>2231.3380281690143</v>
      </c>
    </row>
    <row r="235" spans="1:24" ht="15.6" x14ac:dyDescent="0.25">
      <c r="A235" s="16" t="s">
        <v>233</v>
      </c>
      <c r="B235" s="28">
        <f>'Расчет субсидий'!AF235-'Расчет субсидий'!AE235</f>
        <v>155.39090909090908</v>
      </c>
      <c r="C235" s="26">
        <f>'Расчет субсидий'!D235-1</f>
        <v>12.089802130898022</v>
      </c>
      <c r="D235" s="32">
        <f>C235*'Расчет субсидий'!E235</f>
        <v>120.89802130898022</v>
      </c>
      <c r="E235" s="41">
        <f t="shared" si="21"/>
        <v>163.1958561325475</v>
      </c>
      <c r="F235" s="26" t="s">
        <v>380</v>
      </c>
      <c r="G235" s="32" t="s">
        <v>380</v>
      </c>
      <c r="H235" s="31" t="s">
        <v>380</v>
      </c>
      <c r="I235" s="26" t="s">
        <v>380</v>
      </c>
      <c r="J235" s="32" t="s">
        <v>380</v>
      </c>
      <c r="K235" s="31" t="s">
        <v>380</v>
      </c>
      <c r="L235" s="26">
        <f>'Расчет субсидий'!P235-1</f>
        <v>-0.41410129096325721</v>
      </c>
      <c r="M235" s="32">
        <f>L235*'Расчет субсидий'!Q235</f>
        <v>-8.2820258192651437</v>
      </c>
      <c r="N235" s="41">
        <f t="shared" si="22"/>
        <v>-11.179606410865578</v>
      </c>
      <c r="O235" s="27">
        <f>'Расчет субсидий'!R235-1</f>
        <v>0</v>
      </c>
      <c r="P235" s="32">
        <f>O235*'Расчет субсидий'!S235</f>
        <v>0</v>
      </c>
      <c r="Q235" s="41">
        <f t="shared" si="23"/>
        <v>0</v>
      </c>
      <c r="R235" s="27">
        <f>'Расчет субсидий'!V235-1</f>
        <v>-1</v>
      </c>
      <c r="S235" s="32">
        <f>R235*'Расчет субсидий'!W235</f>
        <v>-20</v>
      </c>
      <c r="T235" s="41">
        <f t="shared" si="24"/>
        <v>-26.997274953816873</v>
      </c>
      <c r="U235" s="27">
        <f>'Расчет субсидий'!Z235-1</f>
        <v>0.75000000000000022</v>
      </c>
      <c r="V235" s="32">
        <f>U235*'Расчет субсидий'!AA235</f>
        <v>22.500000000000007</v>
      </c>
      <c r="W235" s="41">
        <f t="shared" si="25"/>
        <v>30.371934323043995</v>
      </c>
      <c r="X235" s="32">
        <f t="shared" si="20"/>
        <v>115.11599548971509</v>
      </c>
    </row>
    <row r="236" spans="1:24" ht="15.6" x14ac:dyDescent="0.25">
      <c r="A236" s="36" t="s">
        <v>234</v>
      </c>
      <c r="B236" s="46"/>
      <c r="C236" s="47"/>
      <c r="D236" s="48"/>
      <c r="E236" s="44"/>
      <c r="F236" s="47"/>
      <c r="G236" s="48"/>
      <c r="H236" s="44"/>
      <c r="I236" s="47"/>
      <c r="J236" s="48"/>
      <c r="K236" s="44"/>
      <c r="L236" s="47"/>
      <c r="M236" s="48"/>
      <c r="N236" s="44"/>
      <c r="O236" s="49"/>
      <c r="P236" s="48"/>
      <c r="Q236" s="44"/>
      <c r="R236" s="49"/>
      <c r="S236" s="48"/>
      <c r="T236" s="44"/>
      <c r="U236" s="49"/>
      <c r="V236" s="48"/>
      <c r="W236" s="44"/>
      <c r="X236" s="48"/>
    </row>
    <row r="237" spans="1:24" ht="15.6" x14ac:dyDescent="0.25">
      <c r="A237" s="16" t="s">
        <v>235</v>
      </c>
      <c r="B237" s="28">
        <f>'Расчет субсидий'!AF237-'Расчет субсидий'!AE237</f>
        <v>-58.427272727272737</v>
      </c>
      <c r="C237" s="26">
        <f>'Расчет субсидий'!D237-1</f>
        <v>-1</v>
      </c>
      <c r="D237" s="32">
        <f>C237*'Расчет субсидий'!E237</f>
        <v>0</v>
      </c>
      <c r="E237" s="41">
        <f t="shared" si="21"/>
        <v>0</v>
      </c>
      <c r="F237" s="26" t="s">
        <v>380</v>
      </c>
      <c r="G237" s="32" t="s">
        <v>380</v>
      </c>
      <c r="H237" s="31" t="s">
        <v>380</v>
      </c>
      <c r="I237" s="26" t="s">
        <v>380</v>
      </c>
      <c r="J237" s="32" t="s">
        <v>380</v>
      </c>
      <c r="K237" s="31" t="s">
        <v>380</v>
      </c>
      <c r="L237" s="26">
        <f>'Расчет субсидий'!P237-1</f>
        <v>-0.54863078375826257</v>
      </c>
      <c r="M237" s="32">
        <f>L237*'Расчет субсидий'!Q237</f>
        <v>-10.972615675165251</v>
      </c>
      <c r="N237" s="41">
        <f t="shared" si="22"/>
        <v>-16.24163987155746</v>
      </c>
      <c r="O237" s="27">
        <f>'Расчет субсидий'!R237-1</f>
        <v>0</v>
      </c>
      <c r="P237" s="32">
        <f>O237*'Расчет субсидий'!S237</f>
        <v>0</v>
      </c>
      <c r="Q237" s="41">
        <f t="shared" si="23"/>
        <v>0</v>
      </c>
      <c r="R237" s="27">
        <f>'Расчет субсидий'!V237-1</f>
        <v>-0.9</v>
      </c>
      <c r="S237" s="32">
        <f>R237*'Расчет субсидий'!W237</f>
        <v>-18</v>
      </c>
      <c r="T237" s="41">
        <f t="shared" si="24"/>
        <v>-26.643557593083333</v>
      </c>
      <c r="U237" s="27">
        <f>'Расчет субсидий'!Z237-1</f>
        <v>-0.35</v>
      </c>
      <c r="V237" s="32">
        <f>U237*'Расчет субсидий'!AA237</f>
        <v>-10.5</v>
      </c>
      <c r="W237" s="41">
        <f t="shared" si="25"/>
        <v>-15.542075262631943</v>
      </c>
      <c r="X237" s="32">
        <f t="shared" si="20"/>
        <v>-39.472615675165251</v>
      </c>
    </row>
    <row r="238" spans="1:24" ht="15.6" x14ac:dyDescent="0.25">
      <c r="A238" s="16" t="s">
        <v>236</v>
      </c>
      <c r="B238" s="28">
        <f>'Расчет субсидий'!AF238-'Расчет субсидий'!AE238</f>
        <v>-52.972727272727283</v>
      </c>
      <c r="C238" s="26">
        <f>'Расчет субсидий'!D238-1</f>
        <v>-1</v>
      </c>
      <c r="D238" s="32">
        <f>C238*'Расчет субсидий'!E238</f>
        <v>0</v>
      </c>
      <c r="E238" s="41">
        <f t="shared" si="21"/>
        <v>0</v>
      </c>
      <c r="F238" s="26" t="s">
        <v>380</v>
      </c>
      <c r="G238" s="32" t="s">
        <v>380</v>
      </c>
      <c r="H238" s="31" t="s">
        <v>380</v>
      </c>
      <c r="I238" s="26" t="s">
        <v>380</v>
      </c>
      <c r="J238" s="32" t="s">
        <v>380</v>
      </c>
      <c r="K238" s="31" t="s">
        <v>380</v>
      </c>
      <c r="L238" s="26">
        <f>'Расчет субсидий'!P238-1</f>
        <v>-0.39183673469387759</v>
      </c>
      <c r="M238" s="32">
        <f>L238*'Расчет субсидий'!Q238</f>
        <v>-7.8367346938775517</v>
      </c>
      <c r="N238" s="41">
        <f t="shared" si="22"/>
        <v>-12.57515541300668</v>
      </c>
      <c r="O238" s="27">
        <f>'Расчет субсидий'!R238-1</f>
        <v>0</v>
      </c>
      <c r="P238" s="32">
        <f>O238*'Расчет субсидий'!S238</f>
        <v>0</v>
      </c>
      <c r="Q238" s="41">
        <f t="shared" si="23"/>
        <v>0</v>
      </c>
      <c r="R238" s="27">
        <f>'Расчет субсидий'!V238-1</f>
        <v>-0.17368421052631577</v>
      </c>
      <c r="S238" s="32">
        <f>R238*'Расчет субсидий'!W238</f>
        <v>-4.3421052631578947</v>
      </c>
      <c r="T238" s="41">
        <f t="shared" si="24"/>
        <v>-6.9675254601260272</v>
      </c>
      <c r="U238" s="27">
        <f>'Расчет субсидий'!Z238-1</f>
        <v>-0.83333333333333337</v>
      </c>
      <c r="V238" s="32">
        <f>U238*'Расчет субсидий'!AA238</f>
        <v>-20.833333333333336</v>
      </c>
      <c r="W238" s="41">
        <f t="shared" si="25"/>
        <v>-33.43004639959458</v>
      </c>
      <c r="X238" s="32">
        <f t="shared" si="20"/>
        <v>-33.012173290368779</v>
      </c>
    </row>
    <row r="239" spans="1:24" ht="15.6" x14ac:dyDescent="0.25">
      <c r="A239" s="16" t="s">
        <v>237</v>
      </c>
      <c r="B239" s="28">
        <f>'Расчет субсидий'!AF239-'Расчет субсидий'!AE239</f>
        <v>68.045454545454561</v>
      </c>
      <c r="C239" s="26">
        <f>'Расчет субсидий'!D239-1</f>
        <v>-1</v>
      </c>
      <c r="D239" s="32">
        <f>C239*'Расчет субсидий'!E239</f>
        <v>0</v>
      </c>
      <c r="E239" s="41">
        <f t="shared" si="21"/>
        <v>0</v>
      </c>
      <c r="F239" s="26" t="s">
        <v>380</v>
      </c>
      <c r="G239" s="32" t="s">
        <v>380</v>
      </c>
      <c r="H239" s="31" t="s">
        <v>380</v>
      </c>
      <c r="I239" s="26" t="s">
        <v>380</v>
      </c>
      <c r="J239" s="32" t="s">
        <v>380</v>
      </c>
      <c r="K239" s="31" t="s">
        <v>380</v>
      </c>
      <c r="L239" s="26">
        <f>'Расчет субсидий'!P239-1</f>
        <v>0.53221476510067123</v>
      </c>
      <c r="M239" s="32">
        <f>L239*'Расчет субсидий'!Q239</f>
        <v>10.644295302013425</v>
      </c>
      <c r="N239" s="41">
        <f t="shared" si="22"/>
        <v>38.252470508258938</v>
      </c>
      <c r="O239" s="27">
        <f>'Расчет субсидий'!R239-1</f>
        <v>0</v>
      </c>
      <c r="P239" s="32">
        <f>O239*'Расчет субсидий'!S239</f>
        <v>0</v>
      </c>
      <c r="Q239" s="41">
        <f t="shared" si="23"/>
        <v>0</v>
      </c>
      <c r="R239" s="27">
        <f>'Расчет субсидий'!V239-1</f>
        <v>-0.38064516129032255</v>
      </c>
      <c r="S239" s="32">
        <f>R239*'Расчет субсидий'!W239</f>
        <v>-5.7096774193548381</v>
      </c>
      <c r="T239" s="41">
        <f t="shared" si="24"/>
        <v>-20.518903403049109</v>
      </c>
      <c r="U239" s="27">
        <f>'Расчет субсидий'!Z239-1</f>
        <v>0.40000000000000013</v>
      </c>
      <c r="V239" s="32">
        <f>U239*'Расчет субсидий'!AA239</f>
        <v>14.000000000000005</v>
      </c>
      <c r="W239" s="41">
        <f t="shared" si="25"/>
        <v>50.311887440244732</v>
      </c>
      <c r="X239" s="32">
        <f t="shared" si="20"/>
        <v>18.934617882658593</v>
      </c>
    </row>
    <row r="240" spans="1:24" ht="15.6" x14ac:dyDescent="0.25">
      <c r="A240" s="16" t="s">
        <v>238</v>
      </c>
      <c r="B240" s="28">
        <f>'Расчет субсидий'!AF240-'Расчет субсидий'!AE240</f>
        <v>-83.990909090909099</v>
      </c>
      <c r="C240" s="26">
        <f>'Расчет субсидий'!D240-1</f>
        <v>-1</v>
      </c>
      <c r="D240" s="32">
        <f>C240*'Расчет субсидий'!E240</f>
        <v>0</v>
      </c>
      <c r="E240" s="41">
        <f t="shared" si="21"/>
        <v>0</v>
      </c>
      <c r="F240" s="26" t="s">
        <v>380</v>
      </c>
      <c r="G240" s="32" t="s">
        <v>380</v>
      </c>
      <c r="H240" s="31" t="s">
        <v>380</v>
      </c>
      <c r="I240" s="26" t="s">
        <v>380</v>
      </c>
      <c r="J240" s="32" t="s">
        <v>380</v>
      </c>
      <c r="K240" s="31" t="s">
        <v>380</v>
      </c>
      <c r="L240" s="26">
        <f>'Расчет субсидий'!P240-1</f>
        <v>-7.2727272727273196E-3</v>
      </c>
      <c r="M240" s="32">
        <f>L240*'Расчет субсидий'!Q240</f>
        <v>-0.14545454545454639</v>
      </c>
      <c r="N240" s="41">
        <f t="shared" si="22"/>
        <v>-0.28071534711046092</v>
      </c>
      <c r="O240" s="27">
        <f>'Расчет субсидий'!R240-1</f>
        <v>0</v>
      </c>
      <c r="P240" s="32">
        <f>O240*'Расчет субсидий'!S240</f>
        <v>0</v>
      </c>
      <c r="Q240" s="41">
        <f t="shared" si="23"/>
        <v>0</v>
      </c>
      <c r="R240" s="27">
        <f>'Расчет субсидий'!V240-1</f>
        <v>-0.6166666666666667</v>
      </c>
      <c r="S240" s="32">
        <f>R240*'Расчет субсидий'!W240</f>
        <v>-9.25</v>
      </c>
      <c r="T240" s="41">
        <f t="shared" si="24"/>
        <v>-17.851741605305762</v>
      </c>
      <c r="U240" s="27">
        <f>'Расчет субсидий'!Z240-1</f>
        <v>-0.97499999999999998</v>
      </c>
      <c r="V240" s="32">
        <f>U240*'Расчет субсидий'!AA240</f>
        <v>-34.125</v>
      </c>
      <c r="W240" s="41">
        <f t="shared" si="25"/>
        <v>-65.858452138492879</v>
      </c>
      <c r="X240" s="32">
        <f t="shared" ref="X240:X303" si="26">D240+M240+P240+S240+V240</f>
        <v>-43.520454545454548</v>
      </c>
    </row>
    <row r="241" spans="1:24" ht="15.6" x14ac:dyDescent="0.25">
      <c r="A241" s="16" t="s">
        <v>239</v>
      </c>
      <c r="B241" s="28">
        <f>'Расчет субсидий'!AF241-'Расчет субсидий'!AE241</f>
        <v>-97.745454545454535</v>
      </c>
      <c r="C241" s="26">
        <f>'Расчет субсидий'!D241-1</f>
        <v>-1</v>
      </c>
      <c r="D241" s="32">
        <f>C241*'Расчет субсидий'!E241</f>
        <v>0</v>
      </c>
      <c r="E241" s="41">
        <f t="shared" si="21"/>
        <v>0</v>
      </c>
      <c r="F241" s="26" t="s">
        <v>380</v>
      </c>
      <c r="G241" s="32" t="s">
        <v>380</v>
      </c>
      <c r="H241" s="31" t="s">
        <v>380</v>
      </c>
      <c r="I241" s="26" t="s">
        <v>380</v>
      </c>
      <c r="J241" s="32" t="s">
        <v>380</v>
      </c>
      <c r="K241" s="31" t="s">
        <v>380</v>
      </c>
      <c r="L241" s="26">
        <f>'Расчет субсидий'!P241-1</f>
        <v>-0.78534031413612559</v>
      </c>
      <c r="M241" s="32">
        <f>L241*'Расчет субсидий'!Q241</f>
        <v>-15.706806282722512</v>
      </c>
      <c r="N241" s="41">
        <f t="shared" si="22"/>
        <v>-24.483289942085964</v>
      </c>
      <c r="O241" s="27">
        <f>'Расчет субсидий'!R241-1</f>
        <v>0</v>
      </c>
      <c r="P241" s="32">
        <f>O241*'Расчет субсидий'!S241</f>
        <v>0</v>
      </c>
      <c r="Q241" s="41">
        <f t="shared" si="23"/>
        <v>0</v>
      </c>
      <c r="R241" s="27">
        <f>'Расчет субсидий'!V241-1</f>
        <v>-1</v>
      </c>
      <c r="S241" s="32">
        <f>R241*'Расчет субсидий'!W241</f>
        <v>-20</v>
      </c>
      <c r="T241" s="41">
        <f t="shared" si="24"/>
        <v>-31.175389192922797</v>
      </c>
      <c r="U241" s="27">
        <f>'Расчет субсидий'!Z241-1</f>
        <v>-0.9</v>
      </c>
      <c r="V241" s="32">
        <f>U241*'Расчет субсидий'!AA241</f>
        <v>-27</v>
      </c>
      <c r="W241" s="41">
        <f t="shared" si="25"/>
        <v>-42.086775410445782</v>
      </c>
      <c r="X241" s="32">
        <f t="shared" si="26"/>
        <v>-62.706806282722511</v>
      </c>
    </row>
    <row r="242" spans="1:24" ht="15.6" x14ac:dyDescent="0.25">
      <c r="A242" s="16" t="s">
        <v>240</v>
      </c>
      <c r="B242" s="28">
        <f>'Расчет субсидий'!AF242-'Расчет субсидий'!AE242</f>
        <v>-127.26363636363638</v>
      </c>
      <c r="C242" s="26">
        <f>'Расчет субсидий'!D242-1</f>
        <v>-1</v>
      </c>
      <c r="D242" s="32">
        <f>C242*'Расчет субсидий'!E242</f>
        <v>0</v>
      </c>
      <c r="E242" s="41">
        <f t="shared" si="21"/>
        <v>0</v>
      </c>
      <c r="F242" s="26" t="s">
        <v>380</v>
      </c>
      <c r="G242" s="32" t="s">
        <v>380</v>
      </c>
      <c r="H242" s="31" t="s">
        <v>380</v>
      </c>
      <c r="I242" s="26" t="s">
        <v>380</v>
      </c>
      <c r="J242" s="32" t="s">
        <v>380</v>
      </c>
      <c r="K242" s="31" t="s">
        <v>380</v>
      </c>
      <c r="L242" s="26">
        <f>'Расчет субсидий'!P242-1</f>
        <v>-0.49786871270247224</v>
      </c>
      <c r="M242" s="32">
        <f>L242*'Расчет субсидий'!Q242</f>
        <v>-9.9573742540494443</v>
      </c>
      <c r="N242" s="41">
        <f t="shared" si="22"/>
        <v>-30.274513841044111</v>
      </c>
      <c r="O242" s="27">
        <f>'Расчет субсидий'!R242-1</f>
        <v>0</v>
      </c>
      <c r="P242" s="32">
        <f>O242*'Расчет субсидий'!S242</f>
        <v>0</v>
      </c>
      <c r="Q242" s="41">
        <f t="shared" si="23"/>
        <v>0</v>
      </c>
      <c r="R242" s="27">
        <f>'Расчет субсидий'!V242-1</f>
        <v>-0.995</v>
      </c>
      <c r="S242" s="32">
        <f>R242*'Расчет субсидий'!W242</f>
        <v>-19.899999999999999</v>
      </c>
      <c r="T242" s="41">
        <f t="shared" si="24"/>
        <v>-60.504186150457237</v>
      </c>
      <c r="U242" s="27">
        <f>'Расчет субсидий'!Z242-1</f>
        <v>-0.4</v>
      </c>
      <c r="V242" s="32">
        <f>U242*'Расчет субсидий'!AA242</f>
        <v>-12</v>
      </c>
      <c r="W242" s="41">
        <f t="shared" si="25"/>
        <v>-36.484936372135024</v>
      </c>
      <c r="X242" s="32">
        <f t="shared" si="26"/>
        <v>-41.857374254049446</v>
      </c>
    </row>
    <row r="243" spans="1:24" ht="15.6" x14ac:dyDescent="0.25">
      <c r="A243" s="16" t="s">
        <v>241</v>
      </c>
      <c r="B243" s="28">
        <f>'Расчет субсидий'!AF243-'Расчет субсидий'!AE243</f>
        <v>-1.7818181818181813</v>
      </c>
      <c r="C243" s="26">
        <f>'Расчет субсидий'!D243-1</f>
        <v>-1</v>
      </c>
      <c r="D243" s="32">
        <f>C243*'Расчет субсидий'!E243</f>
        <v>0</v>
      </c>
      <c r="E243" s="41">
        <f t="shared" si="21"/>
        <v>0</v>
      </c>
      <c r="F243" s="26" t="s">
        <v>380</v>
      </c>
      <c r="G243" s="32" t="s">
        <v>380</v>
      </c>
      <c r="H243" s="31" t="s">
        <v>380</v>
      </c>
      <c r="I243" s="26" t="s">
        <v>380</v>
      </c>
      <c r="J243" s="32" t="s">
        <v>380</v>
      </c>
      <c r="K243" s="31" t="s">
        <v>380</v>
      </c>
      <c r="L243" s="26">
        <f>'Расчет субсидий'!P243-1</f>
        <v>0.27189542483660123</v>
      </c>
      <c r="M243" s="32">
        <f>L243*'Расчет субсидий'!Q243</f>
        <v>5.4379084967320246</v>
      </c>
      <c r="N243" s="41">
        <f t="shared" si="22"/>
        <v>15.208748163864959</v>
      </c>
      <c r="O243" s="27">
        <f>'Расчет субсидий'!R243-1</f>
        <v>0</v>
      </c>
      <c r="P243" s="32">
        <f>O243*'Расчет субсидий'!S243</f>
        <v>0</v>
      </c>
      <c r="Q243" s="41">
        <f t="shared" si="23"/>
        <v>0</v>
      </c>
      <c r="R243" s="27">
        <f>'Расчет субсидий'!V243-1</f>
        <v>-0.82499999999999996</v>
      </c>
      <c r="S243" s="32">
        <f>R243*'Расчет субсидий'!W243</f>
        <v>-12.375</v>
      </c>
      <c r="T243" s="41">
        <f t="shared" si="24"/>
        <v>-34.610412926391618</v>
      </c>
      <c r="U243" s="27">
        <f>'Расчет субсидий'!Z243-1</f>
        <v>0.18000000000000016</v>
      </c>
      <c r="V243" s="32">
        <f>U243*'Расчет субсидий'!AA243</f>
        <v>6.300000000000006</v>
      </c>
      <c r="W243" s="41">
        <f t="shared" si="25"/>
        <v>17.619846580708476</v>
      </c>
      <c r="X243" s="32">
        <f t="shared" si="26"/>
        <v>-0.63709150326796937</v>
      </c>
    </row>
    <row r="244" spans="1:24" ht="15.6" x14ac:dyDescent="0.25">
      <c r="A244" s="16" t="s">
        <v>242</v>
      </c>
      <c r="B244" s="28">
        <f>'Расчет субсидий'!AF244-'Расчет субсидий'!AE244</f>
        <v>182.70909090909083</v>
      </c>
      <c r="C244" s="26">
        <f>'Расчет субсидий'!D244-1</f>
        <v>38.863830445544551</v>
      </c>
      <c r="D244" s="32">
        <f>C244*'Расчет субсидий'!E244</f>
        <v>388.63830445544551</v>
      </c>
      <c r="E244" s="41">
        <f t="shared" si="21"/>
        <v>182.74424311914183</v>
      </c>
      <c r="F244" s="26" t="s">
        <v>380</v>
      </c>
      <c r="G244" s="32" t="s">
        <v>380</v>
      </c>
      <c r="H244" s="31" t="s">
        <v>380</v>
      </c>
      <c r="I244" s="26" t="s">
        <v>380</v>
      </c>
      <c r="J244" s="32" t="s">
        <v>380</v>
      </c>
      <c r="K244" s="31" t="s">
        <v>380</v>
      </c>
      <c r="L244" s="26">
        <f>'Расчет субсидий'!P244-1</f>
        <v>0.75848434925864927</v>
      </c>
      <c r="M244" s="32">
        <f>L244*'Расчет субсидий'!Q244</f>
        <v>15.169686985172985</v>
      </c>
      <c r="N244" s="41">
        <f t="shared" si="22"/>
        <v>7.133041017004393</v>
      </c>
      <c r="O244" s="27">
        <f>'Расчет субсидий'!R244-1</f>
        <v>0</v>
      </c>
      <c r="P244" s="32">
        <f>O244*'Расчет субсидий'!S244</f>
        <v>0</v>
      </c>
      <c r="Q244" s="41">
        <f t="shared" si="23"/>
        <v>0</v>
      </c>
      <c r="R244" s="27">
        <f>'Расчет субсидий'!V244-1</f>
        <v>0.15555555555555567</v>
      </c>
      <c r="S244" s="32">
        <f>R244*'Расчет субсидий'!W244</f>
        <v>1.5555555555555567</v>
      </c>
      <c r="T244" s="41">
        <f t="shared" si="24"/>
        <v>0.73144828847503818</v>
      </c>
      <c r="U244" s="27">
        <f>'Расчет субсидий'!Z244-1</f>
        <v>-0.42000000000000004</v>
      </c>
      <c r="V244" s="32">
        <f>U244*'Расчет субсидий'!AA244</f>
        <v>-16.8</v>
      </c>
      <c r="W244" s="41">
        <f t="shared" si="25"/>
        <v>-7.8996415155304049</v>
      </c>
      <c r="X244" s="32">
        <f t="shared" si="26"/>
        <v>388.56354699617401</v>
      </c>
    </row>
    <row r="245" spans="1:24" ht="15.6" x14ac:dyDescent="0.25">
      <c r="A245" s="36" t="s">
        <v>243</v>
      </c>
      <c r="B245" s="46"/>
      <c r="C245" s="47"/>
      <c r="D245" s="48"/>
      <c r="E245" s="44"/>
      <c r="F245" s="47"/>
      <c r="G245" s="48"/>
      <c r="H245" s="44"/>
      <c r="I245" s="47"/>
      <c r="J245" s="48"/>
      <c r="K245" s="44"/>
      <c r="L245" s="47"/>
      <c r="M245" s="48"/>
      <c r="N245" s="44"/>
      <c r="O245" s="49"/>
      <c r="P245" s="48"/>
      <c r="Q245" s="44"/>
      <c r="R245" s="49"/>
      <c r="S245" s="48"/>
      <c r="T245" s="44"/>
      <c r="U245" s="49"/>
      <c r="V245" s="48"/>
      <c r="W245" s="44"/>
      <c r="X245" s="48"/>
    </row>
    <row r="246" spans="1:24" ht="15.6" x14ac:dyDescent="0.25">
      <c r="A246" s="16" t="s">
        <v>244</v>
      </c>
      <c r="B246" s="28">
        <f>'Расчет субсидий'!AF246-'Расчет субсидий'!AE246</f>
        <v>-93.718181818181819</v>
      </c>
      <c r="C246" s="26">
        <f>'Расчет субсидий'!D246-1</f>
        <v>-0.28601694915254239</v>
      </c>
      <c r="D246" s="32">
        <f>C246*'Расчет субсидий'!E246</f>
        <v>-2.8601694915254239</v>
      </c>
      <c r="E246" s="41">
        <f t="shared" si="21"/>
        <v>-6.1994526437215596</v>
      </c>
      <c r="F246" s="26" t="s">
        <v>380</v>
      </c>
      <c r="G246" s="32" t="s">
        <v>380</v>
      </c>
      <c r="H246" s="31" t="s">
        <v>380</v>
      </c>
      <c r="I246" s="26" t="s">
        <v>380</v>
      </c>
      <c r="J246" s="32" t="s">
        <v>380</v>
      </c>
      <c r="K246" s="31" t="s">
        <v>380</v>
      </c>
      <c r="L246" s="26">
        <f>'Расчет субсидий'!P246-1</f>
        <v>-0.372</v>
      </c>
      <c r="M246" s="32">
        <f>L246*'Расчет субсидий'!Q246</f>
        <v>-7.4399999999999995</v>
      </c>
      <c r="N246" s="41">
        <f t="shared" si="22"/>
        <v>-16.126291748077129</v>
      </c>
      <c r="O246" s="27">
        <f>'Расчет субсидий'!R246-1</f>
        <v>0</v>
      </c>
      <c r="P246" s="32">
        <f>O246*'Расчет субсидий'!S246</f>
        <v>0</v>
      </c>
      <c r="Q246" s="41">
        <f t="shared" si="23"/>
        <v>0</v>
      </c>
      <c r="R246" s="27">
        <f>'Расчет субсидий'!V246-1</f>
        <v>-1</v>
      </c>
      <c r="S246" s="32">
        <f>R246*'Расчет субсидий'!W246</f>
        <v>-20</v>
      </c>
      <c r="T246" s="41">
        <f t="shared" si="24"/>
        <v>-43.350246634615942</v>
      </c>
      <c r="U246" s="27">
        <f>'Расчет субсидий'!Z246-1</f>
        <v>-0.43125000000000002</v>
      </c>
      <c r="V246" s="32">
        <f>U246*'Расчет субсидий'!AA246</f>
        <v>-12.9375</v>
      </c>
      <c r="W246" s="41">
        <f t="shared" si="25"/>
        <v>-28.042190791767187</v>
      </c>
      <c r="X246" s="32">
        <f t="shared" si="26"/>
        <v>-43.237669491525423</v>
      </c>
    </row>
    <row r="247" spans="1:24" ht="15.6" x14ac:dyDescent="0.25">
      <c r="A247" s="16" t="s">
        <v>245</v>
      </c>
      <c r="B247" s="28">
        <f>'Расчет субсидий'!AF247-'Расчет субсидий'!AE247</f>
        <v>-91.609090909090909</v>
      </c>
      <c r="C247" s="26">
        <f>'Расчет субсидий'!D247-1</f>
        <v>-1</v>
      </c>
      <c r="D247" s="32">
        <f>C247*'Расчет субсидий'!E247</f>
        <v>0</v>
      </c>
      <c r="E247" s="41">
        <f t="shared" si="21"/>
        <v>0</v>
      </c>
      <c r="F247" s="26" t="s">
        <v>380</v>
      </c>
      <c r="G247" s="32" t="s">
        <v>380</v>
      </c>
      <c r="H247" s="31" t="s">
        <v>380</v>
      </c>
      <c r="I247" s="26" t="s">
        <v>380</v>
      </c>
      <c r="J247" s="32" t="s">
        <v>380</v>
      </c>
      <c r="K247" s="31" t="s">
        <v>380</v>
      </c>
      <c r="L247" s="26">
        <f>'Расчет субсидий'!P247-1</f>
        <v>-0.17391304347826086</v>
      </c>
      <c r="M247" s="32">
        <f>L247*'Расчет субсидий'!Q247</f>
        <v>-3.4782608695652173</v>
      </c>
      <c r="N247" s="41">
        <f t="shared" si="22"/>
        <v>-6.3826732586167454</v>
      </c>
      <c r="O247" s="27">
        <f>'Расчет субсидий'!R247-1</f>
        <v>0</v>
      </c>
      <c r="P247" s="32">
        <f>O247*'Расчет субсидий'!S247</f>
        <v>0</v>
      </c>
      <c r="Q247" s="41">
        <f t="shared" si="23"/>
        <v>0</v>
      </c>
      <c r="R247" s="27">
        <f>'Расчет субсидий'!V247-1</f>
        <v>-1</v>
      </c>
      <c r="S247" s="32">
        <f>R247*'Расчет субсидий'!W247</f>
        <v>-10</v>
      </c>
      <c r="T247" s="41">
        <f t="shared" si="24"/>
        <v>-18.350185618523145</v>
      </c>
      <c r="U247" s="27">
        <f>'Расчет субсидий'!Z247-1</f>
        <v>-0.91111111111111109</v>
      </c>
      <c r="V247" s="32">
        <f>U247*'Расчет субсидий'!AA247</f>
        <v>-36.444444444444443</v>
      </c>
      <c r="W247" s="41">
        <f t="shared" si="25"/>
        <v>-66.87623203195102</v>
      </c>
      <c r="X247" s="32">
        <f t="shared" si="26"/>
        <v>-49.922705314009661</v>
      </c>
    </row>
    <row r="248" spans="1:24" ht="15.6" x14ac:dyDescent="0.25">
      <c r="A248" s="16" t="s">
        <v>246</v>
      </c>
      <c r="B248" s="28">
        <f>'Расчет субсидий'!AF248-'Расчет субсидий'!AE248</f>
        <v>-34.872727272727275</v>
      </c>
      <c r="C248" s="26">
        <f>'Расчет субсидий'!D248-1</f>
        <v>-0.40174888632238903</v>
      </c>
      <c r="D248" s="32">
        <f>C248*'Расчет субсидий'!E248</f>
        <v>-4.0174888632238908</v>
      </c>
      <c r="E248" s="41">
        <f t="shared" si="21"/>
        <v>-6.6563084998578494</v>
      </c>
      <c r="F248" s="26" t="s">
        <v>380</v>
      </c>
      <c r="G248" s="32" t="s">
        <v>380</v>
      </c>
      <c r="H248" s="31" t="s">
        <v>380</v>
      </c>
      <c r="I248" s="26" t="s">
        <v>380</v>
      </c>
      <c r="J248" s="32" t="s">
        <v>380</v>
      </c>
      <c r="K248" s="31" t="s">
        <v>380</v>
      </c>
      <c r="L248" s="26">
        <f>'Расчет субсидий'!P248-1</f>
        <v>1.577054794520548</v>
      </c>
      <c r="M248" s="32">
        <f>L248*'Расчет субсидий'!Q248</f>
        <v>31.541095890410958</v>
      </c>
      <c r="N248" s="41">
        <f t="shared" si="22"/>
        <v>52.258331464719681</v>
      </c>
      <c r="O248" s="27">
        <f>'Расчет субсидий'!R248-1</f>
        <v>0</v>
      </c>
      <c r="P248" s="32">
        <f>O248*'Расчет субсидий'!S248</f>
        <v>0</v>
      </c>
      <c r="Q248" s="41">
        <f t="shared" si="23"/>
        <v>0</v>
      </c>
      <c r="R248" s="27">
        <f>'Расчет субсидий'!V248-1</f>
        <v>-0.94285714285714284</v>
      </c>
      <c r="S248" s="32">
        <f>R248*'Расчет субсидий'!W248</f>
        <v>-23.571428571428569</v>
      </c>
      <c r="T248" s="41">
        <f t="shared" si="24"/>
        <v>-39.05392290941824</v>
      </c>
      <c r="U248" s="27">
        <f>'Расчет субсидий'!Z248-1</f>
        <v>-1</v>
      </c>
      <c r="V248" s="32">
        <f>U248*'Расчет субсидий'!AA248</f>
        <v>-25</v>
      </c>
      <c r="W248" s="41">
        <f t="shared" si="25"/>
        <v>-41.420827328170866</v>
      </c>
      <c r="X248" s="32">
        <f t="shared" si="26"/>
        <v>-21.047821544241501</v>
      </c>
    </row>
    <row r="249" spans="1:24" ht="15.6" x14ac:dyDescent="0.25">
      <c r="A249" s="16" t="s">
        <v>247</v>
      </c>
      <c r="B249" s="28">
        <f>'Расчет субсидий'!AF249-'Расчет субсидий'!AE249</f>
        <v>-76.181818181818187</v>
      </c>
      <c r="C249" s="26">
        <f>'Расчет субсидий'!D249-1</f>
        <v>-1</v>
      </c>
      <c r="D249" s="32">
        <f>C249*'Расчет субсидий'!E249</f>
        <v>0</v>
      </c>
      <c r="E249" s="41">
        <f t="shared" si="21"/>
        <v>0</v>
      </c>
      <c r="F249" s="26" t="s">
        <v>380</v>
      </c>
      <c r="G249" s="32" t="s">
        <v>380</v>
      </c>
      <c r="H249" s="31" t="s">
        <v>380</v>
      </c>
      <c r="I249" s="26" t="s">
        <v>380</v>
      </c>
      <c r="J249" s="32" t="s">
        <v>380</v>
      </c>
      <c r="K249" s="31" t="s">
        <v>380</v>
      </c>
      <c r="L249" s="26">
        <f>'Расчет субсидий'!P249-1</f>
        <v>0.91216216216216206</v>
      </c>
      <c r="M249" s="32">
        <f>L249*'Расчет субсидий'!Q249</f>
        <v>18.243243243243242</v>
      </c>
      <c r="N249" s="41">
        <f t="shared" si="22"/>
        <v>45.98648532323319</v>
      </c>
      <c r="O249" s="27">
        <f>'Расчет субсидий'!R249-1</f>
        <v>0</v>
      </c>
      <c r="P249" s="32">
        <f>O249*'Расчет субсидий'!S249</f>
        <v>0</v>
      </c>
      <c r="Q249" s="41">
        <f t="shared" si="23"/>
        <v>0</v>
      </c>
      <c r="R249" s="27">
        <f>'Расчет субсидий'!V249-1</f>
        <v>-0.94090909090909092</v>
      </c>
      <c r="S249" s="32">
        <f>R249*'Расчет субсидий'!W249</f>
        <v>-18.81818181818182</v>
      </c>
      <c r="T249" s="41">
        <f t="shared" si="24"/>
        <v>-47.435756375844178</v>
      </c>
      <c r="U249" s="27">
        <f>'Расчет субсидий'!Z249-1</f>
        <v>-0.9882352941176471</v>
      </c>
      <c r="V249" s="32">
        <f>U249*'Расчет субсидий'!AA249</f>
        <v>-29.647058823529413</v>
      </c>
      <c r="W249" s="41">
        <f t="shared" si="25"/>
        <v>-74.732547129207205</v>
      </c>
      <c r="X249" s="32">
        <f t="shared" si="26"/>
        <v>-30.221997398467991</v>
      </c>
    </row>
    <row r="250" spans="1:24" ht="15.6" x14ac:dyDescent="0.25">
      <c r="A250" s="16" t="s">
        <v>248</v>
      </c>
      <c r="B250" s="28">
        <f>'Расчет субсидий'!AF250-'Расчет субсидий'!AE250</f>
        <v>-69.218181818181819</v>
      </c>
      <c r="C250" s="26">
        <f>'Расчет субсидий'!D250-1</f>
        <v>-1</v>
      </c>
      <c r="D250" s="32">
        <f>C250*'Расчет субсидий'!E250</f>
        <v>0</v>
      </c>
      <c r="E250" s="41">
        <f t="shared" si="21"/>
        <v>0</v>
      </c>
      <c r="F250" s="26" t="s">
        <v>380</v>
      </c>
      <c r="G250" s="32" t="s">
        <v>380</v>
      </c>
      <c r="H250" s="31" t="s">
        <v>380</v>
      </c>
      <c r="I250" s="26" t="s">
        <v>380</v>
      </c>
      <c r="J250" s="32" t="s">
        <v>380</v>
      </c>
      <c r="K250" s="31" t="s">
        <v>380</v>
      </c>
      <c r="L250" s="26">
        <f>'Расчет субсидий'!P250-1</f>
        <v>0.65833333333333321</v>
      </c>
      <c r="M250" s="32">
        <f>L250*'Расчет субсидий'!Q250</f>
        <v>13.166666666666664</v>
      </c>
      <c r="N250" s="41">
        <f t="shared" si="22"/>
        <v>24.743150966680375</v>
      </c>
      <c r="O250" s="27">
        <f>'Расчет субсидий'!R250-1</f>
        <v>0</v>
      </c>
      <c r="P250" s="32">
        <f>O250*'Расчет субсидий'!S250</f>
        <v>0</v>
      </c>
      <c r="Q250" s="41">
        <f t="shared" si="23"/>
        <v>0</v>
      </c>
      <c r="R250" s="27">
        <f>'Расчет субсидий'!V250-1</f>
        <v>-1</v>
      </c>
      <c r="S250" s="32">
        <f>R250*'Расчет субсидий'!W250</f>
        <v>-25</v>
      </c>
      <c r="T250" s="41">
        <f t="shared" si="24"/>
        <v>-46.980666392431097</v>
      </c>
      <c r="U250" s="27">
        <f>'Расчет субсидий'!Z250-1</f>
        <v>-1</v>
      </c>
      <c r="V250" s="32">
        <f>U250*'Расчет субсидий'!AA250</f>
        <v>-25</v>
      </c>
      <c r="W250" s="41">
        <f t="shared" si="25"/>
        <v>-46.980666392431097</v>
      </c>
      <c r="X250" s="32">
        <f t="shared" si="26"/>
        <v>-36.833333333333336</v>
      </c>
    </row>
    <row r="251" spans="1:24" ht="15.6" x14ac:dyDescent="0.25">
      <c r="A251" s="16" t="s">
        <v>249</v>
      </c>
      <c r="B251" s="28">
        <f>'Расчет субсидий'!AF251-'Расчет субсидий'!AE251</f>
        <v>-92.663636363636371</v>
      </c>
      <c r="C251" s="26">
        <f>'Расчет субсидий'!D251-1</f>
        <v>-1</v>
      </c>
      <c r="D251" s="32">
        <f>C251*'Расчет субсидий'!E251</f>
        <v>0</v>
      </c>
      <c r="E251" s="41">
        <f t="shared" si="21"/>
        <v>0</v>
      </c>
      <c r="F251" s="26" t="s">
        <v>380</v>
      </c>
      <c r="G251" s="32" t="s">
        <v>380</v>
      </c>
      <c r="H251" s="31" t="s">
        <v>380</v>
      </c>
      <c r="I251" s="26" t="s">
        <v>380</v>
      </c>
      <c r="J251" s="32" t="s">
        <v>380</v>
      </c>
      <c r="K251" s="31" t="s">
        <v>380</v>
      </c>
      <c r="L251" s="26">
        <f>'Расчет субсидий'!P251-1</f>
        <v>0.25388601036269431</v>
      </c>
      <c r="M251" s="32">
        <f>L251*'Расчет субсидий'!Q251</f>
        <v>5.0777202072538863</v>
      </c>
      <c r="N251" s="41">
        <f t="shared" si="22"/>
        <v>10.47409038481703</v>
      </c>
      <c r="O251" s="27">
        <f>'Расчет субсидий'!R251-1</f>
        <v>0</v>
      </c>
      <c r="P251" s="32">
        <f>O251*'Расчет субсидий'!S251</f>
        <v>0</v>
      </c>
      <c r="Q251" s="41">
        <f t="shared" si="23"/>
        <v>0</v>
      </c>
      <c r="R251" s="27">
        <f>'Расчет субсидий'!V251-1</f>
        <v>-1</v>
      </c>
      <c r="S251" s="32">
        <f>R251*'Расчет субсидий'!W251</f>
        <v>-40</v>
      </c>
      <c r="T251" s="41">
        <f t="shared" si="24"/>
        <v>-82.510181398762725</v>
      </c>
      <c r="U251" s="27">
        <f>'Расчет субсидий'!Z251-1</f>
        <v>-1</v>
      </c>
      <c r="V251" s="32">
        <f>U251*'Расчет субсидий'!AA251</f>
        <v>-10</v>
      </c>
      <c r="W251" s="41">
        <f t="shared" si="25"/>
        <v>-20.627545349690681</v>
      </c>
      <c r="X251" s="32">
        <f t="shared" si="26"/>
        <v>-44.92227979274611</v>
      </c>
    </row>
    <row r="252" spans="1:24" ht="15.6" x14ac:dyDescent="0.25">
      <c r="A252" s="16" t="s">
        <v>250</v>
      </c>
      <c r="B252" s="28">
        <f>'Расчет субсидий'!AF252-'Расчет субсидий'!AE252</f>
        <v>32.581818181818164</v>
      </c>
      <c r="C252" s="26">
        <f>'Расчет субсидий'!D252-1</f>
        <v>-1</v>
      </c>
      <c r="D252" s="32">
        <f>C252*'Расчет субсидий'!E252</f>
        <v>0</v>
      </c>
      <c r="E252" s="41">
        <f t="shared" si="21"/>
        <v>0</v>
      </c>
      <c r="F252" s="26" t="s">
        <v>380</v>
      </c>
      <c r="G252" s="32" t="s">
        <v>380</v>
      </c>
      <c r="H252" s="31" t="s">
        <v>380</v>
      </c>
      <c r="I252" s="26" t="s">
        <v>380</v>
      </c>
      <c r="J252" s="32" t="s">
        <v>380</v>
      </c>
      <c r="K252" s="31" t="s">
        <v>380</v>
      </c>
      <c r="L252" s="26">
        <f>'Расчет субсидий'!P252-1</f>
        <v>-9.2269326683291797E-2</v>
      </c>
      <c r="M252" s="32">
        <f>L252*'Расчет субсидий'!Q252</f>
        <v>-1.8453865336658359</v>
      </c>
      <c r="N252" s="41">
        <f t="shared" si="22"/>
        <v>-5.4720003301158489</v>
      </c>
      <c r="O252" s="27">
        <f>'Расчет субсидий'!R252-1</f>
        <v>0</v>
      </c>
      <c r="P252" s="32">
        <f>O252*'Расчет субсидий'!S252</f>
        <v>0</v>
      </c>
      <c r="Q252" s="41">
        <f t="shared" si="23"/>
        <v>0</v>
      </c>
      <c r="R252" s="27">
        <f>'Расчет субсидий'!V252-1</f>
        <v>-0.98666666666666669</v>
      </c>
      <c r="S252" s="32">
        <f>R252*'Расчет субсидий'!W252</f>
        <v>-24.666666666666668</v>
      </c>
      <c r="T252" s="41">
        <f t="shared" si="24"/>
        <v>-73.142404412548501</v>
      </c>
      <c r="U252" s="27">
        <f>'Расчет субсидий'!Z252-1</f>
        <v>1.5</v>
      </c>
      <c r="V252" s="32">
        <f>U252*'Расчет субсидий'!AA252</f>
        <v>37.5</v>
      </c>
      <c r="W252" s="41">
        <f t="shared" si="25"/>
        <v>111.1962229244825</v>
      </c>
      <c r="X252" s="32">
        <f t="shared" si="26"/>
        <v>10.987946799667498</v>
      </c>
    </row>
    <row r="253" spans="1:24" ht="15.6" x14ac:dyDescent="0.25">
      <c r="A253" s="16" t="s">
        <v>251</v>
      </c>
      <c r="B253" s="28">
        <f>'Расчет субсидий'!AF253-'Расчет субсидий'!AE253</f>
        <v>-87.018181818181816</v>
      </c>
      <c r="C253" s="26">
        <f>'Расчет субсидий'!D253-1</f>
        <v>-1</v>
      </c>
      <c r="D253" s="32">
        <f>C253*'Расчет субсидий'!E253</f>
        <v>0</v>
      </c>
      <c r="E253" s="41">
        <f t="shared" si="21"/>
        <v>0</v>
      </c>
      <c r="F253" s="26" t="s">
        <v>380</v>
      </c>
      <c r="G253" s="32" t="s">
        <v>380</v>
      </c>
      <c r="H253" s="31" t="s">
        <v>380</v>
      </c>
      <c r="I253" s="26" t="s">
        <v>380</v>
      </c>
      <c r="J253" s="32" t="s">
        <v>380</v>
      </c>
      <c r="K253" s="31" t="s">
        <v>380</v>
      </c>
      <c r="L253" s="26">
        <f>'Расчет субсидий'!P253-1</f>
        <v>-7.9787234042553168E-2</v>
      </c>
      <c r="M253" s="32">
        <f>L253*'Расчет субсидий'!Q253</f>
        <v>-1.5957446808510634</v>
      </c>
      <c r="N253" s="41">
        <f t="shared" si="22"/>
        <v>-3.5453492179391244</v>
      </c>
      <c r="O253" s="27">
        <f>'Расчет субсидий'!R253-1</f>
        <v>0</v>
      </c>
      <c r="P253" s="32">
        <f>O253*'Расчет субсидий'!S253</f>
        <v>0</v>
      </c>
      <c r="Q253" s="41">
        <f t="shared" si="23"/>
        <v>0</v>
      </c>
      <c r="R253" s="27">
        <f>'Расчет субсидий'!V253-1</f>
        <v>-0.38453608247422677</v>
      </c>
      <c r="S253" s="32">
        <f>R253*'Расчет субсидий'!W253</f>
        <v>-7.6907216494845354</v>
      </c>
      <c r="T253" s="41">
        <f t="shared" si="24"/>
        <v>-17.086877564176163</v>
      </c>
      <c r="U253" s="27">
        <f>'Расчет субсидий'!Z253-1</f>
        <v>-0.996</v>
      </c>
      <c r="V253" s="32">
        <f>U253*'Расчет субсидий'!AA253</f>
        <v>-29.88</v>
      </c>
      <c r="W253" s="41">
        <f t="shared" si="25"/>
        <v>-66.385955036066534</v>
      </c>
      <c r="X253" s="32">
        <f t="shared" si="26"/>
        <v>-39.166466330335595</v>
      </c>
    </row>
    <row r="254" spans="1:24" ht="15.6" x14ac:dyDescent="0.25">
      <c r="A254" s="16" t="s">
        <v>252</v>
      </c>
      <c r="B254" s="28">
        <f>'Расчет субсидий'!AF254-'Расчет субсидий'!AE254</f>
        <v>-211.28181818181818</v>
      </c>
      <c r="C254" s="26">
        <f>'Расчет субсидий'!D254-1</f>
        <v>5.5564135768001677E-2</v>
      </c>
      <c r="D254" s="32">
        <f>C254*'Расчет субсидий'!E254</f>
        <v>0.55564135768001677</v>
      </c>
      <c r="E254" s="41">
        <f t="shared" si="21"/>
        <v>2.3407389309169826</v>
      </c>
      <c r="F254" s="26" t="s">
        <v>380</v>
      </c>
      <c r="G254" s="32" t="s">
        <v>380</v>
      </c>
      <c r="H254" s="31" t="s">
        <v>380</v>
      </c>
      <c r="I254" s="26" t="s">
        <v>380</v>
      </c>
      <c r="J254" s="32" t="s">
        <v>380</v>
      </c>
      <c r="K254" s="31" t="s">
        <v>380</v>
      </c>
      <c r="L254" s="26">
        <f>'Расчет субсидий'!P254-1</f>
        <v>-9.7971301335972205E-2</v>
      </c>
      <c r="M254" s="32">
        <f>L254*'Расчет субсидий'!Q254</f>
        <v>-1.9594260267194441</v>
      </c>
      <c r="N254" s="41">
        <f t="shared" si="22"/>
        <v>-8.2544337630739566</v>
      </c>
      <c r="O254" s="27">
        <f>'Расчет субсидий'!R254-1</f>
        <v>0</v>
      </c>
      <c r="P254" s="32">
        <f>O254*'Расчет субсидий'!S254</f>
        <v>0</v>
      </c>
      <c r="Q254" s="41">
        <f t="shared" si="23"/>
        <v>0</v>
      </c>
      <c r="R254" s="27">
        <f>'Расчет субсидий'!V254-1</f>
        <v>-1</v>
      </c>
      <c r="S254" s="32">
        <f>R254*'Расчет субсидий'!W254</f>
        <v>-25</v>
      </c>
      <c r="T254" s="41">
        <f t="shared" si="24"/>
        <v>-105.3169863331596</v>
      </c>
      <c r="U254" s="27">
        <f>'Расчет субсидий'!Z254-1</f>
        <v>-0.95</v>
      </c>
      <c r="V254" s="32">
        <f>U254*'Расчет субсидий'!AA254</f>
        <v>-23.75</v>
      </c>
      <c r="W254" s="41">
        <f t="shared" si="25"/>
        <v>-100.05113701650163</v>
      </c>
      <c r="X254" s="32">
        <f t="shared" si="26"/>
        <v>-50.153784669039425</v>
      </c>
    </row>
    <row r="255" spans="1:24" ht="15.6" x14ac:dyDescent="0.25">
      <c r="A255" s="16" t="s">
        <v>253</v>
      </c>
      <c r="B255" s="28">
        <f>'Расчет субсидий'!AF255-'Расчет субсидий'!AE255</f>
        <v>-126.18181818181819</v>
      </c>
      <c r="C255" s="26">
        <f>'Расчет субсидий'!D255-1</f>
        <v>-1</v>
      </c>
      <c r="D255" s="32">
        <f>C255*'Расчет субсидий'!E255</f>
        <v>0</v>
      </c>
      <c r="E255" s="41">
        <f t="shared" si="21"/>
        <v>0</v>
      </c>
      <c r="F255" s="26" t="s">
        <v>380</v>
      </c>
      <c r="G255" s="32" t="s">
        <v>380</v>
      </c>
      <c r="H255" s="31" t="s">
        <v>380</v>
      </c>
      <c r="I255" s="26" t="s">
        <v>380</v>
      </c>
      <c r="J255" s="32" t="s">
        <v>380</v>
      </c>
      <c r="K255" s="31" t="s">
        <v>380</v>
      </c>
      <c r="L255" s="26">
        <f>'Расчет субсидий'!P255-1</f>
        <v>0.17078189300411517</v>
      </c>
      <c r="M255" s="32">
        <f>L255*'Расчет субсидий'!Q255</f>
        <v>3.4156378600823034</v>
      </c>
      <c r="N255" s="41">
        <f t="shared" si="22"/>
        <v>9.2518470928364884</v>
      </c>
      <c r="O255" s="27">
        <f>'Расчет субсидий'!R255-1</f>
        <v>0</v>
      </c>
      <c r="P255" s="32">
        <f>O255*'Расчет субсидий'!S255</f>
        <v>0</v>
      </c>
      <c r="Q255" s="41">
        <f t="shared" si="23"/>
        <v>0</v>
      </c>
      <c r="R255" s="27">
        <f>'Расчет субсидий'!V255-1</f>
        <v>-1</v>
      </c>
      <c r="S255" s="32">
        <f>R255*'Расчет субсидий'!W255</f>
        <v>-20</v>
      </c>
      <c r="T255" s="41">
        <f t="shared" si="24"/>
        <v>-54.17346610986187</v>
      </c>
      <c r="U255" s="27">
        <f>'Расчет субсидий'!Z255-1</f>
        <v>-1</v>
      </c>
      <c r="V255" s="32">
        <f>U255*'Расчет субсидий'!AA255</f>
        <v>-30</v>
      </c>
      <c r="W255" s="41">
        <f t="shared" si="25"/>
        <v>-81.260199164792795</v>
      </c>
      <c r="X255" s="32">
        <f t="shared" si="26"/>
        <v>-46.584362139917701</v>
      </c>
    </row>
    <row r="256" spans="1:24" ht="15.6" x14ac:dyDescent="0.25">
      <c r="A256" s="16" t="s">
        <v>254</v>
      </c>
      <c r="B256" s="28">
        <f>'Расчет субсидий'!AF256-'Расчет субсидий'!AE256</f>
        <v>-12.736363636363649</v>
      </c>
      <c r="C256" s="26">
        <f>'Расчет субсидий'!D256-1</f>
        <v>0.44054054054054048</v>
      </c>
      <c r="D256" s="32">
        <f>C256*'Расчет субсидий'!E256</f>
        <v>4.4054054054054053</v>
      </c>
      <c r="E256" s="41">
        <f t="shared" si="21"/>
        <v>13.177731503694623</v>
      </c>
      <c r="F256" s="26" t="s">
        <v>380</v>
      </c>
      <c r="G256" s="32" t="s">
        <v>380</v>
      </c>
      <c r="H256" s="31" t="s">
        <v>380</v>
      </c>
      <c r="I256" s="26" t="s">
        <v>380</v>
      </c>
      <c r="J256" s="32" t="s">
        <v>380</v>
      </c>
      <c r="K256" s="31" t="s">
        <v>380</v>
      </c>
      <c r="L256" s="26">
        <f>'Расчет субсидий'!P256-1</f>
        <v>1.1354300385109113</v>
      </c>
      <c r="M256" s="32">
        <f>L256*'Расчет субсидий'!Q256</f>
        <v>22.708600770218226</v>
      </c>
      <c r="N256" s="41">
        <f t="shared" si="22"/>
        <v>67.927424660475836</v>
      </c>
      <c r="O256" s="27">
        <f>'Расчет субсидий'!R256-1</f>
        <v>0</v>
      </c>
      <c r="P256" s="32">
        <f>O256*'Расчет субсидий'!S256</f>
        <v>0</v>
      </c>
      <c r="Q256" s="41">
        <f t="shared" si="23"/>
        <v>0</v>
      </c>
      <c r="R256" s="27">
        <f>'Расчет субсидий'!V256-1</f>
        <v>-0.10000000000000009</v>
      </c>
      <c r="S256" s="32">
        <f>R256*'Расчет субсидий'!W256</f>
        <v>-1.0000000000000009</v>
      </c>
      <c r="T256" s="41">
        <f t="shared" si="24"/>
        <v>-2.9912642063601318</v>
      </c>
      <c r="U256" s="27">
        <f>'Расчет субсидий'!Z256-1</f>
        <v>-0.75929648241206027</v>
      </c>
      <c r="V256" s="32">
        <f>U256*'Расчет субсидий'!AA256</f>
        <v>-30.371859296482413</v>
      </c>
      <c r="W256" s="41">
        <f t="shared" si="25"/>
        <v>-90.850255594173987</v>
      </c>
      <c r="X256" s="32">
        <f t="shared" si="26"/>
        <v>-4.2578531208587833</v>
      </c>
    </row>
    <row r="257" spans="1:24" ht="15.6" x14ac:dyDescent="0.25">
      <c r="A257" s="16" t="s">
        <v>255</v>
      </c>
      <c r="B257" s="28">
        <f>'Расчет субсидий'!AF257-'Расчет субсидий'!AE257</f>
        <v>-185.61818181818182</v>
      </c>
      <c r="C257" s="26">
        <f>'Расчет субсидий'!D257-1</f>
        <v>-1</v>
      </c>
      <c r="D257" s="32">
        <f>C257*'Расчет субсидий'!E257</f>
        <v>0</v>
      </c>
      <c r="E257" s="41">
        <f t="shared" si="21"/>
        <v>0</v>
      </c>
      <c r="F257" s="26" t="s">
        <v>380</v>
      </c>
      <c r="G257" s="32" t="s">
        <v>380</v>
      </c>
      <c r="H257" s="31" t="s">
        <v>380</v>
      </c>
      <c r="I257" s="26" t="s">
        <v>380</v>
      </c>
      <c r="J257" s="32" t="s">
        <v>380</v>
      </c>
      <c r="K257" s="31" t="s">
        <v>380</v>
      </c>
      <c r="L257" s="26">
        <f>'Расчет субсидий'!P257-1</f>
        <v>0.1227651966626937</v>
      </c>
      <c r="M257" s="32">
        <f>L257*'Расчет субсидий'!Q257</f>
        <v>2.455303933253874</v>
      </c>
      <c r="N257" s="41">
        <f t="shared" si="22"/>
        <v>9.5856970304701576</v>
      </c>
      <c r="O257" s="27">
        <f>'Расчет субсидий'!R257-1</f>
        <v>0</v>
      </c>
      <c r="P257" s="32">
        <f>O257*'Расчет субсидий'!S257</f>
        <v>0</v>
      </c>
      <c r="Q257" s="41">
        <f t="shared" si="23"/>
        <v>0</v>
      </c>
      <c r="R257" s="27">
        <f>'Расчет субсидий'!V257-1</f>
        <v>-1</v>
      </c>
      <c r="S257" s="32">
        <f>R257*'Расчет субсидий'!W257</f>
        <v>-30</v>
      </c>
      <c r="T257" s="41">
        <f t="shared" si="24"/>
        <v>-117.12232730919119</v>
      </c>
      <c r="U257" s="27">
        <f>'Расчет субсидий'!Z257-1</f>
        <v>-1</v>
      </c>
      <c r="V257" s="32">
        <f>U257*'Расчет субсидий'!AA257</f>
        <v>-20</v>
      </c>
      <c r="W257" s="41">
        <f t="shared" si="25"/>
        <v>-78.08155153946079</v>
      </c>
      <c r="X257" s="32">
        <f t="shared" si="26"/>
        <v>-47.544696066746127</v>
      </c>
    </row>
    <row r="258" spans="1:24" ht="15.6" x14ac:dyDescent="0.25">
      <c r="A258" s="16" t="s">
        <v>256</v>
      </c>
      <c r="B258" s="28">
        <f>'Расчет субсидий'!AF258-'Расчет субсидий'!AE258</f>
        <v>15.73636363636362</v>
      </c>
      <c r="C258" s="26">
        <f>'Расчет субсидий'!D258-1</f>
        <v>-1</v>
      </c>
      <c r="D258" s="32">
        <f>C258*'Расчет субсидий'!E258</f>
        <v>0</v>
      </c>
      <c r="E258" s="41">
        <f t="shared" si="21"/>
        <v>0</v>
      </c>
      <c r="F258" s="26" t="s">
        <v>380</v>
      </c>
      <c r="G258" s="32" t="s">
        <v>380</v>
      </c>
      <c r="H258" s="31" t="s">
        <v>380</v>
      </c>
      <c r="I258" s="26" t="s">
        <v>380</v>
      </c>
      <c r="J258" s="32" t="s">
        <v>380</v>
      </c>
      <c r="K258" s="31" t="s">
        <v>380</v>
      </c>
      <c r="L258" s="26">
        <f>'Расчет субсидий'!P258-1</f>
        <v>2.5141903171953257</v>
      </c>
      <c r="M258" s="32">
        <f>L258*'Расчет субсидий'!Q258</f>
        <v>50.283806343906512</v>
      </c>
      <c r="N258" s="41">
        <f t="shared" si="22"/>
        <v>125.92435513476943</v>
      </c>
      <c r="O258" s="27">
        <f>'Расчет субсидий'!R258-1</f>
        <v>0</v>
      </c>
      <c r="P258" s="32">
        <f>O258*'Расчет субсидий'!S258</f>
        <v>0</v>
      </c>
      <c r="Q258" s="41">
        <f t="shared" si="23"/>
        <v>0</v>
      </c>
      <c r="R258" s="27">
        <f>'Расчет субсидий'!V258-1</f>
        <v>-1</v>
      </c>
      <c r="S258" s="32">
        <f>R258*'Расчет субсидий'!W258</f>
        <v>-20</v>
      </c>
      <c r="T258" s="41">
        <f t="shared" si="24"/>
        <v>-50.085450681093548</v>
      </c>
      <c r="U258" s="27">
        <f>'Расчет субсидий'!Z258-1</f>
        <v>-0.8</v>
      </c>
      <c r="V258" s="32">
        <f>U258*'Расчет субсидий'!AA258</f>
        <v>-24</v>
      </c>
      <c r="W258" s="41">
        <f t="shared" si="25"/>
        <v>-60.10254081731226</v>
      </c>
      <c r="X258" s="32">
        <f t="shared" si="26"/>
        <v>6.2838063439065124</v>
      </c>
    </row>
    <row r="259" spans="1:24" ht="15.6" x14ac:dyDescent="0.25">
      <c r="A259" s="16" t="s">
        <v>257</v>
      </c>
      <c r="B259" s="28">
        <f>'Расчет субсидий'!AF259-'Расчет субсидий'!AE259</f>
        <v>-87.063636363636377</v>
      </c>
      <c r="C259" s="26">
        <f>'Расчет субсидий'!D259-1</f>
        <v>-1</v>
      </c>
      <c r="D259" s="32">
        <f>C259*'Расчет субсидий'!E259</f>
        <v>0</v>
      </c>
      <c r="E259" s="41">
        <f t="shared" si="21"/>
        <v>0</v>
      </c>
      <c r="F259" s="26" t="s">
        <v>380</v>
      </c>
      <c r="G259" s="32" t="s">
        <v>380</v>
      </c>
      <c r="H259" s="31" t="s">
        <v>380</v>
      </c>
      <c r="I259" s="26" t="s">
        <v>380</v>
      </c>
      <c r="J259" s="32" t="s">
        <v>380</v>
      </c>
      <c r="K259" s="31" t="s">
        <v>380</v>
      </c>
      <c r="L259" s="26">
        <f>'Расчет субсидий'!P259-1</f>
        <v>-1</v>
      </c>
      <c r="M259" s="32">
        <f>L259*'Расчет субсидий'!Q259</f>
        <v>-20</v>
      </c>
      <c r="N259" s="41">
        <f t="shared" si="22"/>
        <v>-38.694949494949498</v>
      </c>
      <c r="O259" s="27">
        <f>'Расчет субсидий'!R259-1</f>
        <v>0</v>
      </c>
      <c r="P259" s="32">
        <f>O259*'Расчет субсидий'!S259</f>
        <v>0</v>
      </c>
      <c r="Q259" s="41">
        <f t="shared" si="23"/>
        <v>0</v>
      </c>
      <c r="R259" s="27">
        <f>'Расчет субсидий'!V259-1</f>
        <v>-1</v>
      </c>
      <c r="S259" s="32">
        <f>R259*'Расчет субсидий'!W259</f>
        <v>-25</v>
      </c>
      <c r="T259" s="41">
        <f t="shared" si="24"/>
        <v>-48.368686868686879</v>
      </c>
      <c r="U259" s="27">
        <f>'Расчет субсидий'!Z259-1</f>
        <v>0</v>
      </c>
      <c r="V259" s="32">
        <f>U259*'Расчет субсидий'!AA259</f>
        <v>0</v>
      </c>
      <c r="W259" s="41">
        <f t="shared" si="25"/>
        <v>0</v>
      </c>
      <c r="X259" s="32">
        <f t="shared" si="26"/>
        <v>-45</v>
      </c>
    </row>
    <row r="260" spans="1:24" ht="15.6" x14ac:dyDescent="0.25">
      <c r="A260" s="16" t="s">
        <v>258</v>
      </c>
      <c r="B260" s="28">
        <f>'Расчет субсидий'!AF260-'Расчет субсидий'!AE260</f>
        <v>-82.381818181818176</v>
      </c>
      <c r="C260" s="26">
        <f>'Расчет субсидий'!D260-1</f>
        <v>-7.104642014162077E-2</v>
      </c>
      <c r="D260" s="32">
        <f>C260*'Расчет субсидий'!E260</f>
        <v>-0.7104642014162077</v>
      </c>
      <c r="E260" s="41">
        <f t="shared" si="21"/>
        <v>-1.6013420969015077</v>
      </c>
      <c r="F260" s="26" t="s">
        <v>380</v>
      </c>
      <c r="G260" s="32" t="s">
        <v>380</v>
      </c>
      <c r="H260" s="31" t="s">
        <v>380</v>
      </c>
      <c r="I260" s="26" t="s">
        <v>380</v>
      </c>
      <c r="J260" s="32" t="s">
        <v>380</v>
      </c>
      <c r="K260" s="31" t="s">
        <v>380</v>
      </c>
      <c r="L260" s="26">
        <f>'Расчет субсидий'!P260-1</f>
        <v>0.35926449787835923</v>
      </c>
      <c r="M260" s="32">
        <f>L260*'Расчет субсидий'!Q260</f>
        <v>7.1852899575671847</v>
      </c>
      <c r="N260" s="41">
        <f t="shared" si="22"/>
        <v>16.195196414626125</v>
      </c>
      <c r="O260" s="27">
        <f>'Расчет субсидий'!R260-1</f>
        <v>0</v>
      </c>
      <c r="P260" s="32">
        <f>O260*'Расчет субсидий'!S260</f>
        <v>0</v>
      </c>
      <c r="Q260" s="41">
        <f t="shared" si="23"/>
        <v>0</v>
      </c>
      <c r="R260" s="27">
        <f>'Расчет субсидий'!V260-1</f>
        <v>-0.76749999999999996</v>
      </c>
      <c r="S260" s="32">
        <f>R260*'Расчет субсидий'!W260</f>
        <v>-23.024999999999999</v>
      </c>
      <c r="T260" s="41">
        <f t="shared" si="24"/>
        <v>-51.896917124973221</v>
      </c>
      <c r="U260" s="27">
        <f>'Расчет субсидий'!Z260-1</f>
        <v>-1</v>
      </c>
      <c r="V260" s="32">
        <f>U260*'Расчет субсидий'!AA260</f>
        <v>-20</v>
      </c>
      <c r="W260" s="41">
        <f t="shared" si="25"/>
        <v>-45.078755374569575</v>
      </c>
      <c r="X260" s="32">
        <f t="shared" si="26"/>
        <v>-36.550174243849021</v>
      </c>
    </row>
    <row r="261" spans="1:24" ht="15.6" x14ac:dyDescent="0.25">
      <c r="A261" s="36" t="s">
        <v>259</v>
      </c>
      <c r="B261" s="46"/>
      <c r="C261" s="47"/>
      <c r="D261" s="48"/>
      <c r="E261" s="44"/>
      <c r="F261" s="47"/>
      <c r="G261" s="48"/>
      <c r="H261" s="44"/>
      <c r="I261" s="47"/>
      <c r="J261" s="48"/>
      <c r="K261" s="44"/>
      <c r="L261" s="47"/>
      <c r="M261" s="48"/>
      <c r="N261" s="44"/>
      <c r="O261" s="49"/>
      <c r="P261" s="48"/>
      <c r="Q261" s="44"/>
      <c r="R261" s="49"/>
      <c r="S261" s="48"/>
      <c r="T261" s="44"/>
      <c r="U261" s="49"/>
      <c r="V261" s="48"/>
      <c r="W261" s="44"/>
      <c r="X261" s="48"/>
    </row>
    <row r="262" spans="1:24" ht="15.6" x14ac:dyDescent="0.25">
      <c r="A262" s="16" t="s">
        <v>260</v>
      </c>
      <c r="B262" s="28">
        <f>'Расчет субсидий'!AF262-'Расчет субсидий'!AE262</f>
        <v>-60.672727272727286</v>
      </c>
      <c r="C262" s="26">
        <f>'Расчет субсидий'!D262-1</f>
        <v>-1</v>
      </c>
      <c r="D262" s="32">
        <f>C262*'Расчет субсидий'!E262</f>
        <v>0</v>
      </c>
      <c r="E262" s="41">
        <f t="shared" si="21"/>
        <v>0</v>
      </c>
      <c r="F262" s="26" t="s">
        <v>380</v>
      </c>
      <c r="G262" s="32" t="s">
        <v>380</v>
      </c>
      <c r="H262" s="31" t="s">
        <v>380</v>
      </c>
      <c r="I262" s="26" t="s">
        <v>380</v>
      </c>
      <c r="J262" s="32" t="s">
        <v>380</v>
      </c>
      <c r="K262" s="31" t="s">
        <v>380</v>
      </c>
      <c r="L262" s="26">
        <f>'Расчет субсидий'!P262-1</f>
        <v>-0.52229299363057324</v>
      </c>
      <c r="M262" s="32">
        <f>L262*'Расчет субсидий'!Q262</f>
        <v>-10.445859872611464</v>
      </c>
      <c r="N262" s="41">
        <f t="shared" si="22"/>
        <v>-17.985905068382944</v>
      </c>
      <c r="O262" s="27">
        <f>'Расчет субсидий'!R262-1</f>
        <v>0</v>
      </c>
      <c r="P262" s="32">
        <f>O262*'Расчет субсидий'!S262</f>
        <v>0</v>
      </c>
      <c r="Q262" s="41">
        <f t="shared" si="23"/>
        <v>0</v>
      </c>
      <c r="R262" s="27">
        <f>'Расчет субсидий'!V262-1</f>
        <v>-0.9916666666666667</v>
      </c>
      <c r="S262" s="32">
        <f>R262*'Расчет субсидий'!W262</f>
        <v>-24.791666666666668</v>
      </c>
      <c r="T262" s="41">
        <f t="shared" si="24"/>
        <v>-42.686822204344338</v>
      </c>
      <c r="U262" s="27">
        <f>'Расчет субсидий'!Z262-1</f>
        <v>0</v>
      </c>
      <c r="V262" s="32">
        <f>U262*'Расчет субсидий'!AA262</f>
        <v>0</v>
      </c>
      <c r="W262" s="41">
        <f t="shared" si="25"/>
        <v>0</v>
      </c>
      <c r="X262" s="32">
        <f t="shared" si="26"/>
        <v>-35.237526539278136</v>
      </c>
    </row>
    <row r="263" spans="1:24" ht="15.6" x14ac:dyDescent="0.25">
      <c r="A263" s="16" t="s">
        <v>261</v>
      </c>
      <c r="B263" s="28">
        <f>'Расчет субсидий'!AF263-'Расчет субсидий'!AE263</f>
        <v>-13.86363636363636</v>
      </c>
      <c r="C263" s="26">
        <f>'Расчет субсидий'!D263-1</f>
        <v>-1</v>
      </c>
      <c r="D263" s="32">
        <f>C263*'Расчет субсидий'!E263</f>
        <v>0</v>
      </c>
      <c r="E263" s="41">
        <f t="shared" si="21"/>
        <v>0</v>
      </c>
      <c r="F263" s="26" t="s">
        <v>380</v>
      </c>
      <c r="G263" s="32" t="s">
        <v>380</v>
      </c>
      <c r="H263" s="31" t="s">
        <v>380</v>
      </c>
      <c r="I263" s="26" t="s">
        <v>380</v>
      </c>
      <c r="J263" s="32" t="s">
        <v>380</v>
      </c>
      <c r="K263" s="31" t="s">
        <v>380</v>
      </c>
      <c r="L263" s="26">
        <f>'Расчет субсидий'!P263-1</f>
        <v>-0.83848190644307152</v>
      </c>
      <c r="M263" s="32">
        <f>L263*'Расчет субсидий'!Q263</f>
        <v>-16.76963812886143</v>
      </c>
      <c r="N263" s="41">
        <f t="shared" si="22"/>
        <v>-13.86363636363636</v>
      </c>
      <c r="O263" s="27">
        <f>'Расчет субсидий'!R263-1</f>
        <v>0</v>
      </c>
      <c r="P263" s="32">
        <f>O263*'Расчет субсидий'!S263</f>
        <v>0</v>
      </c>
      <c r="Q263" s="41">
        <f t="shared" si="23"/>
        <v>0</v>
      </c>
      <c r="R263" s="27">
        <f>'Расчет субсидий'!V263-1</f>
        <v>0</v>
      </c>
      <c r="S263" s="32">
        <f>R263*'Расчет субсидий'!W263</f>
        <v>0</v>
      </c>
      <c r="T263" s="41">
        <f t="shared" si="24"/>
        <v>0</v>
      </c>
      <c r="U263" s="27">
        <f>'Расчет субсидий'!Z263-1</f>
        <v>0</v>
      </c>
      <c r="V263" s="32">
        <f>U263*'Расчет субсидий'!AA263</f>
        <v>0</v>
      </c>
      <c r="W263" s="41">
        <f t="shared" si="25"/>
        <v>0</v>
      </c>
      <c r="X263" s="32">
        <f t="shared" si="26"/>
        <v>-16.76963812886143</v>
      </c>
    </row>
    <row r="264" spans="1:24" ht="15.6" x14ac:dyDescent="0.25">
      <c r="A264" s="16" t="s">
        <v>262</v>
      </c>
      <c r="B264" s="28">
        <f>'Расчет субсидий'!AF264-'Расчет субсидий'!AE264</f>
        <v>-9.1636363636363853</v>
      </c>
      <c r="C264" s="26">
        <f>'Расчет субсидий'!D264-1</f>
        <v>-1</v>
      </c>
      <c r="D264" s="32">
        <f>C264*'Расчет субсидий'!E264</f>
        <v>0</v>
      </c>
      <c r="E264" s="41">
        <f t="shared" ref="E264:E327" si="27">$B264*D264/$X264</f>
        <v>0</v>
      </c>
      <c r="F264" s="26" t="s">
        <v>380</v>
      </c>
      <c r="G264" s="32" t="s">
        <v>380</v>
      </c>
      <c r="H264" s="31" t="s">
        <v>380</v>
      </c>
      <c r="I264" s="26" t="s">
        <v>380</v>
      </c>
      <c r="J264" s="32" t="s">
        <v>380</v>
      </c>
      <c r="K264" s="31" t="s">
        <v>380</v>
      </c>
      <c r="L264" s="26">
        <f>'Расчет субсидий'!P264-1</f>
        <v>-0.19162884518406453</v>
      </c>
      <c r="M264" s="32">
        <f>L264*'Расчет субсидий'!Q264</f>
        <v>-3.8325769036812907</v>
      </c>
      <c r="N264" s="41">
        <f t="shared" ref="N264:N327" si="28">$B264*M264/$X264</f>
        <v>-9.6114637266521559</v>
      </c>
      <c r="O264" s="27">
        <f>'Расчет субсидий'!R264-1</f>
        <v>0</v>
      </c>
      <c r="P264" s="32">
        <f>O264*'Расчет субсидий'!S264</f>
        <v>0</v>
      </c>
      <c r="Q264" s="41">
        <f t="shared" ref="Q264:Q327" si="29">$B264*P264/$X264</f>
        <v>0</v>
      </c>
      <c r="R264" s="27">
        <f>'Расчет субсидий'!V264-1</f>
        <v>7.1428571428571175E-3</v>
      </c>
      <c r="S264" s="32">
        <f>R264*'Расчет субсидий'!W264</f>
        <v>0.17857142857142794</v>
      </c>
      <c r="T264" s="41">
        <f t="shared" si="24"/>
        <v>0.4478273630157697</v>
      </c>
      <c r="U264" s="27">
        <f>'Расчет субсидий'!Z264-1</f>
        <v>0</v>
      </c>
      <c r="V264" s="32">
        <f>U264*'Расчет субсидий'!AA264</f>
        <v>0</v>
      </c>
      <c r="W264" s="41">
        <f t="shared" si="25"/>
        <v>0</v>
      </c>
      <c r="X264" s="32">
        <f t="shared" si="26"/>
        <v>-3.6540054751098627</v>
      </c>
    </row>
    <row r="265" spans="1:24" ht="15.6" x14ac:dyDescent="0.25">
      <c r="A265" s="16" t="s">
        <v>263</v>
      </c>
      <c r="B265" s="28">
        <f>'Расчет субсидий'!AF265-'Расчет субсидий'!AE265</f>
        <v>-208.92727272727274</v>
      </c>
      <c r="C265" s="26">
        <f>'Расчет субсидий'!D265-1</f>
        <v>-1</v>
      </c>
      <c r="D265" s="32">
        <f>C265*'Расчет субсидий'!E265</f>
        <v>0</v>
      </c>
      <c r="E265" s="41">
        <f t="shared" si="27"/>
        <v>0</v>
      </c>
      <c r="F265" s="26" t="s">
        <v>380</v>
      </c>
      <c r="G265" s="32" t="s">
        <v>380</v>
      </c>
      <c r="H265" s="31" t="s">
        <v>380</v>
      </c>
      <c r="I265" s="26" t="s">
        <v>380</v>
      </c>
      <c r="J265" s="32" t="s">
        <v>380</v>
      </c>
      <c r="K265" s="31" t="s">
        <v>380</v>
      </c>
      <c r="L265" s="26">
        <f>'Расчет субсидий'!P265-1</f>
        <v>-0.50415052573325947</v>
      </c>
      <c r="M265" s="32">
        <f>L265*'Расчет субсидий'!Q265</f>
        <v>-10.08301051466519</v>
      </c>
      <c r="N265" s="41">
        <f t="shared" si="28"/>
        <v>-48.021362744055772</v>
      </c>
      <c r="O265" s="27">
        <f>'Расчет субсидий'!R265-1</f>
        <v>0</v>
      </c>
      <c r="P265" s="32">
        <f>O265*'Расчет субсидий'!S265</f>
        <v>0</v>
      </c>
      <c r="Q265" s="41">
        <f t="shared" si="29"/>
        <v>0</v>
      </c>
      <c r="R265" s="27">
        <f>'Расчет субсидий'!V265-1</f>
        <v>-0.16900584795321638</v>
      </c>
      <c r="S265" s="32">
        <f>R265*'Расчет субсидий'!W265</f>
        <v>-1.6900584795321638</v>
      </c>
      <c r="T265" s="41">
        <f t="shared" si="24"/>
        <v>-8.0490753417583143</v>
      </c>
      <c r="U265" s="27">
        <f>'Расчет субсидий'!Z265-1</f>
        <v>-0.80238095238095242</v>
      </c>
      <c r="V265" s="32">
        <f>U265*'Расчет субсидий'!AA265</f>
        <v>-32.095238095238095</v>
      </c>
      <c r="W265" s="41">
        <f t="shared" si="25"/>
        <v>-152.85683464145868</v>
      </c>
      <c r="X265" s="32">
        <f t="shared" si="26"/>
        <v>-43.868307089435447</v>
      </c>
    </row>
    <row r="266" spans="1:24" ht="15.6" x14ac:dyDescent="0.25">
      <c r="A266" s="16" t="s">
        <v>264</v>
      </c>
      <c r="B266" s="28">
        <f>'Расчет субсидий'!AF266-'Расчет субсидий'!AE266</f>
        <v>-56.081818181818164</v>
      </c>
      <c r="C266" s="26">
        <f>'Расчет субсидий'!D266-1</f>
        <v>-0.21874750139921639</v>
      </c>
      <c r="D266" s="32">
        <f>C266*'Расчет субсидий'!E266</f>
        <v>-2.1874750139921639</v>
      </c>
      <c r="E266" s="41">
        <f t="shared" si="27"/>
        <v>-8.3462605676168824</v>
      </c>
      <c r="F266" s="26" t="s">
        <v>380</v>
      </c>
      <c r="G266" s="32" t="s">
        <v>380</v>
      </c>
      <c r="H266" s="31" t="s">
        <v>380</v>
      </c>
      <c r="I266" s="26" t="s">
        <v>380</v>
      </c>
      <c r="J266" s="32" t="s">
        <v>380</v>
      </c>
      <c r="K266" s="31" t="s">
        <v>380</v>
      </c>
      <c r="L266" s="26">
        <f>'Расчет субсидий'!P266-1</f>
        <v>-0.13303932377802286</v>
      </c>
      <c r="M266" s="32">
        <f>L266*'Расчет субсидий'!Q266</f>
        <v>-2.6607864755604571</v>
      </c>
      <c r="N266" s="41">
        <f t="shared" si="28"/>
        <v>-10.152169555203018</v>
      </c>
      <c r="O266" s="27">
        <f>'Расчет субсидий'!R266-1</f>
        <v>0</v>
      </c>
      <c r="P266" s="32">
        <f>O266*'Расчет субсидий'!S266</f>
        <v>0</v>
      </c>
      <c r="Q266" s="41">
        <f t="shared" si="29"/>
        <v>0</v>
      </c>
      <c r="R266" s="27">
        <f>'Расчет субсидий'!V266-1</f>
        <v>-1</v>
      </c>
      <c r="S266" s="32">
        <f>R266*'Расчет субсидий'!W266</f>
        <v>-10</v>
      </c>
      <c r="T266" s="41">
        <f t="shared" si="24"/>
        <v>-38.154769833849997</v>
      </c>
      <c r="U266" s="27">
        <f>'Расчет субсидий'!Z266-1</f>
        <v>3.7438423645319574E-3</v>
      </c>
      <c r="V266" s="32">
        <f>U266*'Расчет субсидий'!AA266</f>
        <v>0.1497536945812783</v>
      </c>
      <c r="W266" s="41">
        <f t="shared" si="25"/>
        <v>0.57138177485173425</v>
      </c>
      <c r="X266" s="32">
        <f t="shared" si="26"/>
        <v>-14.698507794971343</v>
      </c>
    </row>
    <row r="267" spans="1:24" ht="15.6" x14ac:dyDescent="0.25">
      <c r="A267" s="16" t="s">
        <v>265</v>
      </c>
      <c r="B267" s="28">
        <f>'Расчет субсидий'!AF267-'Расчет субсидий'!AE267</f>
        <v>91.28181818181821</v>
      </c>
      <c r="C267" s="26">
        <f>'Расчет субсидий'!D267-1</f>
        <v>-0.83167433831990789</v>
      </c>
      <c r="D267" s="32">
        <f>C267*'Расчет субсидий'!E267</f>
        <v>-8.3167433831990785</v>
      </c>
      <c r="E267" s="41">
        <f t="shared" si="27"/>
        <v>-7.262443569376221</v>
      </c>
      <c r="F267" s="26" t="s">
        <v>380</v>
      </c>
      <c r="G267" s="32" t="s">
        <v>380</v>
      </c>
      <c r="H267" s="31" t="s">
        <v>380</v>
      </c>
      <c r="I267" s="26" t="s">
        <v>380</v>
      </c>
      <c r="J267" s="32" t="s">
        <v>380</v>
      </c>
      <c r="K267" s="31" t="s">
        <v>380</v>
      </c>
      <c r="L267" s="26">
        <f>'Расчет субсидий'!P267-1</f>
        <v>0.27875399361022346</v>
      </c>
      <c r="M267" s="32">
        <f>L267*'Расчет субсидий'!Q267</f>
        <v>5.5750798722044692</v>
      </c>
      <c r="N267" s="41">
        <f t="shared" si="28"/>
        <v>4.8683362105944843</v>
      </c>
      <c r="O267" s="27">
        <f>'Расчет субсидий'!R267-1</f>
        <v>0</v>
      </c>
      <c r="P267" s="32">
        <f>O267*'Расчет субсидий'!S267</f>
        <v>0</v>
      </c>
      <c r="Q267" s="41">
        <f t="shared" si="29"/>
        <v>0</v>
      </c>
      <c r="R267" s="27">
        <f>'Расчет субсидий'!V267-1</f>
        <v>-0.98399999999999999</v>
      </c>
      <c r="S267" s="32">
        <f>R267*'Расчет субсидий'!W267</f>
        <v>-24.6</v>
      </c>
      <c r="T267" s="41">
        <f t="shared" si="24"/>
        <v>-21.481498655779621</v>
      </c>
      <c r="U267" s="27">
        <f>'Расчет субсидий'!Z267-1</f>
        <v>5.2750000000000004</v>
      </c>
      <c r="V267" s="32">
        <f>U267*'Расчет субсидий'!AA267</f>
        <v>131.875</v>
      </c>
      <c r="W267" s="41">
        <f t="shared" si="25"/>
        <v>115.15742419637955</v>
      </c>
      <c r="X267" s="32">
        <f t="shared" si="26"/>
        <v>104.53333648900539</v>
      </c>
    </row>
    <row r="268" spans="1:24" ht="15.6" x14ac:dyDescent="0.25">
      <c r="A268" s="16" t="s">
        <v>266</v>
      </c>
      <c r="B268" s="28">
        <f>'Расчет субсидий'!AF268-'Расчет субсидий'!AE268</f>
        <v>-20.418181818181807</v>
      </c>
      <c r="C268" s="26">
        <f>'Расчет субсидий'!D268-1</f>
        <v>-1</v>
      </c>
      <c r="D268" s="32">
        <f>C268*'Расчет субсидий'!E268</f>
        <v>0</v>
      </c>
      <c r="E268" s="41">
        <f t="shared" si="27"/>
        <v>0</v>
      </c>
      <c r="F268" s="26" t="s">
        <v>380</v>
      </c>
      <c r="G268" s="32" t="s">
        <v>380</v>
      </c>
      <c r="H268" s="31" t="s">
        <v>380</v>
      </c>
      <c r="I268" s="26" t="s">
        <v>380</v>
      </c>
      <c r="J268" s="32" t="s">
        <v>380</v>
      </c>
      <c r="K268" s="31" t="s">
        <v>380</v>
      </c>
      <c r="L268" s="26">
        <f>'Расчет субсидий'!P268-1</f>
        <v>-0.10339308578745188</v>
      </c>
      <c r="M268" s="32">
        <f>L268*'Расчет субсидий'!Q268</f>
        <v>-2.0678617157490375</v>
      </c>
      <c r="N268" s="41">
        <f t="shared" si="28"/>
        <v>-2.4737707154061206</v>
      </c>
      <c r="O268" s="27">
        <f>'Расчет субсидий'!R268-1</f>
        <v>0</v>
      </c>
      <c r="P268" s="32">
        <f>O268*'Расчет субсидий'!S268</f>
        <v>0</v>
      </c>
      <c r="Q268" s="41">
        <f t="shared" si="29"/>
        <v>0</v>
      </c>
      <c r="R268" s="27">
        <f>'Расчет субсидий'!V268-1</f>
        <v>-1</v>
      </c>
      <c r="S268" s="32">
        <f>R268*'Расчет субсидий'!W268</f>
        <v>-15</v>
      </c>
      <c r="T268" s="41">
        <f t="shared" si="24"/>
        <v>-17.944411102775685</v>
      </c>
      <c r="U268" s="27">
        <f>'Расчет субсидий'!Z268-1</f>
        <v>0</v>
      </c>
      <c r="V268" s="32">
        <f>U268*'Расчет субсидий'!AA268</f>
        <v>0</v>
      </c>
      <c r="W268" s="41">
        <f t="shared" si="25"/>
        <v>0</v>
      </c>
      <c r="X268" s="32">
        <f t="shared" si="26"/>
        <v>-17.067861715749039</v>
      </c>
    </row>
    <row r="269" spans="1:24" ht="15.6" x14ac:dyDescent="0.25">
      <c r="A269" s="36" t="s">
        <v>267</v>
      </c>
      <c r="B269" s="46"/>
      <c r="C269" s="47"/>
      <c r="D269" s="48"/>
      <c r="E269" s="44"/>
      <c r="F269" s="47"/>
      <c r="G269" s="48"/>
      <c r="H269" s="44"/>
      <c r="I269" s="47"/>
      <c r="J269" s="48"/>
      <c r="K269" s="44"/>
      <c r="L269" s="47"/>
      <c r="M269" s="48"/>
      <c r="N269" s="44"/>
      <c r="O269" s="49"/>
      <c r="P269" s="48"/>
      <c r="Q269" s="44"/>
      <c r="R269" s="49"/>
      <c r="S269" s="48"/>
      <c r="T269" s="44"/>
      <c r="U269" s="49"/>
      <c r="V269" s="48"/>
      <c r="W269" s="44"/>
      <c r="X269" s="48"/>
    </row>
    <row r="270" spans="1:24" ht="15.6" x14ac:dyDescent="0.25">
      <c r="A270" s="16" t="s">
        <v>268</v>
      </c>
      <c r="B270" s="28">
        <f>'Расчет субсидий'!AF270-'Расчет субсидий'!AE270</f>
        <v>4.4909090909090992</v>
      </c>
      <c r="C270" s="26">
        <f>'Расчет субсидий'!D270-1</f>
        <v>-1</v>
      </c>
      <c r="D270" s="32">
        <f>C270*'Расчет субсидий'!E270</f>
        <v>0</v>
      </c>
      <c r="E270" s="41">
        <f t="shared" si="27"/>
        <v>0</v>
      </c>
      <c r="F270" s="26" t="s">
        <v>380</v>
      </c>
      <c r="G270" s="32" t="s">
        <v>380</v>
      </c>
      <c r="H270" s="31" t="s">
        <v>380</v>
      </c>
      <c r="I270" s="26" t="s">
        <v>380</v>
      </c>
      <c r="J270" s="32" t="s">
        <v>380</v>
      </c>
      <c r="K270" s="31" t="s">
        <v>380</v>
      </c>
      <c r="L270" s="26">
        <f>'Расчет субсидий'!P270-1</f>
        <v>0.76486486486486482</v>
      </c>
      <c r="M270" s="32">
        <f>L270*'Расчет субсидий'!Q270</f>
        <v>15.297297297297296</v>
      </c>
      <c r="N270" s="41">
        <f t="shared" si="28"/>
        <v>12.968645640074236</v>
      </c>
      <c r="O270" s="27">
        <f>'Расчет субсидий'!R270-1</f>
        <v>0</v>
      </c>
      <c r="P270" s="32">
        <f>O270*'Расчет субсидий'!S270</f>
        <v>0</v>
      </c>
      <c r="Q270" s="41">
        <f t="shared" si="29"/>
        <v>0</v>
      </c>
      <c r="R270" s="27">
        <f>'Расчет субсидий'!V270-1</f>
        <v>-1</v>
      </c>
      <c r="S270" s="32">
        <f>R270*'Расчет субсидий'!W270</f>
        <v>-10</v>
      </c>
      <c r="T270" s="41">
        <f t="shared" si="24"/>
        <v>-8.4777365491651366</v>
      </c>
      <c r="U270" s="27">
        <f>'Расчет субсидий'!Z270-1</f>
        <v>0</v>
      </c>
      <c r="V270" s="32">
        <f>U270*'Расчет субсидий'!AA270</f>
        <v>0</v>
      </c>
      <c r="W270" s="41">
        <f t="shared" si="25"/>
        <v>0</v>
      </c>
      <c r="X270" s="32">
        <f t="shared" si="26"/>
        <v>5.2972972972972965</v>
      </c>
    </row>
    <row r="271" spans="1:24" ht="15.6" x14ac:dyDescent="0.25">
      <c r="A271" s="16" t="s">
        <v>269</v>
      </c>
      <c r="B271" s="28">
        <f>'Расчет субсидий'!AF271-'Расчет субсидий'!AE271</f>
        <v>-11.981818181818177</v>
      </c>
      <c r="C271" s="26">
        <f>'Расчет субсидий'!D271-1</f>
        <v>-1</v>
      </c>
      <c r="D271" s="32">
        <f>C271*'Расчет субсидий'!E271</f>
        <v>0</v>
      </c>
      <c r="E271" s="41">
        <f t="shared" si="27"/>
        <v>0</v>
      </c>
      <c r="F271" s="26" t="s">
        <v>380</v>
      </c>
      <c r="G271" s="32" t="s">
        <v>380</v>
      </c>
      <c r="H271" s="31" t="s">
        <v>380</v>
      </c>
      <c r="I271" s="26" t="s">
        <v>380</v>
      </c>
      <c r="J271" s="32" t="s">
        <v>380</v>
      </c>
      <c r="K271" s="31" t="s">
        <v>380</v>
      </c>
      <c r="L271" s="26">
        <f>'Расчет субсидий'!P271-1</f>
        <v>-0.1565059144676979</v>
      </c>
      <c r="M271" s="32">
        <f>L271*'Расчет субсидий'!Q271</f>
        <v>-3.1301182893539581</v>
      </c>
      <c r="N271" s="41">
        <f t="shared" si="28"/>
        <v>-1.6214576925827904</v>
      </c>
      <c r="O271" s="27">
        <f>'Расчет субсидий'!R271-1</f>
        <v>0</v>
      </c>
      <c r="P271" s="32">
        <f>O271*'Расчет субсидий'!S271</f>
        <v>0</v>
      </c>
      <c r="Q271" s="41">
        <f t="shared" si="29"/>
        <v>0</v>
      </c>
      <c r="R271" s="27">
        <f>'Расчет субсидий'!V271-1</f>
        <v>-1</v>
      </c>
      <c r="S271" s="32">
        <f>R271*'Расчет субсидий'!W271</f>
        <v>-20</v>
      </c>
      <c r="T271" s="41">
        <f t="shared" si="24"/>
        <v>-10.360360489235386</v>
      </c>
      <c r="U271" s="27">
        <f>'Расчет субсидий'!Z271-1</f>
        <v>0</v>
      </c>
      <c r="V271" s="32">
        <f>U271*'Расчет субсидий'!AA271</f>
        <v>0</v>
      </c>
      <c r="W271" s="41">
        <f t="shared" si="25"/>
        <v>0</v>
      </c>
      <c r="X271" s="32">
        <f t="shared" si="26"/>
        <v>-23.130118289353959</v>
      </c>
    </row>
    <row r="272" spans="1:24" ht="15.6" x14ac:dyDescent="0.25">
      <c r="A272" s="16" t="s">
        <v>270</v>
      </c>
      <c r="B272" s="28">
        <f>'Расчет субсидий'!AF272-'Расчет субсидий'!AE272</f>
        <v>4.9272727272727295</v>
      </c>
      <c r="C272" s="26">
        <f>'Расчет субсидий'!D272-1</f>
        <v>-1</v>
      </c>
      <c r="D272" s="32">
        <f>C272*'Расчет субсидий'!E272</f>
        <v>0</v>
      </c>
      <c r="E272" s="41">
        <f t="shared" si="27"/>
        <v>0</v>
      </c>
      <c r="F272" s="26" t="s">
        <v>380</v>
      </c>
      <c r="G272" s="32" t="s">
        <v>380</v>
      </c>
      <c r="H272" s="31" t="s">
        <v>380</v>
      </c>
      <c r="I272" s="26" t="s">
        <v>380</v>
      </c>
      <c r="J272" s="32" t="s">
        <v>380</v>
      </c>
      <c r="K272" s="31" t="s">
        <v>380</v>
      </c>
      <c r="L272" s="26">
        <f>'Расчет субсидий'!P272-1</f>
        <v>0.46048937023666259</v>
      </c>
      <c r="M272" s="32">
        <f>L272*'Расчет субсидий'!Q272</f>
        <v>9.2097874047332517</v>
      </c>
      <c r="N272" s="41">
        <f t="shared" si="28"/>
        <v>6.2941015810716534</v>
      </c>
      <c r="O272" s="27">
        <f>'Расчет субсидий'!R272-1</f>
        <v>0</v>
      </c>
      <c r="P272" s="32">
        <f>O272*'Расчет субсидий'!S272</f>
        <v>0</v>
      </c>
      <c r="Q272" s="41">
        <f t="shared" si="29"/>
        <v>0</v>
      </c>
      <c r="R272" s="27">
        <f>'Расчет субсидий'!V272-1</f>
        <v>-1</v>
      </c>
      <c r="S272" s="32">
        <f>R272*'Расчет субсидий'!W272</f>
        <v>-10</v>
      </c>
      <c r="T272" s="41">
        <f t="shared" si="24"/>
        <v>-6.8341442689946144</v>
      </c>
      <c r="U272" s="27">
        <f>'Расчет субсидий'!Z272-1</f>
        <v>0.19999999999999996</v>
      </c>
      <c r="V272" s="32">
        <f>U272*'Расчет субсидий'!AA272</f>
        <v>7.9999999999999982</v>
      </c>
      <c r="W272" s="41">
        <f t="shared" si="25"/>
        <v>5.4673154151956904</v>
      </c>
      <c r="X272" s="32">
        <f t="shared" si="26"/>
        <v>7.20978740473325</v>
      </c>
    </row>
    <row r="273" spans="1:24" ht="15.6" x14ac:dyDescent="0.25">
      <c r="A273" s="16" t="s">
        <v>271</v>
      </c>
      <c r="B273" s="28">
        <f>'Расчет субсидий'!AF273-'Расчет субсидий'!AE273</f>
        <v>45.963636363636397</v>
      </c>
      <c r="C273" s="26">
        <f>'Расчет субсидий'!D273-1</f>
        <v>-1</v>
      </c>
      <c r="D273" s="32">
        <f>C273*'Расчет субсидий'!E273</f>
        <v>0</v>
      </c>
      <c r="E273" s="41">
        <f t="shared" si="27"/>
        <v>0</v>
      </c>
      <c r="F273" s="26" t="s">
        <v>380</v>
      </c>
      <c r="G273" s="32" t="s">
        <v>380</v>
      </c>
      <c r="H273" s="31" t="s">
        <v>380</v>
      </c>
      <c r="I273" s="26" t="s">
        <v>380</v>
      </c>
      <c r="J273" s="32" t="s">
        <v>380</v>
      </c>
      <c r="K273" s="31" t="s">
        <v>380</v>
      </c>
      <c r="L273" s="26">
        <f>'Расчет субсидий'!P273-1</f>
        <v>-0.5338403041825095</v>
      </c>
      <c r="M273" s="32">
        <f>L273*'Расчет субсидий'!Q273</f>
        <v>-10.67680608365019</v>
      </c>
      <c r="N273" s="41">
        <f t="shared" si="28"/>
        <v>-27.278968065892141</v>
      </c>
      <c r="O273" s="27">
        <f>'Расчет субсидий'!R273-1</f>
        <v>0</v>
      </c>
      <c r="P273" s="32">
        <f>O273*'Расчет субсидий'!S273</f>
        <v>0</v>
      </c>
      <c r="Q273" s="41">
        <f t="shared" si="29"/>
        <v>0</v>
      </c>
      <c r="R273" s="27">
        <f>'Расчет субсидий'!V273-1</f>
        <v>-0.51666666666666661</v>
      </c>
      <c r="S273" s="32">
        <f>R273*'Расчет субсидий'!W273</f>
        <v>-10.333333333333332</v>
      </c>
      <c r="T273" s="41">
        <f t="shared" si="24"/>
        <v>-26.401403922271914</v>
      </c>
      <c r="U273" s="27">
        <f>'Расчет субсидий'!Z273-1</f>
        <v>1.2999999999999998</v>
      </c>
      <c r="V273" s="32">
        <f>U273*'Расчет субсидий'!AA273</f>
        <v>38.999999999999993</v>
      </c>
      <c r="W273" s="41">
        <f t="shared" si="25"/>
        <v>99.644008351800451</v>
      </c>
      <c r="X273" s="32">
        <f t="shared" si="26"/>
        <v>17.989860583016473</v>
      </c>
    </row>
    <row r="274" spans="1:24" ht="15.6" x14ac:dyDescent="0.25">
      <c r="A274" s="16" t="s">
        <v>272</v>
      </c>
      <c r="B274" s="28">
        <f>'Расчет субсидий'!AF274-'Расчет субсидий'!AE274</f>
        <v>-52.7</v>
      </c>
      <c r="C274" s="26">
        <f>'Расчет субсидий'!D274-1</f>
        <v>-1</v>
      </c>
      <c r="D274" s="32">
        <f>C274*'Расчет субсидий'!E274</f>
        <v>0</v>
      </c>
      <c r="E274" s="41">
        <f t="shared" si="27"/>
        <v>0</v>
      </c>
      <c r="F274" s="26" t="s">
        <v>380</v>
      </c>
      <c r="G274" s="32" t="s">
        <v>380</v>
      </c>
      <c r="H274" s="31" t="s">
        <v>380</v>
      </c>
      <c r="I274" s="26" t="s">
        <v>380</v>
      </c>
      <c r="J274" s="32" t="s">
        <v>380</v>
      </c>
      <c r="K274" s="31" t="s">
        <v>380</v>
      </c>
      <c r="L274" s="26">
        <f>'Расчет субсидий'!P274-1</f>
        <v>-0.94648280889320857</v>
      </c>
      <c r="M274" s="32">
        <f>L274*'Расчет субсидий'!Q274</f>
        <v>-18.929656177864171</v>
      </c>
      <c r="N274" s="41">
        <f t="shared" si="28"/>
        <v>-19.587661795506701</v>
      </c>
      <c r="O274" s="27">
        <f>'Расчет субсидий'!R274-1</f>
        <v>0</v>
      </c>
      <c r="P274" s="32">
        <f>O274*'Расчет субсидий'!S274</f>
        <v>0</v>
      </c>
      <c r="Q274" s="41">
        <f t="shared" si="29"/>
        <v>0</v>
      </c>
      <c r="R274" s="27">
        <f>'Расчет субсидий'!V274-1</f>
        <v>-1</v>
      </c>
      <c r="S274" s="32">
        <f>R274*'Расчет субсидий'!W274</f>
        <v>-20</v>
      </c>
      <c r="T274" s="41">
        <f t="shared" ref="T274:T337" si="30">$B274*S274/$X274</f>
        <v>-20.69521137780831</v>
      </c>
      <c r="U274" s="27">
        <f>'Расчет субсидий'!Z274-1</f>
        <v>-0.4</v>
      </c>
      <c r="V274" s="32">
        <f>U274*'Расчет субсидий'!AA274</f>
        <v>-12</v>
      </c>
      <c r="W274" s="41">
        <f t="shared" ref="W274:W337" si="31">$B274*V274/$X274</f>
        <v>-12.417126826684989</v>
      </c>
      <c r="X274" s="32">
        <f t="shared" si="26"/>
        <v>-50.929656177864175</v>
      </c>
    </row>
    <row r="275" spans="1:24" ht="15.6" x14ac:dyDescent="0.25">
      <c r="A275" s="16" t="s">
        <v>273</v>
      </c>
      <c r="B275" s="28">
        <f>'Расчет субсидий'!AF275-'Расчет субсидий'!AE275</f>
        <v>24.609090909090895</v>
      </c>
      <c r="C275" s="26">
        <f>'Расчет субсидий'!D275-1</f>
        <v>-1</v>
      </c>
      <c r="D275" s="32">
        <f>C275*'Расчет субсидий'!E275</f>
        <v>0</v>
      </c>
      <c r="E275" s="41">
        <f t="shared" si="27"/>
        <v>0</v>
      </c>
      <c r="F275" s="26" t="s">
        <v>380</v>
      </c>
      <c r="G275" s="32" t="s">
        <v>380</v>
      </c>
      <c r="H275" s="31" t="s">
        <v>380</v>
      </c>
      <c r="I275" s="26" t="s">
        <v>380</v>
      </c>
      <c r="J275" s="32" t="s">
        <v>380</v>
      </c>
      <c r="K275" s="31" t="s">
        <v>380</v>
      </c>
      <c r="L275" s="26">
        <f>'Расчет субсидий'!P275-1</f>
        <v>0.24403927068723719</v>
      </c>
      <c r="M275" s="32">
        <f>L275*'Расчет субсидий'!Q275</f>
        <v>4.8807854137447437</v>
      </c>
      <c r="N275" s="41">
        <f t="shared" si="28"/>
        <v>5.6177399300492885</v>
      </c>
      <c r="O275" s="27">
        <f>'Расчет субсидий'!R275-1</f>
        <v>0</v>
      </c>
      <c r="P275" s="32">
        <f>O275*'Расчет субсидий'!S275</f>
        <v>0</v>
      </c>
      <c r="Q275" s="41">
        <f t="shared" si="29"/>
        <v>0</v>
      </c>
      <c r="R275" s="27">
        <f>'Расчет субсидий'!V275-1</f>
        <v>-1</v>
      </c>
      <c r="S275" s="32">
        <f>R275*'Расчет субсидий'!W275</f>
        <v>-15</v>
      </c>
      <c r="T275" s="41">
        <f t="shared" si="30"/>
        <v>-17.264864526401464</v>
      </c>
      <c r="U275" s="27">
        <f>'Расчет субсидий'!Z275-1</f>
        <v>0.89999999999999991</v>
      </c>
      <c r="V275" s="32">
        <f>U275*'Расчет субсидий'!AA275</f>
        <v>31.499999999999996</v>
      </c>
      <c r="W275" s="41">
        <f t="shared" si="31"/>
        <v>36.256215505443073</v>
      </c>
      <c r="X275" s="32">
        <f t="shared" si="26"/>
        <v>21.380785413744739</v>
      </c>
    </row>
    <row r="276" spans="1:24" ht="15.6" x14ac:dyDescent="0.25">
      <c r="A276" s="16" t="s">
        <v>274</v>
      </c>
      <c r="B276" s="28">
        <f>'Расчет субсидий'!AF276-'Расчет субсидий'!AE276</f>
        <v>-34.663636363636385</v>
      </c>
      <c r="C276" s="26">
        <f>'Расчет субсидий'!D276-1</f>
        <v>-1</v>
      </c>
      <c r="D276" s="32">
        <f>C276*'Расчет субсидий'!E276</f>
        <v>0</v>
      </c>
      <c r="E276" s="41">
        <f t="shared" si="27"/>
        <v>0</v>
      </c>
      <c r="F276" s="26" t="s">
        <v>380</v>
      </c>
      <c r="G276" s="32" t="s">
        <v>380</v>
      </c>
      <c r="H276" s="31" t="s">
        <v>380</v>
      </c>
      <c r="I276" s="26" t="s">
        <v>380</v>
      </c>
      <c r="J276" s="32" t="s">
        <v>380</v>
      </c>
      <c r="K276" s="31" t="s">
        <v>380</v>
      </c>
      <c r="L276" s="26">
        <f>'Расчет субсидий'!P276-1</f>
        <v>0.1363022941970311</v>
      </c>
      <c r="M276" s="32">
        <f>L276*'Расчет субсидий'!Q276</f>
        <v>2.7260458839406221</v>
      </c>
      <c r="N276" s="41">
        <f t="shared" si="28"/>
        <v>5.4703551136363702</v>
      </c>
      <c r="O276" s="27">
        <f>'Расчет субсидий'!R276-1</f>
        <v>0</v>
      </c>
      <c r="P276" s="32">
        <f>O276*'Расчет субсидий'!S276</f>
        <v>0</v>
      </c>
      <c r="Q276" s="41">
        <f t="shared" si="29"/>
        <v>0</v>
      </c>
      <c r="R276" s="27">
        <f>'Расчет субсидий'!V276-1</f>
        <v>-1</v>
      </c>
      <c r="S276" s="32">
        <f>R276*'Расчет субсидий'!W276</f>
        <v>-20</v>
      </c>
      <c r="T276" s="41">
        <f t="shared" si="30"/>
        <v>-40.133991477272751</v>
      </c>
      <c r="U276" s="27">
        <f>'Расчет субсидий'!Z276-1</f>
        <v>0</v>
      </c>
      <c r="V276" s="32">
        <f>U276*'Расчет субсидий'!AA276</f>
        <v>0</v>
      </c>
      <c r="W276" s="41">
        <f t="shared" si="31"/>
        <v>0</v>
      </c>
      <c r="X276" s="32">
        <f t="shared" si="26"/>
        <v>-17.273954116059379</v>
      </c>
    </row>
    <row r="277" spans="1:24" ht="15.6" x14ac:dyDescent="0.25">
      <c r="A277" s="16" t="s">
        <v>275</v>
      </c>
      <c r="B277" s="28">
        <f>'Расчет субсидий'!AF277-'Расчет субсидий'!AE277</f>
        <v>-81.76363636363638</v>
      </c>
      <c r="C277" s="26">
        <f>'Расчет субсидий'!D277-1</f>
        <v>-1</v>
      </c>
      <c r="D277" s="32">
        <f>C277*'Расчет субсидий'!E277</f>
        <v>0</v>
      </c>
      <c r="E277" s="41">
        <f t="shared" si="27"/>
        <v>0</v>
      </c>
      <c r="F277" s="26" t="s">
        <v>380</v>
      </c>
      <c r="G277" s="32" t="s">
        <v>380</v>
      </c>
      <c r="H277" s="31" t="s">
        <v>380</v>
      </c>
      <c r="I277" s="26" t="s">
        <v>380</v>
      </c>
      <c r="J277" s="32" t="s">
        <v>380</v>
      </c>
      <c r="K277" s="31" t="s">
        <v>380</v>
      </c>
      <c r="L277" s="26">
        <f>'Расчет субсидий'!P277-1</f>
        <v>-0.17056856187290959</v>
      </c>
      <c r="M277" s="32">
        <f>L277*'Расчет субсидий'!Q277</f>
        <v>-3.4113712374581917</v>
      </c>
      <c r="N277" s="41">
        <f t="shared" si="28"/>
        <v>-7.8767386750008566</v>
      </c>
      <c r="O277" s="27">
        <f>'Расчет субсидий'!R277-1</f>
        <v>0</v>
      </c>
      <c r="P277" s="32">
        <f>O277*'Расчет субсидий'!S277</f>
        <v>0</v>
      </c>
      <c r="Q277" s="41">
        <f t="shared" si="29"/>
        <v>0</v>
      </c>
      <c r="R277" s="27">
        <f>'Расчет субсидий'!V277-1</f>
        <v>-1</v>
      </c>
      <c r="S277" s="32">
        <f>R277*'Расчет субсидий'!W277</f>
        <v>-30</v>
      </c>
      <c r="T277" s="41">
        <f t="shared" si="30"/>
        <v>-69.268966583095803</v>
      </c>
      <c r="U277" s="27">
        <f>'Расчет субсидий'!Z277-1</f>
        <v>-9.9999999999999978E-2</v>
      </c>
      <c r="V277" s="32">
        <f>U277*'Расчет субсидий'!AA277</f>
        <v>-1.9999999999999996</v>
      </c>
      <c r="W277" s="41">
        <f t="shared" si="31"/>
        <v>-4.6179311055397196</v>
      </c>
      <c r="X277" s="32">
        <f t="shared" si="26"/>
        <v>-35.411371237458191</v>
      </c>
    </row>
    <row r="278" spans="1:24" ht="15.6" x14ac:dyDescent="0.25">
      <c r="A278" s="16" t="s">
        <v>276</v>
      </c>
      <c r="B278" s="28">
        <f>'Расчет субсидий'!AF278-'Расчет субсидий'!AE278</f>
        <v>23.218181818181819</v>
      </c>
      <c r="C278" s="26">
        <f>'Расчет субсидий'!D278-1</f>
        <v>-1</v>
      </c>
      <c r="D278" s="32">
        <f>C278*'Расчет субсидий'!E278</f>
        <v>0</v>
      </c>
      <c r="E278" s="41">
        <f t="shared" si="27"/>
        <v>0</v>
      </c>
      <c r="F278" s="26" t="s">
        <v>380</v>
      </c>
      <c r="G278" s="32" t="s">
        <v>380</v>
      </c>
      <c r="H278" s="31" t="s">
        <v>380</v>
      </c>
      <c r="I278" s="26" t="s">
        <v>380</v>
      </c>
      <c r="J278" s="32" t="s">
        <v>380</v>
      </c>
      <c r="K278" s="31" t="s">
        <v>380</v>
      </c>
      <c r="L278" s="26">
        <f>'Расчет субсидий'!P278-1</f>
        <v>1.7890625</v>
      </c>
      <c r="M278" s="32">
        <f>L278*'Расчет субсидий'!Q278</f>
        <v>35.78125</v>
      </c>
      <c r="N278" s="41">
        <f t="shared" si="28"/>
        <v>26.989663128749424</v>
      </c>
      <c r="O278" s="27">
        <f>'Расчет субсидий'!R278-1</f>
        <v>0</v>
      </c>
      <c r="P278" s="32">
        <f>O278*'Расчет субсидий'!S278</f>
        <v>0</v>
      </c>
      <c r="Q278" s="41">
        <f t="shared" si="29"/>
        <v>0</v>
      </c>
      <c r="R278" s="27">
        <f>'Расчет субсидий'!V278-1</f>
        <v>-1</v>
      </c>
      <c r="S278" s="32">
        <f>R278*'Расчет субсидий'!W278</f>
        <v>-20</v>
      </c>
      <c r="T278" s="41">
        <f t="shared" si="30"/>
        <v>-15.08592524227042</v>
      </c>
      <c r="U278" s="27">
        <f>'Расчет субсидий'!Z278-1</f>
        <v>0.5</v>
      </c>
      <c r="V278" s="32">
        <f>U278*'Расчет субсидий'!AA278</f>
        <v>15</v>
      </c>
      <c r="W278" s="41">
        <f t="shared" si="31"/>
        <v>11.314443931702815</v>
      </c>
      <c r="X278" s="32">
        <f t="shared" si="26"/>
        <v>30.78125</v>
      </c>
    </row>
    <row r="279" spans="1:24" ht="15.6" x14ac:dyDescent="0.25">
      <c r="A279" s="16" t="s">
        <v>277</v>
      </c>
      <c r="B279" s="28">
        <f>'Расчет субсидий'!AF279-'Расчет субсидий'!AE279</f>
        <v>12.927272727272737</v>
      </c>
      <c r="C279" s="26">
        <f>'Расчет субсидий'!D279-1</f>
        <v>-1</v>
      </c>
      <c r="D279" s="32">
        <f>C279*'Расчет субсидий'!E279</f>
        <v>0</v>
      </c>
      <c r="E279" s="41">
        <f t="shared" si="27"/>
        <v>0</v>
      </c>
      <c r="F279" s="26" t="s">
        <v>380</v>
      </c>
      <c r="G279" s="32" t="s">
        <v>380</v>
      </c>
      <c r="H279" s="31" t="s">
        <v>380</v>
      </c>
      <c r="I279" s="26" t="s">
        <v>380</v>
      </c>
      <c r="J279" s="32" t="s">
        <v>380</v>
      </c>
      <c r="K279" s="31" t="s">
        <v>380</v>
      </c>
      <c r="L279" s="26">
        <f>'Расчет субсидий'!P279-1</f>
        <v>-0.24775130187786021</v>
      </c>
      <c r="M279" s="32">
        <f>L279*'Расчет субсидий'!Q279</f>
        <v>-4.9550260375572037</v>
      </c>
      <c r="N279" s="41">
        <f t="shared" si="28"/>
        <v>-4.2575662223239341</v>
      </c>
      <c r="O279" s="27">
        <f>'Расчет субсидий'!R279-1</f>
        <v>0</v>
      </c>
      <c r="P279" s="32">
        <f>O279*'Расчет субсидий'!S279</f>
        <v>0</v>
      </c>
      <c r="Q279" s="41">
        <f t="shared" si="29"/>
        <v>0</v>
      </c>
      <c r="R279" s="27">
        <f>'Расчет субсидий'!V279-1</f>
        <v>-1</v>
      </c>
      <c r="S279" s="32">
        <f>R279*'Расчет субсидий'!W279</f>
        <v>-15</v>
      </c>
      <c r="T279" s="41">
        <f t="shared" si="30"/>
        <v>-12.888629212197504</v>
      </c>
      <c r="U279" s="27">
        <f>'Расчет субсидий'!Z279-1</f>
        <v>1</v>
      </c>
      <c r="V279" s="32">
        <f>U279*'Расчет субсидий'!AA279</f>
        <v>35</v>
      </c>
      <c r="W279" s="41">
        <f t="shared" si="31"/>
        <v>30.073468161794175</v>
      </c>
      <c r="X279" s="32">
        <f t="shared" si="26"/>
        <v>15.044973962442796</v>
      </c>
    </row>
    <row r="280" spans="1:24" ht="15.6" x14ac:dyDescent="0.25">
      <c r="A280" s="16" t="s">
        <v>278</v>
      </c>
      <c r="B280" s="28">
        <f>'Расчет субсидий'!AF280-'Расчет субсидий'!AE280</f>
        <v>-12.563636363636363</v>
      </c>
      <c r="C280" s="26">
        <f>'Расчет субсидий'!D280-1</f>
        <v>-1</v>
      </c>
      <c r="D280" s="32">
        <f>C280*'Расчет субсидий'!E280</f>
        <v>0</v>
      </c>
      <c r="E280" s="41">
        <f t="shared" si="27"/>
        <v>0</v>
      </c>
      <c r="F280" s="26" t="s">
        <v>380</v>
      </c>
      <c r="G280" s="32" t="s">
        <v>380</v>
      </c>
      <c r="H280" s="31" t="s">
        <v>380</v>
      </c>
      <c r="I280" s="26" t="s">
        <v>380</v>
      </c>
      <c r="J280" s="32" t="s">
        <v>380</v>
      </c>
      <c r="K280" s="31" t="s">
        <v>380</v>
      </c>
      <c r="L280" s="26">
        <f>'Расчет субсидий'!P280-1</f>
        <v>-0.6095301125082726</v>
      </c>
      <c r="M280" s="32">
        <f>L280*'Расчет субсидий'!Q280</f>
        <v>-12.190602250165451</v>
      </c>
      <c r="N280" s="41">
        <f t="shared" si="28"/>
        <v>-15.279257577925007</v>
      </c>
      <c r="O280" s="27">
        <f>'Расчет субсидий'!R280-1</f>
        <v>0</v>
      </c>
      <c r="P280" s="32">
        <f>O280*'Расчет субсидий'!S280</f>
        <v>0</v>
      </c>
      <c r="Q280" s="41">
        <f t="shared" si="29"/>
        <v>0</v>
      </c>
      <c r="R280" s="27">
        <f>'Расчет субсидий'!V280-1</f>
        <v>-0.51333333333333342</v>
      </c>
      <c r="S280" s="32">
        <f>R280*'Расчет субсидий'!W280</f>
        <v>-12.833333333333336</v>
      </c>
      <c r="T280" s="41">
        <f t="shared" si="30"/>
        <v>-16.084833346171202</v>
      </c>
      <c r="U280" s="27">
        <f>'Расчет субсидий'!Z280-1</f>
        <v>0.60000000000000009</v>
      </c>
      <c r="V280" s="32">
        <f>U280*'Расчет субсидий'!AA280</f>
        <v>15.000000000000002</v>
      </c>
      <c r="W280" s="41">
        <f t="shared" si="31"/>
        <v>18.800454560459848</v>
      </c>
      <c r="X280" s="32">
        <f t="shared" si="26"/>
        <v>-10.023935583498785</v>
      </c>
    </row>
    <row r="281" spans="1:24" ht="15.6" x14ac:dyDescent="0.25">
      <c r="A281" s="16" t="s">
        <v>279</v>
      </c>
      <c r="B281" s="28">
        <f>'Расчет субсидий'!AF281-'Расчет субсидий'!AE281</f>
        <v>-29.890909090909091</v>
      </c>
      <c r="C281" s="26">
        <f>'Расчет субсидий'!D281-1</f>
        <v>-1</v>
      </c>
      <c r="D281" s="32">
        <f>C281*'Расчет субсидий'!E281</f>
        <v>0</v>
      </c>
      <c r="E281" s="41">
        <f t="shared" si="27"/>
        <v>0</v>
      </c>
      <c r="F281" s="26" t="s">
        <v>380</v>
      </c>
      <c r="G281" s="32" t="s">
        <v>380</v>
      </c>
      <c r="H281" s="31" t="s">
        <v>380</v>
      </c>
      <c r="I281" s="26" t="s">
        <v>380</v>
      </c>
      <c r="J281" s="32" t="s">
        <v>380</v>
      </c>
      <c r="K281" s="31" t="s">
        <v>380</v>
      </c>
      <c r="L281" s="26">
        <f>'Расчет субсидий'!P281-1</f>
        <v>0.37295081967213117</v>
      </c>
      <c r="M281" s="32">
        <f>L281*'Расчет субсидий'!Q281</f>
        <v>7.4590163934426235</v>
      </c>
      <c r="N281" s="41">
        <f t="shared" si="28"/>
        <v>12.025078369905957</v>
      </c>
      <c r="O281" s="27">
        <f>'Расчет субсидий'!R281-1</f>
        <v>0</v>
      </c>
      <c r="P281" s="32">
        <f>O281*'Расчет субсидий'!S281</f>
        <v>0</v>
      </c>
      <c r="Q281" s="41">
        <f t="shared" si="29"/>
        <v>0</v>
      </c>
      <c r="R281" s="27">
        <f>'Расчет субсидий'!V281-1</f>
        <v>-1</v>
      </c>
      <c r="S281" s="32">
        <f>R281*'Расчет субсидий'!W281</f>
        <v>-20</v>
      </c>
      <c r="T281" s="41">
        <f t="shared" si="30"/>
        <v>-32.243067277550033</v>
      </c>
      <c r="U281" s="27">
        <f>'Расчет субсидий'!Z281-1</f>
        <v>-0.19999999999999996</v>
      </c>
      <c r="V281" s="32">
        <f>U281*'Расчет субсидий'!AA281</f>
        <v>-5.9999999999999982</v>
      </c>
      <c r="W281" s="41">
        <f t="shared" si="31"/>
        <v>-9.672920183265008</v>
      </c>
      <c r="X281" s="32">
        <f t="shared" si="26"/>
        <v>-18.540983606557376</v>
      </c>
    </row>
    <row r="282" spans="1:24" ht="15.6" x14ac:dyDescent="0.25">
      <c r="A282" s="16" t="s">
        <v>280</v>
      </c>
      <c r="B282" s="28">
        <f>'Расчет субсидий'!AF282-'Расчет субсидий'!AE282</f>
        <v>66.836363636363615</v>
      </c>
      <c r="C282" s="26">
        <f>'Расчет субсидий'!D282-1</f>
        <v>2.1978527607361964</v>
      </c>
      <c r="D282" s="32">
        <f>C282*'Расчет субсидий'!E282</f>
        <v>21.978527607361965</v>
      </c>
      <c r="E282" s="41">
        <f t="shared" si="27"/>
        <v>63.731624402055829</v>
      </c>
      <c r="F282" s="26" t="s">
        <v>380</v>
      </c>
      <c r="G282" s="32" t="s">
        <v>380</v>
      </c>
      <c r="H282" s="31" t="s">
        <v>380</v>
      </c>
      <c r="I282" s="26" t="s">
        <v>380</v>
      </c>
      <c r="J282" s="32" t="s">
        <v>380</v>
      </c>
      <c r="K282" s="31" t="s">
        <v>380</v>
      </c>
      <c r="L282" s="26">
        <f>'Расчет субсидий'!P282-1</f>
        <v>-7.1464884886338953E-2</v>
      </c>
      <c r="M282" s="32">
        <f>L282*'Расчет субсидий'!Q282</f>
        <v>-1.4292976977267791</v>
      </c>
      <c r="N282" s="41">
        <f t="shared" si="28"/>
        <v>-4.1445662629253679</v>
      </c>
      <c r="O282" s="27">
        <f>'Расчет субсидий'!R282-1</f>
        <v>0</v>
      </c>
      <c r="P282" s="32">
        <f>O282*'Расчет субсидий'!S282</f>
        <v>0</v>
      </c>
      <c r="Q282" s="41">
        <f t="shared" si="29"/>
        <v>0</v>
      </c>
      <c r="R282" s="27">
        <f>'Расчет субсидий'!V282-1</f>
        <v>-1</v>
      </c>
      <c r="S282" s="32">
        <f>R282*'Расчет субсидий'!W282</f>
        <v>-15</v>
      </c>
      <c r="T282" s="41">
        <f t="shared" si="30"/>
        <v>-43.495832983398884</v>
      </c>
      <c r="U282" s="27">
        <f>'Расчет субсидий'!Z282-1</f>
        <v>0.5</v>
      </c>
      <c r="V282" s="32">
        <f>U282*'Расчет субсидий'!AA282</f>
        <v>17.5</v>
      </c>
      <c r="W282" s="41">
        <f t="shared" si="31"/>
        <v>50.745138480632029</v>
      </c>
      <c r="X282" s="32">
        <f t="shared" si="26"/>
        <v>23.049229909635187</v>
      </c>
    </row>
    <row r="283" spans="1:24" ht="15.6" x14ac:dyDescent="0.25">
      <c r="A283" s="16" t="s">
        <v>281</v>
      </c>
      <c r="B283" s="28">
        <f>'Расчет субсидий'!AF283-'Расчет субсидий'!AE283</f>
        <v>48.290909090909082</v>
      </c>
      <c r="C283" s="26">
        <f>'Расчет субсидий'!D283-1</f>
        <v>-9.1113610798650213E-2</v>
      </c>
      <c r="D283" s="32">
        <f>C283*'Расчет субсидий'!E283</f>
        <v>-0.91113610798650213</v>
      </c>
      <c r="E283" s="41">
        <f t="shared" si="27"/>
        <v>-1.6335119657187658</v>
      </c>
      <c r="F283" s="26" t="s">
        <v>380</v>
      </c>
      <c r="G283" s="32" t="s">
        <v>380</v>
      </c>
      <c r="H283" s="31" t="s">
        <v>380</v>
      </c>
      <c r="I283" s="26" t="s">
        <v>380</v>
      </c>
      <c r="J283" s="32" t="s">
        <v>380</v>
      </c>
      <c r="K283" s="31" t="s">
        <v>380</v>
      </c>
      <c r="L283" s="26">
        <f>'Расчет субсидий'!P283-1</f>
        <v>2.6423357664233578</v>
      </c>
      <c r="M283" s="32">
        <f>L283*'Расчет субсидий'!Q283</f>
        <v>52.846715328467155</v>
      </c>
      <c r="N283" s="41">
        <f t="shared" si="28"/>
        <v>94.745166041935931</v>
      </c>
      <c r="O283" s="27">
        <f>'Расчет субсидий'!R283-1</f>
        <v>0</v>
      </c>
      <c r="P283" s="32">
        <f>O283*'Расчет субсидий'!S283</f>
        <v>0</v>
      </c>
      <c r="Q283" s="41">
        <f t="shared" si="29"/>
        <v>0</v>
      </c>
      <c r="R283" s="27">
        <f>'Расчет субсидий'!V283-1</f>
        <v>-1</v>
      </c>
      <c r="S283" s="32">
        <f>R283*'Расчет субсидий'!W283</f>
        <v>-25</v>
      </c>
      <c r="T283" s="41">
        <f t="shared" si="30"/>
        <v>-44.820744985308089</v>
      </c>
      <c r="U283" s="27">
        <f>'Расчет субсидий'!Z283-1</f>
        <v>0</v>
      </c>
      <c r="V283" s="32">
        <f>U283*'Расчет субсидий'!AA283</f>
        <v>0</v>
      </c>
      <c r="W283" s="41">
        <f t="shared" si="31"/>
        <v>0</v>
      </c>
      <c r="X283" s="32">
        <f t="shared" si="26"/>
        <v>26.935579220480655</v>
      </c>
    </row>
    <row r="284" spans="1:24" ht="15.6" x14ac:dyDescent="0.25">
      <c r="A284" s="16" t="s">
        <v>282</v>
      </c>
      <c r="B284" s="28">
        <f>'Расчет субсидий'!AF284-'Расчет субсидий'!AE284</f>
        <v>47.481818181818198</v>
      </c>
      <c r="C284" s="26">
        <f>'Расчет субсидий'!D284-1</f>
        <v>-1</v>
      </c>
      <c r="D284" s="32">
        <f>C284*'Расчет субсидий'!E284</f>
        <v>0</v>
      </c>
      <c r="E284" s="41">
        <f t="shared" si="27"/>
        <v>0</v>
      </c>
      <c r="F284" s="26" t="s">
        <v>380</v>
      </c>
      <c r="G284" s="32" t="s">
        <v>380</v>
      </c>
      <c r="H284" s="31" t="s">
        <v>380</v>
      </c>
      <c r="I284" s="26" t="s">
        <v>380</v>
      </c>
      <c r="J284" s="32" t="s">
        <v>380</v>
      </c>
      <c r="K284" s="31" t="s">
        <v>380</v>
      </c>
      <c r="L284" s="26">
        <f>'Расчет субсидий'!P284-1</f>
        <v>-6.4474027669015999E-2</v>
      </c>
      <c r="M284" s="32">
        <f>L284*'Расчет субсидий'!Q284</f>
        <v>-1.28948055338032</v>
      </c>
      <c r="N284" s="41">
        <f t="shared" si="28"/>
        <v>-3.7769845307062071</v>
      </c>
      <c r="O284" s="27">
        <f>'Расчет субсидий'!R284-1</f>
        <v>0</v>
      </c>
      <c r="P284" s="32">
        <f>O284*'Расчет субсидий'!S284</f>
        <v>0</v>
      </c>
      <c r="Q284" s="41">
        <f t="shared" si="29"/>
        <v>0</v>
      </c>
      <c r="R284" s="27">
        <f>'Расчет субсидий'!V284-1</f>
        <v>-1</v>
      </c>
      <c r="S284" s="32">
        <f>R284*'Расчет субсидий'!W284</f>
        <v>-5</v>
      </c>
      <c r="T284" s="41">
        <f t="shared" si="30"/>
        <v>-14.645372203578404</v>
      </c>
      <c r="U284" s="27">
        <f>'Расчет субсидий'!Z284-1</f>
        <v>0.5</v>
      </c>
      <c r="V284" s="32">
        <f>U284*'Расчет субсидий'!AA284</f>
        <v>22.5</v>
      </c>
      <c r="W284" s="41">
        <f t="shared" si="31"/>
        <v>65.904174916102818</v>
      </c>
      <c r="X284" s="32">
        <f t="shared" si="26"/>
        <v>16.210519446619678</v>
      </c>
    </row>
    <row r="285" spans="1:24" ht="15.6" x14ac:dyDescent="0.25">
      <c r="A285" s="16" t="s">
        <v>283</v>
      </c>
      <c r="B285" s="28">
        <f>'Расчет субсидий'!AF285-'Расчет субсидий'!AE285</f>
        <v>-7.2181818181818187</v>
      </c>
      <c r="C285" s="26">
        <f>'Расчет субсидий'!D285-1</f>
        <v>0.44682918585491582</v>
      </c>
      <c r="D285" s="32">
        <f>C285*'Расчет субсидий'!E285</f>
        <v>4.4682918585491578</v>
      </c>
      <c r="E285" s="41">
        <f t="shared" si="27"/>
        <v>6.8343328496733005</v>
      </c>
      <c r="F285" s="26" t="s">
        <v>380</v>
      </c>
      <c r="G285" s="32" t="s">
        <v>380</v>
      </c>
      <c r="H285" s="31" t="s">
        <v>380</v>
      </c>
      <c r="I285" s="26" t="s">
        <v>380</v>
      </c>
      <c r="J285" s="32" t="s">
        <v>380</v>
      </c>
      <c r="K285" s="31" t="s">
        <v>380</v>
      </c>
      <c r="L285" s="26">
        <f>'Расчет субсидий'!P285-1</f>
        <v>4.0622777206986482E-2</v>
      </c>
      <c r="M285" s="32">
        <f>L285*'Расчет субсидий'!Q285</f>
        <v>0.81245554413972965</v>
      </c>
      <c r="N285" s="41">
        <f t="shared" si="28"/>
        <v>1.2426653831015106</v>
      </c>
      <c r="O285" s="27">
        <f>'Расчет субсидий'!R285-1</f>
        <v>0</v>
      </c>
      <c r="P285" s="32">
        <f>O285*'Расчет субсидий'!S285</f>
        <v>0</v>
      </c>
      <c r="Q285" s="41">
        <f t="shared" si="29"/>
        <v>0</v>
      </c>
      <c r="R285" s="27">
        <f>'Расчет субсидий'!V285-1</f>
        <v>-1</v>
      </c>
      <c r="S285" s="32">
        <f>R285*'Расчет субсидий'!W285</f>
        <v>-10</v>
      </c>
      <c r="T285" s="41">
        <f t="shared" si="30"/>
        <v>-15.295180050956629</v>
      </c>
      <c r="U285" s="27">
        <f>'Расчет субсидий'!Z285-1</f>
        <v>0</v>
      </c>
      <c r="V285" s="32">
        <f>U285*'Расчет субсидий'!AA285</f>
        <v>0</v>
      </c>
      <c r="W285" s="41">
        <f t="shared" si="31"/>
        <v>0</v>
      </c>
      <c r="X285" s="32">
        <f t="shared" si="26"/>
        <v>-4.7192525973111126</v>
      </c>
    </row>
    <row r="286" spans="1:24" ht="15.6" x14ac:dyDescent="0.25">
      <c r="A286" s="16" t="s">
        <v>171</v>
      </c>
      <c r="B286" s="28">
        <f>'Расчет субсидий'!AF286-'Расчет субсидий'!AE286</f>
        <v>-65.88181818181819</v>
      </c>
      <c r="C286" s="26">
        <f>'Расчет субсидий'!D286-1</f>
        <v>-1</v>
      </c>
      <c r="D286" s="32">
        <f>C286*'Расчет субсидий'!E286</f>
        <v>0</v>
      </c>
      <c r="E286" s="41">
        <f t="shared" si="27"/>
        <v>0</v>
      </c>
      <c r="F286" s="26" t="s">
        <v>380</v>
      </c>
      <c r="G286" s="32" t="s">
        <v>380</v>
      </c>
      <c r="H286" s="31" t="s">
        <v>380</v>
      </c>
      <c r="I286" s="26" t="s">
        <v>380</v>
      </c>
      <c r="J286" s="32" t="s">
        <v>380</v>
      </c>
      <c r="K286" s="31" t="s">
        <v>380</v>
      </c>
      <c r="L286" s="26">
        <f>'Расчет субсидий'!P286-1</f>
        <v>-1</v>
      </c>
      <c r="M286" s="32">
        <f>L286*'Расчет субсидий'!Q286</f>
        <v>-20</v>
      </c>
      <c r="N286" s="41">
        <f t="shared" si="28"/>
        <v>-27.583510494143155</v>
      </c>
      <c r="O286" s="27">
        <f>'Расчет субсидий'!R286-1</f>
        <v>0</v>
      </c>
      <c r="P286" s="32">
        <f>O286*'Расчет субсидий'!S286</f>
        <v>0</v>
      </c>
      <c r="Q286" s="41">
        <f t="shared" si="29"/>
        <v>0</v>
      </c>
      <c r="R286" s="27">
        <f>'Расчет субсидий'!V286-1</f>
        <v>-0.26075949367088613</v>
      </c>
      <c r="S286" s="32">
        <f>R286*'Расчет субсидий'!W286</f>
        <v>-6.5189873417721529</v>
      </c>
      <c r="T286" s="41">
        <f t="shared" si="30"/>
        <v>-8.9908277876479286</v>
      </c>
      <c r="U286" s="27">
        <f>'Расчет субсидий'!Z286-1</f>
        <v>-0.85</v>
      </c>
      <c r="V286" s="32">
        <f>U286*'Расчет субсидий'!AA286</f>
        <v>-21.25</v>
      </c>
      <c r="W286" s="41">
        <f t="shared" si="31"/>
        <v>-29.307479900027104</v>
      </c>
      <c r="X286" s="32">
        <f t="shared" si="26"/>
        <v>-47.768987341772153</v>
      </c>
    </row>
    <row r="287" spans="1:24" ht="15.6" x14ac:dyDescent="0.25">
      <c r="A287" s="36" t="s">
        <v>284</v>
      </c>
      <c r="B287" s="46"/>
      <c r="C287" s="47"/>
      <c r="D287" s="48"/>
      <c r="E287" s="44"/>
      <c r="F287" s="47"/>
      <c r="G287" s="48"/>
      <c r="H287" s="44"/>
      <c r="I287" s="47"/>
      <c r="J287" s="48"/>
      <c r="K287" s="44"/>
      <c r="L287" s="47"/>
      <c r="M287" s="48"/>
      <c r="N287" s="44"/>
      <c r="O287" s="49"/>
      <c r="P287" s="48"/>
      <c r="Q287" s="44"/>
      <c r="R287" s="49"/>
      <c r="S287" s="48"/>
      <c r="T287" s="44"/>
      <c r="U287" s="49"/>
      <c r="V287" s="48"/>
      <c r="W287" s="44"/>
      <c r="X287" s="48"/>
    </row>
    <row r="288" spans="1:24" ht="15.6" x14ac:dyDescent="0.25">
      <c r="A288" s="16" t="s">
        <v>74</v>
      </c>
      <c r="B288" s="28">
        <f>'Расчет субсидий'!AF288-'Расчет субсидий'!AE288</f>
        <v>-3.2727272727272663</v>
      </c>
      <c r="C288" s="26">
        <f>'Расчет субсидий'!D288-1</f>
        <v>-1</v>
      </c>
      <c r="D288" s="32">
        <f>C288*'Расчет субсидий'!E288</f>
        <v>0</v>
      </c>
      <c r="E288" s="41">
        <f t="shared" si="27"/>
        <v>0</v>
      </c>
      <c r="F288" s="26" t="s">
        <v>380</v>
      </c>
      <c r="G288" s="32" t="s">
        <v>380</v>
      </c>
      <c r="H288" s="31" t="s">
        <v>380</v>
      </c>
      <c r="I288" s="26" t="s">
        <v>380</v>
      </c>
      <c r="J288" s="32" t="s">
        <v>380</v>
      </c>
      <c r="K288" s="31" t="s">
        <v>380</v>
      </c>
      <c r="L288" s="26">
        <f>'Расчет субсидий'!P288-1</f>
        <v>-0.36571315057608256</v>
      </c>
      <c r="M288" s="32">
        <f>L288*'Расчет субсидий'!Q288</f>
        <v>-7.3142630115216516</v>
      </c>
      <c r="N288" s="41">
        <f t="shared" si="28"/>
        <v>-8.2829675031017889</v>
      </c>
      <c r="O288" s="27">
        <f>'Расчет субсидий'!R288-1</f>
        <v>0</v>
      </c>
      <c r="P288" s="32">
        <f>O288*'Расчет субсидий'!S288</f>
        <v>0</v>
      </c>
      <c r="Q288" s="41">
        <f t="shared" si="29"/>
        <v>0</v>
      </c>
      <c r="R288" s="27">
        <f>'Расчет субсидий'!V288-1</f>
        <v>-1</v>
      </c>
      <c r="S288" s="32">
        <f>R288*'Расчет субсидий'!W288</f>
        <v>-5</v>
      </c>
      <c r="T288" s="41">
        <f t="shared" si="30"/>
        <v>-5.662202391446824</v>
      </c>
      <c r="U288" s="27">
        <f>'Расчет субсидий'!Z288-1</f>
        <v>0.20942857142857152</v>
      </c>
      <c r="V288" s="32">
        <f>U288*'Расчет субсидий'!AA288</f>
        <v>9.4242857142857179</v>
      </c>
      <c r="W288" s="41">
        <f t="shared" si="31"/>
        <v>10.672442621821347</v>
      </c>
      <c r="X288" s="32">
        <f t="shared" si="26"/>
        <v>-2.8899772972359337</v>
      </c>
    </row>
    <row r="289" spans="1:24" ht="15.6" x14ac:dyDescent="0.25">
      <c r="A289" s="16" t="s">
        <v>285</v>
      </c>
      <c r="B289" s="28">
        <f>'Расчет субсидий'!AF289-'Расчет субсидий'!AE289</f>
        <v>-46.018181818181816</v>
      </c>
      <c r="C289" s="26">
        <f>'Расчет субсидий'!D289-1</f>
        <v>-1</v>
      </c>
      <c r="D289" s="32">
        <f>C289*'Расчет субсидий'!E289</f>
        <v>0</v>
      </c>
      <c r="E289" s="41">
        <f t="shared" si="27"/>
        <v>0</v>
      </c>
      <c r="F289" s="26" t="s">
        <v>380</v>
      </c>
      <c r="G289" s="32" t="s">
        <v>380</v>
      </c>
      <c r="H289" s="31" t="s">
        <v>380</v>
      </c>
      <c r="I289" s="26" t="s">
        <v>380</v>
      </c>
      <c r="J289" s="32" t="s">
        <v>380</v>
      </c>
      <c r="K289" s="31" t="s">
        <v>380</v>
      </c>
      <c r="L289" s="26">
        <f>'Расчет субсидий'!P289-1</f>
        <v>-1</v>
      </c>
      <c r="M289" s="32">
        <f>L289*'Расчет субсидий'!Q289</f>
        <v>-20</v>
      </c>
      <c r="N289" s="41">
        <f t="shared" si="28"/>
        <v>-23.009090909090908</v>
      </c>
      <c r="O289" s="27">
        <f>'Расчет субсидий'!R289-1</f>
        <v>0</v>
      </c>
      <c r="P289" s="32">
        <f>O289*'Расчет субсидий'!S289</f>
        <v>0</v>
      </c>
      <c r="Q289" s="41">
        <f t="shared" si="29"/>
        <v>0</v>
      </c>
      <c r="R289" s="27">
        <f>'Расчет субсидий'!V289-1</f>
        <v>-1</v>
      </c>
      <c r="S289" s="32">
        <f>R289*'Расчет субсидий'!W289</f>
        <v>-20</v>
      </c>
      <c r="T289" s="41">
        <f t="shared" si="30"/>
        <v>-23.009090909090908</v>
      </c>
      <c r="U289" s="27">
        <f>'Расчет субсидий'!Z289-1</f>
        <v>0</v>
      </c>
      <c r="V289" s="32">
        <f>U289*'Расчет субсидий'!AA289</f>
        <v>0</v>
      </c>
      <c r="W289" s="41">
        <f t="shared" si="31"/>
        <v>0</v>
      </c>
      <c r="X289" s="32">
        <f t="shared" si="26"/>
        <v>-40</v>
      </c>
    </row>
    <row r="290" spans="1:24" ht="15.6" x14ac:dyDescent="0.25">
      <c r="A290" s="16" t="s">
        <v>286</v>
      </c>
      <c r="B290" s="28">
        <f>'Расчет субсидий'!AF290-'Расчет субсидий'!AE290</f>
        <v>-95.054545454545462</v>
      </c>
      <c r="C290" s="26">
        <f>'Расчет субсидий'!D290-1</f>
        <v>-1</v>
      </c>
      <c r="D290" s="32">
        <f>C290*'Расчет субсидий'!E290</f>
        <v>0</v>
      </c>
      <c r="E290" s="41">
        <f t="shared" si="27"/>
        <v>0</v>
      </c>
      <c r="F290" s="26" t="s">
        <v>380</v>
      </c>
      <c r="G290" s="32" t="s">
        <v>380</v>
      </c>
      <c r="H290" s="31" t="s">
        <v>380</v>
      </c>
      <c r="I290" s="26" t="s">
        <v>380</v>
      </c>
      <c r="J290" s="32" t="s">
        <v>380</v>
      </c>
      <c r="K290" s="31" t="s">
        <v>380</v>
      </c>
      <c r="L290" s="26">
        <f>'Расчет субсидий'!P290-1</f>
        <v>-0.88091118800461365</v>
      </c>
      <c r="M290" s="32">
        <f>L290*'Расчет субсидий'!Q290</f>
        <v>-17.618223760092274</v>
      </c>
      <c r="N290" s="41">
        <f t="shared" si="28"/>
        <v>-24.766877301802676</v>
      </c>
      <c r="O290" s="27">
        <f>'Расчет субсидий'!R290-1</f>
        <v>0</v>
      </c>
      <c r="P290" s="32">
        <f>O290*'Расчет субсидий'!S290</f>
        <v>0</v>
      </c>
      <c r="Q290" s="41">
        <f t="shared" si="29"/>
        <v>0</v>
      </c>
      <c r="R290" s="27">
        <f>'Расчет субсидий'!V290-1</f>
        <v>-1</v>
      </c>
      <c r="S290" s="32">
        <f>R290*'Расчет субсидий'!W290</f>
        <v>-25</v>
      </c>
      <c r="T290" s="41">
        <f t="shared" si="30"/>
        <v>-35.143834076371391</v>
      </c>
      <c r="U290" s="27">
        <f>'Расчет субсидий'!Z290-1</f>
        <v>-1</v>
      </c>
      <c r="V290" s="32">
        <f>U290*'Расчет субсидий'!AA290</f>
        <v>-25</v>
      </c>
      <c r="W290" s="41">
        <f t="shared" si="31"/>
        <v>-35.143834076371391</v>
      </c>
      <c r="X290" s="32">
        <f t="shared" si="26"/>
        <v>-67.618223760092278</v>
      </c>
    </row>
    <row r="291" spans="1:24" ht="15.6" x14ac:dyDescent="0.25">
      <c r="A291" s="16" t="s">
        <v>55</v>
      </c>
      <c r="B291" s="28">
        <f>'Расчет субсидий'!AF291-'Расчет субсидий'!AE291</f>
        <v>27.427272727272737</v>
      </c>
      <c r="C291" s="26">
        <f>'Расчет субсидий'!D291-1</f>
        <v>64.282789382071371</v>
      </c>
      <c r="D291" s="32">
        <f>C291*'Расчет субсидий'!E291</f>
        <v>642.82789382071371</v>
      </c>
      <c r="E291" s="41">
        <f t="shared" si="27"/>
        <v>26.639997369834539</v>
      </c>
      <c r="F291" s="26" t="s">
        <v>380</v>
      </c>
      <c r="G291" s="32" t="s">
        <v>380</v>
      </c>
      <c r="H291" s="31" t="s">
        <v>380</v>
      </c>
      <c r="I291" s="26" t="s">
        <v>380</v>
      </c>
      <c r="J291" s="32" t="s">
        <v>380</v>
      </c>
      <c r="K291" s="31" t="s">
        <v>380</v>
      </c>
      <c r="L291" s="26">
        <f>'Расчет субсидий'!P291-1</f>
        <v>-0.3010156971375807</v>
      </c>
      <c r="M291" s="32">
        <f>L291*'Расчет субсидий'!Q291</f>
        <v>-6.0203139427516135</v>
      </c>
      <c r="N291" s="41">
        <f t="shared" si="28"/>
        <v>-0.2494931367200626</v>
      </c>
      <c r="O291" s="27">
        <f>'Расчет субсидий'!R291-1</f>
        <v>0</v>
      </c>
      <c r="P291" s="32">
        <f>O291*'Расчет субсидий'!S291</f>
        <v>0</v>
      </c>
      <c r="Q291" s="41">
        <f t="shared" si="29"/>
        <v>0</v>
      </c>
      <c r="R291" s="27">
        <f>'Расчет субсидий'!V291-1</f>
        <v>0.2136842105263157</v>
      </c>
      <c r="S291" s="32">
        <f>R291*'Расчет субсидий'!W291</f>
        <v>7.4789473684210499</v>
      </c>
      <c r="T291" s="41">
        <f t="shared" si="30"/>
        <v>0.3099416502287563</v>
      </c>
      <c r="U291" s="27">
        <f>'Расчет субсидий'!Z291-1</f>
        <v>1.1692307692307691</v>
      </c>
      <c r="V291" s="32">
        <f>U291*'Расчет субсидий'!AA291</f>
        <v>17.538461538461537</v>
      </c>
      <c r="W291" s="41">
        <f t="shared" si="31"/>
        <v>0.72682684392950392</v>
      </c>
      <c r="X291" s="32">
        <f t="shared" si="26"/>
        <v>661.82498878484466</v>
      </c>
    </row>
    <row r="292" spans="1:24" ht="15.6" x14ac:dyDescent="0.25">
      <c r="A292" s="16" t="s">
        <v>287</v>
      </c>
      <c r="B292" s="28">
        <f>'Расчет субсидий'!AF292-'Расчет субсидий'!AE292</f>
        <v>-11.954545454545467</v>
      </c>
      <c r="C292" s="26">
        <f>'Расчет субсидий'!D292-1</f>
        <v>-1</v>
      </c>
      <c r="D292" s="32">
        <f>C292*'Расчет субсидий'!E292</f>
        <v>0</v>
      </c>
      <c r="E292" s="41">
        <f t="shared" si="27"/>
        <v>0</v>
      </c>
      <c r="F292" s="26" t="s">
        <v>380</v>
      </c>
      <c r="G292" s="32" t="s">
        <v>380</v>
      </c>
      <c r="H292" s="31" t="s">
        <v>380</v>
      </c>
      <c r="I292" s="26" t="s">
        <v>380</v>
      </c>
      <c r="J292" s="32" t="s">
        <v>380</v>
      </c>
      <c r="K292" s="31" t="s">
        <v>380</v>
      </c>
      <c r="L292" s="26">
        <f>'Расчет субсидий'!P292-1</f>
        <v>-5.53549939831528E-2</v>
      </c>
      <c r="M292" s="32">
        <f>L292*'Расчет субсидий'!Q292</f>
        <v>-1.107099879663056</v>
      </c>
      <c r="N292" s="41">
        <f t="shared" si="28"/>
        <v>-2.0819046553749136</v>
      </c>
      <c r="O292" s="27">
        <f>'Расчет субсидий'!R292-1</f>
        <v>0</v>
      </c>
      <c r="P292" s="32">
        <f>O292*'Расчет субсидий'!S292</f>
        <v>0</v>
      </c>
      <c r="Q292" s="41">
        <f t="shared" si="29"/>
        <v>0</v>
      </c>
      <c r="R292" s="27">
        <f>'Расчет субсидий'!V292-1</f>
        <v>-0.15000000000000002</v>
      </c>
      <c r="S292" s="32">
        <f>R292*'Расчет субсидий'!W292</f>
        <v>-5.2500000000000009</v>
      </c>
      <c r="T292" s="41">
        <f t="shared" si="30"/>
        <v>-9.8726407991705543</v>
      </c>
      <c r="U292" s="27">
        <f>'Расчет субсидий'!Z292-1</f>
        <v>0</v>
      </c>
      <c r="V292" s="32">
        <f>U292*'Расчет субсидий'!AA292</f>
        <v>0</v>
      </c>
      <c r="W292" s="41">
        <f t="shared" si="31"/>
        <v>0</v>
      </c>
      <c r="X292" s="32">
        <f t="shared" si="26"/>
        <v>-6.3570998796630569</v>
      </c>
    </row>
    <row r="293" spans="1:24" ht="15.6" x14ac:dyDescent="0.25">
      <c r="A293" s="16" t="s">
        <v>288</v>
      </c>
      <c r="B293" s="28">
        <f>'Расчет субсидий'!AF293-'Расчет субсидий'!AE293</f>
        <v>-36.336363636363643</v>
      </c>
      <c r="C293" s="26">
        <f>'Расчет субсидий'!D293-1</f>
        <v>-1</v>
      </c>
      <c r="D293" s="32">
        <f>C293*'Расчет субсидий'!E293</f>
        <v>0</v>
      </c>
      <c r="E293" s="41">
        <f t="shared" si="27"/>
        <v>0</v>
      </c>
      <c r="F293" s="26" t="s">
        <v>380</v>
      </c>
      <c r="G293" s="32" t="s">
        <v>380</v>
      </c>
      <c r="H293" s="31" t="s">
        <v>380</v>
      </c>
      <c r="I293" s="26" t="s">
        <v>380</v>
      </c>
      <c r="J293" s="32" t="s">
        <v>380</v>
      </c>
      <c r="K293" s="31" t="s">
        <v>380</v>
      </c>
      <c r="L293" s="26">
        <f>'Расчет субсидий'!P293-1</f>
        <v>-0.79258833668486073</v>
      </c>
      <c r="M293" s="32">
        <f>L293*'Расчет субсидий'!Q293</f>
        <v>-15.851766733697215</v>
      </c>
      <c r="N293" s="41">
        <f t="shared" si="28"/>
        <v>-21.768159298002058</v>
      </c>
      <c r="O293" s="27">
        <f>'Расчет субсидий'!R293-1</f>
        <v>0</v>
      </c>
      <c r="P293" s="32">
        <f>O293*'Расчет субсидий'!S293</f>
        <v>0</v>
      </c>
      <c r="Q293" s="41">
        <f t="shared" si="29"/>
        <v>0</v>
      </c>
      <c r="R293" s="27">
        <f>'Расчет субсидий'!V293-1</f>
        <v>0.31304347826086953</v>
      </c>
      <c r="S293" s="32">
        <f>R293*'Расчет субсидий'!W293</f>
        <v>9.391304347826086</v>
      </c>
      <c r="T293" s="41">
        <f t="shared" si="30"/>
        <v>12.896443184779105</v>
      </c>
      <c r="U293" s="27">
        <f>'Расчет субсидий'!Z293-1</f>
        <v>-1</v>
      </c>
      <c r="V293" s="32">
        <f>U293*'Расчет субсидий'!AA293</f>
        <v>-20</v>
      </c>
      <c r="W293" s="41">
        <f t="shared" si="31"/>
        <v>-27.464647523140687</v>
      </c>
      <c r="X293" s="32">
        <f t="shared" si="26"/>
        <v>-26.460462385871129</v>
      </c>
    </row>
    <row r="294" spans="1:24" ht="15.6" x14ac:dyDescent="0.25">
      <c r="A294" s="16" t="s">
        <v>289</v>
      </c>
      <c r="B294" s="28">
        <f>'Расчет субсидий'!AF294-'Расчет субсидий'!AE294</f>
        <v>-21.127272727272732</v>
      </c>
      <c r="C294" s="26">
        <f>'Расчет субсидий'!D294-1</f>
        <v>-1</v>
      </c>
      <c r="D294" s="32">
        <f>C294*'Расчет субсидий'!E294</f>
        <v>0</v>
      </c>
      <c r="E294" s="41">
        <f t="shared" si="27"/>
        <v>0</v>
      </c>
      <c r="F294" s="26" t="s">
        <v>380</v>
      </c>
      <c r="G294" s="32" t="s">
        <v>380</v>
      </c>
      <c r="H294" s="31" t="s">
        <v>380</v>
      </c>
      <c r="I294" s="26" t="s">
        <v>380</v>
      </c>
      <c r="J294" s="32" t="s">
        <v>380</v>
      </c>
      <c r="K294" s="31" t="s">
        <v>380</v>
      </c>
      <c r="L294" s="26">
        <f>'Расчет субсидий'!P294-1</f>
        <v>0.59713215818796228</v>
      </c>
      <c r="M294" s="32">
        <f>L294*'Расчет субсидий'!Q294</f>
        <v>11.942643163759247</v>
      </c>
      <c r="N294" s="41">
        <f t="shared" si="28"/>
        <v>10.942948968403011</v>
      </c>
      <c r="O294" s="27">
        <f>'Расчет субсидий'!R294-1</f>
        <v>0</v>
      </c>
      <c r="P294" s="32">
        <f>O294*'Расчет субсидий'!S294</f>
        <v>0</v>
      </c>
      <c r="Q294" s="41">
        <f t="shared" si="29"/>
        <v>0</v>
      </c>
      <c r="R294" s="27">
        <f>'Расчет субсидий'!V294-1</f>
        <v>-1</v>
      </c>
      <c r="S294" s="32">
        <f>R294*'Расчет субсидий'!W294</f>
        <v>-35</v>
      </c>
      <c r="T294" s="41">
        <f t="shared" si="30"/>
        <v>-32.070221695675741</v>
      </c>
      <c r="U294" s="27">
        <f>'Расчет субсидий'!Z294-1</f>
        <v>0</v>
      </c>
      <c r="V294" s="32">
        <f>U294*'Расчет субсидий'!AA294</f>
        <v>0</v>
      </c>
      <c r="W294" s="41">
        <f t="shared" si="31"/>
        <v>0</v>
      </c>
      <c r="X294" s="32">
        <f t="shared" si="26"/>
        <v>-23.057356836240753</v>
      </c>
    </row>
    <row r="295" spans="1:24" ht="15.6" x14ac:dyDescent="0.25">
      <c r="A295" s="16" t="s">
        <v>290</v>
      </c>
      <c r="B295" s="28">
        <f>'Расчет субсидий'!AF295-'Расчет субсидий'!AE295</f>
        <v>-29.309090909090912</v>
      </c>
      <c r="C295" s="26">
        <f>'Расчет субсидий'!D295-1</f>
        <v>-1</v>
      </c>
      <c r="D295" s="32">
        <f>C295*'Расчет субсидий'!E295</f>
        <v>0</v>
      </c>
      <c r="E295" s="41">
        <f t="shared" si="27"/>
        <v>0</v>
      </c>
      <c r="F295" s="26" t="s">
        <v>380</v>
      </c>
      <c r="G295" s="32" t="s">
        <v>380</v>
      </c>
      <c r="H295" s="31" t="s">
        <v>380</v>
      </c>
      <c r="I295" s="26" t="s">
        <v>380</v>
      </c>
      <c r="J295" s="32" t="s">
        <v>380</v>
      </c>
      <c r="K295" s="31" t="s">
        <v>380</v>
      </c>
      <c r="L295" s="26">
        <f>'Расчет субсидий'!P295-1</f>
        <v>-0.44567901234567908</v>
      </c>
      <c r="M295" s="32">
        <f>L295*'Расчет субсидий'!Q295</f>
        <v>-8.9135802469135825</v>
      </c>
      <c r="N295" s="41">
        <f t="shared" si="28"/>
        <v>-16.55861995376134</v>
      </c>
      <c r="O295" s="27">
        <f>'Расчет субсидий'!R295-1</f>
        <v>0</v>
      </c>
      <c r="P295" s="32">
        <f>O295*'Расчет субсидий'!S295</f>
        <v>0</v>
      </c>
      <c r="Q295" s="41">
        <f t="shared" si="29"/>
        <v>0</v>
      </c>
      <c r="R295" s="27">
        <f>'Расчет субсидий'!V295-1</f>
        <v>7.8409090909090873E-2</v>
      </c>
      <c r="S295" s="32">
        <f>R295*'Расчет субсидий'!W295</f>
        <v>3.1363636363636349</v>
      </c>
      <c r="T295" s="41">
        <f t="shared" si="30"/>
        <v>5.826374145150595</v>
      </c>
      <c r="U295" s="27">
        <f>'Расчет субсидий'!Z295-1</f>
        <v>-1</v>
      </c>
      <c r="V295" s="32">
        <f>U295*'Расчет субсидий'!AA295</f>
        <v>-10</v>
      </c>
      <c r="W295" s="41">
        <f t="shared" si="31"/>
        <v>-18.576845100480167</v>
      </c>
      <c r="X295" s="32">
        <f t="shared" si="26"/>
        <v>-15.777216610549948</v>
      </c>
    </row>
    <row r="296" spans="1:24" ht="15.6" x14ac:dyDescent="0.25">
      <c r="A296" s="16" t="s">
        <v>291</v>
      </c>
      <c r="B296" s="28">
        <f>'Расчет субсидий'!AF296-'Расчет субсидий'!AE296</f>
        <v>-36.372727272727275</v>
      </c>
      <c r="C296" s="26">
        <f>'Расчет субсидий'!D296-1</f>
        <v>-1</v>
      </c>
      <c r="D296" s="32">
        <f>C296*'Расчет субсидий'!E296</f>
        <v>0</v>
      </c>
      <c r="E296" s="41">
        <f t="shared" si="27"/>
        <v>0</v>
      </c>
      <c r="F296" s="26" t="s">
        <v>380</v>
      </c>
      <c r="G296" s="32" t="s">
        <v>380</v>
      </c>
      <c r="H296" s="31" t="s">
        <v>380</v>
      </c>
      <c r="I296" s="26" t="s">
        <v>380</v>
      </c>
      <c r="J296" s="32" t="s">
        <v>380</v>
      </c>
      <c r="K296" s="31" t="s">
        <v>380</v>
      </c>
      <c r="L296" s="26">
        <f>'Расчет субсидий'!P296-1</f>
        <v>-0.95859473023839403</v>
      </c>
      <c r="M296" s="32">
        <f>L296*'Расчет субсидий'!Q296</f>
        <v>-19.171894604767882</v>
      </c>
      <c r="N296" s="41">
        <f t="shared" si="28"/>
        <v>-11.784887038322156</v>
      </c>
      <c r="O296" s="27">
        <f>'Расчет субсидий'!R296-1</f>
        <v>0</v>
      </c>
      <c r="P296" s="32">
        <f>O296*'Расчет субсидий'!S296</f>
        <v>0</v>
      </c>
      <c r="Q296" s="41">
        <f t="shared" si="29"/>
        <v>0</v>
      </c>
      <c r="R296" s="27">
        <f>'Расчет субсидий'!V296-1</f>
        <v>-1</v>
      </c>
      <c r="S296" s="32">
        <f>R296*'Расчет субсидий'!W296</f>
        <v>-40</v>
      </c>
      <c r="T296" s="41">
        <f t="shared" si="30"/>
        <v>-24.587840234405117</v>
      </c>
      <c r="U296" s="27">
        <f>'Расчет субсидий'!Z296-1</f>
        <v>0</v>
      </c>
      <c r="V296" s="32">
        <f>U296*'Расчет субсидий'!AA296</f>
        <v>0</v>
      </c>
      <c r="W296" s="41">
        <f t="shared" si="31"/>
        <v>0</v>
      </c>
      <c r="X296" s="32">
        <f t="shared" si="26"/>
        <v>-59.171894604767886</v>
      </c>
    </row>
    <row r="297" spans="1:24" ht="15.6" x14ac:dyDescent="0.25">
      <c r="A297" s="16" t="s">
        <v>292</v>
      </c>
      <c r="B297" s="28">
        <f>'Расчет субсидий'!AF297-'Расчет субсидий'!AE297</f>
        <v>-48.318181818181813</v>
      </c>
      <c r="C297" s="26">
        <f>'Расчет субсидий'!D297-1</f>
        <v>-1</v>
      </c>
      <c r="D297" s="32">
        <f>C297*'Расчет субсидий'!E297</f>
        <v>0</v>
      </c>
      <c r="E297" s="41">
        <f t="shared" si="27"/>
        <v>0</v>
      </c>
      <c r="F297" s="26" t="s">
        <v>380</v>
      </c>
      <c r="G297" s="32" t="s">
        <v>380</v>
      </c>
      <c r="H297" s="31" t="s">
        <v>380</v>
      </c>
      <c r="I297" s="26" t="s">
        <v>380</v>
      </c>
      <c r="J297" s="32" t="s">
        <v>380</v>
      </c>
      <c r="K297" s="31" t="s">
        <v>380</v>
      </c>
      <c r="L297" s="26">
        <f>'Расчет субсидий'!P297-1</f>
        <v>-0.71478060046189373</v>
      </c>
      <c r="M297" s="32">
        <f>L297*'Расчет субсидий'!Q297</f>
        <v>-14.295612009237875</v>
      </c>
      <c r="N297" s="41">
        <f t="shared" si="28"/>
        <v>-28.201114713595508</v>
      </c>
      <c r="O297" s="27">
        <f>'Расчет субсидий'!R297-1</f>
        <v>0</v>
      </c>
      <c r="P297" s="32">
        <f>O297*'Расчет субсидий'!S297</f>
        <v>0</v>
      </c>
      <c r="Q297" s="41">
        <f t="shared" si="29"/>
        <v>0</v>
      </c>
      <c r="R297" s="27">
        <f>'Расчет субсидий'!V297-1</f>
        <v>0.13720930232558137</v>
      </c>
      <c r="S297" s="32">
        <f>R297*'Расчет субсидий'!W297</f>
        <v>4.8023255813953476</v>
      </c>
      <c r="T297" s="41">
        <f t="shared" si="30"/>
        <v>9.4736017265611636</v>
      </c>
      <c r="U297" s="27">
        <f>'Расчет субсидий'!Z297-1</f>
        <v>-1</v>
      </c>
      <c r="V297" s="32">
        <f>U297*'Расчет субсидий'!AA297</f>
        <v>-15</v>
      </c>
      <c r="W297" s="41">
        <f t="shared" si="31"/>
        <v>-29.590668831147472</v>
      </c>
      <c r="X297" s="32">
        <f t="shared" si="26"/>
        <v>-24.493286427842527</v>
      </c>
    </row>
    <row r="298" spans="1:24" ht="15.6" x14ac:dyDescent="0.25">
      <c r="A298" s="16" t="s">
        <v>293</v>
      </c>
      <c r="B298" s="28">
        <f>'Расчет субсидий'!AF298-'Расчет субсидий'!AE298</f>
        <v>-140.62727272727273</v>
      </c>
      <c r="C298" s="26">
        <f>'Расчет субсидий'!D298-1</f>
        <v>-1</v>
      </c>
      <c r="D298" s="32">
        <f>C298*'Расчет субсидий'!E298</f>
        <v>0</v>
      </c>
      <c r="E298" s="41">
        <f t="shared" si="27"/>
        <v>0</v>
      </c>
      <c r="F298" s="26" t="s">
        <v>380</v>
      </c>
      <c r="G298" s="32" t="s">
        <v>380</v>
      </c>
      <c r="H298" s="31" t="s">
        <v>380</v>
      </c>
      <c r="I298" s="26" t="s">
        <v>380</v>
      </c>
      <c r="J298" s="32" t="s">
        <v>380</v>
      </c>
      <c r="K298" s="31" t="s">
        <v>380</v>
      </c>
      <c r="L298" s="26">
        <f>'Расчет субсидий'!P298-1</f>
        <v>-0.79694947569113439</v>
      </c>
      <c r="M298" s="32">
        <f>L298*'Расчет субсидий'!Q298</f>
        <v>-15.938989513822687</v>
      </c>
      <c r="N298" s="41">
        <f t="shared" si="28"/>
        <v>-40.069665985003404</v>
      </c>
      <c r="O298" s="27">
        <f>'Расчет субсидий'!R298-1</f>
        <v>0</v>
      </c>
      <c r="P298" s="32">
        <f>O298*'Расчет субсидий'!S298</f>
        <v>0</v>
      </c>
      <c r="Q298" s="41">
        <f t="shared" si="29"/>
        <v>0</v>
      </c>
      <c r="R298" s="27">
        <f>'Расчет субсидий'!V298-1</f>
        <v>-1</v>
      </c>
      <c r="S298" s="32">
        <f>R298*'Расчет субсидий'!W298</f>
        <v>-40</v>
      </c>
      <c r="T298" s="41">
        <f t="shared" si="30"/>
        <v>-100.55760674226931</v>
      </c>
      <c r="U298" s="27">
        <f>'Расчет субсидий'!Z298-1</f>
        <v>0</v>
      </c>
      <c r="V298" s="32">
        <f>U298*'Расчет субсидий'!AA298</f>
        <v>0</v>
      </c>
      <c r="W298" s="41">
        <f t="shared" si="31"/>
        <v>0</v>
      </c>
      <c r="X298" s="32">
        <f t="shared" si="26"/>
        <v>-55.93898951382269</v>
      </c>
    </row>
    <row r="299" spans="1:24" ht="15.6" x14ac:dyDescent="0.25">
      <c r="A299" s="16" t="s">
        <v>294</v>
      </c>
      <c r="B299" s="28">
        <f>'Расчет субсидий'!AF299-'Расчет субсидий'!AE299</f>
        <v>-34.036363636363639</v>
      </c>
      <c r="C299" s="26">
        <f>'Расчет субсидий'!D299-1</f>
        <v>-1</v>
      </c>
      <c r="D299" s="32">
        <f>C299*'Расчет субсидий'!E299</f>
        <v>0</v>
      </c>
      <c r="E299" s="41">
        <f t="shared" si="27"/>
        <v>0</v>
      </c>
      <c r="F299" s="26" t="s">
        <v>380</v>
      </c>
      <c r="G299" s="32" t="s">
        <v>380</v>
      </c>
      <c r="H299" s="31" t="s">
        <v>380</v>
      </c>
      <c r="I299" s="26" t="s">
        <v>380</v>
      </c>
      <c r="J299" s="32" t="s">
        <v>380</v>
      </c>
      <c r="K299" s="31" t="s">
        <v>380</v>
      </c>
      <c r="L299" s="26">
        <f>'Расчет субсидий'!P299-1</f>
        <v>-0.60816711908414955</v>
      </c>
      <c r="M299" s="32">
        <f>L299*'Расчет субсидий'!Q299</f>
        <v>-12.163342381682991</v>
      </c>
      <c r="N299" s="41">
        <f t="shared" si="28"/>
        <v>-9.8188597239010118</v>
      </c>
      <c r="O299" s="27">
        <f>'Расчет субсидий'!R299-1</f>
        <v>0</v>
      </c>
      <c r="P299" s="32">
        <f>O299*'Расчет субсидий'!S299</f>
        <v>0</v>
      </c>
      <c r="Q299" s="41">
        <f t="shared" si="29"/>
        <v>0</v>
      </c>
      <c r="R299" s="27">
        <f>'Расчет субсидий'!V299-1</f>
        <v>-1</v>
      </c>
      <c r="S299" s="32">
        <f>R299*'Расчет субсидий'!W299</f>
        <v>-30</v>
      </c>
      <c r="T299" s="41">
        <f t="shared" si="30"/>
        <v>-24.217503912462625</v>
      </c>
      <c r="U299" s="27">
        <f>'Расчет субсидий'!Z299-1</f>
        <v>0</v>
      </c>
      <c r="V299" s="32">
        <f>U299*'Расчет субсидий'!AA299</f>
        <v>0</v>
      </c>
      <c r="W299" s="41">
        <f t="shared" si="31"/>
        <v>0</v>
      </c>
      <c r="X299" s="32">
        <f t="shared" si="26"/>
        <v>-42.163342381682995</v>
      </c>
    </row>
    <row r="300" spans="1:24" ht="15.6" x14ac:dyDescent="0.25">
      <c r="A300" s="16" t="s">
        <v>295</v>
      </c>
      <c r="B300" s="28">
        <f>'Расчет субсидий'!AF300-'Расчет субсидий'!AE300</f>
        <v>-46.718181818181812</v>
      </c>
      <c r="C300" s="26">
        <f>'Расчет субсидий'!D300-1</f>
        <v>-1</v>
      </c>
      <c r="D300" s="32">
        <f>C300*'Расчет субсидий'!E300</f>
        <v>0</v>
      </c>
      <c r="E300" s="41">
        <f t="shared" si="27"/>
        <v>0</v>
      </c>
      <c r="F300" s="26" t="s">
        <v>380</v>
      </c>
      <c r="G300" s="32" t="s">
        <v>380</v>
      </c>
      <c r="H300" s="31" t="s">
        <v>380</v>
      </c>
      <c r="I300" s="26" t="s">
        <v>380</v>
      </c>
      <c r="J300" s="32" t="s">
        <v>380</v>
      </c>
      <c r="K300" s="31" t="s">
        <v>380</v>
      </c>
      <c r="L300" s="26">
        <f>'Расчет субсидий'!P300-1</f>
        <v>-0.61678004535147402</v>
      </c>
      <c r="M300" s="32">
        <f>L300*'Расчет субсидий'!Q300</f>
        <v>-12.33560090702948</v>
      </c>
      <c r="N300" s="41">
        <f t="shared" si="28"/>
        <v>-13.612582168768563</v>
      </c>
      <c r="O300" s="27">
        <f>'Расчет субсидий'!R300-1</f>
        <v>0</v>
      </c>
      <c r="P300" s="32">
        <f>O300*'Расчет субсидий'!S300</f>
        <v>0</v>
      </c>
      <c r="Q300" s="41">
        <f t="shared" si="29"/>
        <v>0</v>
      </c>
      <c r="R300" s="27">
        <f>'Расчет субсидий'!V300-1</f>
        <v>-1</v>
      </c>
      <c r="S300" s="32">
        <f>R300*'Расчет субсидий'!W300</f>
        <v>-30</v>
      </c>
      <c r="T300" s="41">
        <f t="shared" si="30"/>
        <v>-33.105599649413243</v>
      </c>
      <c r="U300" s="27">
        <f>'Расчет субсидий'!Z300-1</f>
        <v>0</v>
      </c>
      <c r="V300" s="32">
        <f>U300*'Расчет субсидий'!AA300</f>
        <v>0</v>
      </c>
      <c r="W300" s="41">
        <f t="shared" si="31"/>
        <v>0</v>
      </c>
      <c r="X300" s="32">
        <f t="shared" si="26"/>
        <v>-42.33560090702948</v>
      </c>
    </row>
    <row r="301" spans="1:24" ht="15.6" x14ac:dyDescent="0.25">
      <c r="A301" s="16" t="s">
        <v>296</v>
      </c>
      <c r="B301" s="28">
        <f>'Расчет субсидий'!AF301-'Расчет субсидий'!AE301</f>
        <v>-16.927272727272726</v>
      </c>
      <c r="C301" s="26">
        <f>'Расчет субсидий'!D301-1</f>
        <v>-1</v>
      </c>
      <c r="D301" s="32">
        <f>C301*'Расчет субсидий'!E301</f>
        <v>0</v>
      </c>
      <c r="E301" s="41">
        <f t="shared" si="27"/>
        <v>0</v>
      </c>
      <c r="F301" s="26" t="s">
        <v>380</v>
      </c>
      <c r="G301" s="32" t="s">
        <v>380</v>
      </c>
      <c r="H301" s="31" t="s">
        <v>380</v>
      </c>
      <c r="I301" s="26" t="s">
        <v>380</v>
      </c>
      <c r="J301" s="32" t="s">
        <v>380</v>
      </c>
      <c r="K301" s="31" t="s">
        <v>380</v>
      </c>
      <c r="L301" s="26">
        <f>'Расчет субсидий'!P301-1</f>
        <v>-0.19615384615384623</v>
      </c>
      <c r="M301" s="32">
        <f>L301*'Расчет субсидий'!Q301</f>
        <v>-3.9230769230769247</v>
      </c>
      <c r="N301" s="41">
        <f t="shared" si="28"/>
        <v>-1.2315134223836084</v>
      </c>
      <c r="O301" s="27">
        <f>'Расчет субсидий'!R301-1</f>
        <v>0</v>
      </c>
      <c r="P301" s="32">
        <f>O301*'Расчет субсидий'!S301</f>
        <v>0</v>
      </c>
      <c r="Q301" s="41">
        <f t="shared" si="29"/>
        <v>0</v>
      </c>
      <c r="R301" s="27">
        <f>'Расчет субсидий'!V301-1</f>
        <v>-1</v>
      </c>
      <c r="S301" s="32">
        <f>R301*'Расчет субсидий'!W301</f>
        <v>-20</v>
      </c>
      <c r="T301" s="41">
        <f t="shared" si="30"/>
        <v>-6.2783037219556475</v>
      </c>
      <c r="U301" s="27">
        <f>'Расчет субсидий'!Z301-1</f>
        <v>-1</v>
      </c>
      <c r="V301" s="32">
        <f>U301*'Расчет субсидий'!AA301</f>
        <v>-30</v>
      </c>
      <c r="W301" s="41">
        <f t="shared" si="31"/>
        <v>-9.4174555829334707</v>
      </c>
      <c r="X301" s="32">
        <f t="shared" si="26"/>
        <v>-53.92307692307692</v>
      </c>
    </row>
    <row r="302" spans="1:24" ht="15.6" x14ac:dyDescent="0.25">
      <c r="A302" s="16" t="s">
        <v>297</v>
      </c>
      <c r="B302" s="28">
        <f>'Расчет субсидий'!AF302-'Расчет субсидий'!AE302</f>
        <v>-102.10909090909091</v>
      </c>
      <c r="C302" s="26">
        <f>'Расчет субсидий'!D302-1</f>
        <v>-1</v>
      </c>
      <c r="D302" s="32">
        <f>C302*'Расчет субсидий'!E302</f>
        <v>0</v>
      </c>
      <c r="E302" s="41">
        <f t="shared" si="27"/>
        <v>0</v>
      </c>
      <c r="F302" s="26" t="s">
        <v>380</v>
      </c>
      <c r="G302" s="32" t="s">
        <v>380</v>
      </c>
      <c r="H302" s="31" t="s">
        <v>380</v>
      </c>
      <c r="I302" s="26" t="s">
        <v>380</v>
      </c>
      <c r="J302" s="32" t="s">
        <v>380</v>
      </c>
      <c r="K302" s="31" t="s">
        <v>380</v>
      </c>
      <c r="L302" s="26">
        <f>'Расчет субсидий'!P302-1</f>
        <v>-0.11643270024772923</v>
      </c>
      <c r="M302" s="32">
        <f>L302*'Расчет субсидий'!Q302</f>
        <v>-2.3286540049545845</v>
      </c>
      <c r="N302" s="41">
        <f t="shared" si="28"/>
        <v>-4.5439109415123324</v>
      </c>
      <c r="O302" s="27">
        <f>'Расчет субсидий'!R302-1</f>
        <v>0</v>
      </c>
      <c r="P302" s="32">
        <f>O302*'Расчет субсидий'!S302</f>
        <v>0</v>
      </c>
      <c r="Q302" s="41">
        <f t="shared" si="29"/>
        <v>0</v>
      </c>
      <c r="R302" s="27">
        <f>'Расчет субсидий'!V302-1</f>
        <v>-1</v>
      </c>
      <c r="S302" s="32">
        <f>R302*'Расчет субсидий'!W302</f>
        <v>-20</v>
      </c>
      <c r="T302" s="41">
        <f t="shared" si="30"/>
        <v>-39.026071987031429</v>
      </c>
      <c r="U302" s="27">
        <f>'Расчет субсидий'!Z302-1</f>
        <v>-1</v>
      </c>
      <c r="V302" s="32">
        <f>U302*'Расчет субсидий'!AA302</f>
        <v>-30</v>
      </c>
      <c r="W302" s="41">
        <f t="shared" si="31"/>
        <v>-58.539107980547151</v>
      </c>
      <c r="X302" s="32">
        <f t="shared" si="26"/>
        <v>-52.328654004954586</v>
      </c>
    </row>
    <row r="303" spans="1:24" ht="15.6" x14ac:dyDescent="0.25">
      <c r="A303" s="16" t="s">
        <v>298</v>
      </c>
      <c r="B303" s="28">
        <f>'Расчет субсидий'!AF303-'Расчет субсидий'!AE303</f>
        <v>8.6909090909090914</v>
      </c>
      <c r="C303" s="26">
        <f>'Расчет субсидий'!D303-1</f>
        <v>239.67864077669904</v>
      </c>
      <c r="D303" s="32">
        <f>C303*'Расчет субсидий'!E303</f>
        <v>2396.7864077669906</v>
      </c>
      <c r="E303" s="41">
        <f t="shared" si="27"/>
        <v>8.7613788627756541</v>
      </c>
      <c r="F303" s="26" t="s">
        <v>380</v>
      </c>
      <c r="G303" s="32" t="s">
        <v>380</v>
      </c>
      <c r="H303" s="31" t="s">
        <v>380</v>
      </c>
      <c r="I303" s="26" t="s">
        <v>380</v>
      </c>
      <c r="J303" s="32" t="s">
        <v>380</v>
      </c>
      <c r="K303" s="31" t="s">
        <v>380</v>
      </c>
      <c r="L303" s="26">
        <f>'Расчет субсидий'!P303-1</f>
        <v>-0.37369895460860447</v>
      </c>
      <c r="M303" s="32">
        <f>L303*'Расчет субсидий'!Q303</f>
        <v>-7.4739790921720894</v>
      </c>
      <c r="N303" s="41">
        <f t="shared" si="28"/>
        <v>-2.7320900279967607E-2</v>
      </c>
      <c r="O303" s="27">
        <f>'Расчет субсидий'!R303-1</f>
        <v>0</v>
      </c>
      <c r="P303" s="32">
        <f>O303*'Расчет субсидий'!S303</f>
        <v>0</v>
      </c>
      <c r="Q303" s="41">
        <f t="shared" si="29"/>
        <v>0</v>
      </c>
      <c r="R303" s="27">
        <f>'Расчет субсидий'!V303-1</f>
        <v>-4.5098039215686225E-2</v>
      </c>
      <c r="S303" s="32">
        <f>R303*'Расчет субсидий'!W303</f>
        <v>-1.803921568627449</v>
      </c>
      <c r="T303" s="41">
        <f t="shared" si="30"/>
        <v>-6.594179710908199E-3</v>
      </c>
      <c r="U303" s="27">
        <f>'Расчет субсидий'!Z303-1</f>
        <v>-1</v>
      </c>
      <c r="V303" s="32">
        <f>U303*'Расчет субсидий'!AA303</f>
        <v>-10</v>
      </c>
      <c r="W303" s="41">
        <f t="shared" si="31"/>
        <v>-3.6554691875686794E-2</v>
      </c>
      <c r="X303" s="32">
        <f t="shared" si="26"/>
        <v>2377.5085071061908</v>
      </c>
    </row>
    <row r="304" spans="1:24" ht="15.6" x14ac:dyDescent="0.25">
      <c r="A304" s="16" t="s">
        <v>299</v>
      </c>
      <c r="B304" s="28">
        <f>'Расчет субсидий'!AF304-'Расчет субсидий'!AE304</f>
        <v>-61.481818181818184</v>
      </c>
      <c r="C304" s="26">
        <f>'Расчет субсидий'!D304-1</f>
        <v>-1</v>
      </c>
      <c r="D304" s="32">
        <f>C304*'Расчет субсидий'!E304</f>
        <v>0</v>
      </c>
      <c r="E304" s="41">
        <f t="shared" si="27"/>
        <v>0</v>
      </c>
      <c r="F304" s="26" t="s">
        <v>380</v>
      </c>
      <c r="G304" s="32" t="s">
        <v>380</v>
      </c>
      <c r="H304" s="31" t="s">
        <v>380</v>
      </c>
      <c r="I304" s="26" t="s">
        <v>380</v>
      </c>
      <c r="J304" s="32" t="s">
        <v>380</v>
      </c>
      <c r="K304" s="31" t="s">
        <v>380</v>
      </c>
      <c r="L304" s="26">
        <f>'Расчет субсидий'!P304-1</f>
        <v>-0.46154366502063182</v>
      </c>
      <c r="M304" s="32">
        <f>L304*'Расчет субсидий'!Q304</f>
        <v>-9.230873300412636</v>
      </c>
      <c r="N304" s="41">
        <f t="shared" si="28"/>
        <v>-9.5816732438995764</v>
      </c>
      <c r="O304" s="27">
        <f>'Расчет субсидий'!R304-1</f>
        <v>0</v>
      </c>
      <c r="P304" s="32">
        <f>O304*'Расчет субсидий'!S304</f>
        <v>0</v>
      </c>
      <c r="Q304" s="41">
        <f t="shared" si="29"/>
        <v>0</v>
      </c>
      <c r="R304" s="27">
        <f>'Расчет субсидий'!V304-1</f>
        <v>-1</v>
      </c>
      <c r="S304" s="32">
        <f>R304*'Расчет субсидий'!W304</f>
        <v>-10</v>
      </c>
      <c r="T304" s="41">
        <f t="shared" si="30"/>
        <v>-10.380028987583721</v>
      </c>
      <c r="U304" s="27">
        <f>'Расчет субсидий'!Z304-1</f>
        <v>-1</v>
      </c>
      <c r="V304" s="32">
        <f>U304*'Расчет субсидий'!AA304</f>
        <v>-40</v>
      </c>
      <c r="W304" s="41">
        <f t="shared" si="31"/>
        <v>-41.520115950334883</v>
      </c>
      <c r="X304" s="32">
        <f t="shared" ref="X304:X367" si="32">D304+M304+P304+S304+V304</f>
        <v>-59.23087330041264</v>
      </c>
    </row>
    <row r="305" spans="1:24" ht="15.6" x14ac:dyDescent="0.25">
      <c r="A305" s="16" t="s">
        <v>300</v>
      </c>
      <c r="B305" s="28">
        <f>'Расчет субсидий'!AF305-'Расчет субсидий'!AE305</f>
        <v>-26.245454545454546</v>
      </c>
      <c r="C305" s="26">
        <f>'Расчет субсидий'!D305-1</f>
        <v>-1</v>
      </c>
      <c r="D305" s="32">
        <f>C305*'Расчет субсидий'!E305</f>
        <v>0</v>
      </c>
      <c r="E305" s="41">
        <f t="shared" si="27"/>
        <v>0</v>
      </c>
      <c r="F305" s="26" t="s">
        <v>380</v>
      </c>
      <c r="G305" s="32" t="s">
        <v>380</v>
      </c>
      <c r="H305" s="31" t="s">
        <v>380</v>
      </c>
      <c r="I305" s="26" t="s">
        <v>380</v>
      </c>
      <c r="J305" s="32" t="s">
        <v>380</v>
      </c>
      <c r="K305" s="31" t="s">
        <v>380</v>
      </c>
      <c r="L305" s="26">
        <f>'Расчет субсидий'!P305-1</f>
        <v>-0.8985997102848865</v>
      </c>
      <c r="M305" s="32">
        <f>L305*'Расчет субсидий'!Q305</f>
        <v>-17.97199420569773</v>
      </c>
      <c r="N305" s="41">
        <f t="shared" si="28"/>
        <v>-9.8324692318250442</v>
      </c>
      <c r="O305" s="27">
        <f>'Расчет субсидий'!R305-1</f>
        <v>0</v>
      </c>
      <c r="P305" s="32">
        <f>O305*'Расчет субсидий'!S305</f>
        <v>0</v>
      </c>
      <c r="Q305" s="41">
        <f t="shared" si="29"/>
        <v>0</v>
      </c>
      <c r="R305" s="27">
        <f>'Расчет субсидий'!V305-1</f>
        <v>-1</v>
      </c>
      <c r="S305" s="32">
        <f>R305*'Расчет субсидий'!W305</f>
        <v>-30</v>
      </c>
      <c r="T305" s="41">
        <f t="shared" si="30"/>
        <v>-16.412985313629502</v>
      </c>
      <c r="U305" s="27">
        <f>'Расчет субсидий'!Z305-1</f>
        <v>0</v>
      </c>
      <c r="V305" s="32">
        <f>U305*'Расчет субсидий'!AA305</f>
        <v>0</v>
      </c>
      <c r="W305" s="41">
        <f t="shared" si="31"/>
        <v>0</v>
      </c>
      <c r="X305" s="32">
        <f t="shared" si="32"/>
        <v>-47.971994205697726</v>
      </c>
    </row>
    <row r="306" spans="1:24" ht="15.6" x14ac:dyDescent="0.25">
      <c r="A306" s="16" t="s">
        <v>301</v>
      </c>
      <c r="B306" s="28">
        <f>'Расчет субсидий'!AF306-'Расчет субсидий'!AE306</f>
        <v>-143.19090909090909</v>
      </c>
      <c r="C306" s="26">
        <f>'Расчет субсидий'!D306-1</f>
        <v>-1</v>
      </c>
      <c r="D306" s="32">
        <f>C306*'Расчет субсидий'!E306</f>
        <v>0</v>
      </c>
      <c r="E306" s="41">
        <f t="shared" si="27"/>
        <v>0</v>
      </c>
      <c r="F306" s="26" t="s">
        <v>380</v>
      </c>
      <c r="G306" s="32" t="s">
        <v>380</v>
      </c>
      <c r="H306" s="31" t="s">
        <v>380</v>
      </c>
      <c r="I306" s="26" t="s">
        <v>380</v>
      </c>
      <c r="J306" s="32" t="s">
        <v>380</v>
      </c>
      <c r="K306" s="31" t="s">
        <v>380</v>
      </c>
      <c r="L306" s="26">
        <f>'Расчет субсидий'!P306-1</f>
        <v>-0.58829174664107486</v>
      </c>
      <c r="M306" s="32">
        <f>L306*'Расчет субсидий'!Q306</f>
        <v>-11.765834932821498</v>
      </c>
      <c r="N306" s="41">
        <f t="shared" si="28"/>
        <v>-27.276577772755523</v>
      </c>
      <c r="O306" s="27">
        <f>'Расчет субсидий'!R306-1</f>
        <v>0</v>
      </c>
      <c r="P306" s="32">
        <f>O306*'Расчет субсидий'!S306</f>
        <v>0</v>
      </c>
      <c r="Q306" s="41">
        <f t="shared" si="29"/>
        <v>0</v>
      </c>
      <c r="R306" s="27">
        <f>'Расчет субсидий'!V306-1</f>
        <v>-1</v>
      </c>
      <c r="S306" s="32">
        <f>R306*'Расчет субсидий'!W306</f>
        <v>-35</v>
      </c>
      <c r="T306" s="41">
        <f t="shared" si="30"/>
        <v>-81.140031922707493</v>
      </c>
      <c r="U306" s="27">
        <f>'Расчет субсидий'!Z306-1</f>
        <v>-1</v>
      </c>
      <c r="V306" s="32">
        <f>U306*'Расчет субсидий'!AA306</f>
        <v>-15</v>
      </c>
      <c r="W306" s="41">
        <f t="shared" si="31"/>
        <v>-34.774299395446072</v>
      </c>
      <c r="X306" s="32">
        <f t="shared" si="32"/>
        <v>-61.765834932821498</v>
      </c>
    </row>
    <row r="307" spans="1:24" ht="15.6" x14ac:dyDescent="0.25">
      <c r="A307" s="16" t="s">
        <v>302</v>
      </c>
      <c r="B307" s="28">
        <f>'Расчет субсидий'!AF307-'Расчет субсидий'!AE307</f>
        <v>-145.46363636363637</v>
      </c>
      <c r="C307" s="26">
        <f>'Расчет субсидий'!D307-1</f>
        <v>-0.91144234984655847</v>
      </c>
      <c r="D307" s="32">
        <f>C307*'Расчет субсидий'!E307</f>
        <v>-9.1144234984655839</v>
      </c>
      <c r="E307" s="41">
        <f t="shared" si="27"/>
        <v>-17.783805697503507</v>
      </c>
      <c r="F307" s="26" t="s">
        <v>380</v>
      </c>
      <c r="G307" s="32" t="s">
        <v>380</v>
      </c>
      <c r="H307" s="31" t="s">
        <v>380</v>
      </c>
      <c r="I307" s="26" t="s">
        <v>380</v>
      </c>
      <c r="J307" s="32" t="s">
        <v>380</v>
      </c>
      <c r="K307" s="31" t="s">
        <v>380</v>
      </c>
      <c r="L307" s="26">
        <f>'Расчет субсидий'!P307-1</f>
        <v>-0.7718757410481385</v>
      </c>
      <c r="M307" s="32">
        <f>L307*'Расчет субсидий'!Q307</f>
        <v>-15.43751482096277</v>
      </c>
      <c r="N307" s="41">
        <f t="shared" si="28"/>
        <v>-30.121242893151837</v>
      </c>
      <c r="O307" s="27">
        <f>'Расчет субсидий'!R307-1</f>
        <v>0</v>
      </c>
      <c r="P307" s="32">
        <f>O307*'Расчет субсидий'!S307</f>
        <v>0</v>
      </c>
      <c r="Q307" s="41">
        <f t="shared" si="29"/>
        <v>0</v>
      </c>
      <c r="R307" s="27">
        <f>'Расчет субсидий'!V307-1</f>
        <v>-1</v>
      </c>
      <c r="S307" s="32">
        <f>R307*'Расчет субсидий'!W307</f>
        <v>-20</v>
      </c>
      <c r="T307" s="41">
        <f t="shared" si="30"/>
        <v>-39.023435109192405</v>
      </c>
      <c r="U307" s="27">
        <f>'Расчет субсидий'!Z307-1</f>
        <v>-1</v>
      </c>
      <c r="V307" s="32">
        <f>U307*'Расчет субсидий'!AA307</f>
        <v>-30</v>
      </c>
      <c r="W307" s="41">
        <f t="shared" si="31"/>
        <v>-58.535152663788608</v>
      </c>
      <c r="X307" s="32">
        <f t="shared" si="32"/>
        <v>-74.551938319428359</v>
      </c>
    </row>
    <row r="308" spans="1:24" ht="15.6" x14ac:dyDescent="0.25">
      <c r="A308" s="16" t="s">
        <v>303</v>
      </c>
      <c r="B308" s="28">
        <f>'Расчет субсидий'!AF308-'Расчет субсидий'!AE308</f>
        <v>5.836363636363636</v>
      </c>
      <c r="C308" s="26">
        <f>'Расчет субсидий'!D308-1</f>
        <v>0.26384974550961182</v>
      </c>
      <c r="D308" s="32">
        <f>C308*'Расчет субсидий'!E308</f>
        <v>2.6384974550961182</v>
      </c>
      <c r="E308" s="41">
        <f t="shared" si="27"/>
        <v>1.3241357471136945</v>
      </c>
      <c r="F308" s="26" t="s">
        <v>380</v>
      </c>
      <c r="G308" s="32" t="s">
        <v>380</v>
      </c>
      <c r="H308" s="31" t="s">
        <v>380</v>
      </c>
      <c r="I308" s="26" t="s">
        <v>380</v>
      </c>
      <c r="J308" s="32" t="s">
        <v>380</v>
      </c>
      <c r="K308" s="31" t="s">
        <v>380</v>
      </c>
      <c r="L308" s="26">
        <f>'Расчет субсидий'!P308-1</f>
        <v>-0.42316982257343072</v>
      </c>
      <c r="M308" s="32">
        <f>L308*'Расчет субсидий'!Q308</f>
        <v>-8.4633964514686149</v>
      </c>
      <c r="N308" s="41">
        <f t="shared" si="28"/>
        <v>-4.2473741112539889</v>
      </c>
      <c r="O308" s="27">
        <f>'Расчет субсидий'!R308-1</f>
        <v>0</v>
      </c>
      <c r="P308" s="32">
        <f>O308*'Расчет субсидий'!S308</f>
        <v>0</v>
      </c>
      <c r="Q308" s="41">
        <f t="shared" si="29"/>
        <v>0</v>
      </c>
      <c r="R308" s="27">
        <f>'Расчет субсидий'!V308-1</f>
        <v>0.68636363636363629</v>
      </c>
      <c r="S308" s="32">
        <f>R308*'Расчет субсидий'!W308</f>
        <v>27.454545454545453</v>
      </c>
      <c r="T308" s="41">
        <f t="shared" si="30"/>
        <v>13.778123979959306</v>
      </c>
      <c r="U308" s="27">
        <f>'Расчет субсидий'!Z308-1</f>
        <v>-1</v>
      </c>
      <c r="V308" s="32">
        <f>U308*'Расчет субсидий'!AA308</f>
        <v>-10</v>
      </c>
      <c r="W308" s="41">
        <f t="shared" si="31"/>
        <v>-5.018521979455377</v>
      </c>
      <c r="X308" s="32">
        <f t="shared" si="32"/>
        <v>11.629646458172957</v>
      </c>
    </row>
    <row r="309" spans="1:24" ht="15.6" x14ac:dyDescent="0.25">
      <c r="A309" s="16" t="s">
        <v>304</v>
      </c>
      <c r="B309" s="28">
        <f>'Расчет субсидий'!AF309-'Расчет субсидий'!AE309</f>
        <v>-36.590909090909093</v>
      </c>
      <c r="C309" s="26">
        <f>'Расчет субсидий'!D309-1</f>
        <v>-1</v>
      </c>
      <c r="D309" s="32">
        <f>C309*'Расчет субсидий'!E309</f>
        <v>0</v>
      </c>
      <c r="E309" s="41">
        <f t="shared" si="27"/>
        <v>0</v>
      </c>
      <c r="F309" s="26" t="s">
        <v>380</v>
      </c>
      <c r="G309" s="32" t="s">
        <v>380</v>
      </c>
      <c r="H309" s="31" t="s">
        <v>380</v>
      </c>
      <c r="I309" s="26" t="s">
        <v>380</v>
      </c>
      <c r="J309" s="32" t="s">
        <v>380</v>
      </c>
      <c r="K309" s="31" t="s">
        <v>380</v>
      </c>
      <c r="L309" s="26">
        <f>'Расчет субсидий'!P309-1</f>
        <v>-0.19475357710651831</v>
      </c>
      <c r="M309" s="32">
        <f>L309*'Расчет субсидий'!Q309</f>
        <v>-3.8950715421303661</v>
      </c>
      <c r="N309" s="41">
        <f t="shared" si="28"/>
        <v>-5.5893968463693788</v>
      </c>
      <c r="O309" s="27">
        <f>'Расчет субсидий'!R309-1</f>
        <v>0</v>
      </c>
      <c r="P309" s="32">
        <f>O309*'Расчет субсидий'!S309</f>
        <v>0</v>
      </c>
      <c r="Q309" s="41">
        <f t="shared" si="29"/>
        <v>0</v>
      </c>
      <c r="R309" s="27">
        <f>'Расчет субсидий'!V309-1</f>
        <v>-5.3465346534653513E-2</v>
      </c>
      <c r="S309" s="32">
        <f>R309*'Расчет субсидий'!W309</f>
        <v>-1.6039603960396054</v>
      </c>
      <c r="T309" s="41">
        <f t="shared" si="30"/>
        <v>-2.3016704782838855</v>
      </c>
      <c r="U309" s="27">
        <f>'Расчет субсидий'!Z309-1</f>
        <v>-1</v>
      </c>
      <c r="V309" s="32">
        <f>U309*'Расчет субсидий'!AA309</f>
        <v>-20</v>
      </c>
      <c r="W309" s="41">
        <f t="shared" si="31"/>
        <v>-28.69984176625583</v>
      </c>
      <c r="X309" s="32">
        <f t="shared" si="32"/>
        <v>-25.499031938169971</v>
      </c>
    </row>
    <row r="310" spans="1:24" ht="15.6" x14ac:dyDescent="0.25">
      <c r="A310" s="16" t="s">
        <v>305</v>
      </c>
      <c r="B310" s="28">
        <f>'Расчет субсидий'!AF310-'Расчет субсидий'!AE310</f>
        <v>-60.300000000000011</v>
      </c>
      <c r="C310" s="26">
        <f>'Расчет субсидий'!D310-1</f>
        <v>-7.582469067444686E-2</v>
      </c>
      <c r="D310" s="32">
        <f>C310*'Расчет субсидий'!E310</f>
        <v>-0.7582469067444686</v>
      </c>
      <c r="E310" s="41">
        <f t="shared" si="27"/>
        <v>-2.3482614568666937</v>
      </c>
      <c r="F310" s="26" t="s">
        <v>380</v>
      </c>
      <c r="G310" s="32" t="s">
        <v>380</v>
      </c>
      <c r="H310" s="31" t="s">
        <v>380</v>
      </c>
      <c r="I310" s="26" t="s">
        <v>380</v>
      </c>
      <c r="J310" s="32" t="s">
        <v>380</v>
      </c>
      <c r="K310" s="31" t="s">
        <v>380</v>
      </c>
      <c r="L310" s="26">
        <f>'Расчет субсидий'!P310-1</f>
        <v>0.25568181818181812</v>
      </c>
      <c r="M310" s="32">
        <f>L310*'Расчет субсидий'!Q310</f>
        <v>5.1136363636363624</v>
      </c>
      <c r="N310" s="41">
        <f t="shared" si="28"/>
        <v>15.836734802804818</v>
      </c>
      <c r="O310" s="27">
        <f>'Расчет субсидий'!R310-1</f>
        <v>0</v>
      </c>
      <c r="P310" s="32">
        <f>O310*'Расчет субсидий'!S310</f>
        <v>0</v>
      </c>
      <c r="Q310" s="41">
        <f t="shared" si="29"/>
        <v>0</v>
      </c>
      <c r="R310" s="27">
        <f>'Расчет субсидий'!V310-1</f>
        <v>-0.12753623188405794</v>
      </c>
      <c r="S310" s="32">
        <f>R310*'Расчет субсидий'!W310</f>
        <v>-3.8260869565217384</v>
      </c>
      <c r="T310" s="41">
        <f t="shared" si="30"/>
        <v>-11.849243894968167</v>
      </c>
      <c r="U310" s="27">
        <f>'Расчет субсидий'!Z310-1</f>
        <v>-1</v>
      </c>
      <c r="V310" s="32">
        <f>U310*'Расчет субсидий'!AA310</f>
        <v>-20</v>
      </c>
      <c r="W310" s="41">
        <f t="shared" si="31"/>
        <v>-61.939229450969975</v>
      </c>
      <c r="X310" s="32">
        <f t="shared" si="32"/>
        <v>-19.470697499629843</v>
      </c>
    </row>
    <row r="311" spans="1:24" ht="15.6" x14ac:dyDescent="0.25">
      <c r="A311" s="16" t="s">
        <v>306</v>
      </c>
      <c r="B311" s="28">
        <f>'Расчет субсидий'!AF311-'Расчет субсидий'!AE311</f>
        <v>15.963636363636354</v>
      </c>
      <c r="C311" s="26">
        <f>'Расчет субсидий'!D311-1</f>
        <v>2.5950256504214</v>
      </c>
      <c r="D311" s="32">
        <f>C311*'Расчет субсидий'!E311</f>
        <v>25.950256504214</v>
      </c>
      <c r="E311" s="41">
        <f t="shared" si="27"/>
        <v>23.607202365703017</v>
      </c>
      <c r="F311" s="26" t="s">
        <v>380</v>
      </c>
      <c r="G311" s="32" t="s">
        <v>380</v>
      </c>
      <c r="H311" s="31" t="s">
        <v>380</v>
      </c>
      <c r="I311" s="26" t="s">
        <v>380</v>
      </c>
      <c r="J311" s="32" t="s">
        <v>380</v>
      </c>
      <c r="K311" s="31" t="s">
        <v>380</v>
      </c>
      <c r="L311" s="26">
        <f>'Расчет субсидий'!P311-1</f>
        <v>-0.68261013267859671</v>
      </c>
      <c r="M311" s="32">
        <f>L311*'Расчет субсидий'!Q311</f>
        <v>-13.652202653571933</v>
      </c>
      <c r="N311" s="41">
        <f t="shared" si="28"/>
        <v>-12.419542393660903</v>
      </c>
      <c r="O311" s="27">
        <f>'Расчет субсидий'!R311-1</f>
        <v>0</v>
      </c>
      <c r="P311" s="32">
        <f>O311*'Расчет субсидий'!S311</f>
        <v>0</v>
      </c>
      <c r="Q311" s="41">
        <f t="shared" si="29"/>
        <v>0</v>
      </c>
      <c r="R311" s="27">
        <f>'Расчет субсидий'!V311-1</f>
        <v>0.15000000000000013</v>
      </c>
      <c r="S311" s="32">
        <f>R311*'Расчет субсидий'!W311</f>
        <v>5.2500000000000044</v>
      </c>
      <c r="T311" s="41">
        <f t="shared" si="30"/>
        <v>4.7759763915942406</v>
      </c>
      <c r="U311" s="27">
        <f>'Расчет субсидий'!Z311-1</f>
        <v>0</v>
      </c>
      <c r="V311" s="32">
        <f>U311*'Расчет субсидий'!AA311</f>
        <v>0</v>
      </c>
      <c r="W311" s="41">
        <f t="shared" si="31"/>
        <v>0</v>
      </c>
      <c r="X311" s="32">
        <f t="shared" si="32"/>
        <v>17.54805385064207</v>
      </c>
    </row>
    <row r="312" spans="1:24" ht="15.6" x14ac:dyDescent="0.25">
      <c r="A312" s="36" t="s">
        <v>307</v>
      </c>
      <c r="B312" s="46"/>
      <c r="C312" s="47"/>
      <c r="D312" s="48"/>
      <c r="E312" s="44"/>
      <c r="F312" s="47"/>
      <c r="G312" s="48"/>
      <c r="H312" s="44"/>
      <c r="I312" s="47"/>
      <c r="J312" s="48"/>
      <c r="K312" s="44"/>
      <c r="L312" s="47"/>
      <c r="M312" s="48"/>
      <c r="N312" s="44"/>
      <c r="O312" s="49"/>
      <c r="P312" s="48"/>
      <c r="Q312" s="44"/>
      <c r="R312" s="49"/>
      <c r="S312" s="48"/>
      <c r="T312" s="44"/>
      <c r="U312" s="49"/>
      <c r="V312" s="48"/>
      <c r="W312" s="44"/>
      <c r="X312" s="48"/>
    </row>
    <row r="313" spans="1:24" ht="15.6" x14ac:dyDescent="0.25">
      <c r="A313" s="16" t="s">
        <v>308</v>
      </c>
      <c r="B313" s="28">
        <f>'Расчет субсидий'!AF313-'Расчет субсидий'!AE313</f>
        <v>-35.590909090909093</v>
      </c>
      <c r="C313" s="26">
        <f>'Расчет субсидий'!D313-1</f>
        <v>-0.32471690282800736</v>
      </c>
      <c r="D313" s="32">
        <f>C313*'Расчет субсидий'!E313</f>
        <v>-3.2471690282800738</v>
      </c>
      <c r="E313" s="41">
        <f t="shared" si="27"/>
        <v>-3.7978080559472196</v>
      </c>
      <c r="F313" s="26" t="s">
        <v>380</v>
      </c>
      <c r="G313" s="32" t="s">
        <v>380</v>
      </c>
      <c r="H313" s="31" t="s">
        <v>380</v>
      </c>
      <c r="I313" s="26" t="s">
        <v>380</v>
      </c>
      <c r="J313" s="32" t="s">
        <v>380</v>
      </c>
      <c r="K313" s="31" t="s">
        <v>380</v>
      </c>
      <c r="L313" s="26">
        <f>'Расчет субсидий'!P313-1</f>
        <v>-0.35917312661498701</v>
      </c>
      <c r="M313" s="32">
        <f>L313*'Расчет субсидий'!Q313</f>
        <v>-7.1834625322997407</v>
      </c>
      <c r="N313" s="41">
        <f t="shared" si="28"/>
        <v>-8.4015989426990494</v>
      </c>
      <c r="O313" s="27">
        <f>'Расчет субсидий'!R313-1</f>
        <v>0</v>
      </c>
      <c r="P313" s="32">
        <f>O313*'Расчет субсидий'!S313</f>
        <v>0</v>
      </c>
      <c r="Q313" s="41">
        <f t="shared" si="29"/>
        <v>0</v>
      </c>
      <c r="R313" s="27">
        <f>'Расчет субсидий'!V313-1</f>
        <v>-1</v>
      </c>
      <c r="S313" s="32">
        <f>R313*'Расчет субсидий'!W313</f>
        <v>-20</v>
      </c>
      <c r="T313" s="41">
        <f t="shared" si="30"/>
        <v>-23.391502092262822</v>
      </c>
      <c r="U313" s="27">
        <f>'Расчет субсидий'!Z313-1</f>
        <v>0</v>
      </c>
      <c r="V313" s="32">
        <f>U313*'Расчет субсидий'!AA313</f>
        <v>0</v>
      </c>
      <c r="W313" s="41">
        <f t="shared" si="31"/>
        <v>0</v>
      </c>
      <c r="X313" s="32">
        <f t="shared" si="32"/>
        <v>-30.430631560579815</v>
      </c>
    </row>
    <row r="314" spans="1:24" ht="15.6" x14ac:dyDescent="0.25">
      <c r="A314" s="16" t="s">
        <v>309</v>
      </c>
      <c r="B314" s="28">
        <f>'Расчет субсидий'!AF314-'Расчет субсидий'!AE314</f>
        <v>-17.545454545454547</v>
      </c>
      <c r="C314" s="26">
        <f>'Расчет субсидий'!D314-1</f>
        <v>0.89921988158463129</v>
      </c>
      <c r="D314" s="32">
        <f>C314*'Расчет субсидий'!E314</f>
        <v>8.9921988158463133</v>
      </c>
      <c r="E314" s="41">
        <f t="shared" si="27"/>
        <v>11.378351770029633</v>
      </c>
      <c r="F314" s="26" t="s">
        <v>380</v>
      </c>
      <c r="G314" s="32" t="s">
        <v>380</v>
      </c>
      <c r="H314" s="31" t="s">
        <v>380</v>
      </c>
      <c r="I314" s="26" t="s">
        <v>380</v>
      </c>
      <c r="J314" s="32" t="s">
        <v>380</v>
      </c>
      <c r="K314" s="31" t="s">
        <v>380</v>
      </c>
      <c r="L314" s="26">
        <f>'Расчет субсидий'!P314-1</f>
        <v>-0.39290989660265874</v>
      </c>
      <c r="M314" s="32">
        <f>L314*'Расчет субсидий'!Q314</f>
        <v>-7.8581979320531747</v>
      </c>
      <c r="N314" s="41">
        <f t="shared" si="28"/>
        <v>-9.9434345459370501</v>
      </c>
      <c r="O314" s="27">
        <f>'Расчет субсидий'!R314-1</f>
        <v>0</v>
      </c>
      <c r="P314" s="32">
        <f>O314*'Расчет субсидий'!S314</f>
        <v>0</v>
      </c>
      <c r="Q314" s="41">
        <f t="shared" si="29"/>
        <v>0</v>
      </c>
      <c r="R314" s="27">
        <f>'Расчет субсидий'!V314-1</f>
        <v>-1</v>
      </c>
      <c r="S314" s="32">
        <f>R314*'Расчет субсидий'!W314</f>
        <v>-15</v>
      </c>
      <c r="T314" s="41">
        <f t="shared" si="30"/>
        <v>-18.98037176954713</v>
      </c>
      <c r="U314" s="27">
        <f>'Расчет субсидий'!Z314-1</f>
        <v>0</v>
      </c>
      <c r="V314" s="32">
        <f>U314*'Расчет субсидий'!AA314</f>
        <v>0</v>
      </c>
      <c r="W314" s="41">
        <f t="shared" si="31"/>
        <v>0</v>
      </c>
      <c r="X314" s="32">
        <f t="shared" si="32"/>
        <v>-13.865999116206861</v>
      </c>
    </row>
    <row r="315" spans="1:24" ht="15.6" x14ac:dyDescent="0.25">
      <c r="A315" s="16" t="s">
        <v>310</v>
      </c>
      <c r="B315" s="28">
        <f>'Расчет субсидий'!AF315-'Расчет субсидий'!AE315</f>
        <v>-101.7909090909091</v>
      </c>
      <c r="C315" s="26">
        <f>'Расчет субсидий'!D315-1</f>
        <v>-0.68560967844635468</v>
      </c>
      <c r="D315" s="32">
        <f>C315*'Расчет субсидий'!E315</f>
        <v>-6.8560967844635465</v>
      </c>
      <c r="E315" s="41">
        <f t="shared" si="27"/>
        <v>-13.28107333951802</v>
      </c>
      <c r="F315" s="26" t="s">
        <v>380</v>
      </c>
      <c r="G315" s="32" t="s">
        <v>380</v>
      </c>
      <c r="H315" s="31" t="s">
        <v>380</v>
      </c>
      <c r="I315" s="26" t="s">
        <v>380</v>
      </c>
      <c r="J315" s="32" t="s">
        <v>380</v>
      </c>
      <c r="K315" s="31" t="s">
        <v>380</v>
      </c>
      <c r="L315" s="26">
        <f>'Расчет субсидий'!P315-1</f>
        <v>0.17542561065877149</v>
      </c>
      <c r="M315" s="32">
        <f>L315*'Расчет субсидий'!Q315</f>
        <v>3.5085122131754298</v>
      </c>
      <c r="N315" s="41">
        <f t="shared" si="28"/>
        <v>6.7964046425612867</v>
      </c>
      <c r="O315" s="27">
        <f>'Расчет субсидий'!R315-1</f>
        <v>0</v>
      </c>
      <c r="P315" s="32">
        <f>O315*'Расчет субсидий'!S315</f>
        <v>0</v>
      </c>
      <c r="Q315" s="41">
        <f t="shared" si="29"/>
        <v>0</v>
      </c>
      <c r="R315" s="27">
        <f>'Расчет субсидий'!V315-1</f>
        <v>-1</v>
      </c>
      <c r="S315" s="32">
        <f>R315*'Расчет субсидий'!W315</f>
        <v>-10</v>
      </c>
      <c r="T315" s="41">
        <f t="shared" si="30"/>
        <v>-19.371187071941538</v>
      </c>
      <c r="U315" s="27">
        <f>'Расчет субсидий'!Z315-1</f>
        <v>-0.98</v>
      </c>
      <c r="V315" s="32">
        <f>U315*'Расчет субсидий'!AA315</f>
        <v>-39.200000000000003</v>
      </c>
      <c r="W315" s="41">
        <f t="shared" si="31"/>
        <v>-75.93505332201083</v>
      </c>
      <c r="X315" s="32">
        <f t="shared" si="32"/>
        <v>-52.54758457128812</v>
      </c>
    </row>
    <row r="316" spans="1:24" ht="15.6" x14ac:dyDescent="0.25">
      <c r="A316" s="16" t="s">
        <v>311</v>
      </c>
      <c r="B316" s="28">
        <f>'Расчет субсидий'!AF316-'Расчет субсидий'!AE316</f>
        <v>-109.53636363636363</v>
      </c>
      <c r="C316" s="26">
        <f>'Расчет субсидий'!D316-1</f>
        <v>-1</v>
      </c>
      <c r="D316" s="32">
        <f>C316*'Расчет субсидий'!E316</f>
        <v>0</v>
      </c>
      <c r="E316" s="41">
        <f t="shared" si="27"/>
        <v>0</v>
      </c>
      <c r="F316" s="26" t="s">
        <v>380</v>
      </c>
      <c r="G316" s="32" t="s">
        <v>380</v>
      </c>
      <c r="H316" s="31" t="s">
        <v>380</v>
      </c>
      <c r="I316" s="26" t="s">
        <v>380</v>
      </c>
      <c r="J316" s="32" t="s">
        <v>380</v>
      </c>
      <c r="K316" s="31" t="s">
        <v>380</v>
      </c>
      <c r="L316" s="26">
        <f>'Расчет субсидий'!P316-1</f>
        <v>-0.55025996533795496</v>
      </c>
      <c r="M316" s="32">
        <f>L316*'Расчет субсидий'!Q316</f>
        <v>-11.005199306759099</v>
      </c>
      <c r="N316" s="41">
        <f t="shared" si="28"/>
        <v>-19.760111053719012</v>
      </c>
      <c r="O316" s="27">
        <f>'Расчет субсидий'!R316-1</f>
        <v>0</v>
      </c>
      <c r="P316" s="32">
        <f>O316*'Расчет субсидий'!S316</f>
        <v>0</v>
      </c>
      <c r="Q316" s="41">
        <f t="shared" si="29"/>
        <v>0</v>
      </c>
      <c r="R316" s="27">
        <f>'Расчет субсидий'!V316-1</f>
        <v>-1</v>
      </c>
      <c r="S316" s="32">
        <f>R316*'Расчет субсидий'!W316</f>
        <v>-20</v>
      </c>
      <c r="T316" s="41">
        <f t="shared" si="30"/>
        <v>-35.910501033057848</v>
      </c>
      <c r="U316" s="27">
        <f>'Расчет субсидий'!Z316-1</f>
        <v>-1</v>
      </c>
      <c r="V316" s="32">
        <f>U316*'Расчет субсидий'!AA316</f>
        <v>-30</v>
      </c>
      <c r="W316" s="41">
        <f t="shared" si="31"/>
        <v>-53.865751549586776</v>
      </c>
      <c r="X316" s="32">
        <f t="shared" si="32"/>
        <v>-61.005199306759096</v>
      </c>
    </row>
    <row r="317" spans="1:24" ht="15.6" x14ac:dyDescent="0.25">
      <c r="A317" s="16" t="s">
        <v>312</v>
      </c>
      <c r="B317" s="28">
        <f>'Расчет субсидий'!AF317-'Расчет субсидий'!AE317</f>
        <v>-40.972727272727269</v>
      </c>
      <c r="C317" s="26">
        <f>'Расчет субсидий'!D317-1</f>
        <v>-1</v>
      </c>
      <c r="D317" s="32">
        <f>C317*'Расчет субсидий'!E317</f>
        <v>0</v>
      </c>
      <c r="E317" s="41">
        <f t="shared" si="27"/>
        <v>0</v>
      </c>
      <c r="F317" s="26" t="s">
        <v>380</v>
      </c>
      <c r="G317" s="32" t="s">
        <v>380</v>
      </c>
      <c r="H317" s="31" t="s">
        <v>380</v>
      </c>
      <c r="I317" s="26" t="s">
        <v>380</v>
      </c>
      <c r="J317" s="32" t="s">
        <v>380</v>
      </c>
      <c r="K317" s="31" t="s">
        <v>380</v>
      </c>
      <c r="L317" s="26">
        <f>'Расчет субсидий'!P317-1</f>
        <v>0.98832684824902728</v>
      </c>
      <c r="M317" s="32">
        <f>L317*'Расчет субсидий'!Q317</f>
        <v>19.766536964980546</v>
      </c>
      <c r="N317" s="41">
        <f t="shared" si="28"/>
        <v>28.685426480906081</v>
      </c>
      <c r="O317" s="27">
        <f>'Расчет субсидий'!R317-1</f>
        <v>0</v>
      </c>
      <c r="P317" s="32">
        <f>O317*'Расчет субсидий'!S317</f>
        <v>0</v>
      </c>
      <c r="Q317" s="41">
        <f t="shared" si="29"/>
        <v>0</v>
      </c>
      <c r="R317" s="27">
        <f>'Расчет субсидий'!V317-1</f>
        <v>-1</v>
      </c>
      <c r="S317" s="32">
        <f>R317*'Расчет субсидий'!W317</f>
        <v>-20</v>
      </c>
      <c r="T317" s="41">
        <f t="shared" si="30"/>
        <v>-29.024230730680564</v>
      </c>
      <c r="U317" s="27">
        <f>'Расчет субсидий'!Z317-1</f>
        <v>-0.93333333333333335</v>
      </c>
      <c r="V317" s="32">
        <f>U317*'Расчет субсидий'!AA317</f>
        <v>-28</v>
      </c>
      <c r="W317" s="41">
        <f t="shared" si="31"/>
        <v>-40.633923022952786</v>
      </c>
      <c r="X317" s="32">
        <f t="shared" si="32"/>
        <v>-28.233463035019454</v>
      </c>
    </row>
    <row r="318" spans="1:24" ht="15.6" x14ac:dyDescent="0.25">
      <c r="A318" s="16" t="s">
        <v>313</v>
      </c>
      <c r="B318" s="28">
        <f>'Расчет субсидий'!AF318-'Расчет субсидий'!AE318</f>
        <v>-19.036363636363639</v>
      </c>
      <c r="C318" s="26">
        <f>'Расчет субсидий'!D318-1</f>
        <v>2.0177273728253691</v>
      </c>
      <c r="D318" s="32">
        <f>C318*'Расчет субсидий'!E318</f>
        <v>20.177273728253692</v>
      </c>
      <c r="E318" s="41">
        <f t="shared" si="27"/>
        <v>15.833407182221379</v>
      </c>
      <c r="F318" s="26" t="s">
        <v>380</v>
      </c>
      <c r="G318" s="32" t="s">
        <v>380</v>
      </c>
      <c r="H318" s="31" t="s">
        <v>380</v>
      </c>
      <c r="I318" s="26" t="s">
        <v>380</v>
      </c>
      <c r="J318" s="32" t="s">
        <v>380</v>
      </c>
      <c r="K318" s="31" t="s">
        <v>380</v>
      </c>
      <c r="L318" s="26">
        <f>'Расчет субсидий'!P318-1</f>
        <v>0.27818853974122004</v>
      </c>
      <c r="M318" s="32">
        <f>L318*'Расчет субсидий'!Q318</f>
        <v>5.5637707948244008</v>
      </c>
      <c r="N318" s="41">
        <f t="shared" si="28"/>
        <v>4.365973800496711</v>
      </c>
      <c r="O318" s="27">
        <f>'Расчет субсидий'!R318-1</f>
        <v>0</v>
      </c>
      <c r="P318" s="32">
        <f>O318*'Расчет субсидий'!S318</f>
        <v>0</v>
      </c>
      <c r="Q318" s="41">
        <f t="shared" si="29"/>
        <v>0</v>
      </c>
      <c r="R318" s="27">
        <f>'Расчет субсидий'!V318-1</f>
        <v>-1</v>
      </c>
      <c r="S318" s="32">
        <f>R318*'Расчет субсидий'!W318</f>
        <v>-20</v>
      </c>
      <c r="T318" s="41">
        <f t="shared" si="30"/>
        <v>-15.69429784763269</v>
      </c>
      <c r="U318" s="27">
        <f>'Расчет субсидий'!Z318-1</f>
        <v>-1</v>
      </c>
      <c r="V318" s="32">
        <f>U318*'Расчет субсидий'!AA318</f>
        <v>-30</v>
      </c>
      <c r="W318" s="41">
        <f t="shared" si="31"/>
        <v>-23.541446771449035</v>
      </c>
      <c r="X318" s="32">
        <f t="shared" si="32"/>
        <v>-24.258955476921908</v>
      </c>
    </row>
    <row r="319" spans="1:24" ht="15.6" x14ac:dyDescent="0.25">
      <c r="A319" s="16" t="s">
        <v>314</v>
      </c>
      <c r="B319" s="28">
        <f>'Расчет субсидий'!AF319-'Расчет субсидий'!AE319</f>
        <v>-116.66363636363639</v>
      </c>
      <c r="C319" s="26">
        <f>'Расчет субсидий'!D319-1</f>
        <v>-0.14818931516672651</v>
      </c>
      <c r="D319" s="32">
        <f>C319*'Расчет субсидий'!E319</f>
        <v>-1.4818931516672651</v>
      </c>
      <c r="E319" s="41">
        <f t="shared" si="27"/>
        <v>-4.0291474573389197</v>
      </c>
      <c r="F319" s="26" t="s">
        <v>380</v>
      </c>
      <c r="G319" s="32" t="s">
        <v>380</v>
      </c>
      <c r="H319" s="31" t="s">
        <v>380</v>
      </c>
      <c r="I319" s="26" t="s">
        <v>380</v>
      </c>
      <c r="J319" s="32" t="s">
        <v>380</v>
      </c>
      <c r="K319" s="31" t="s">
        <v>380</v>
      </c>
      <c r="L319" s="26">
        <f>'Расчет субсидий'!P319-1</f>
        <v>0.42868988391376472</v>
      </c>
      <c r="M319" s="32">
        <f>L319*'Расчет субсидий'!Q319</f>
        <v>8.5737976782752945</v>
      </c>
      <c r="N319" s="41">
        <f t="shared" si="28"/>
        <v>23.311461475002336</v>
      </c>
      <c r="O319" s="27">
        <f>'Расчет субсидий'!R319-1</f>
        <v>0</v>
      </c>
      <c r="P319" s="32">
        <f>O319*'Расчет субсидий'!S319</f>
        <v>0</v>
      </c>
      <c r="Q319" s="41">
        <f t="shared" si="29"/>
        <v>0</v>
      </c>
      <c r="R319" s="27">
        <f>'Расчет субсидий'!V319-1</f>
        <v>-1</v>
      </c>
      <c r="S319" s="32">
        <f>R319*'Расчет субсидий'!W319</f>
        <v>-20</v>
      </c>
      <c r="T319" s="41">
        <f t="shared" si="30"/>
        <v>-54.378380152519931</v>
      </c>
      <c r="U319" s="27">
        <f>'Расчет субсидий'!Z319-1</f>
        <v>-1</v>
      </c>
      <c r="V319" s="32">
        <f>U319*'Расчет субсидий'!AA319</f>
        <v>-30</v>
      </c>
      <c r="W319" s="41">
        <f t="shared" si="31"/>
        <v>-81.567570228779886</v>
      </c>
      <c r="X319" s="32">
        <f t="shared" si="32"/>
        <v>-42.908095473391967</v>
      </c>
    </row>
    <row r="320" spans="1:24" ht="15.6" x14ac:dyDescent="0.25">
      <c r="A320" s="16" t="s">
        <v>315</v>
      </c>
      <c r="B320" s="28">
        <f>'Расчет субсидий'!AF320-'Расчет субсидий'!AE320</f>
        <v>32.381818181818176</v>
      </c>
      <c r="C320" s="26">
        <f>'Расчет субсидий'!D320-1</f>
        <v>-1</v>
      </c>
      <c r="D320" s="32">
        <f>C320*'Расчет субсидий'!E320</f>
        <v>0</v>
      </c>
      <c r="E320" s="41">
        <f t="shared" si="27"/>
        <v>0</v>
      </c>
      <c r="F320" s="26" t="s">
        <v>380</v>
      </c>
      <c r="G320" s="32" t="s">
        <v>380</v>
      </c>
      <c r="H320" s="31" t="s">
        <v>380</v>
      </c>
      <c r="I320" s="26" t="s">
        <v>380</v>
      </c>
      <c r="J320" s="32" t="s">
        <v>380</v>
      </c>
      <c r="K320" s="31" t="s">
        <v>380</v>
      </c>
      <c r="L320" s="26">
        <f>'Расчет субсидий'!P320-1</f>
        <v>-0.39218158890290045</v>
      </c>
      <c r="M320" s="32">
        <f>L320*'Расчет субсидий'!Q320</f>
        <v>-7.8436317780580094</v>
      </c>
      <c r="N320" s="41">
        <f t="shared" si="28"/>
        <v>-0.34812067052153672</v>
      </c>
      <c r="O320" s="27">
        <f>'Расчет субсидий'!R320-1</f>
        <v>0</v>
      </c>
      <c r="P320" s="32">
        <f>O320*'Расчет субсидий'!S320</f>
        <v>0</v>
      </c>
      <c r="Q320" s="41">
        <f t="shared" si="29"/>
        <v>0</v>
      </c>
      <c r="R320" s="27">
        <f>'Расчет субсидий'!V320-1</f>
        <v>-0.75166666666666671</v>
      </c>
      <c r="S320" s="32">
        <f>R320*'Расчет субсидий'!W320</f>
        <v>-22.55</v>
      </c>
      <c r="T320" s="41">
        <f t="shared" si="30"/>
        <v>-1.000827338965707</v>
      </c>
      <c r="U320" s="27">
        <f>'Расчет субсидий'!Z320-1</f>
        <v>38</v>
      </c>
      <c r="V320" s="32">
        <f>U320*'Расчет субсидий'!AA320</f>
        <v>760</v>
      </c>
      <c r="W320" s="41">
        <f t="shared" si="31"/>
        <v>33.730766191305413</v>
      </c>
      <c r="X320" s="32">
        <f t="shared" si="32"/>
        <v>729.60636822194203</v>
      </c>
    </row>
    <row r="321" spans="1:24" ht="15.6" x14ac:dyDescent="0.25">
      <c r="A321" s="16" t="s">
        <v>316</v>
      </c>
      <c r="B321" s="28">
        <f>'Расчет субсидий'!AF321-'Расчет субсидий'!AE321</f>
        <v>-43.036363636363646</v>
      </c>
      <c r="C321" s="26">
        <f>'Расчет субсидий'!D321-1</f>
        <v>-1</v>
      </c>
      <c r="D321" s="32">
        <f>C321*'Расчет субсидий'!E321</f>
        <v>0</v>
      </c>
      <c r="E321" s="41">
        <f t="shared" si="27"/>
        <v>0</v>
      </c>
      <c r="F321" s="26" t="s">
        <v>380</v>
      </c>
      <c r="G321" s="32" t="s">
        <v>380</v>
      </c>
      <c r="H321" s="31" t="s">
        <v>380</v>
      </c>
      <c r="I321" s="26" t="s">
        <v>380</v>
      </c>
      <c r="J321" s="32" t="s">
        <v>380</v>
      </c>
      <c r="K321" s="31" t="s">
        <v>380</v>
      </c>
      <c r="L321" s="26">
        <f>'Расчет субсидий'!P321-1</f>
        <v>1.0093786635404456</v>
      </c>
      <c r="M321" s="32">
        <f>L321*'Расчет субсидий'!Q321</f>
        <v>20.187573270808912</v>
      </c>
      <c r="N321" s="41">
        <f t="shared" si="28"/>
        <v>29.142201408501066</v>
      </c>
      <c r="O321" s="27">
        <f>'Расчет субсидий'!R321-1</f>
        <v>0</v>
      </c>
      <c r="P321" s="32">
        <f>O321*'Расчет субсидий'!S321</f>
        <v>0</v>
      </c>
      <c r="Q321" s="41">
        <f t="shared" si="29"/>
        <v>0</v>
      </c>
      <c r="R321" s="27">
        <f>'Расчет субсидий'!V321-1</f>
        <v>-1</v>
      </c>
      <c r="S321" s="32">
        <f>R321*'Расчет субсидий'!W321</f>
        <v>-10</v>
      </c>
      <c r="T321" s="41">
        <f t="shared" si="30"/>
        <v>-14.435713008972943</v>
      </c>
      <c r="U321" s="27">
        <f>'Расчет субсидий'!Z321-1</f>
        <v>-1</v>
      </c>
      <c r="V321" s="32">
        <f>U321*'Расчет субсидий'!AA321</f>
        <v>-40</v>
      </c>
      <c r="W321" s="41">
        <f t="shared" si="31"/>
        <v>-57.742852035891772</v>
      </c>
      <c r="X321" s="32">
        <f t="shared" si="32"/>
        <v>-29.812426729191088</v>
      </c>
    </row>
    <row r="322" spans="1:24" ht="15.6" x14ac:dyDescent="0.25">
      <c r="A322" s="16" t="s">
        <v>317</v>
      </c>
      <c r="B322" s="28">
        <f>'Расчет субсидий'!AF322-'Расчет субсидий'!AE322</f>
        <v>0.80909090909091219</v>
      </c>
      <c r="C322" s="26">
        <f>'Расчет субсидий'!D322-1</f>
        <v>-1</v>
      </c>
      <c r="D322" s="32">
        <f>C322*'Расчет субсидий'!E322</f>
        <v>-10</v>
      </c>
      <c r="E322" s="41">
        <f t="shared" si="27"/>
        <v>-7.1607998983823213</v>
      </c>
      <c r="F322" s="26" t="s">
        <v>380</v>
      </c>
      <c r="G322" s="32" t="s">
        <v>380</v>
      </c>
      <c r="H322" s="31" t="s">
        <v>380</v>
      </c>
      <c r="I322" s="26" t="s">
        <v>380</v>
      </c>
      <c r="J322" s="32" t="s">
        <v>380</v>
      </c>
      <c r="K322" s="31" t="s">
        <v>380</v>
      </c>
      <c r="L322" s="26">
        <f>'Расчет субсидий'!P322-1</f>
        <v>-0.51447329155475985</v>
      </c>
      <c r="M322" s="32">
        <f>L322*'Расчет субсидий'!Q322</f>
        <v>-10.289465831095196</v>
      </c>
      <c r="N322" s="41">
        <f t="shared" si="28"/>
        <v>-7.3680805877714839</v>
      </c>
      <c r="O322" s="27">
        <f>'Расчет субсидий'!R322-1</f>
        <v>0</v>
      </c>
      <c r="P322" s="32">
        <f>O322*'Расчет субсидий'!S322</f>
        <v>0</v>
      </c>
      <c r="Q322" s="41">
        <f t="shared" si="29"/>
        <v>0</v>
      </c>
      <c r="R322" s="27">
        <f>'Расчет субсидий'!V322-1</f>
        <v>0.78548387096774208</v>
      </c>
      <c r="S322" s="32">
        <f>R322*'Расчет субсидий'!W322</f>
        <v>31.419354838709683</v>
      </c>
      <c r="T322" s="41">
        <f t="shared" si="30"/>
        <v>22.498771293627041</v>
      </c>
      <c r="U322" s="27">
        <f>'Расчет субсидий'!Z322-1</f>
        <v>-1</v>
      </c>
      <c r="V322" s="32">
        <f>U322*'Расчет субсидий'!AA322</f>
        <v>-10</v>
      </c>
      <c r="W322" s="41">
        <f t="shared" si="31"/>
        <v>-7.1607998983823213</v>
      </c>
      <c r="X322" s="32">
        <f t="shared" si="32"/>
        <v>1.1298890076144872</v>
      </c>
    </row>
    <row r="323" spans="1:24" ht="15.6" x14ac:dyDescent="0.25">
      <c r="A323" s="16" t="s">
        <v>318</v>
      </c>
      <c r="B323" s="28">
        <f>'Расчет субсидий'!AF323-'Расчет субсидий'!AE323</f>
        <v>-33.972727272727283</v>
      </c>
      <c r="C323" s="26">
        <f>'Расчет субсидий'!D323-1</f>
        <v>-1</v>
      </c>
      <c r="D323" s="32">
        <f>C323*'Расчет субсидий'!E323</f>
        <v>0</v>
      </c>
      <c r="E323" s="41">
        <f t="shared" si="27"/>
        <v>0</v>
      </c>
      <c r="F323" s="26" t="s">
        <v>380</v>
      </c>
      <c r="G323" s="32" t="s">
        <v>380</v>
      </c>
      <c r="H323" s="31" t="s">
        <v>380</v>
      </c>
      <c r="I323" s="26" t="s">
        <v>380</v>
      </c>
      <c r="J323" s="32" t="s">
        <v>380</v>
      </c>
      <c r="K323" s="31" t="s">
        <v>380</v>
      </c>
      <c r="L323" s="26">
        <f>'Расчет субсидий'!P323-1</f>
        <v>-0.26356589147286824</v>
      </c>
      <c r="M323" s="32">
        <f>L323*'Расчет субсидий'!Q323</f>
        <v>-5.2713178294573648</v>
      </c>
      <c r="N323" s="41">
        <f t="shared" si="28"/>
        <v>-8.8342082391795618</v>
      </c>
      <c r="O323" s="27">
        <f>'Расчет субсидий'!R323-1</f>
        <v>0</v>
      </c>
      <c r="P323" s="32">
        <f>O323*'Расчет субсидий'!S323</f>
        <v>0</v>
      </c>
      <c r="Q323" s="41">
        <f t="shared" si="29"/>
        <v>0</v>
      </c>
      <c r="R323" s="27">
        <f>'Расчет субсидий'!V323-1</f>
        <v>-1</v>
      </c>
      <c r="S323" s="32">
        <f>R323*'Расчет субсидий'!W323</f>
        <v>-15</v>
      </c>
      <c r="T323" s="41">
        <f t="shared" si="30"/>
        <v>-25.13851903354772</v>
      </c>
      <c r="U323" s="27">
        <f>'Расчет субсидий'!Z323-1</f>
        <v>0</v>
      </c>
      <c r="V323" s="32">
        <f>U323*'Расчет субсидий'!AA323</f>
        <v>0</v>
      </c>
      <c r="W323" s="41">
        <f t="shared" si="31"/>
        <v>0</v>
      </c>
      <c r="X323" s="32">
        <f t="shared" si="32"/>
        <v>-20.271317829457367</v>
      </c>
    </row>
    <row r="324" spans="1:24" ht="15.6" x14ac:dyDescent="0.25">
      <c r="A324" s="16" t="s">
        <v>319</v>
      </c>
      <c r="B324" s="28">
        <f>'Расчет субсидий'!AF324-'Расчет субсидий'!AE324</f>
        <v>-145.84545454545452</v>
      </c>
      <c r="C324" s="26">
        <f>'Расчет субсидий'!D324-1</f>
        <v>0.39032492473788016</v>
      </c>
      <c r="D324" s="32">
        <f>C324*'Расчет субсидий'!E324</f>
        <v>3.9032492473788016</v>
      </c>
      <c r="E324" s="41">
        <f t="shared" si="27"/>
        <v>9.9662657396790131</v>
      </c>
      <c r="F324" s="26" t="s">
        <v>380</v>
      </c>
      <c r="G324" s="32" t="s">
        <v>380</v>
      </c>
      <c r="H324" s="31" t="s">
        <v>380</v>
      </c>
      <c r="I324" s="26" t="s">
        <v>380</v>
      </c>
      <c r="J324" s="32" t="s">
        <v>380</v>
      </c>
      <c r="K324" s="31" t="s">
        <v>380</v>
      </c>
      <c r="L324" s="26">
        <f>'Расчет субсидий'!P324-1</f>
        <v>-0.55115273775216145</v>
      </c>
      <c r="M324" s="32">
        <f>L324*'Расчет субсидий'!Q324</f>
        <v>-11.02305475504323</v>
      </c>
      <c r="N324" s="41">
        <f t="shared" si="28"/>
        <v>-28.145446521399567</v>
      </c>
      <c r="O324" s="27">
        <f>'Расчет субсидий'!R324-1</f>
        <v>0</v>
      </c>
      <c r="P324" s="32">
        <f>O324*'Расчет субсидий'!S324</f>
        <v>0</v>
      </c>
      <c r="Q324" s="41">
        <f t="shared" si="29"/>
        <v>0</v>
      </c>
      <c r="R324" s="27">
        <f>'Расчет субсидий'!V324-1</f>
        <v>-1</v>
      </c>
      <c r="S324" s="32">
        <f>R324*'Расчет субсидий'!W324</f>
        <v>-20</v>
      </c>
      <c r="T324" s="41">
        <f t="shared" si="30"/>
        <v>-51.066509505493585</v>
      </c>
      <c r="U324" s="27">
        <f>'Расчет субсидий'!Z324-1</f>
        <v>-1</v>
      </c>
      <c r="V324" s="32">
        <f>U324*'Расчет субсидий'!AA324</f>
        <v>-30</v>
      </c>
      <c r="W324" s="41">
        <f t="shared" si="31"/>
        <v>-76.59976425824037</v>
      </c>
      <c r="X324" s="32">
        <f t="shared" si="32"/>
        <v>-57.119805507664424</v>
      </c>
    </row>
    <row r="325" spans="1:24" ht="15.6" x14ac:dyDescent="0.25">
      <c r="A325" s="16" t="s">
        <v>320</v>
      </c>
      <c r="B325" s="28">
        <f>'Расчет субсидий'!AF325-'Расчет субсидий'!AE325</f>
        <v>-81.063636363636377</v>
      </c>
      <c r="C325" s="26">
        <f>'Расчет субсидий'!D325-1</f>
        <v>-1</v>
      </c>
      <c r="D325" s="32">
        <f>C325*'Расчет субсидий'!E325</f>
        <v>0</v>
      </c>
      <c r="E325" s="41">
        <f t="shared" si="27"/>
        <v>0</v>
      </c>
      <c r="F325" s="26" t="s">
        <v>380</v>
      </c>
      <c r="G325" s="32" t="s">
        <v>380</v>
      </c>
      <c r="H325" s="31" t="s">
        <v>380</v>
      </c>
      <c r="I325" s="26" t="s">
        <v>380</v>
      </c>
      <c r="J325" s="32" t="s">
        <v>380</v>
      </c>
      <c r="K325" s="31" t="s">
        <v>380</v>
      </c>
      <c r="L325" s="26">
        <f>'Расчет субсидий'!P325-1</f>
        <v>0.12903225806451624</v>
      </c>
      <c r="M325" s="32">
        <f>L325*'Расчет субсидий'!Q325</f>
        <v>2.5806451612903247</v>
      </c>
      <c r="N325" s="41">
        <f t="shared" si="28"/>
        <v>4.4116264687693301</v>
      </c>
      <c r="O325" s="27">
        <f>'Расчет субсидий'!R325-1</f>
        <v>0</v>
      </c>
      <c r="P325" s="32">
        <f>O325*'Расчет субсидий'!S325</f>
        <v>0</v>
      </c>
      <c r="Q325" s="41">
        <f t="shared" si="29"/>
        <v>0</v>
      </c>
      <c r="R325" s="27">
        <f>'Расчет субсидий'!V325-1</f>
        <v>-1</v>
      </c>
      <c r="S325" s="32">
        <f>R325*'Расчет субсидий'!W325</f>
        <v>-20</v>
      </c>
      <c r="T325" s="41">
        <f t="shared" si="30"/>
        <v>-34.19010513296228</v>
      </c>
      <c r="U325" s="27">
        <f>'Расчет субсидий'!Z325-1</f>
        <v>-1</v>
      </c>
      <c r="V325" s="32">
        <f>U325*'Расчет субсидий'!AA325</f>
        <v>-30</v>
      </c>
      <c r="W325" s="41">
        <f t="shared" si="31"/>
        <v>-51.285157699443424</v>
      </c>
      <c r="X325" s="32">
        <f t="shared" si="32"/>
        <v>-47.41935483870968</v>
      </c>
    </row>
    <row r="326" spans="1:24" ht="15.6" x14ac:dyDescent="0.25">
      <c r="A326" s="16" t="s">
        <v>321</v>
      </c>
      <c r="B326" s="28">
        <f>'Расчет субсидий'!AF326-'Расчет субсидий'!AE326</f>
        <v>-54.73636363636362</v>
      </c>
      <c r="C326" s="26">
        <f>'Расчет субсидий'!D326-1</f>
        <v>-1</v>
      </c>
      <c r="D326" s="32">
        <f>C326*'Расчет субсидий'!E326</f>
        <v>0</v>
      </c>
      <c r="E326" s="41">
        <f t="shared" si="27"/>
        <v>0</v>
      </c>
      <c r="F326" s="26" t="s">
        <v>380</v>
      </c>
      <c r="G326" s="32" t="s">
        <v>380</v>
      </c>
      <c r="H326" s="31" t="s">
        <v>380</v>
      </c>
      <c r="I326" s="26" t="s">
        <v>380</v>
      </c>
      <c r="J326" s="32" t="s">
        <v>380</v>
      </c>
      <c r="K326" s="31" t="s">
        <v>380</v>
      </c>
      <c r="L326" s="26">
        <f>'Расчет субсидий'!P326-1</f>
        <v>-2.3217922606924568E-2</v>
      </c>
      <c r="M326" s="32">
        <f>L326*'Расчет субсидий'!Q326</f>
        <v>-0.46435845213849136</v>
      </c>
      <c r="N326" s="41">
        <f t="shared" si="28"/>
        <v>-1.3298598801712844</v>
      </c>
      <c r="O326" s="27">
        <f>'Расчет субсидий'!R326-1</f>
        <v>0</v>
      </c>
      <c r="P326" s="32">
        <f>O326*'Расчет субсидий'!S326</f>
        <v>0</v>
      </c>
      <c r="Q326" s="41">
        <f t="shared" si="29"/>
        <v>0</v>
      </c>
      <c r="R326" s="27">
        <f>'Расчет субсидий'!V326-1</f>
        <v>-0.21621004566210045</v>
      </c>
      <c r="S326" s="32">
        <f>R326*'Расчет субсидий'!W326</f>
        <v>-8.6484018264840188</v>
      </c>
      <c r="T326" s="41">
        <f t="shared" si="30"/>
        <v>-24.76785458232818</v>
      </c>
      <c r="U326" s="27">
        <f>'Расчет субсидий'!Z326-1</f>
        <v>-1</v>
      </c>
      <c r="V326" s="32">
        <f>U326*'Расчет субсидий'!AA326</f>
        <v>-10</v>
      </c>
      <c r="W326" s="41">
        <f t="shared" si="31"/>
        <v>-28.63864917386416</v>
      </c>
      <c r="X326" s="32">
        <f t="shared" si="32"/>
        <v>-19.11276027862251</v>
      </c>
    </row>
    <row r="327" spans="1:24" ht="15.6" x14ac:dyDescent="0.25">
      <c r="A327" s="16" t="s">
        <v>322</v>
      </c>
      <c r="B327" s="28">
        <f>'Расчет субсидий'!AF327-'Расчет субсидий'!AE327</f>
        <v>-33.390909090909091</v>
      </c>
      <c r="C327" s="26">
        <f>'Расчет субсидий'!D327-1</f>
        <v>-1</v>
      </c>
      <c r="D327" s="32">
        <f>C327*'Расчет субсидий'!E327</f>
        <v>0</v>
      </c>
      <c r="E327" s="41">
        <f t="shared" si="27"/>
        <v>0</v>
      </c>
      <c r="F327" s="26" t="s">
        <v>380</v>
      </c>
      <c r="G327" s="32" t="s">
        <v>380</v>
      </c>
      <c r="H327" s="31" t="s">
        <v>380</v>
      </c>
      <c r="I327" s="26" t="s">
        <v>380</v>
      </c>
      <c r="J327" s="32" t="s">
        <v>380</v>
      </c>
      <c r="K327" s="31" t="s">
        <v>380</v>
      </c>
      <c r="L327" s="26">
        <f>'Расчет субсидий'!P327-1</f>
        <v>-0.46033810143042919</v>
      </c>
      <c r="M327" s="32">
        <f>L327*'Расчет субсидий'!Q327</f>
        <v>-9.2067620286085834</v>
      </c>
      <c r="N327" s="41">
        <f t="shared" si="28"/>
        <v>-8.9871749235368323</v>
      </c>
      <c r="O327" s="27">
        <f>'Расчет субсидий'!R327-1</f>
        <v>0</v>
      </c>
      <c r="P327" s="32">
        <f>O327*'Расчет субсидий'!S327</f>
        <v>0</v>
      </c>
      <c r="Q327" s="41">
        <f t="shared" si="29"/>
        <v>0</v>
      </c>
      <c r="R327" s="27">
        <f>'Расчет субсидий'!V327-1</f>
        <v>-1</v>
      </c>
      <c r="S327" s="32">
        <f>R327*'Расчет субсидий'!W327</f>
        <v>-25</v>
      </c>
      <c r="T327" s="41">
        <f t="shared" si="30"/>
        <v>-24.40373416737226</v>
      </c>
      <c r="U327" s="27">
        <f>'Расчет субсидий'!Z327-1</f>
        <v>0</v>
      </c>
      <c r="V327" s="32">
        <f>U327*'Расчет субсидий'!AA327</f>
        <v>0</v>
      </c>
      <c r="W327" s="41">
        <f t="shared" si="31"/>
        <v>0</v>
      </c>
      <c r="X327" s="32">
        <f t="shared" si="32"/>
        <v>-34.20676202860858</v>
      </c>
    </row>
    <row r="328" spans="1:24" ht="15.6" x14ac:dyDescent="0.25">
      <c r="A328" s="36" t="s">
        <v>323</v>
      </c>
      <c r="B328" s="46"/>
      <c r="C328" s="47"/>
      <c r="D328" s="48"/>
      <c r="E328" s="44"/>
      <c r="F328" s="47"/>
      <c r="G328" s="48"/>
      <c r="H328" s="44"/>
      <c r="I328" s="47"/>
      <c r="J328" s="48"/>
      <c r="K328" s="44"/>
      <c r="L328" s="47"/>
      <c r="M328" s="48"/>
      <c r="N328" s="44"/>
      <c r="O328" s="49"/>
      <c r="P328" s="48"/>
      <c r="Q328" s="44"/>
      <c r="R328" s="49"/>
      <c r="S328" s="48"/>
      <c r="T328" s="44"/>
      <c r="U328" s="49"/>
      <c r="V328" s="48"/>
      <c r="W328" s="44"/>
      <c r="X328" s="48"/>
    </row>
    <row r="329" spans="1:24" ht="15.6" x14ac:dyDescent="0.25">
      <c r="A329" s="16" t="s">
        <v>324</v>
      </c>
      <c r="B329" s="28">
        <f>'Расчет субсидий'!AF329-'Расчет субсидий'!AE329</f>
        <v>-23.24545454545455</v>
      </c>
      <c r="C329" s="26">
        <f>'Расчет субсидий'!D329-1</f>
        <v>2.1097560975609757</v>
      </c>
      <c r="D329" s="32">
        <f>C329*'Расчет субсидий'!E329</f>
        <v>21.097560975609756</v>
      </c>
      <c r="E329" s="41">
        <f t="shared" ref="E329:E376" si="33">$B329*D329/$X329</f>
        <v>18.988117496790469</v>
      </c>
      <c r="F329" s="26" t="s">
        <v>380</v>
      </c>
      <c r="G329" s="32" t="s">
        <v>380</v>
      </c>
      <c r="H329" s="31" t="s">
        <v>380</v>
      </c>
      <c r="I329" s="26" t="s">
        <v>380</v>
      </c>
      <c r="J329" s="32" t="s">
        <v>380</v>
      </c>
      <c r="K329" s="31" t="s">
        <v>380</v>
      </c>
      <c r="L329" s="26">
        <f>'Расчет субсидий'!P329-1</f>
        <v>-0.84627092846270924</v>
      </c>
      <c r="M329" s="32">
        <f>L329*'Расчет субсидий'!Q329</f>
        <v>-16.925418569254184</v>
      </c>
      <c r="N329" s="41">
        <f t="shared" ref="N329:N376" si="34">$B329*M329/$X329</f>
        <v>-15.233127509236606</v>
      </c>
      <c r="O329" s="27">
        <f>'Расчет субсидий'!R329-1</f>
        <v>0</v>
      </c>
      <c r="P329" s="32">
        <f>O329*'Расчет субсидий'!S329</f>
        <v>0</v>
      </c>
      <c r="Q329" s="41">
        <f t="shared" ref="Q329:Q376" si="35">$B329*P329/$X329</f>
        <v>0</v>
      </c>
      <c r="R329" s="27">
        <f>'Расчет субсидий'!V329-1</f>
        <v>-1</v>
      </c>
      <c r="S329" s="32">
        <f>R329*'Расчет субсидий'!W329</f>
        <v>-30</v>
      </c>
      <c r="T329" s="41">
        <f t="shared" si="30"/>
        <v>-27.000444533008412</v>
      </c>
      <c r="U329" s="27">
        <f>'Расчет субсидий'!Z329-1</f>
        <v>0</v>
      </c>
      <c r="V329" s="32">
        <f>U329*'Расчет субсидий'!AA329</f>
        <v>0</v>
      </c>
      <c r="W329" s="41">
        <f t="shared" si="31"/>
        <v>0</v>
      </c>
      <c r="X329" s="32">
        <f t="shared" si="32"/>
        <v>-25.827857593644428</v>
      </c>
    </row>
    <row r="330" spans="1:24" ht="15.6" x14ac:dyDescent="0.25">
      <c r="A330" s="16" t="s">
        <v>325</v>
      </c>
      <c r="B330" s="28">
        <f>'Расчет субсидий'!AF330-'Расчет субсидий'!AE330</f>
        <v>-69.854545454545473</v>
      </c>
      <c r="C330" s="26">
        <f>'Расчет субсидий'!D330-1</f>
        <v>-0.26144756277695724</v>
      </c>
      <c r="D330" s="32">
        <f>C330*'Расчет субсидий'!E330</f>
        <v>-2.6144756277695724</v>
      </c>
      <c r="E330" s="41">
        <f t="shared" si="33"/>
        <v>-3.5616201278918784</v>
      </c>
      <c r="F330" s="26" t="s">
        <v>380</v>
      </c>
      <c r="G330" s="32" t="s">
        <v>380</v>
      </c>
      <c r="H330" s="31" t="s">
        <v>380</v>
      </c>
      <c r="I330" s="26" t="s">
        <v>380</v>
      </c>
      <c r="J330" s="32" t="s">
        <v>380</v>
      </c>
      <c r="K330" s="31" t="s">
        <v>380</v>
      </c>
      <c r="L330" s="26">
        <f>'Расчет субсидий'!P330-1</f>
        <v>6.682027649769573E-2</v>
      </c>
      <c r="M330" s="32">
        <f>L330*'Расчет субсидий'!Q330</f>
        <v>1.3364055299539146</v>
      </c>
      <c r="N330" s="41">
        <f t="shared" si="34"/>
        <v>1.8205443508266577</v>
      </c>
      <c r="O330" s="27">
        <f>'Расчет субсидий'!R330-1</f>
        <v>0</v>
      </c>
      <c r="P330" s="32">
        <f>O330*'Расчет субсидий'!S330</f>
        <v>0</v>
      </c>
      <c r="Q330" s="41">
        <f t="shared" si="35"/>
        <v>0</v>
      </c>
      <c r="R330" s="27">
        <f>'Расчет субсидий'!V330-1</f>
        <v>-1</v>
      </c>
      <c r="S330" s="32">
        <f>R330*'Расчет субсидий'!W330</f>
        <v>-20</v>
      </c>
      <c r="T330" s="41">
        <f t="shared" si="30"/>
        <v>-27.245387870992101</v>
      </c>
      <c r="U330" s="27">
        <f>'Расчет субсидий'!Z330-1</f>
        <v>-1</v>
      </c>
      <c r="V330" s="32">
        <f>U330*'Расчет субсидий'!AA330</f>
        <v>-30</v>
      </c>
      <c r="W330" s="41">
        <f t="shared" si="31"/>
        <v>-40.868081806488149</v>
      </c>
      <c r="X330" s="32">
        <f t="shared" si="32"/>
        <v>-51.278070097815657</v>
      </c>
    </row>
    <row r="331" spans="1:24" ht="15.6" x14ac:dyDescent="0.25">
      <c r="A331" s="16" t="s">
        <v>278</v>
      </c>
      <c r="B331" s="28">
        <f>'Расчет субсидий'!AF331-'Расчет субсидий'!AE331</f>
        <v>-39.272727272727266</v>
      </c>
      <c r="C331" s="26">
        <f>'Расчет субсидий'!D331-1</f>
        <v>-0.50823529411764712</v>
      </c>
      <c r="D331" s="32">
        <f>C331*'Расчет субсидий'!E331</f>
        <v>-5.0823529411764712</v>
      </c>
      <c r="E331" s="41">
        <f t="shared" si="33"/>
        <v>-3.8694989581065533</v>
      </c>
      <c r="F331" s="26" t="s">
        <v>380</v>
      </c>
      <c r="G331" s="32" t="s">
        <v>380</v>
      </c>
      <c r="H331" s="31" t="s">
        <v>380</v>
      </c>
      <c r="I331" s="26" t="s">
        <v>380</v>
      </c>
      <c r="J331" s="32" t="s">
        <v>380</v>
      </c>
      <c r="K331" s="31" t="s">
        <v>380</v>
      </c>
      <c r="L331" s="26">
        <f>'Расчет субсидий'!P331-1</f>
        <v>-1</v>
      </c>
      <c r="M331" s="32">
        <f>L331*'Расчет субсидий'!Q331</f>
        <v>-20</v>
      </c>
      <c r="N331" s="41">
        <f t="shared" si="34"/>
        <v>-15.227194974030414</v>
      </c>
      <c r="O331" s="27">
        <f>'Расчет субсидий'!R331-1</f>
        <v>0</v>
      </c>
      <c r="P331" s="32">
        <f>O331*'Расчет субсидий'!S331</f>
        <v>0</v>
      </c>
      <c r="Q331" s="41">
        <f t="shared" si="35"/>
        <v>0</v>
      </c>
      <c r="R331" s="27">
        <f>'Расчет субсидий'!V331-1</f>
        <v>-0.8833333333333333</v>
      </c>
      <c r="S331" s="32">
        <f>R331*'Расчет субсидий'!W331</f>
        <v>-26.5</v>
      </c>
      <c r="T331" s="41">
        <f t="shared" si="30"/>
        <v>-20.176033340590301</v>
      </c>
      <c r="U331" s="27">
        <f>'Расчет субсидий'!Z331-1</f>
        <v>0</v>
      </c>
      <c r="V331" s="32">
        <f>U331*'Расчет субсидий'!AA331</f>
        <v>0</v>
      </c>
      <c r="W331" s="41">
        <f t="shared" si="31"/>
        <v>0</v>
      </c>
      <c r="X331" s="32">
        <f t="shared" si="32"/>
        <v>-51.582352941176467</v>
      </c>
    </row>
    <row r="332" spans="1:24" ht="15.6" x14ac:dyDescent="0.25">
      <c r="A332" s="16" t="s">
        <v>326</v>
      </c>
      <c r="B332" s="28">
        <f>'Расчет субсидий'!AF332-'Расчет субсидий'!AE332</f>
        <v>41.754545454545479</v>
      </c>
      <c r="C332" s="26">
        <f>'Расчет субсидий'!D332-1</f>
        <v>1.2539184952978122E-2</v>
      </c>
      <c r="D332" s="32">
        <f>C332*'Расчет субсидий'!E332</f>
        <v>0.12539184952978122</v>
      </c>
      <c r="E332" s="41">
        <f t="shared" si="33"/>
        <v>7.6046917721768983E-2</v>
      </c>
      <c r="F332" s="26" t="s">
        <v>380</v>
      </c>
      <c r="G332" s="32" t="s">
        <v>380</v>
      </c>
      <c r="H332" s="31" t="s">
        <v>380</v>
      </c>
      <c r="I332" s="26" t="s">
        <v>380</v>
      </c>
      <c r="J332" s="32" t="s">
        <v>380</v>
      </c>
      <c r="K332" s="31" t="s">
        <v>380</v>
      </c>
      <c r="L332" s="26">
        <f>'Расчет субсидий'!P332-1</f>
        <v>5.1861313868613141</v>
      </c>
      <c r="M332" s="32">
        <f>L332*'Расчет субсидий'!Q332</f>
        <v>103.72262773722628</v>
      </c>
      <c r="N332" s="41">
        <f t="shared" si="34"/>
        <v>62.905094445912368</v>
      </c>
      <c r="O332" s="27">
        <f>'Расчет субсидий'!R332-1</f>
        <v>0</v>
      </c>
      <c r="P332" s="32">
        <f>O332*'Расчет субсидий'!S332</f>
        <v>0</v>
      </c>
      <c r="Q332" s="41">
        <f t="shared" si="35"/>
        <v>0</v>
      </c>
      <c r="R332" s="27">
        <f>'Расчет субсидий'!V332-1</f>
        <v>-1</v>
      </c>
      <c r="S332" s="32">
        <f>R332*'Расчет субсидий'!W332</f>
        <v>-35</v>
      </c>
      <c r="T332" s="41">
        <f t="shared" si="30"/>
        <v>-21.226595909088655</v>
      </c>
      <c r="U332" s="27">
        <f>'Расчет субсидий'!Z332-1</f>
        <v>0</v>
      </c>
      <c r="V332" s="32">
        <f>U332*'Расчет субсидий'!AA332</f>
        <v>0</v>
      </c>
      <c r="W332" s="41">
        <f t="shared" si="31"/>
        <v>0</v>
      </c>
      <c r="X332" s="32">
        <f t="shared" si="32"/>
        <v>68.848019586756052</v>
      </c>
    </row>
    <row r="333" spans="1:24" ht="15.6" x14ac:dyDescent="0.25">
      <c r="A333" s="16" t="s">
        <v>327</v>
      </c>
      <c r="B333" s="28">
        <f>'Расчет субсидий'!AF333-'Расчет субсидий'!AE333</f>
        <v>65.790909090909054</v>
      </c>
      <c r="C333" s="26">
        <f>'Расчет субсидий'!D333-1</f>
        <v>-1</v>
      </c>
      <c r="D333" s="32">
        <f>C333*'Расчет субсидий'!E333</f>
        <v>0</v>
      </c>
      <c r="E333" s="41">
        <f t="shared" si="33"/>
        <v>0</v>
      </c>
      <c r="F333" s="26" t="s">
        <v>380</v>
      </c>
      <c r="G333" s="32" t="s">
        <v>380</v>
      </c>
      <c r="H333" s="31" t="s">
        <v>380</v>
      </c>
      <c r="I333" s="26" t="s">
        <v>380</v>
      </c>
      <c r="J333" s="32" t="s">
        <v>380</v>
      </c>
      <c r="K333" s="31" t="s">
        <v>380</v>
      </c>
      <c r="L333" s="26">
        <f>'Расчет субсидий'!P333-1</f>
        <v>0.47472838923004246</v>
      </c>
      <c r="M333" s="32">
        <f>L333*'Расчет субсидий'!Q333</f>
        <v>9.49456778460085</v>
      </c>
      <c r="N333" s="41">
        <f t="shared" si="34"/>
        <v>10.578407133476002</v>
      </c>
      <c r="O333" s="27">
        <f>'Расчет субсидий'!R333-1</f>
        <v>0</v>
      </c>
      <c r="P333" s="32">
        <f>O333*'Расчет субсидий'!S333</f>
        <v>0</v>
      </c>
      <c r="Q333" s="41">
        <f t="shared" si="35"/>
        <v>0</v>
      </c>
      <c r="R333" s="27">
        <f>'Расчет субсидий'!V333-1</f>
        <v>0.5185185185185186</v>
      </c>
      <c r="S333" s="32">
        <f>R333*'Расчет субсидий'!W333</f>
        <v>15.555555555555557</v>
      </c>
      <c r="T333" s="41">
        <f t="shared" si="30"/>
        <v>17.331278641346699</v>
      </c>
      <c r="U333" s="27">
        <f>'Расчет субсидий'!Z333-1</f>
        <v>1.7000000000000002</v>
      </c>
      <c r="V333" s="32">
        <f>U333*'Расчет субсидий'!AA333</f>
        <v>34</v>
      </c>
      <c r="W333" s="41">
        <f t="shared" si="31"/>
        <v>37.881223316086356</v>
      </c>
      <c r="X333" s="32">
        <f t="shared" si="32"/>
        <v>59.050123340156404</v>
      </c>
    </row>
    <row r="334" spans="1:24" ht="15.6" x14ac:dyDescent="0.25">
      <c r="A334" s="16" t="s">
        <v>328</v>
      </c>
      <c r="B334" s="28">
        <f>'Расчет субсидий'!AF334-'Расчет субсидий'!AE334</f>
        <v>24.300000000000011</v>
      </c>
      <c r="C334" s="26">
        <f>'Расчет субсидий'!D334-1</f>
        <v>0</v>
      </c>
      <c r="D334" s="32">
        <f>C334*'Расчет субсидий'!E334</f>
        <v>0</v>
      </c>
      <c r="E334" s="41">
        <f t="shared" si="33"/>
        <v>0</v>
      </c>
      <c r="F334" s="26" t="s">
        <v>380</v>
      </c>
      <c r="G334" s="32" t="s">
        <v>380</v>
      </c>
      <c r="H334" s="31" t="s">
        <v>380</v>
      </c>
      <c r="I334" s="26" t="s">
        <v>380</v>
      </c>
      <c r="J334" s="32" t="s">
        <v>380</v>
      </c>
      <c r="K334" s="31" t="s">
        <v>380</v>
      </c>
      <c r="L334" s="26">
        <f>'Расчет субсидий'!P334-1</f>
        <v>1.7908163265306123</v>
      </c>
      <c r="M334" s="32">
        <f>L334*'Расчет субсидий'!Q334</f>
        <v>35.816326530612244</v>
      </c>
      <c r="N334" s="41">
        <f t="shared" si="34"/>
        <v>35.548624617949443</v>
      </c>
      <c r="O334" s="27">
        <f>'Расчет субсидий'!R334-1</f>
        <v>0</v>
      </c>
      <c r="P334" s="32">
        <f>O334*'Расчет субсидий'!S334</f>
        <v>0</v>
      </c>
      <c r="Q334" s="41">
        <f t="shared" si="35"/>
        <v>0</v>
      </c>
      <c r="R334" s="27">
        <f>'Расчет субсидий'!V334-1</f>
        <v>-0.37777777777777777</v>
      </c>
      <c r="S334" s="32">
        <f>R334*'Расчет субсидий'!W334</f>
        <v>-11.333333333333332</v>
      </c>
      <c r="T334" s="41">
        <f t="shared" si="30"/>
        <v>-11.248624617949433</v>
      </c>
      <c r="U334" s="27">
        <f>'Расчет субсидий'!Z334-1</f>
        <v>0</v>
      </c>
      <c r="V334" s="32">
        <f>U334*'Расчет субсидий'!AA334</f>
        <v>0</v>
      </c>
      <c r="W334" s="41">
        <f t="shared" si="31"/>
        <v>0</v>
      </c>
      <c r="X334" s="32">
        <f t="shared" si="32"/>
        <v>24.482993197278912</v>
      </c>
    </row>
    <row r="335" spans="1:24" ht="15.6" x14ac:dyDescent="0.25">
      <c r="A335" s="16" t="s">
        <v>329</v>
      </c>
      <c r="B335" s="28">
        <f>'Расчет субсидий'!AF335-'Расчет субсидий'!AE335</f>
        <v>-30.25454545454545</v>
      </c>
      <c r="C335" s="26">
        <f>'Расчет субсидий'!D335-1</f>
        <v>-1</v>
      </c>
      <c r="D335" s="32">
        <f>C335*'Расчет субсидий'!E335</f>
        <v>-10</v>
      </c>
      <c r="E335" s="41">
        <f t="shared" si="33"/>
        <v>-12.460923678914304</v>
      </c>
      <c r="F335" s="26" t="s">
        <v>380</v>
      </c>
      <c r="G335" s="32" t="s">
        <v>380</v>
      </c>
      <c r="H335" s="31" t="s">
        <v>380</v>
      </c>
      <c r="I335" s="26" t="s">
        <v>380</v>
      </c>
      <c r="J335" s="32" t="s">
        <v>380</v>
      </c>
      <c r="K335" s="31" t="s">
        <v>380</v>
      </c>
      <c r="L335" s="26">
        <f>'Расчет субсидий'!P335-1</f>
        <v>7.3523161920951985E-2</v>
      </c>
      <c r="M335" s="32">
        <f>L335*'Расчет субсидий'!Q335</f>
        <v>1.4704632384190397</v>
      </c>
      <c r="N335" s="41">
        <f t="shared" si="34"/>
        <v>1.832333018658882</v>
      </c>
      <c r="O335" s="27">
        <f>'Расчет субсидий'!R335-1</f>
        <v>0</v>
      </c>
      <c r="P335" s="32">
        <f>O335*'Расчет субсидий'!S335</f>
        <v>0</v>
      </c>
      <c r="Q335" s="41">
        <f t="shared" si="35"/>
        <v>0</v>
      </c>
      <c r="R335" s="27">
        <f>'Расчет субсидий'!V335-1</f>
        <v>-0.78749999999999998</v>
      </c>
      <c r="S335" s="32">
        <f>R335*'Расчет субсидий'!W335</f>
        <v>-15.75</v>
      </c>
      <c r="T335" s="41">
        <f t="shared" si="30"/>
        <v>-19.625954794290028</v>
      </c>
      <c r="U335" s="27">
        <f>'Расчет субсидий'!Z335-1</f>
        <v>0</v>
      </c>
      <c r="V335" s="32">
        <f>U335*'Расчет субсидий'!AA335</f>
        <v>0</v>
      </c>
      <c r="W335" s="41">
        <f t="shared" si="31"/>
        <v>0</v>
      </c>
      <c r="X335" s="32">
        <f t="shared" si="32"/>
        <v>-24.27953676158096</v>
      </c>
    </row>
    <row r="336" spans="1:24" ht="15.6" x14ac:dyDescent="0.25">
      <c r="A336" s="16" t="s">
        <v>330</v>
      </c>
      <c r="B336" s="28">
        <f>'Расчет субсидий'!AF336-'Расчет субсидий'!AE336</f>
        <v>4.5363636363636459</v>
      </c>
      <c r="C336" s="26">
        <f>'Расчет субсидий'!D336-1</f>
        <v>0</v>
      </c>
      <c r="D336" s="32">
        <f>C336*'Расчет субсидий'!E336</f>
        <v>0</v>
      </c>
      <c r="E336" s="41">
        <f t="shared" si="33"/>
        <v>0</v>
      </c>
      <c r="F336" s="26" t="s">
        <v>380</v>
      </c>
      <c r="G336" s="32" t="s">
        <v>380</v>
      </c>
      <c r="H336" s="31" t="s">
        <v>380</v>
      </c>
      <c r="I336" s="26" t="s">
        <v>380</v>
      </c>
      <c r="J336" s="32" t="s">
        <v>380</v>
      </c>
      <c r="K336" s="31" t="s">
        <v>380</v>
      </c>
      <c r="L336" s="26">
        <f>'Расчет субсидий'!P336-1</f>
        <v>0.11737089201877926</v>
      </c>
      <c r="M336" s="32">
        <f>L336*'Расчет субсидий'!Q336</f>
        <v>2.3474178403755852</v>
      </c>
      <c r="N336" s="41">
        <f t="shared" si="34"/>
        <v>2.5675592236606537</v>
      </c>
      <c r="O336" s="27">
        <f>'Расчет субсидий'!R336-1</f>
        <v>0</v>
      </c>
      <c r="P336" s="32">
        <f>O336*'Расчет субсидий'!S336</f>
        <v>0</v>
      </c>
      <c r="Q336" s="41">
        <f t="shared" si="35"/>
        <v>0</v>
      </c>
      <c r="R336" s="27">
        <f>'Расчет субсидий'!V336-1</f>
        <v>6.0000000000000053E-2</v>
      </c>
      <c r="S336" s="32">
        <f>R336*'Расчет субсидий'!W336</f>
        <v>1.8000000000000016</v>
      </c>
      <c r="T336" s="41">
        <f t="shared" si="30"/>
        <v>1.968804412702992</v>
      </c>
      <c r="U336" s="27">
        <f>'Расчет субсидий'!Z336-1</f>
        <v>0</v>
      </c>
      <c r="V336" s="32">
        <f>U336*'Расчет субсидий'!AA336</f>
        <v>0</v>
      </c>
      <c r="W336" s="41">
        <f t="shared" si="31"/>
        <v>0</v>
      </c>
      <c r="X336" s="32">
        <f t="shared" si="32"/>
        <v>4.1474178403755868</v>
      </c>
    </row>
    <row r="337" spans="1:24" ht="15.6" x14ac:dyDescent="0.25">
      <c r="A337" s="16" t="s">
        <v>331</v>
      </c>
      <c r="B337" s="28">
        <f>'Расчет субсидий'!AF337-'Расчет субсидий'!AE337</f>
        <v>-37.563636363636363</v>
      </c>
      <c r="C337" s="26">
        <f>'Расчет субсидий'!D337-1</f>
        <v>-0.17757009345794406</v>
      </c>
      <c r="D337" s="32">
        <f>C337*'Расчет субсидий'!E337</f>
        <v>-1.7757009345794406</v>
      </c>
      <c r="E337" s="41">
        <f t="shared" si="33"/>
        <v>-1.4259921896285543</v>
      </c>
      <c r="F337" s="26" t="s">
        <v>380</v>
      </c>
      <c r="G337" s="32" t="s">
        <v>380</v>
      </c>
      <c r="H337" s="31" t="s">
        <v>380</v>
      </c>
      <c r="I337" s="26" t="s">
        <v>380</v>
      </c>
      <c r="J337" s="32" t="s">
        <v>380</v>
      </c>
      <c r="K337" s="31" t="s">
        <v>380</v>
      </c>
      <c r="L337" s="26">
        <f>'Расчет субсидий'!P337-1</f>
        <v>-1</v>
      </c>
      <c r="M337" s="32">
        <f>L337*'Расчет субсидий'!Q337</f>
        <v>-20</v>
      </c>
      <c r="N337" s="41">
        <f t="shared" si="34"/>
        <v>-16.061175188447915</v>
      </c>
      <c r="O337" s="27">
        <f>'Расчет субсидий'!R337-1</f>
        <v>0</v>
      </c>
      <c r="P337" s="32">
        <f>O337*'Расчет субсидий'!S337</f>
        <v>0</v>
      </c>
      <c r="Q337" s="41">
        <f t="shared" si="35"/>
        <v>0</v>
      </c>
      <c r="R337" s="27">
        <f>'Расчет субсидий'!V337-1</f>
        <v>-1</v>
      </c>
      <c r="S337" s="32">
        <f>R337*'Расчет субсидий'!W337</f>
        <v>-25</v>
      </c>
      <c r="T337" s="41">
        <f t="shared" si="30"/>
        <v>-20.076468985559892</v>
      </c>
      <c r="U337" s="27">
        <f>'Расчет субсидий'!Z337-1</f>
        <v>0</v>
      </c>
      <c r="V337" s="32">
        <f>U337*'Расчет субсидий'!AA337</f>
        <v>0</v>
      </c>
      <c r="W337" s="41">
        <f t="shared" si="31"/>
        <v>0</v>
      </c>
      <c r="X337" s="32">
        <f t="shared" si="32"/>
        <v>-46.77570093457944</v>
      </c>
    </row>
    <row r="338" spans="1:24" ht="15.6" x14ac:dyDescent="0.25">
      <c r="A338" s="16" t="s">
        <v>332</v>
      </c>
      <c r="B338" s="28">
        <f>'Расчет субсидий'!AF338-'Расчет субсидий'!AE338</f>
        <v>1.9181818181818073</v>
      </c>
      <c r="C338" s="26">
        <f>'Расчет субсидий'!D338-1</f>
        <v>3.4722222222220989E-3</v>
      </c>
      <c r="D338" s="32">
        <f>C338*'Расчет субсидий'!E338</f>
        <v>3.4722222222220989E-2</v>
      </c>
      <c r="E338" s="41">
        <f t="shared" si="33"/>
        <v>4.3221028994572974E-2</v>
      </c>
      <c r="F338" s="26" t="s">
        <v>380</v>
      </c>
      <c r="G338" s="32" t="s">
        <v>380</v>
      </c>
      <c r="H338" s="31" t="s">
        <v>380</v>
      </c>
      <c r="I338" s="26" t="s">
        <v>380</v>
      </c>
      <c r="J338" s="32" t="s">
        <v>380</v>
      </c>
      <c r="K338" s="31" t="s">
        <v>380</v>
      </c>
      <c r="L338" s="26">
        <f>'Расчет субсидий'!P338-1</f>
        <v>7.5313807531380839E-2</v>
      </c>
      <c r="M338" s="32">
        <f>L338*'Расчет субсидий'!Q338</f>
        <v>1.5062761506276168</v>
      </c>
      <c r="N338" s="41">
        <f t="shared" si="34"/>
        <v>1.8749607891872344</v>
      </c>
      <c r="O338" s="27">
        <f>'Расчет субсидий'!R338-1</f>
        <v>0</v>
      </c>
      <c r="P338" s="32">
        <f>O338*'Расчет субсидий'!S338</f>
        <v>0</v>
      </c>
      <c r="Q338" s="41">
        <f t="shared" si="35"/>
        <v>0</v>
      </c>
      <c r="R338" s="27">
        <f>'Расчет субсидий'!V338-1</f>
        <v>0</v>
      </c>
      <c r="S338" s="32">
        <f>R338*'Расчет субсидий'!W338</f>
        <v>0</v>
      </c>
      <c r="T338" s="41">
        <f t="shared" ref="T338:T376" si="36">$B338*S338/$X338</f>
        <v>0</v>
      </c>
      <c r="U338" s="27">
        <f>'Расчет субсидий'!Z338-1</f>
        <v>0</v>
      </c>
      <c r="V338" s="32">
        <f>U338*'Расчет субсидий'!AA338</f>
        <v>0</v>
      </c>
      <c r="W338" s="41">
        <f t="shared" ref="W338:W376" si="37">$B338*V338/$X338</f>
        <v>0</v>
      </c>
      <c r="X338" s="32">
        <f t="shared" si="32"/>
        <v>1.5409983728498378</v>
      </c>
    </row>
    <row r="339" spans="1:24" ht="15.6" x14ac:dyDescent="0.25">
      <c r="A339" s="16" t="s">
        <v>333</v>
      </c>
      <c r="B339" s="28">
        <f>'Расчет субсидий'!AF339-'Расчет субсидий'!AE339</f>
        <v>5.8272727272727138</v>
      </c>
      <c r="C339" s="26">
        <f>'Расчет субсидий'!D339-1</f>
        <v>0.11054108700244436</v>
      </c>
      <c r="D339" s="32">
        <f>C339*'Расчет субсидий'!E339</f>
        <v>1.1054108700244436</v>
      </c>
      <c r="E339" s="41">
        <f t="shared" si="33"/>
        <v>2.7131865333371783</v>
      </c>
      <c r="F339" s="26" t="s">
        <v>380</v>
      </c>
      <c r="G339" s="32" t="s">
        <v>380</v>
      </c>
      <c r="H339" s="31" t="s">
        <v>380</v>
      </c>
      <c r="I339" s="26" t="s">
        <v>380</v>
      </c>
      <c r="J339" s="32" t="s">
        <v>380</v>
      </c>
      <c r="K339" s="31" t="s">
        <v>380</v>
      </c>
      <c r="L339" s="26">
        <f>'Расчет субсидий'!P339-1</f>
        <v>-4.4896030245746732E-2</v>
      </c>
      <c r="M339" s="32">
        <f>L339*'Расчет субсидий'!Q339</f>
        <v>-0.89792060491493464</v>
      </c>
      <c r="N339" s="41">
        <f t="shared" si="34"/>
        <v>-2.2039100205404187</v>
      </c>
      <c r="O339" s="27">
        <f>'Расчет субсидий'!R339-1</f>
        <v>0</v>
      </c>
      <c r="P339" s="32">
        <f>O339*'Расчет субсидий'!S339</f>
        <v>0</v>
      </c>
      <c r="Q339" s="41">
        <f t="shared" si="35"/>
        <v>0</v>
      </c>
      <c r="R339" s="27">
        <f>'Расчет субсидий'!V339-1</f>
        <v>3.3333333333333437E-2</v>
      </c>
      <c r="S339" s="32">
        <f>R339*'Расчет субсидий'!W339</f>
        <v>0.66666666666666874</v>
      </c>
      <c r="T339" s="41">
        <f t="shared" si="36"/>
        <v>1.6363065275310653</v>
      </c>
      <c r="U339" s="27">
        <f>'Расчет субсидий'!Z339-1</f>
        <v>5.0000000000000044E-2</v>
      </c>
      <c r="V339" s="32">
        <f>U339*'Расчет субсидий'!AA339</f>
        <v>1.5000000000000013</v>
      </c>
      <c r="W339" s="41">
        <f t="shared" si="37"/>
        <v>3.6816896869448885</v>
      </c>
      <c r="X339" s="32">
        <f t="shared" si="32"/>
        <v>2.374156931776179</v>
      </c>
    </row>
    <row r="340" spans="1:24" ht="15.6" x14ac:dyDescent="0.25">
      <c r="A340" s="36" t="s">
        <v>334</v>
      </c>
      <c r="B340" s="46"/>
      <c r="C340" s="47"/>
      <c r="D340" s="48"/>
      <c r="E340" s="44"/>
      <c r="F340" s="47"/>
      <c r="G340" s="48"/>
      <c r="H340" s="44"/>
      <c r="I340" s="47"/>
      <c r="J340" s="48"/>
      <c r="K340" s="44"/>
      <c r="L340" s="47"/>
      <c r="M340" s="48"/>
      <c r="N340" s="44"/>
      <c r="O340" s="49"/>
      <c r="P340" s="48"/>
      <c r="Q340" s="44"/>
      <c r="R340" s="49"/>
      <c r="S340" s="48"/>
      <c r="T340" s="44"/>
      <c r="U340" s="49"/>
      <c r="V340" s="48"/>
      <c r="W340" s="44"/>
      <c r="X340" s="48"/>
    </row>
    <row r="341" spans="1:24" ht="15.6" x14ac:dyDescent="0.25">
      <c r="A341" s="16" t="s">
        <v>335</v>
      </c>
      <c r="B341" s="28">
        <f>'Расчет субсидий'!AF341-'Расчет субсидий'!AE341</f>
        <v>-34.099999999999994</v>
      </c>
      <c r="C341" s="26">
        <f>'Расчет субсидий'!D341-1</f>
        <v>-0.45833333333333337</v>
      </c>
      <c r="D341" s="32">
        <f>C341*'Расчет субсидий'!E341</f>
        <v>-4.5833333333333339</v>
      </c>
      <c r="E341" s="41">
        <f t="shared" si="33"/>
        <v>-10.08917487378962</v>
      </c>
      <c r="F341" s="26" t="s">
        <v>380</v>
      </c>
      <c r="G341" s="32" t="s">
        <v>380</v>
      </c>
      <c r="H341" s="31" t="s">
        <v>380</v>
      </c>
      <c r="I341" s="26" t="s">
        <v>380</v>
      </c>
      <c r="J341" s="32" t="s">
        <v>380</v>
      </c>
      <c r="K341" s="31" t="s">
        <v>380</v>
      </c>
      <c r="L341" s="26">
        <f>'Расчет субсидий'!P341-1</f>
        <v>0.38461538461538458</v>
      </c>
      <c r="M341" s="32">
        <f>L341*'Расчет субсидий'!Q341</f>
        <v>7.6923076923076916</v>
      </c>
      <c r="N341" s="41">
        <f t="shared" si="34"/>
        <v>16.932880907059499</v>
      </c>
      <c r="O341" s="27">
        <f>'Расчет субсидий'!R341-1</f>
        <v>0</v>
      </c>
      <c r="P341" s="32">
        <f>O341*'Расчет субсидий'!S341</f>
        <v>0</v>
      </c>
      <c r="Q341" s="41">
        <f t="shared" si="35"/>
        <v>0</v>
      </c>
      <c r="R341" s="27">
        <f>'Расчет субсидий'!V341-1</f>
        <v>-0.74399999999999999</v>
      </c>
      <c r="S341" s="32">
        <f>R341*'Расчет субсидий'!W341</f>
        <v>-18.600000000000001</v>
      </c>
      <c r="T341" s="41">
        <f t="shared" si="36"/>
        <v>-40.943706033269876</v>
      </c>
      <c r="U341" s="27">
        <f>'Расчет субсидий'!Z341-1</f>
        <v>0</v>
      </c>
      <c r="V341" s="32">
        <f>U341*'Расчет субсидий'!AA341</f>
        <v>0</v>
      </c>
      <c r="W341" s="41">
        <f t="shared" si="37"/>
        <v>0</v>
      </c>
      <c r="X341" s="32">
        <f t="shared" si="32"/>
        <v>-15.491025641025644</v>
      </c>
    </row>
    <row r="342" spans="1:24" ht="15.6" x14ac:dyDescent="0.25">
      <c r="A342" s="16" t="s">
        <v>336</v>
      </c>
      <c r="B342" s="28">
        <f>'Расчет субсидий'!AF342-'Расчет субсидий'!AE342</f>
        <v>-23.909090909090907</v>
      </c>
      <c r="C342" s="26">
        <f>'Расчет субсидий'!D342-1</f>
        <v>-1</v>
      </c>
      <c r="D342" s="32">
        <f>C342*'Расчет субсидий'!E342</f>
        <v>0</v>
      </c>
      <c r="E342" s="41">
        <f t="shared" si="33"/>
        <v>0</v>
      </c>
      <c r="F342" s="26" t="s">
        <v>380</v>
      </c>
      <c r="G342" s="32" t="s">
        <v>380</v>
      </c>
      <c r="H342" s="31" t="s">
        <v>380</v>
      </c>
      <c r="I342" s="26" t="s">
        <v>380</v>
      </c>
      <c r="J342" s="32" t="s">
        <v>380</v>
      </c>
      <c r="K342" s="31" t="s">
        <v>380</v>
      </c>
      <c r="L342" s="26">
        <f>'Расчет субсидий'!P342-1</f>
        <v>0.58267716535433101</v>
      </c>
      <c r="M342" s="32">
        <f>L342*'Расчет субсидий'!Q342</f>
        <v>11.65354330708662</v>
      </c>
      <c r="N342" s="41">
        <f t="shared" si="34"/>
        <v>23.942327801493498</v>
      </c>
      <c r="O342" s="27">
        <f>'Расчет субсидий'!R342-1</f>
        <v>0</v>
      </c>
      <c r="P342" s="32">
        <f>O342*'Расчет субсидий'!S342</f>
        <v>0</v>
      </c>
      <c r="Q342" s="41">
        <f t="shared" si="35"/>
        <v>0</v>
      </c>
      <c r="R342" s="27">
        <f>'Расчет субсидий'!V342-1</f>
        <v>-0.77636363636363637</v>
      </c>
      <c r="S342" s="32">
        <f>R342*'Расчет субсидий'!W342</f>
        <v>-23.290909090909089</v>
      </c>
      <c r="T342" s="41">
        <f t="shared" si="36"/>
        <v>-47.851418710584397</v>
      </c>
      <c r="U342" s="27">
        <f>'Расчет субсидий'!Z342-1</f>
        <v>0</v>
      </c>
      <c r="V342" s="32">
        <f>U342*'Расчет субсидий'!AA342</f>
        <v>0</v>
      </c>
      <c r="W342" s="41">
        <f t="shared" si="37"/>
        <v>0</v>
      </c>
      <c r="X342" s="32">
        <f t="shared" si="32"/>
        <v>-11.637365783822469</v>
      </c>
    </row>
    <row r="343" spans="1:24" ht="15.6" x14ac:dyDescent="0.25">
      <c r="A343" s="16" t="s">
        <v>337</v>
      </c>
      <c r="B343" s="28">
        <f>'Расчет субсидий'!AF343-'Расчет субсидий'!AE343</f>
        <v>-34.709090909090918</v>
      </c>
      <c r="C343" s="26">
        <f>'Расчет субсидий'!D343-1</f>
        <v>-0.28333333333333333</v>
      </c>
      <c r="D343" s="32">
        <f>C343*'Расчет субсидий'!E343</f>
        <v>-2.833333333333333</v>
      </c>
      <c r="E343" s="41">
        <f t="shared" si="33"/>
        <v>-5.0430164760803393</v>
      </c>
      <c r="F343" s="26" t="s">
        <v>380</v>
      </c>
      <c r="G343" s="32" t="s">
        <v>380</v>
      </c>
      <c r="H343" s="31" t="s">
        <v>380</v>
      </c>
      <c r="I343" s="26" t="s">
        <v>380</v>
      </c>
      <c r="J343" s="32" t="s">
        <v>380</v>
      </c>
      <c r="K343" s="31" t="s">
        <v>380</v>
      </c>
      <c r="L343" s="26">
        <f>'Расчет субсидий'!P343-1</f>
        <v>-0.29336905559276627</v>
      </c>
      <c r="M343" s="32">
        <f>L343*'Расчет субсидий'!Q343</f>
        <v>-5.867381111855325</v>
      </c>
      <c r="N343" s="41">
        <f t="shared" si="34"/>
        <v>-10.443282218304347</v>
      </c>
      <c r="O343" s="27">
        <f>'Расчет субсидий'!R343-1</f>
        <v>0</v>
      </c>
      <c r="P343" s="32">
        <f>O343*'Расчет субсидий'!S343</f>
        <v>0</v>
      </c>
      <c r="Q343" s="41">
        <f t="shared" si="35"/>
        <v>0</v>
      </c>
      <c r="R343" s="27">
        <f>'Расчет субсидий'!V343-1</f>
        <v>-0.36</v>
      </c>
      <c r="S343" s="32">
        <f>R343*'Расчет субсидий'!W343</f>
        <v>-10.799999999999999</v>
      </c>
      <c r="T343" s="41">
        <f t="shared" si="36"/>
        <v>-19.222792214706235</v>
      </c>
      <c r="U343" s="27">
        <f>'Расчет субсидий'!Z343-1</f>
        <v>0</v>
      </c>
      <c r="V343" s="32">
        <f>U343*'Расчет субсидий'!AA343</f>
        <v>0</v>
      </c>
      <c r="W343" s="41">
        <f t="shared" si="37"/>
        <v>0</v>
      </c>
      <c r="X343" s="32">
        <f t="shared" si="32"/>
        <v>-19.500714445188656</v>
      </c>
    </row>
    <row r="344" spans="1:24" ht="15.6" x14ac:dyDescent="0.25">
      <c r="A344" s="16" t="s">
        <v>338</v>
      </c>
      <c r="B344" s="28">
        <f>'Расчет субсидий'!AF344-'Расчет субсидий'!AE344</f>
        <v>3.5818181818181927</v>
      </c>
      <c r="C344" s="26">
        <f>'Расчет субсидий'!D344-1</f>
        <v>-9.9999999999999978E-2</v>
      </c>
      <c r="D344" s="32">
        <f>C344*'Расчет субсидий'!E344</f>
        <v>-0.99999999999999978</v>
      </c>
      <c r="E344" s="41">
        <f t="shared" si="33"/>
        <v>-2.1222482435597274</v>
      </c>
      <c r="F344" s="26" t="s">
        <v>380</v>
      </c>
      <c r="G344" s="32" t="s">
        <v>380</v>
      </c>
      <c r="H344" s="31" t="s">
        <v>380</v>
      </c>
      <c r="I344" s="26" t="s">
        <v>380</v>
      </c>
      <c r="J344" s="32" t="s">
        <v>380</v>
      </c>
      <c r="K344" s="31" t="s">
        <v>380</v>
      </c>
      <c r="L344" s="26">
        <f>'Расчет субсидий'!P344-1</f>
        <v>0.13438735177865602</v>
      </c>
      <c r="M344" s="32">
        <f>L344*'Расчет субсидий'!Q344</f>
        <v>2.6877470355731203</v>
      </c>
      <c r="N344" s="41">
        <f t="shared" si="34"/>
        <v>5.7040664253779205</v>
      </c>
      <c r="O344" s="27">
        <f>'Расчет субсидий'!R344-1</f>
        <v>0</v>
      </c>
      <c r="P344" s="32">
        <f>O344*'Расчет субсидий'!S344</f>
        <v>0</v>
      </c>
      <c r="Q344" s="41">
        <f t="shared" si="35"/>
        <v>0</v>
      </c>
      <c r="R344" s="27">
        <f>'Расчет субсидий'!V344-1</f>
        <v>0</v>
      </c>
      <c r="S344" s="32">
        <f>R344*'Расчет субсидий'!W344</f>
        <v>0</v>
      </c>
      <c r="T344" s="41">
        <f t="shared" si="36"/>
        <v>0</v>
      </c>
      <c r="U344" s="27">
        <f>'Расчет субсидий'!Z344-1</f>
        <v>0</v>
      </c>
      <c r="V344" s="32">
        <f>U344*'Расчет субсидий'!AA344</f>
        <v>0</v>
      </c>
      <c r="W344" s="41">
        <f t="shared" si="37"/>
        <v>0</v>
      </c>
      <c r="X344" s="32">
        <f t="shared" si="32"/>
        <v>1.6877470355731206</v>
      </c>
    </row>
    <row r="345" spans="1:24" ht="15.6" x14ac:dyDescent="0.25">
      <c r="A345" s="16" t="s">
        <v>339</v>
      </c>
      <c r="B345" s="28">
        <f>'Расчет субсидий'!AF345-'Расчет субсидий'!AE345</f>
        <v>2.4727272727272691</v>
      </c>
      <c r="C345" s="26">
        <f>'Расчет субсидий'!D345-1</f>
        <v>-0.22222222222222221</v>
      </c>
      <c r="D345" s="32">
        <f>C345*'Расчет субсидий'!E345</f>
        <v>-2.2222222222222223</v>
      </c>
      <c r="E345" s="41">
        <f t="shared" si="33"/>
        <v>-2.0393626991565093</v>
      </c>
      <c r="F345" s="26" t="s">
        <v>380</v>
      </c>
      <c r="G345" s="32" t="s">
        <v>380</v>
      </c>
      <c r="H345" s="31" t="s">
        <v>380</v>
      </c>
      <c r="I345" s="26" t="s">
        <v>380</v>
      </c>
      <c r="J345" s="32" t="s">
        <v>380</v>
      </c>
      <c r="K345" s="31" t="s">
        <v>380</v>
      </c>
      <c r="L345" s="26">
        <f>'Расчет субсидий'!P345-1</f>
        <v>1.2333333333333334</v>
      </c>
      <c r="M345" s="32">
        <f>L345*'Расчет субсидий'!Q345</f>
        <v>24.666666666666668</v>
      </c>
      <c r="N345" s="41">
        <f t="shared" si="34"/>
        <v>22.636925960637253</v>
      </c>
      <c r="O345" s="27">
        <f>'Расчет субсидий'!R345-1</f>
        <v>0</v>
      </c>
      <c r="P345" s="32">
        <f>O345*'Расчет субсидий'!S345</f>
        <v>0</v>
      </c>
      <c r="Q345" s="41">
        <f t="shared" si="35"/>
        <v>0</v>
      </c>
      <c r="R345" s="27">
        <f>'Расчет субсидий'!V345-1</f>
        <v>-0.98750000000000004</v>
      </c>
      <c r="S345" s="32">
        <f>R345*'Расчет субсидий'!W345</f>
        <v>-19.75</v>
      </c>
      <c r="T345" s="41">
        <f t="shared" si="36"/>
        <v>-18.124835988753475</v>
      </c>
      <c r="U345" s="27">
        <f>'Расчет субсидий'!Z345-1</f>
        <v>0</v>
      </c>
      <c r="V345" s="32">
        <f>U345*'Расчет субсидий'!AA345</f>
        <v>0</v>
      </c>
      <c r="W345" s="41">
        <f t="shared" si="37"/>
        <v>0</v>
      </c>
      <c r="X345" s="32">
        <f t="shared" si="32"/>
        <v>2.6944444444444464</v>
      </c>
    </row>
    <row r="346" spans="1:24" ht="15.6" x14ac:dyDescent="0.25">
      <c r="A346" s="16" t="s">
        <v>340</v>
      </c>
      <c r="B346" s="28">
        <f>'Расчет субсидий'!AF346-'Расчет субсидий'!AE346</f>
        <v>42.581818181818193</v>
      </c>
      <c r="C346" s="26">
        <f>'Расчет субсидий'!D346-1</f>
        <v>-0.14516129032258063</v>
      </c>
      <c r="D346" s="32">
        <f>C346*'Расчет субсидий'!E346</f>
        <v>-1.4516129032258063</v>
      </c>
      <c r="E346" s="41">
        <f t="shared" si="33"/>
        <v>-1.3978352857333751</v>
      </c>
      <c r="F346" s="26" t="s">
        <v>380</v>
      </c>
      <c r="G346" s="32" t="s">
        <v>380</v>
      </c>
      <c r="H346" s="31" t="s">
        <v>380</v>
      </c>
      <c r="I346" s="26" t="s">
        <v>380</v>
      </c>
      <c r="J346" s="32" t="s">
        <v>380</v>
      </c>
      <c r="K346" s="31" t="s">
        <v>380</v>
      </c>
      <c r="L346" s="26">
        <f>'Расчет субсидий'!P346-1</f>
        <v>3.5335820895522385</v>
      </c>
      <c r="M346" s="32">
        <f>L346*'Расчет субсидий'!Q346</f>
        <v>70.671641791044777</v>
      </c>
      <c r="N346" s="41">
        <f t="shared" si="34"/>
        <v>68.053483388515261</v>
      </c>
      <c r="O346" s="27">
        <f>'Расчет субсидий'!R346-1</f>
        <v>0</v>
      </c>
      <c r="P346" s="32">
        <f>O346*'Расчет субсидий'!S346</f>
        <v>0</v>
      </c>
      <c r="Q346" s="41">
        <f t="shared" si="35"/>
        <v>0</v>
      </c>
      <c r="R346" s="27">
        <f>'Расчет субсидий'!V346-1</f>
        <v>-1</v>
      </c>
      <c r="S346" s="32">
        <f>R346*'Расчет субсидий'!W346</f>
        <v>-25</v>
      </c>
      <c r="T346" s="41">
        <f t="shared" si="36"/>
        <v>-24.073829920963682</v>
      </c>
      <c r="U346" s="27">
        <f>'Расчет субсидий'!Z346-1</f>
        <v>0</v>
      </c>
      <c r="V346" s="32">
        <f>U346*'Расчет субсидий'!AA346</f>
        <v>0</v>
      </c>
      <c r="W346" s="41">
        <f t="shared" si="37"/>
        <v>0</v>
      </c>
      <c r="X346" s="32">
        <f t="shared" si="32"/>
        <v>44.22002888781897</v>
      </c>
    </row>
    <row r="347" spans="1:24" ht="15.6" x14ac:dyDescent="0.25">
      <c r="A347" s="16" t="s">
        <v>341</v>
      </c>
      <c r="B347" s="28">
        <f>'Расчет субсидий'!AF347-'Расчет субсидий'!AE347</f>
        <v>-22.654545454545456</v>
      </c>
      <c r="C347" s="26">
        <f>'Расчет субсидий'!D347-1</f>
        <v>-1</v>
      </c>
      <c r="D347" s="32">
        <f>C347*'Расчет субсидий'!E347</f>
        <v>0</v>
      </c>
      <c r="E347" s="41">
        <f t="shared" si="33"/>
        <v>0</v>
      </c>
      <c r="F347" s="26" t="s">
        <v>380</v>
      </c>
      <c r="G347" s="32" t="s">
        <v>380</v>
      </c>
      <c r="H347" s="31" t="s">
        <v>380</v>
      </c>
      <c r="I347" s="26" t="s">
        <v>380</v>
      </c>
      <c r="J347" s="32" t="s">
        <v>380</v>
      </c>
      <c r="K347" s="31" t="s">
        <v>380</v>
      </c>
      <c r="L347" s="26">
        <f>'Расчет субсидий'!P347-1</f>
        <v>0.32220943613348685</v>
      </c>
      <c r="M347" s="32">
        <f>L347*'Расчет субсидий'!Q347</f>
        <v>6.444188722669737</v>
      </c>
      <c r="N347" s="41">
        <f t="shared" si="34"/>
        <v>13.830312280110606</v>
      </c>
      <c r="O347" s="27">
        <f>'Расчет субсидий'!R347-1</f>
        <v>0</v>
      </c>
      <c r="P347" s="32">
        <f>O347*'Расчет субсидий'!S347</f>
        <v>0</v>
      </c>
      <c r="Q347" s="41">
        <f t="shared" si="35"/>
        <v>0</v>
      </c>
      <c r="R347" s="27">
        <f>'Расчет субсидий'!V347-1</f>
        <v>-0.85</v>
      </c>
      <c r="S347" s="32">
        <f>R347*'Расчет субсидий'!W347</f>
        <v>-17</v>
      </c>
      <c r="T347" s="41">
        <f t="shared" si="36"/>
        <v>-36.48485773465606</v>
      </c>
      <c r="U347" s="27">
        <f>'Расчет субсидий'!Z347-1</f>
        <v>0</v>
      </c>
      <c r="V347" s="32">
        <f>U347*'Расчет субсидий'!AA347</f>
        <v>0</v>
      </c>
      <c r="W347" s="41">
        <f t="shared" si="37"/>
        <v>0</v>
      </c>
      <c r="X347" s="32">
        <f t="shared" si="32"/>
        <v>-10.555811277330264</v>
      </c>
    </row>
    <row r="348" spans="1:24" ht="15.6" x14ac:dyDescent="0.25">
      <c r="A348" s="16" t="s">
        <v>342</v>
      </c>
      <c r="B348" s="28">
        <f>'Расчет субсидий'!AF348-'Расчет субсидий'!AE348</f>
        <v>-14.972727272727269</v>
      </c>
      <c r="C348" s="26">
        <f>'Расчет субсидий'!D348-1</f>
        <v>-0.21621621621621623</v>
      </c>
      <c r="D348" s="32">
        <f>C348*'Расчет субсидий'!E348</f>
        <v>-2.1621621621621623</v>
      </c>
      <c r="E348" s="41">
        <f t="shared" si="33"/>
        <v>-2.0030404378230462</v>
      </c>
      <c r="F348" s="26" t="s">
        <v>380</v>
      </c>
      <c r="G348" s="32" t="s">
        <v>380</v>
      </c>
      <c r="H348" s="31" t="s">
        <v>380</v>
      </c>
      <c r="I348" s="26" t="s">
        <v>380</v>
      </c>
      <c r="J348" s="32" t="s">
        <v>380</v>
      </c>
      <c r="K348" s="31" t="s">
        <v>380</v>
      </c>
      <c r="L348" s="26">
        <f>'Расчет субсидий'!P348-1</f>
        <v>-1</v>
      </c>
      <c r="M348" s="32">
        <f>L348*'Расчет субсидий'!Q348</f>
        <v>-20</v>
      </c>
      <c r="N348" s="41">
        <f t="shared" si="34"/>
        <v>-18.528124049863177</v>
      </c>
      <c r="O348" s="27">
        <f>'Расчет субсидий'!R348-1</f>
        <v>0</v>
      </c>
      <c r="P348" s="32">
        <f>O348*'Расчет субсидий'!S348</f>
        <v>0</v>
      </c>
      <c r="Q348" s="41">
        <f t="shared" si="35"/>
        <v>0</v>
      </c>
      <c r="R348" s="27">
        <f>'Расчет субсидий'!V348-1</f>
        <v>0.19999999999999996</v>
      </c>
      <c r="S348" s="32">
        <f>R348*'Расчет субсидий'!W348</f>
        <v>5.9999999999999982</v>
      </c>
      <c r="T348" s="41">
        <f t="shared" si="36"/>
        <v>5.5584372149589516</v>
      </c>
      <c r="U348" s="27">
        <f>'Расчет субсидий'!Z348-1</f>
        <v>0</v>
      </c>
      <c r="V348" s="32">
        <f>U348*'Расчет субсидий'!AA348</f>
        <v>0</v>
      </c>
      <c r="W348" s="41">
        <f t="shared" si="37"/>
        <v>0</v>
      </c>
      <c r="X348" s="32">
        <f t="shared" si="32"/>
        <v>-16.162162162162161</v>
      </c>
    </row>
    <row r="349" spans="1:24" ht="15.6" x14ac:dyDescent="0.25">
      <c r="A349" s="16" t="s">
        <v>343</v>
      </c>
      <c r="B349" s="28">
        <f>'Расчет субсидий'!AF349-'Расчет субсидий'!AE349</f>
        <v>-138.08181818181811</v>
      </c>
      <c r="C349" s="26">
        <f>'Расчет субсидий'!D349-1</f>
        <v>0.13322992775215314</v>
      </c>
      <c r="D349" s="32">
        <f>C349*'Расчет субсидий'!E349</f>
        <v>1.3322992775215314</v>
      </c>
      <c r="E349" s="41">
        <f t="shared" si="33"/>
        <v>8.036804517316531</v>
      </c>
      <c r="F349" s="26" t="s">
        <v>380</v>
      </c>
      <c r="G349" s="32" t="s">
        <v>380</v>
      </c>
      <c r="H349" s="31" t="s">
        <v>380</v>
      </c>
      <c r="I349" s="26" t="s">
        <v>380</v>
      </c>
      <c r="J349" s="32" t="s">
        <v>380</v>
      </c>
      <c r="K349" s="31" t="s">
        <v>380</v>
      </c>
      <c r="L349" s="26">
        <f>'Расчет субсидий'!P349-1</f>
        <v>-0.21113892365456832</v>
      </c>
      <c r="M349" s="32">
        <f>L349*'Расчет субсидий'!Q349</f>
        <v>-4.2227784730913669</v>
      </c>
      <c r="N349" s="41">
        <f t="shared" si="34"/>
        <v>-25.47298920052085</v>
      </c>
      <c r="O349" s="27">
        <f>'Расчет субсидий'!R349-1</f>
        <v>0</v>
      </c>
      <c r="P349" s="32">
        <f>O349*'Расчет субсидий'!S349</f>
        <v>0</v>
      </c>
      <c r="Q349" s="41">
        <f t="shared" si="35"/>
        <v>0</v>
      </c>
      <c r="R349" s="27">
        <f>'Расчет субсидий'!V349-1</f>
        <v>-1</v>
      </c>
      <c r="S349" s="32">
        <f>R349*'Расчет субсидий'!W349</f>
        <v>-20</v>
      </c>
      <c r="T349" s="41">
        <f t="shared" si="36"/>
        <v>-120.64563349861379</v>
      </c>
      <c r="U349" s="27">
        <f>'Расчет субсидий'!Z349-1</f>
        <v>0</v>
      </c>
      <c r="V349" s="32">
        <f>U349*'Расчет субсидий'!AA349</f>
        <v>0</v>
      </c>
      <c r="W349" s="41">
        <f t="shared" si="37"/>
        <v>0</v>
      </c>
      <c r="X349" s="32">
        <f t="shared" si="32"/>
        <v>-22.890479195569835</v>
      </c>
    </row>
    <row r="350" spans="1:24" ht="15.6" x14ac:dyDescent="0.25">
      <c r="A350" s="16" t="s">
        <v>344</v>
      </c>
      <c r="B350" s="28">
        <f>'Расчет субсидий'!AF350-'Расчет субсидий'!AE350</f>
        <v>24.900000000000006</v>
      </c>
      <c r="C350" s="26">
        <f>'Расчет субсидий'!D350-1</f>
        <v>-0.64</v>
      </c>
      <c r="D350" s="32">
        <f>C350*'Расчет субсидий'!E350</f>
        <v>-6.4</v>
      </c>
      <c r="E350" s="41">
        <f t="shared" si="33"/>
        <v>-3.0308745316955354</v>
      </c>
      <c r="F350" s="26" t="s">
        <v>380</v>
      </c>
      <c r="G350" s="32" t="s">
        <v>380</v>
      </c>
      <c r="H350" s="31" t="s">
        <v>380</v>
      </c>
      <c r="I350" s="26" t="s">
        <v>380</v>
      </c>
      <c r="J350" s="32" t="s">
        <v>380</v>
      </c>
      <c r="K350" s="31" t="s">
        <v>380</v>
      </c>
      <c r="L350" s="26">
        <f>'Расчет субсидий'!P350-1</f>
        <v>3.5656108597285066</v>
      </c>
      <c r="M350" s="32">
        <f>L350*'Расчет субсидий'!Q350</f>
        <v>71.312217194570138</v>
      </c>
      <c r="N350" s="41">
        <f t="shared" si="34"/>
        <v>33.771622327150482</v>
      </c>
      <c r="O350" s="27">
        <f>'Расчет субсидий'!R350-1</f>
        <v>0</v>
      </c>
      <c r="P350" s="32">
        <f>O350*'Расчет субсидий'!S350</f>
        <v>0</v>
      </c>
      <c r="Q350" s="41">
        <f t="shared" si="35"/>
        <v>0</v>
      </c>
      <c r="R350" s="27">
        <f>'Расчет субсидий'!V350-1</f>
        <v>-0.41111111111111109</v>
      </c>
      <c r="S350" s="32">
        <f>R350*'Расчет субсидий'!W350</f>
        <v>-12.333333333333332</v>
      </c>
      <c r="T350" s="41">
        <f t="shared" si="36"/>
        <v>-5.8407477954549369</v>
      </c>
      <c r="U350" s="27">
        <f>'Расчет субсидий'!Z350-1</f>
        <v>0</v>
      </c>
      <c r="V350" s="32">
        <f>U350*'Расчет субсидий'!AA350</f>
        <v>0</v>
      </c>
      <c r="W350" s="41">
        <f t="shared" si="37"/>
        <v>0</v>
      </c>
      <c r="X350" s="32">
        <f t="shared" si="32"/>
        <v>52.578883861236804</v>
      </c>
    </row>
    <row r="351" spans="1:24" ht="15.6" x14ac:dyDescent="0.25">
      <c r="A351" s="16" t="s">
        <v>345</v>
      </c>
      <c r="B351" s="28">
        <f>'Расчет субсидий'!AF351-'Расчет субсидий'!AE351</f>
        <v>-106.83636363636361</v>
      </c>
      <c r="C351" s="26">
        <f>'Расчет субсидий'!D351-1</f>
        <v>-0.23076923076923073</v>
      </c>
      <c r="D351" s="32">
        <f>C351*'Расчет субсидий'!E351</f>
        <v>-2.3076923076923075</v>
      </c>
      <c r="E351" s="41">
        <f t="shared" si="33"/>
        <v>-6.3321345780339566</v>
      </c>
      <c r="F351" s="26" t="s">
        <v>380</v>
      </c>
      <c r="G351" s="32" t="s">
        <v>380</v>
      </c>
      <c r="H351" s="31" t="s">
        <v>380</v>
      </c>
      <c r="I351" s="26" t="s">
        <v>380</v>
      </c>
      <c r="J351" s="32" t="s">
        <v>380</v>
      </c>
      <c r="K351" s="31" t="s">
        <v>380</v>
      </c>
      <c r="L351" s="26">
        <f>'Расчет субсидий'!P351-1</f>
        <v>-0.58139534883720934</v>
      </c>
      <c r="M351" s="32">
        <f>L351*'Расчет субсидий'!Q351</f>
        <v>-11.627906976744187</v>
      </c>
      <c r="N351" s="41">
        <f t="shared" si="34"/>
        <v>-31.9061044629618</v>
      </c>
      <c r="O351" s="27">
        <f>'Расчет субсидий'!R351-1</f>
        <v>0</v>
      </c>
      <c r="P351" s="32">
        <f>O351*'Расчет субсидий'!S351</f>
        <v>0</v>
      </c>
      <c r="Q351" s="41">
        <f t="shared" si="35"/>
        <v>0</v>
      </c>
      <c r="R351" s="27">
        <f>'Расчет субсидий'!V351-1</f>
        <v>-1</v>
      </c>
      <c r="S351" s="32">
        <f>R351*'Расчет субсидий'!W351</f>
        <v>-25</v>
      </c>
      <c r="T351" s="41">
        <f t="shared" si="36"/>
        <v>-68.598124595367864</v>
      </c>
      <c r="U351" s="27">
        <f>'Расчет субсидий'!Z351-1</f>
        <v>0</v>
      </c>
      <c r="V351" s="32">
        <f>U351*'Расчет субсидий'!AA351</f>
        <v>0</v>
      </c>
      <c r="W351" s="41">
        <f t="shared" si="37"/>
        <v>0</v>
      </c>
      <c r="X351" s="32">
        <f t="shared" si="32"/>
        <v>-38.935599284436492</v>
      </c>
    </row>
    <row r="352" spans="1:24" ht="15.6" x14ac:dyDescent="0.25">
      <c r="A352" s="36" t="s">
        <v>346</v>
      </c>
      <c r="B352" s="46"/>
      <c r="C352" s="47"/>
      <c r="D352" s="48"/>
      <c r="E352" s="44"/>
      <c r="F352" s="47"/>
      <c r="G352" s="48"/>
      <c r="H352" s="44"/>
      <c r="I352" s="47"/>
      <c r="J352" s="48"/>
      <c r="K352" s="44"/>
      <c r="L352" s="47"/>
      <c r="M352" s="48"/>
      <c r="N352" s="44"/>
      <c r="O352" s="49"/>
      <c r="P352" s="48"/>
      <c r="Q352" s="44"/>
      <c r="R352" s="49"/>
      <c r="S352" s="48"/>
      <c r="T352" s="44"/>
      <c r="U352" s="49"/>
      <c r="V352" s="48"/>
      <c r="W352" s="44"/>
      <c r="X352" s="48"/>
    </row>
    <row r="353" spans="1:24" ht="15.6" x14ac:dyDescent="0.25">
      <c r="A353" s="16" t="s">
        <v>347</v>
      </c>
      <c r="B353" s="28">
        <f>'Расчет субсидий'!AF353-'Расчет субсидий'!AE353</f>
        <v>6.7181818181818187</v>
      </c>
      <c r="C353" s="26">
        <f>'Расчет субсидий'!D353-1</f>
        <v>-1</v>
      </c>
      <c r="D353" s="32">
        <f>C353*'Расчет субсидий'!E353</f>
        <v>0</v>
      </c>
      <c r="E353" s="41">
        <f t="shared" si="33"/>
        <v>0</v>
      </c>
      <c r="F353" s="26" t="s">
        <v>380</v>
      </c>
      <c r="G353" s="32" t="s">
        <v>380</v>
      </c>
      <c r="H353" s="31" t="s">
        <v>380</v>
      </c>
      <c r="I353" s="26" t="s">
        <v>380</v>
      </c>
      <c r="J353" s="32" t="s">
        <v>380</v>
      </c>
      <c r="K353" s="31" t="s">
        <v>380</v>
      </c>
      <c r="L353" s="26">
        <f>'Расчет субсидий'!P353-1</f>
        <v>-0.77559055118110232</v>
      </c>
      <c r="M353" s="32">
        <f>L353*'Расчет субсидий'!Q353</f>
        <v>-15.511811023622046</v>
      </c>
      <c r="N353" s="41">
        <f t="shared" si="34"/>
        <v>-18.988261379939988</v>
      </c>
      <c r="O353" s="27">
        <f>'Расчет субсидий'!R353-1</f>
        <v>0</v>
      </c>
      <c r="P353" s="32">
        <f>O353*'Расчет субсидий'!S353</f>
        <v>0</v>
      </c>
      <c r="Q353" s="41">
        <f t="shared" si="35"/>
        <v>0</v>
      </c>
      <c r="R353" s="27">
        <f>'Расчет субсидий'!V353-1</f>
        <v>0</v>
      </c>
      <c r="S353" s="32">
        <f>R353*'Расчет субсидий'!W353</f>
        <v>0</v>
      </c>
      <c r="T353" s="41">
        <f t="shared" si="36"/>
        <v>0</v>
      </c>
      <c r="U353" s="27">
        <f>'Расчет субсидий'!Z353-1</f>
        <v>0.60000000000000009</v>
      </c>
      <c r="V353" s="32">
        <f>U353*'Расчет субсидий'!AA353</f>
        <v>21.000000000000004</v>
      </c>
      <c r="W353" s="41">
        <f t="shared" si="37"/>
        <v>25.706443198121807</v>
      </c>
      <c r="X353" s="32">
        <f t="shared" si="32"/>
        <v>5.4881889763779572</v>
      </c>
    </row>
    <row r="354" spans="1:24" ht="15.6" x14ac:dyDescent="0.25">
      <c r="A354" s="16" t="s">
        <v>55</v>
      </c>
      <c r="B354" s="28">
        <f>'Расчет субсидий'!AF354-'Расчет субсидий'!AE354</f>
        <v>35.73636363636362</v>
      </c>
      <c r="C354" s="26">
        <f>'Расчет субсидий'!D354-1</f>
        <v>-1</v>
      </c>
      <c r="D354" s="32">
        <f>C354*'Расчет субсидий'!E354</f>
        <v>0</v>
      </c>
      <c r="E354" s="41">
        <f t="shared" si="33"/>
        <v>0</v>
      </c>
      <c r="F354" s="26" t="s">
        <v>380</v>
      </c>
      <c r="G354" s="32" t="s">
        <v>380</v>
      </c>
      <c r="H354" s="31" t="s">
        <v>380</v>
      </c>
      <c r="I354" s="26" t="s">
        <v>380</v>
      </c>
      <c r="J354" s="32" t="s">
        <v>380</v>
      </c>
      <c r="K354" s="31" t="s">
        <v>380</v>
      </c>
      <c r="L354" s="26">
        <f>'Расчет субсидий'!P354-1</f>
        <v>-0.70331950207468874</v>
      </c>
      <c r="M354" s="32">
        <f>L354*'Расчет субсидий'!Q354</f>
        <v>-14.066390041493776</v>
      </c>
      <c r="N354" s="41">
        <f t="shared" si="34"/>
        <v>-30.491704537343654</v>
      </c>
      <c r="O354" s="27">
        <f>'Расчет субсидий'!R354-1</f>
        <v>0</v>
      </c>
      <c r="P354" s="32">
        <f>O354*'Расчет субсидий'!S354</f>
        <v>0</v>
      </c>
      <c r="Q354" s="41">
        <f t="shared" si="35"/>
        <v>0</v>
      </c>
      <c r="R354" s="27">
        <f>'Расчет субсидий'!V354-1</f>
        <v>8.5074626865671688E-2</v>
      </c>
      <c r="S354" s="32">
        <f>R354*'Расчет субсидий'!W354</f>
        <v>2.5522388059701506</v>
      </c>
      <c r="T354" s="41">
        <f t="shared" si="36"/>
        <v>5.532486398487519</v>
      </c>
      <c r="U354" s="27">
        <f>'Расчет субсидий'!Z354-1</f>
        <v>1.4</v>
      </c>
      <c r="V354" s="32">
        <f>U354*'Расчет субсидий'!AA354</f>
        <v>28</v>
      </c>
      <c r="W354" s="41">
        <f t="shared" si="37"/>
        <v>60.695581775219765</v>
      </c>
      <c r="X354" s="32">
        <f t="shared" si="32"/>
        <v>16.485848764476373</v>
      </c>
    </row>
    <row r="355" spans="1:24" ht="15.6" x14ac:dyDescent="0.25">
      <c r="A355" s="16" t="s">
        <v>348</v>
      </c>
      <c r="B355" s="28">
        <f>'Расчет субсидий'!AF355-'Расчет субсидий'!AE355</f>
        <v>-24.745454545454535</v>
      </c>
      <c r="C355" s="26">
        <f>'Расчет субсидий'!D355-1</f>
        <v>-1</v>
      </c>
      <c r="D355" s="32">
        <f>C355*'Расчет субсидий'!E355</f>
        <v>0</v>
      </c>
      <c r="E355" s="41">
        <f t="shared" si="33"/>
        <v>0</v>
      </c>
      <c r="F355" s="26" t="s">
        <v>380</v>
      </c>
      <c r="G355" s="32" t="s">
        <v>380</v>
      </c>
      <c r="H355" s="31" t="s">
        <v>380</v>
      </c>
      <c r="I355" s="26" t="s">
        <v>380</v>
      </c>
      <c r="J355" s="32" t="s">
        <v>380</v>
      </c>
      <c r="K355" s="31" t="s">
        <v>380</v>
      </c>
      <c r="L355" s="26">
        <f>'Расчет субсидий'!P355-1</f>
        <v>-0.85480859010270771</v>
      </c>
      <c r="M355" s="32">
        <f>L355*'Расчет субсидий'!Q355</f>
        <v>-17.096171802054155</v>
      </c>
      <c r="N355" s="41">
        <f t="shared" si="34"/>
        <v>-29.710771982116228</v>
      </c>
      <c r="O355" s="27">
        <f>'Расчет субсидий'!R355-1</f>
        <v>0</v>
      </c>
      <c r="P355" s="32">
        <f>O355*'Расчет субсидий'!S355</f>
        <v>0</v>
      </c>
      <c r="Q355" s="41">
        <f t="shared" si="35"/>
        <v>0</v>
      </c>
      <c r="R355" s="27">
        <f>'Расчет субсидий'!V355-1</f>
        <v>7.8571428571428514E-2</v>
      </c>
      <c r="S355" s="32">
        <f>R355*'Расчет субсидий'!W355</f>
        <v>2.3571428571428554</v>
      </c>
      <c r="T355" s="41">
        <f t="shared" si="36"/>
        <v>4.096386885245896</v>
      </c>
      <c r="U355" s="27">
        <f>'Расчет субсидий'!Z355-1</f>
        <v>2.4999999999999911E-2</v>
      </c>
      <c r="V355" s="32">
        <f>U355*'Расчет субсидий'!AA355</f>
        <v>0.49999999999999822</v>
      </c>
      <c r="W355" s="41">
        <f t="shared" si="37"/>
        <v>0.86893055141579367</v>
      </c>
      <c r="X355" s="32">
        <f t="shared" si="32"/>
        <v>-14.239028944911301</v>
      </c>
    </row>
    <row r="356" spans="1:24" ht="15.6" x14ac:dyDescent="0.25">
      <c r="A356" s="16" t="s">
        <v>349</v>
      </c>
      <c r="B356" s="28">
        <f>'Расчет субсидий'!AF356-'Расчет субсидий'!AE356</f>
        <v>67.481818181818198</v>
      </c>
      <c r="C356" s="26">
        <f>'Расчет субсидий'!D356-1</f>
        <v>0.76863061608824323</v>
      </c>
      <c r="D356" s="32">
        <f>C356*'Расчет субсидий'!E356</f>
        <v>7.6863061608824328</v>
      </c>
      <c r="E356" s="41">
        <f t="shared" si="33"/>
        <v>1.2246158422257662</v>
      </c>
      <c r="F356" s="26" t="s">
        <v>380</v>
      </c>
      <c r="G356" s="32" t="s">
        <v>380</v>
      </c>
      <c r="H356" s="31" t="s">
        <v>380</v>
      </c>
      <c r="I356" s="26" t="s">
        <v>380</v>
      </c>
      <c r="J356" s="32" t="s">
        <v>380</v>
      </c>
      <c r="K356" s="31" t="s">
        <v>380</v>
      </c>
      <c r="L356" s="26">
        <f>'Расчет субсидий'!P356-1</f>
        <v>-0.55291970802919699</v>
      </c>
      <c r="M356" s="32">
        <f>L356*'Расчет субсидий'!Q356</f>
        <v>-11.058394160583941</v>
      </c>
      <c r="N356" s="41">
        <f t="shared" si="34"/>
        <v>-1.7618716188470516</v>
      </c>
      <c r="O356" s="27">
        <f>'Расчет субсидий'!R356-1</f>
        <v>0</v>
      </c>
      <c r="P356" s="32">
        <f>O356*'Расчет субсидий'!S356</f>
        <v>0</v>
      </c>
      <c r="Q356" s="41">
        <f t="shared" si="35"/>
        <v>0</v>
      </c>
      <c r="R356" s="27">
        <f>'Расчет субсидий'!V356-1</f>
        <v>8.5106382978723527E-3</v>
      </c>
      <c r="S356" s="32">
        <f>R356*'Расчет субсидий'!W356</f>
        <v>0.25531914893617058</v>
      </c>
      <c r="T356" s="41">
        <f t="shared" si="36"/>
        <v>4.0678561075550276E-2</v>
      </c>
      <c r="U356" s="27">
        <f>'Расчет субсидий'!Z356-1</f>
        <v>21.333333333333336</v>
      </c>
      <c r="V356" s="32">
        <f>U356*'Расчет субсидий'!AA356</f>
        <v>426.66666666666674</v>
      </c>
      <c r="W356" s="41">
        <f t="shared" si="37"/>
        <v>67.978395397363926</v>
      </c>
      <c r="X356" s="32">
        <f t="shared" si="32"/>
        <v>423.54989781590143</v>
      </c>
    </row>
    <row r="357" spans="1:24" ht="15.6" x14ac:dyDescent="0.25">
      <c r="A357" s="16" t="s">
        <v>350</v>
      </c>
      <c r="B357" s="28">
        <f>'Расчет субсидий'!AF357-'Расчет субсидий'!AE357</f>
        <v>6.5727272727272918</v>
      </c>
      <c r="C357" s="26">
        <f>'Расчет субсидий'!D357-1</f>
        <v>5.5730154987833957E-2</v>
      </c>
      <c r="D357" s="32">
        <f>C357*'Расчет субсидий'!E357</f>
        <v>0.55730154987833957</v>
      </c>
      <c r="E357" s="41">
        <f t="shared" si="33"/>
        <v>0.84846941665300823</v>
      </c>
      <c r="F357" s="26" t="s">
        <v>380</v>
      </c>
      <c r="G357" s="32" t="s">
        <v>380</v>
      </c>
      <c r="H357" s="31" t="s">
        <v>380</v>
      </c>
      <c r="I357" s="26" t="s">
        <v>380</v>
      </c>
      <c r="J357" s="32" t="s">
        <v>380</v>
      </c>
      <c r="K357" s="31" t="s">
        <v>380</v>
      </c>
      <c r="L357" s="26">
        <f>'Расчет субсидий'!P357-1</f>
        <v>-0.22867298578199069</v>
      </c>
      <c r="M357" s="32">
        <f>L357*'Расчет субсидий'!Q357</f>
        <v>-4.5734597156398138</v>
      </c>
      <c r="N357" s="41">
        <f t="shared" si="34"/>
        <v>-6.9629102913172529</v>
      </c>
      <c r="O357" s="27">
        <f>'Расчет субсидий'!R357-1</f>
        <v>0</v>
      </c>
      <c r="P357" s="32">
        <f>O357*'Расчет субсидий'!S357</f>
        <v>0</v>
      </c>
      <c r="Q357" s="41">
        <f t="shared" si="35"/>
        <v>0</v>
      </c>
      <c r="R357" s="27">
        <f>'Расчет субсидий'!V357-1</f>
        <v>0</v>
      </c>
      <c r="S357" s="32">
        <f>R357*'Расчет субсидий'!W357</f>
        <v>0</v>
      </c>
      <c r="T357" s="41">
        <f t="shared" si="36"/>
        <v>0</v>
      </c>
      <c r="U357" s="27">
        <f>'Расчет субсидий'!Z357-1</f>
        <v>0.33333333333333348</v>
      </c>
      <c r="V357" s="32">
        <f>U357*'Расчет субсидий'!AA357</f>
        <v>8.3333333333333375</v>
      </c>
      <c r="W357" s="41">
        <f t="shared" si="37"/>
        <v>12.687168147391537</v>
      </c>
      <c r="X357" s="32">
        <f t="shared" si="32"/>
        <v>4.3171751675718628</v>
      </c>
    </row>
    <row r="358" spans="1:24" ht="15.6" x14ac:dyDescent="0.25">
      <c r="A358" s="16" t="s">
        <v>351</v>
      </c>
      <c r="B358" s="28">
        <f>'Расчет субсидий'!AF358-'Расчет субсидий'!AE358</f>
        <v>-1.5727272727272705</v>
      </c>
      <c r="C358" s="26">
        <f>'Расчет субсидий'!D358-1</f>
        <v>-1</v>
      </c>
      <c r="D358" s="32">
        <f>C358*'Расчет субсидий'!E358</f>
        <v>0</v>
      </c>
      <c r="E358" s="41">
        <f t="shared" si="33"/>
        <v>0</v>
      </c>
      <c r="F358" s="26" t="s">
        <v>380</v>
      </c>
      <c r="G358" s="32" t="s">
        <v>380</v>
      </c>
      <c r="H358" s="31" t="s">
        <v>380</v>
      </c>
      <c r="I358" s="26" t="s">
        <v>380</v>
      </c>
      <c r="J358" s="32" t="s">
        <v>380</v>
      </c>
      <c r="K358" s="31" t="s">
        <v>380</v>
      </c>
      <c r="L358" s="26">
        <f>'Расчет субсидий'!P358-1</f>
        <v>-0.58718861209964412</v>
      </c>
      <c r="M358" s="32">
        <f>L358*'Расчет субсидий'!Q358</f>
        <v>-11.743772241992882</v>
      </c>
      <c r="N358" s="41">
        <f t="shared" si="34"/>
        <v>-5.7530298551581396</v>
      </c>
      <c r="O358" s="27">
        <f>'Расчет субсидий'!R358-1</f>
        <v>0</v>
      </c>
      <c r="P358" s="32">
        <f>O358*'Расчет субсидий'!S358</f>
        <v>0</v>
      </c>
      <c r="Q358" s="41">
        <f t="shared" si="35"/>
        <v>0</v>
      </c>
      <c r="R358" s="27">
        <f>'Расчет субсидий'!V358-1</f>
        <v>0.17333333333333334</v>
      </c>
      <c r="S358" s="32">
        <f>R358*'Расчет субсидий'!W358</f>
        <v>5.2</v>
      </c>
      <c r="T358" s="41">
        <f t="shared" si="36"/>
        <v>2.5473718861688099</v>
      </c>
      <c r="U358" s="27">
        <f>'Расчет субсидий'!Z358-1</f>
        <v>0.16666666666666674</v>
      </c>
      <c r="V358" s="32">
        <f>U358*'Расчет субсидий'!AA358</f>
        <v>3.3333333333333348</v>
      </c>
      <c r="W358" s="41">
        <f t="shared" si="37"/>
        <v>1.6329306962620584</v>
      </c>
      <c r="X358" s="32">
        <f t="shared" si="32"/>
        <v>-3.2104389086595475</v>
      </c>
    </row>
    <row r="359" spans="1:24" ht="15.6" x14ac:dyDescent="0.25">
      <c r="A359" s="16" t="s">
        <v>352</v>
      </c>
      <c r="B359" s="28">
        <f>'Расчет субсидий'!AF359-'Расчет субсидий'!AE359</f>
        <v>-36.163636363636371</v>
      </c>
      <c r="C359" s="26">
        <f>'Расчет субсидий'!D359-1</f>
        <v>-1</v>
      </c>
      <c r="D359" s="32">
        <f>C359*'Расчет субсидий'!E359</f>
        <v>-10</v>
      </c>
      <c r="E359" s="41">
        <f t="shared" si="33"/>
        <v>-16.655190359114247</v>
      </c>
      <c r="F359" s="26" t="s">
        <v>380</v>
      </c>
      <c r="G359" s="32" t="s">
        <v>380</v>
      </c>
      <c r="H359" s="31" t="s">
        <v>380</v>
      </c>
      <c r="I359" s="26" t="s">
        <v>380</v>
      </c>
      <c r="J359" s="32" t="s">
        <v>380</v>
      </c>
      <c r="K359" s="31" t="s">
        <v>380</v>
      </c>
      <c r="L359" s="26">
        <f>'Расчет субсидий'!P359-1</f>
        <v>-0.90979458172075023</v>
      </c>
      <c r="M359" s="32">
        <f>L359*'Расчет субсидий'!Q359</f>
        <v>-18.195891634415005</v>
      </c>
      <c r="N359" s="41">
        <f t="shared" si="34"/>
        <v>-30.305603892499636</v>
      </c>
      <c r="O359" s="27">
        <f>'Расчет субсидий'!R359-1</f>
        <v>0</v>
      </c>
      <c r="P359" s="32">
        <f>O359*'Расчет субсидий'!S359</f>
        <v>0</v>
      </c>
      <c r="Q359" s="41">
        <f t="shared" si="35"/>
        <v>0</v>
      </c>
      <c r="R359" s="27">
        <f>'Расчет субсидий'!V359-1</f>
        <v>8.2758620689655116E-2</v>
      </c>
      <c r="S359" s="32">
        <f>R359*'Расчет субсидий'!W359</f>
        <v>2.4827586206896535</v>
      </c>
      <c r="T359" s="41">
        <f t="shared" si="36"/>
        <v>4.13508174433181</v>
      </c>
      <c r="U359" s="27">
        <f>'Расчет субсидий'!Z359-1</f>
        <v>0.19999999999999996</v>
      </c>
      <c r="V359" s="32">
        <f>U359*'Расчет субсидий'!AA359</f>
        <v>3.9999999999999991</v>
      </c>
      <c r="W359" s="41">
        <f t="shared" si="37"/>
        <v>6.662076143645697</v>
      </c>
      <c r="X359" s="32">
        <f t="shared" si="32"/>
        <v>-21.713133013725351</v>
      </c>
    </row>
    <row r="360" spans="1:24" ht="15.6" x14ac:dyDescent="0.25">
      <c r="A360" s="16" t="s">
        <v>353</v>
      </c>
      <c r="B360" s="28">
        <f>'Расчет субсидий'!AF360-'Расчет субсидий'!AE360</f>
        <v>6.2272727272727195</v>
      </c>
      <c r="C360" s="26">
        <f>'Расчет субсидий'!D360-1</f>
        <v>-1</v>
      </c>
      <c r="D360" s="32">
        <f>C360*'Расчет субсидий'!E360</f>
        <v>0</v>
      </c>
      <c r="E360" s="41">
        <f t="shared" si="33"/>
        <v>0</v>
      </c>
      <c r="F360" s="26" t="s">
        <v>380</v>
      </c>
      <c r="G360" s="32" t="s">
        <v>380</v>
      </c>
      <c r="H360" s="31" t="s">
        <v>380</v>
      </c>
      <c r="I360" s="26" t="s">
        <v>380</v>
      </c>
      <c r="J360" s="32" t="s">
        <v>380</v>
      </c>
      <c r="K360" s="31" t="s">
        <v>380</v>
      </c>
      <c r="L360" s="26">
        <f>'Расчет субсидий'!P360-1</f>
        <v>-0.11641359363702097</v>
      </c>
      <c r="M360" s="32">
        <f>L360*'Расчет субсидий'!Q360</f>
        <v>-2.3282718727404195</v>
      </c>
      <c r="N360" s="41">
        <f t="shared" si="34"/>
        <v>-3.9487629345841215</v>
      </c>
      <c r="O360" s="27">
        <f>'Расчет субсидий'!R360-1</f>
        <v>0</v>
      </c>
      <c r="P360" s="32">
        <f>O360*'Расчет субсидий'!S360</f>
        <v>0</v>
      </c>
      <c r="Q360" s="41">
        <f t="shared" si="35"/>
        <v>0</v>
      </c>
      <c r="R360" s="27">
        <f>'Расчет субсидий'!V360-1</f>
        <v>0</v>
      </c>
      <c r="S360" s="32">
        <f>R360*'Расчет субсидий'!W360</f>
        <v>0</v>
      </c>
      <c r="T360" s="41">
        <f t="shared" si="36"/>
        <v>0</v>
      </c>
      <c r="U360" s="27">
        <f>'Расчет субсидий'!Z360-1</f>
        <v>0.19999999999999996</v>
      </c>
      <c r="V360" s="32">
        <f>U360*'Расчет субсидий'!AA360</f>
        <v>5.9999999999999982</v>
      </c>
      <c r="W360" s="41">
        <f t="shared" si="37"/>
        <v>10.17603566185684</v>
      </c>
      <c r="X360" s="32">
        <f t="shared" si="32"/>
        <v>3.6717281272595788</v>
      </c>
    </row>
    <row r="361" spans="1:24" ht="15.6" x14ac:dyDescent="0.25">
      <c r="A361" s="16" t="s">
        <v>354</v>
      </c>
      <c r="B361" s="28">
        <f>'Расчет субсидий'!AF361-'Расчет субсидий'!AE361</f>
        <v>-30.081818181818193</v>
      </c>
      <c r="C361" s="26">
        <f>'Расчет субсидий'!D361-1</f>
        <v>-1</v>
      </c>
      <c r="D361" s="32">
        <f>C361*'Расчет субсидий'!E361</f>
        <v>0</v>
      </c>
      <c r="E361" s="41">
        <f t="shared" si="33"/>
        <v>0</v>
      </c>
      <c r="F361" s="26" t="s">
        <v>380</v>
      </c>
      <c r="G361" s="32" t="s">
        <v>380</v>
      </c>
      <c r="H361" s="31" t="s">
        <v>380</v>
      </c>
      <c r="I361" s="26" t="s">
        <v>380</v>
      </c>
      <c r="J361" s="32" t="s">
        <v>380</v>
      </c>
      <c r="K361" s="31" t="s">
        <v>380</v>
      </c>
      <c r="L361" s="26">
        <f>'Расчет субсидий'!P361-1</f>
        <v>-0.89637305699481862</v>
      </c>
      <c r="M361" s="32">
        <f>L361*'Расчет субсидий'!Q361</f>
        <v>-17.927461139896373</v>
      </c>
      <c r="N361" s="41">
        <f t="shared" si="34"/>
        <v>-35.310260174436543</v>
      </c>
      <c r="O361" s="27">
        <f>'Расчет субсидий'!R361-1</f>
        <v>0</v>
      </c>
      <c r="P361" s="32">
        <f>O361*'Расчет субсидий'!S361</f>
        <v>0</v>
      </c>
      <c r="Q361" s="41">
        <f t="shared" si="35"/>
        <v>0</v>
      </c>
      <c r="R361" s="27">
        <f>'Расчет субсидий'!V361-1</f>
        <v>-0.75636363636363635</v>
      </c>
      <c r="S361" s="32">
        <f>R361*'Расчет субсидий'!W361</f>
        <v>-11.345454545454546</v>
      </c>
      <c r="T361" s="41">
        <f t="shared" si="36"/>
        <v>-22.346217831464749</v>
      </c>
      <c r="U361" s="27">
        <f>'Расчет субсидий'!Z361-1</f>
        <v>0.39999999999999991</v>
      </c>
      <c r="V361" s="32">
        <f>U361*'Расчет субсидий'!AA361</f>
        <v>13.999999999999996</v>
      </c>
      <c r="W361" s="41">
        <f t="shared" si="37"/>
        <v>27.574659824083096</v>
      </c>
      <c r="X361" s="32">
        <f t="shared" si="32"/>
        <v>-15.27291568535092</v>
      </c>
    </row>
    <row r="362" spans="1:24" ht="15.6" x14ac:dyDescent="0.25">
      <c r="A362" s="16" t="s">
        <v>355</v>
      </c>
      <c r="B362" s="28">
        <f>'Расчет субсидий'!AF362-'Расчет субсидий'!AE362</f>
        <v>4.8909090909091049</v>
      </c>
      <c r="C362" s="26">
        <f>'Расчет субсидий'!D362-1</f>
        <v>-1</v>
      </c>
      <c r="D362" s="32">
        <f>C362*'Расчет субсидий'!E362</f>
        <v>0</v>
      </c>
      <c r="E362" s="41">
        <f t="shared" si="33"/>
        <v>0</v>
      </c>
      <c r="F362" s="26" t="s">
        <v>380</v>
      </c>
      <c r="G362" s="32" t="s">
        <v>380</v>
      </c>
      <c r="H362" s="31" t="s">
        <v>380</v>
      </c>
      <c r="I362" s="26" t="s">
        <v>380</v>
      </c>
      <c r="J362" s="32" t="s">
        <v>380</v>
      </c>
      <c r="K362" s="31" t="s">
        <v>380</v>
      </c>
      <c r="L362" s="26">
        <f>'Расчет субсидий'!P362-1</f>
        <v>-0.26454033771106933</v>
      </c>
      <c r="M362" s="32">
        <f>L362*'Расчет субсидий'!Q362</f>
        <v>-5.2908067542213866</v>
      </c>
      <c r="N362" s="41">
        <f t="shared" si="34"/>
        <v>-9.5514983631327368</v>
      </c>
      <c r="O362" s="27">
        <f>'Расчет субсидий'!R362-1</f>
        <v>0</v>
      </c>
      <c r="P362" s="32">
        <f>O362*'Расчет субсидий'!S362</f>
        <v>0</v>
      </c>
      <c r="Q362" s="41">
        <f t="shared" si="35"/>
        <v>0</v>
      </c>
      <c r="R362" s="27">
        <f>'Расчет субсидий'!V362-1</f>
        <v>0</v>
      </c>
      <c r="S362" s="32">
        <f>R362*'Расчет субсидий'!W362</f>
        <v>0</v>
      </c>
      <c r="T362" s="41">
        <f t="shared" si="36"/>
        <v>0</v>
      </c>
      <c r="U362" s="27">
        <f>'Расчет субсидий'!Z362-1</f>
        <v>0.19999999999999996</v>
      </c>
      <c r="V362" s="32">
        <f>U362*'Расчет субсидий'!AA362</f>
        <v>7.9999999999999982</v>
      </c>
      <c r="W362" s="41">
        <f t="shared" si="37"/>
        <v>14.442407454041842</v>
      </c>
      <c r="X362" s="32">
        <f t="shared" si="32"/>
        <v>2.7091932457786116</v>
      </c>
    </row>
    <row r="363" spans="1:24" ht="15.6" x14ac:dyDescent="0.25">
      <c r="A363" s="16" t="s">
        <v>356</v>
      </c>
      <c r="B363" s="28">
        <f>'Расчет субсидий'!AF363-'Расчет субсидий'!AE363</f>
        <v>83.390909090909076</v>
      </c>
      <c r="C363" s="26">
        <f>'Расчет субсидий'!D363-1</f>
        <v>2.5039229870346671</v>
      </c>
      <c r="D363" s="32">
        <f>C363*'Расчет субсидий'!E363</f>
        <v>25.03922987034667</v>
      </c>
      <c r="E363" s="41">
        <f t="shared" si="33"/>
        <v>41.366208042092047</v>
      </c>
      <c r="F363" s="26" t="s">
        <v>380</v>
      </c>
      <c r="G363" s="32" t="s">
        <v>380</v>
      </c>
      <c r="H363" s="31" t="s">
        <v>380</v>
      </c>
      <c r="I363" s="26" t="s">
        <v>380</v>
      </c>
      <c r="J363" s="32" t="s">
        <v>380</v>
      </c>
      <c r="K363" s="31" t="s">
        <v>380</v>
      </c>
      <c r="L363" s="26">
        <f>'Расчет субсидий'!P363-1</f>
        <v>-0.22810900539493706</v>
      </c>
      <c r="M363" s="32">
        <f>L363*'Расчет субсидий'!Q363</f>
        <v>-4.5621801078987412</v>
      </c>
      <c r="N363" s="41">
        <f t="shared" si="34"/>
        <v>-7.5369766740441859</v>
      </c>
      <c r="O363" s="27">
        <f>'Расчет субсидий'!R363-1</f>
        <v>0</v>
      </c>
      <c r="P363" s="32">
        <f>O363*'Расчет субсидий'!S363</f>
        <v>0</v>
      </c>
      <c r="Q363" s="41">
        <f t="shared" si="35"/>
        <v>0</v>
      </c>
      <c r="R363" s="27">
        <f>'Расчет субсидий'!V363-1</f>
        <v>0</v>
      </c>
      <c r="S363" s="32">
        <f>R363*'Расчет субсидий'!W363</f>
        <v>0</v>
      </c>
      <c r="T363" s="41">
        <f t="shared" si="36"/>
        <v>0</v>
      </c>
      <c r="U363" s="27">
        <f>'Расчет субсидий'!Z363-1</f>
        <v>1.2000000000000002</v>
      </c>
      <c r="V363" s="32">
        <f>U363*'Расчет субсидий'!AA363</f>
        <v>30.000000000000004</v>
      </c>
      <c r="W363" s="41">
        <f t="shared" si="37"/>
        <v>49.561677722861212</v>
      </c>
      <c r="X363" s="32">
        <f t="shared" si="32"/>
        <v>50.477049762447933</v>
      </c>
    </row>
    <row r="364" spans="1:24" ht="15.6" x14ac:dyDescent="0.25">
      <c r="A364" s="36" t="s">
        <v>357</v>
      </c>
      <c r="B364" s="46"/>
      <c r="C364" s="47"/>
      <c r="D364" s="48"/>
      <c r="E364" s="44"/>
      <c r="F364" s="47"/>
      <c r="G364" s="48"/>
      <c r="H364" s="44"/>
      <c r="I364" s="47"/>
      <c r="J364" s="48"/>
      <c r="K364" s="44"/>
      <c r="L364" s="47"/>
      <c r="M364" s="48"/>
      <c r="N364" s="44"/>
      <c r="O364" s="49"/>
      <c r="P364" s="48"/>
      <c r="Q364" s="44"/>
      <c r="R364" s="49"/>
      <c r="S364" s="48"/>
      <c r="T364" s="44"/>
      <c r="U364" s="49"/>
      <c r="V364" s="48"/>
      <c r="W364" s="44"/>
      <c r="X364" s="48"/>
    </row>
    <row r="365" spans="1:24" ht="15.6" x14ac:dyDescent="0.25">
      <c r="A365" s="16" t="s">
        <v>358</v>
      </c>
      <c r="B365" s="28">
        <f>'Расчет субсидий'!AF365-'Расчет субсидий'!AE365</f>
        <v>-139.72727272727272</v>
      </c>
      <c r="C365" s="26">
        <f>'Расчет субсидий'!D365-1</f>
        <v>3.0303030303030276E-2</v>
      </c>
      <c r="D365" s="32">
        <f>C365*'Расчет субсидий'!E365</f>
        <v>0.30303030303030276</v>
      </c>
      <c r="E365" s="41">
        <f t="shared" si="33"/>
        <v>0.61781217091368412</v>
      </c>
      <c r="F365" s="26" t="s">
        <v>380</v>
      </c>
      <c r="G365" s="32" t="s">
        <v>380</v>
      </c>
      <c r="H365" s="31" t="s">
        <v>380</v>
      </c>
      <c r="I365" s="26" t="s">
        <v>380</v>
      </c>
      <c r="J365" s="32" t="s">
        <v>380</v>
      </c>
      <c r="K365" s="31" t="s">
        <v>380</v>
      </c>
      <c r="L365" s="26">
        <f>'Расчет субсидий'!P365-1</f>
        <v>-0.9418886198547215</v>
      </c>
      <c r="M365" s="32">
        <f>L365*'Расчет субсидий'!Q365</f>
        <v>-18.83777239709443</v>
      </c>
      <c r="N365" s="41">
        <f t="shared" si="34"/>
        <v>-38.406076697428425</v>
      </c>
      <c r="O365" s="27">
        <f>'Расчет субсидий'!R365-1</f>
        <v>0</v>
      </c>
      <c r="P365" s="32">
        <f>O365*'Расчет субсидий'!S365</f>
        <v>0</v>
      </c>
      <c r="Q365" s="41">
        <f t="shared" si="35"/>
        <v>0</v>
      </c>
      <c r="R365" s="27">
        <f>'Расчет субсидий'!V365-1</f>
        <v>-1</v>
      </c>
      <c r="S365" s="32">
        <f>R365*'Расчет субсидий'!W365</f>
        <v>-15</v>
      </c>
      <c r="T365" s="41">
        <f t="shared" si="36"/>
        <v>-30.581702460227394</v>
      </c>
      <c r="U365" s="27">
        <f>'Расчет субсидий'!Z365-1</f>
        <v>-1</v>
      </c>
      <c r="V365" s="32">
        <f>U365*'Расчет субсидий'!AA365</f>
        <v>-35</v>
      </c>
      <c r="W365" s="41">
        <f t="shared" si="37"/>
        <v>-71.357305740530578</v>
      </c>
      <c r="X365" s="32">
        <f t="shared" si="32"/>
        <v>-68.534742094064129</v>
      </c>
    </row>
    <row r="366" spans="1:24" ht="15.6" x14ac:dyDescent="0.25">
      <c r="A366" s="16" t="s">
        <v>359</v>
      </c>
      <c r="B366" s="28">
        <f>'Расчет субсидий'!AF366-'Расчет субсидий'!AE366</f>
        <v>-21.109090909090895</v>
      </c>
      <c r="C366" s="26">
        <f>'Расчет субсидий'!D366-1</f>
        <v>-1</v>
      </c>
      <c r="D366" s="32">
        <f>C366*'Расчет субсидий'!E366</f>
        <v>0</v>
      </c>
      <c r="E366" s="41">
        <f t="shared" si="33"/>
        <v>0</v>
      </c>
      <c r="F366" s="26" t="s">
        <v>380</v>
      </c>
      <c r="G366" s="32" t="s">
        <v>380</v>
      </c>
      <c r="H366" s="31" t="s">
        <v>380</v>
      </c>
      <c r="I366" s="26" t="s">
        <v>380</v>
      </c>
      <c r="J366" s="32" t="s">
        <v>380</v>
      </c>
      <c r="K366" s="31" t="s">
        <v>380</v>
      </c>
      <c r="L366" s="26">
        <f>'Расчет субсидий'!P366-1</f>
        <v>0.83941605839416056</v>
      </c>
      <c r="M366" s="32">
        <f>L366*'Расчет субсидий'!Q366</f>
        <v>16.788321167883211</v>
      </c>
      <c r="N366" s="41">
        <f t="shared" si="34"/>
        <v>43.156363636363601</v>
      </c>
      <c r="O366" s="27">
        <f>'Расчет субсидий'!R366-1</f>
        <v>0</v>
      </c>
      <c r="P366" s="32">
        <f>O366*'Расчет субсидий'!S366</f>
        <v>0</v>
      </c>
      <c r="Q366" s="41">
        <f t="shared" si="35"/>
        <v>0</v>
      </c>
      <c r="R366" s="27">
        <f>'Расчет субсидий'!V366-1</f>
        <v>-1</v>
      </c>
      <c r="S366" s="32">
        <f>R366*'Расчет субсидий'!W366</f>
        <v>-25</v>
      </c>
      <c r="T366" s="41">
        <f t="shared" si="36"/>
        <v>-64.265454545454503</v>
      </c>
      <c r="U366" s="27">
        <f>'Расчет субсидий'!Z366-1</f>
        <v>0</v>
      </c>
      <c r="V366" s="32">
        <f>U366*'Расчет субсидий'!AA366</f>
        <v>0</v>
      </c>
      <c r="W366" s="41">
        <f t="shared" si="37"/>
        <v>0</v>
      </c>
      <c r="X366" s="32">
        <f t="shared" si="32"/>
        <v>-8.2116788321167888</v>
      </c>
    </row>
    <row r="367" spans="1:24" ht="15.6" x14ac:dyDescent="0.25">
      <c r="A367" s="16" t="s">
        <v>360</v>
      </c>
      <c r="B367" s="28">
        <f>'Расчет субсидий'!AF367-'Расчет субсидий'!AE367</f>
        <v>51.172727272727286</v>
      </c>
      <c r="C367" s="26">
        <f>'Расчет субсидий'!D367-1</f>
        <v>1052.3333333333335</v>
      </c>
      <c r="D367" s="32">
        <f>C367*'Расчет субсидий'!E367</f>
        <v>10523.333333333336</v>
      </c>
      <c r="E367" s="41">
        <f t="shared" si="33"/>
        <v>51.220970244525212</v>
      </c>
      <c r="F367" s="26" t="s">
        <v>380</v>
      </c>
      <c r="G367" s="32" t="s">
        <v>380</v>
      </c>
      <c r="H367" s="31" t="s">
        <v>380</v>
      </c>
      <c r="I367" s="26" t="s">
        <v>380</v>
      </c>
      <c r="J367" s="32" t="s">
        <v>380</v>
      </c>
      <c r="K367" s="31" t="s">
        <v>380</v>
      </c>
      <c r="L367" s="26">
        <f>'Расчет субсидий'!P367-1</f>
        <v>0.25442477876106184</v>
      </c>
      <c r="M367" s="32">
        <f>L367*'Расчет субсидий'!Q367</f>
        <v>5.0884955752212369</v>
      </c>
      <c r="N367" s="41">
        <f t="shared" si="34"/>
        <v>2.4767597128394526E-2</v>
      </c>
      <c r="O367" s="27">
        <f>'Расчет субсидий'!R367-1</f>
        <v>0</v>
      </c>
      <c r="P367" s="32">
        <f>O367*'Расчет субсидий'!S367</f>
        <v>0</v>
      </c>
      <c r="Q367" s="41">
        <f t="shared" si="35"/>
        <v>0</v>
      </c>
      <c r="R367" s="27">
        <f>'Расчет субсидий'!V367-1</f>
        <v>-1</v>
      </c>
      <c r="S367" s="32">
        <f>R367*'Расчет субсидий'!W367</f>
        <v>-15</v>
      </c>
      <c r="T367" s="41">
        <f t="shared" si="36"/>
        <v>-7.3010568926310845E-2</v>
      </c>
      <c r="U367" s="27">
        <f>'Расчет субсидий'!Z367-1</f>
        <v>0</v>
      </c>
      <c r="V367" s="32">
        <f>U367*'Расчет субсидий'!AA367</f>
        <v>0</v>
      </c>
      <c r="W367" s="41">
        <f t="shared" si="37"/>
        <v>0</v>
      </c>
      <c r="X367" s="32">
        <f t="shared" si="32"/>
        <v>10513.421828908557</v>
      </c>
    </row>
    <row r="368" spans="1:24" ht="15.6" x14ac:dyDescent="0.25">
      <c r="A368" s="16" t="s">
        <v>361</v>
      </c>
      <c r="B368" s="28">
        <f>'Расчет субсидий'!AF368-'Расчет субсидий'!AE368</f>
        <v>-107.56363636363636</v>
      </c>
      <c r="C368" s="26">
        <f>'Расчет субсидий'!D368-1</f>
        <v>-1</v>
      </c>
      <c r="D368" s="32">
        <f>C368*'Расчет субсидий'!E368</f>
        <v>0</v>
      </c>
      <c r="E368" s="41">
        <f t="shared" si="33"/>
        <v>0</v>
      </c>
      <c r="F368" s="26" t="s">
        <v>380</v>
      </c>
      <c r="G368" s="32" t="s">
        <v>380</v>
      </c>
      <c r="H368" s="31" t="s">
        <v>380</v>
      </c>
      <c r="I368" s="26" t="s">
        <v>380</v>
      </c>
      <c r="J368" s="32" t="s">
        <v>380</v>
      </c>
      <c r="K368" s="31" t="s">
        <v>380</v>
      </c>
      <c r="L368" s="26">
        <f>'Расчет субсидий'!P368-1</f>
        <v>0.70247933884297531</v>
      </c>
      <c r="M368" s="32">
        <f>L368*'Расчет субсидий'!Q368</f>
        <v>14.049586776859506</v>
      </c>
      <c r="N368" s="41">
        <f t="shared" si="34"/>
        <v>42.036363636363646</v>
      </c>
      <c r="O368" s="27">
        <f>'Расчет субсидий'!R368-1</f>
        <v>0</v>
      </c>
      <c r="P368" s="32">
        <f>O368*'Расчет субсидий'!S368</f>
        <v>0</v>
      </c>
      <c r="Q368" s="41">
        <f t="shared" si="35"/>
        <v>0</v>
      </c>
      <c r="R368" s="27">
        <f>'Расчет субсидий'!V368-1</f>
        <v>-1</v>
      </c>
      <c r="S368" s="32">
        <f>R368*'Расчет субсидий'!W368</f>
        <v>-20</v>
      </c>
      <c r="T368" s="41">
        <f t="shared" si="36"/>
        <v>-59.839999999999996</v>
      </c>
      <c r="U368" s="27">
        <f>'Расчет субсидий'!Z368-1</f>
        <v>-1</v>
      </c>
      <c r="V368" s="32">
        <f>U368*'Расчет субсидий'!AA368</f>
        <v>-30</v>
      </c>
      <c r="W368" s="41">
        <f t="shared" si="37"/>
        <v>-89.76</v>
      </c>
      <c r="X368" s="32">
        <f t="shared" ref="X368:X376" si="38">D368+M368+P368+S368+V368</f>
        <v>-35.950413223140494</v>
      </c>
    </row>
    <row r="369" spans="1:24" ht="15.6" x14ac:dyDescent="0.25">
      <c r="A369" s="16" t="s">
        <v>362</v>
      </c>
      <c r="B369" s="28">
        <f>'Расчет субсидий'!AF369-'Расчет субсидий'!AE369</f>
        <v>14.845454545454544</v>
      </c>
      <c r="C369" s="26">
        <f>'Расчет субсидий'!D369-1</f>
        <v>5.2132530120481935</v>
      </c>
      <c r="D369" s="32">
        <f>C369*'Расчет субсидий'!E369</f>
        <v>52.132530120481931</v>
      </c>
      <c r="E369" s="41">
        <f t="shared" si="33"/>
        <v>56.635538067746154</v>
      </c>
      <c r="F369" s="26" t="s">
        <v>380</v>
      </c>
      <c r="G369" s="32" t="s">
        <v>380</v>
      </c>
      <c r="H369" s="31" t="s">
        <v>380</v>
      </c>
      <c r="I369" s="26" t="s">
        <v>380</v>
      </c>
      <c r="J369" s="32" t="s">
        <v>380</v>
      </c>
      <c r="K369" s="31" t="s">
        <v>380</v>
      </c>
      <c r="L369" s="26">
        <f>'Расчет субсидий'!P369-1</f>
        <v>0.57662921348314611</v>
      </c>
      <c r="M369" s="32">
        <f>L369*'Расчет субсидий'!Q369</f>
        <v>11.532584269662923</v>
      </c>
      <c r="N369" s="41">
        <f t="shared" si="34"/>
        <v>12.528724654539115</v>
      </c>
      <c r="O369" s="27">
        <f>'Расчет субсидий'!R369-1</f>
        <v>0</v>
      </c>
      <c r="P369" s="32">
        <f>O369*'Расчет субсидий'!S369</f>
        <v>0</v>
      </c>
      <c r="Q369" s="41">
        <f t="shared" si="35"/>
        <v>0</v>
      </c>
      <c r="R369" s="27">
        <f>'Расчет субсидий'!V369-1</f>
        <v>-1</v>
      </c>
      <c r="S369" s="32">
        <f>R369*'Расчет субсидий'!W369</f>
        <v>-20</v>
      </c>
      <c r="T369" s="41">
        <f t="shared" si="36"/>
        <v>-21.727523270732288</v>
      </c>
      <c r="U369" s="27">
        <f>'Расчет субсидий'!Z369-1</f>
        <v>-1</v>
      </c>
      <c r="V369" s="32">
        <f>U369*'Расчет субсидий'!AA369</f>
        <v>-30</v>
      </c>
      <c r="W369" s="41">
        <f t="shared" si="37"/>
        <v>-32.59128490609843</v>
      </c>
      <c r="X369" s="32">
        <f t="shared" si="38"/>
        <v>13.665114390144851</v>
      </c>
    </row>
    <row r="370" spans="1:24" ht="15.6" x14ac:dyDescent="0.25">
      <c r="A370" s="16" t="s">
        <v>363</v>
      </c>
      <c r="B370" s="28">
        <f>'Расчет субсидий'!AF370-'Расчет субсидий'!AE370</f>
        <v>-4.0545454545454618</v>
      </c>
      <c r="C370" s="26">
        <f>'Расчет субсидий'!D370-1</f>
        <v>-1</v>
      </c>
      <c r="D370" s="32">
        <f>C370*'Расчет субсидий'!E370</f>
        <v>0</v>
      </c>
      <c r="E370" s="41">
        <f t="shared" si="33"/>
        <v>0</v>
      </c>
      <c r="F370" s="26" t="s">
        <v>380</v>
      </c>
      <c r="G370" s="32" t="s">
        <v>380</v>
      </c>
      <c r="H370" s="31" t="s">
        <v>380</v>
      </c>
      <c r="I370" s="26" t="s">
        <v>380</v>
      </c>
      <c r="J370" s="32" t="s">
        <v>380</v>
      </c>
      <c r="K370" s="31" t="s">
        <v>380</v>
      </c>
      <c r="L370" s="26">
        <f>'Расчет субсидий'!P370-1</f>
        <v>1.3724832214765099</v>
      </c>
      <c r="M370" s="32">
        <f>L370*'Расчет субсидий'!Q370</f>
        <v>27.449664429530198</v>
      </c>
      <c r="N370" s="41">
        <f t="shared" si="34"/>
        <v>71.788272333726781</v>
      </c>
      <c r="O370" s="27">
        <f>'Расчет субсидий'!R370-1</f>
        <v>0</v>
      </c>
      <c r="P370" s="32">
        <f>O370*'Расчет субсидий'!S370</f>
        <v>0</v>
      </c>
      <c r="Q370" s="41">
        <f t="shared" si="35"/>
        <v>0</v>
      </c>
      <c r="R370" s="27">
        <f>'Расчет субсидий'!V370-1</f>
        <v>-1</v>
      </c>
      <c r="S370" s="32">
        <f>R370*'Расчет субсидий'!W370</f>
        <v>-20</v>
      </c>
      <c r="T370" s="41">
        <f t="shared" si="36"/>
        <v>-52.305391578118787</v>
      </c>
      <c r="U370" s="27">
        <f>'Расчет субсидий'!Z370-1</f>
        <v>-0.30000000000000004</v>
      </c>
      <c r="V370" s="32">
        <f>U370*'Расчет субсидий'!AA370</f>
        <v>-9.0000000000000018</v>
      </c>
      <c r="W370" s="41">
        <f t="shared" si="37"/>
        <v>-23.537426210153455</v>
      </c>
      <c r="X370" s="32">
        <f t="shared" si="38"/>
        <v>-1.5503355704698034</v>
      </c>
    </row>
    <row r="371" spans="1:24" ht="15.6" x14ac:dyDescent="0.25">
      <c r="A371" s="16" t="s">
        <v>364</v>
      </c>
      <c r="B371" s="28">
        <f>'Расчет субсидий'!AF371-'Расчет субсидий'!AE371</f>
        <v>-9.0545454545454476</v>
      </c>
      <c r="C371" s="26">
        <f>'Расчет субсидий'!D371-1</f>
        <v>-1</v>
      </c>
      <c r="D371" s="32">
        <f>C371*'Расчет субсидий'!E371</f>
        <v>0</v>
      </c>
      <c r="E371" s="41">
        <f t="shared" si="33"/>
        <v>0</v>
      </c>
      <c r="F371" s="26" t="s">
        <v>380</v>
      </c>
      <c r="G371" s="32" t="s">
        <v>380</v>
      </c>
      <c r="H371" s="31" t="s">
        <v>380</v>
      </c>
      <c r="I371" s="26" t="s">
        <v>380</v>
      </c>
      <c r="J371" s="32" t="s">
        <v>380</v>
      </c>
      <c r="K371" s="31" t="s">
        <v>380</v>
      </c>
      <c r="L371" s="26">
        <f>'Расчет субсидий'!P371-1</f>
        <v>1.1901840490797548</v>
      </c>
      <c r="M371" s="32">
        <f>L371*'Расчет субсидий'!Q371</f>
        <v>23.803680981595097</v>
      </c>
      <c r="N371" s="41">
        <f t="shared" si="34"/>
        <v>34.78379837983799</v>
      </c>
      <c r="O371" s="27">
        <f>'Расчет субсидий'!R371-1</f>
        <v>0</v>
      </c>
      <c r="P371" s="32">
        <f>O371*'Расчет субсидий'!S371</f>
        <v>0</v>
      </c>
      <c r="Q371" s="41">
        <f t="shared" si="35"/>
        <v>0</v>
      </c>
      <c r="R371" s="27">
        <f>'Расчет субсидий'!V371-1</f>
        <v>-1</v>
      </c>
      <c r="S371" s="32">
        <f>R371*'Расчет субсидий'!W371</f>
        <v>-30</v>
      </c>
      <c r="T371" s="41">
        <f t="shared" si="36"/>
        <v>-43.83834383438343</v>
      </c>
      <c r="U371" s="27">
        <f>'Расчет субсидий'!Z371-1</f>
        <v>0</v>
      </c>
      <c r="V371" s="32">
        <f>U371*'Расчет субсидий'!AA371</f>
        <v>0</v>
      </c>
      <c r="W371" s="41">
        <f t="shared" si="37"/>
        <v>0</v>
      </c>
      <c r="X371" s="32">
        <f t="shared" si="38"/>
        <v>-6.1963190184049033</v>
      </c>
    </row>
    <row r="372" spans="1:24" ht="15.6" x14ac:dyDescent="0.25">
      <c r="A372" s="16" t="s">
        <v>365</v>
      </c>
      <c r="B372" s="28">
        <f>'Расчет субсидий'!AF372-'Расчет субсидий'!AE372</f>
        <v>-55.172727272727286</v>
      </c>
      <c r="C372" s="26">
        <f>'Расчет субсидий'!D372-1</f>
        <v>-1</v>
      </c>
      <c r="D372" s="32">
        <f>C372*'Расчет субсидий'!E372</f>
        <v>0</v>
      </c>
      <c r="E372" s="41">
        <f t="shared" si="33"/>
        <v>0</v>
      </c>
      <c r="F372" s="26" t="s">
        <v>380</v>
      </c>
      <c r="G372" s="32" t="s">
        <v>380</v>
      </c>
      <c r="H372" s="31" t="s">
        <v>380</v>
      </c>
      <c r="I372" s="26" t="s">
        <v>380</v>
      </c>
      <c r="J372" s="32" t="s">
        <v>380</v>
      </c>
      <c r="K372" s="31" t="s">
        <v>380</v>
      </c>
      <c r="L372" s="26">
        <f>'Расчет субсидий'!P372-1</f>
        <v>1.2000000000000002</v>
      </c>
      <c r="M372" s="32">
        <f>L372*'Расчет субсидий'!Q372</f>
        <v>24.000000000000004</v>
      </c>
      <c r="N372" s="41">
        <f t="shared" si="34"/>
        <v>50.928671328671356</v>
      </c>
      <c r="O372" s="27">
        <f>'Расчет субсидий'!R372-1</f>
        <v>0</v>
      </c>
      <c r="P372" s="32">
        <f>O372*'Расчет субсидий'!S372</f>
        <v>0</v>
      </c>
      <c r="Q372" s="41">
        <f t="shared" si="35"/>
        <v>0</v>
      </c>
      <c r="R372" s="27">
        <f>'Расчет субсидий'!V372-1</f>
        <v>-1</v>
      </c>
      <c r="S372" s="32">
        <f>R372*'Расчет субсидий'!W372</f>
        <v>-25</v>
      </c>
      <c r="T372" s="41">
        <f t="shared" si="36"/>
        <v>-53.050699300699321</v>
      </c>
      <c r="U372" s="27">
        <f>'Расчет субсидий'!Z372-1</f>
        <v>-1</v>
      </c>
      <c r="V372" s="32">
        <f>U372*'Расчет субсидий'!AA372</f>
        <v>-25</v>
      </c>
      <c r="W372" s="41">
        <f t="shared" si="37"/>
        <v>-53.050699300699321</v>
      </c>
      <c r="X372" s="32">
        <f t="shared" si="38"/>
        <v>-25.999999999999996</v>
      </c>
    </row>
    <row r="373" spans="1:24" ht="15.6" x14ac:dyDescent="0.25">
      <c r="A373" s="16" t="s">
        <v>366</v>
      </c>
      <c r="B373" s="28">
        <f>'Расчет субсидий'!AF373-'Расчет субсидий'!AE373</f>
        <v>-110.26363636363638</v>
      </c>
      <c r="C373" s="26">
        <f>'Расчет субсидий'!D373-1</f>
        <v>-1</v>
      </c>
      <c r="D373" s="32">
        <f>C373*'Расчет субсидий'!E373</f>
        <v>0</v>
      </c>
      <c r="E373" s="41">
        <f t="shared" si="33"/>
        <v>0</v>
      </c>
      <c r="F373" s="26" t="s">
        <v>380</v>
      </c>
      <c r="G373" s="32" t="s">
        <v>380</v>
      </c>
      <c r="H373" s="31" t="s">
        <v>380</v>
      </c>
      <c r="I373" s="26" t="s">
        <v>380</v>
      </c>
      <c r="J373" s="32" t="s">
        <v>380</v>
      </c>
      <c r="K373" s="31" t="s">
        <v>380</v>
      </c>
      <c r="L373" s="26">
        <f>'Расчет субсидий'!P373-1</f>
        <v>0.61280487804878048</v>
      </c>
      <c r="M373" s="32">
        <f>L373*'Расчет субсидий'!Q373</f>
        <v>12.25609756097561</v>
      </c>
      <c r="N373" s="41">
        <f t="shared" si="34"/>
        <v>35.804508738434428</v>
      </c>
      <c r="O373" s="27">
        <f>'Расчет субсидий'!R373-1</f>
        <v>0</v>
      </c>
      <c r="P373" s="32">
        <f>O373*'Расчет субсидий'!S373</f>
        <v>0</v>
      </c>
      <c r="Q373" s="41">
        <f t="shared" si="35"/>
        <v>0</v>
      </c>
      <c r="R373" s="27">
        <f>'Расчет субсидий'!V373-1</f>
        <v>-1</v>
      </c>
      <c r="S373" s="32">
        <f>R373*'Расчет субсидий'!W373</f>
        <v>-20</v>
      </c>
      <c r="T373" s="41">
        <f t="shared" si="36"/>
        <v>-58.42725804082832</v>
      </c>
      <c r="U373" s="27">
        <f>'Расчет субсидий'!Z373-1</f>
        <v>-1</v>
      </c>
      <c r="V373" s="32">
        <f>U373*'Расчет субсидий'!AA373</f>
        <v>-30</v>
      </c>
      <c r="W373" s="41">
        <f t="shared" si="37"/>
        <v>-87.640887061242495</v>
      </c>
      <c r="X373" s="32">
        <f t="shared" si="38"/>
        <v>-37.743902439024389</v>
      </c>
    </row>
    <row r="374" spans="1:24" ht="15.6" x14ac:dyDescent="0.25">
      <c r="A374" s="16" t="s">
        <v>367</v>
      </c>
      <c r="B374" s="28">
        <f>'Расчет субсидий'!AF374-'Расчет субсидий'!AE374</f>
        <v>-84.536363636363632</v>
      </c>
      <c r="C374" s="26">
        <f>'Расчет субсидий'!D374-1</f>
        <v>-1</v>
      </c>
      <c r="D374" s="32">
        <f>C374*'Расчет субсидий'!E374</f>
        <v>0</v>
      </c>
      <c r="E374" s="41">
        <f t="shared" si="33"/>
        <v>0</v>
      </c>
      <c r="F374" s="26" t="s">
        <v>380</v>
      </c>
      <c r="G374" s="32" t="s">
        <v>380</v>
      </c>
      <c r="H374" s="31" t="s">
        <v>380</v>
      </c>
      <c r="I374" s="26" t="s">
        <v>380</v>
      </c>
      <c r="J374" s="32" t="s">
        <v>380</v>
      </c>
      <c r="K374" s="31" t="s">
        <v>380</v>
      </c>
      <c r="L374" s="26">
        <f>'Расчет субсидий'!P374-1</f>
        <v>0.70833333333333326</v>
      </c>
      <c r="M374" s="32">
        <f>L374*'Расчет субсидий'!Q374</f>
        <v>14.166666666666664</v>
      </c>
      <c r="N374" s="41">
        <f t="shared" si="34"/>
        <v>33.421353065539101</v>
      </c>
      <c r="O374" s="27">
        <f>'Расчет субсидий'!R374-1</f>
        <v>0</v>
      </c>
      <c r="P374" s="32">
        <f>O374*'Расчет субсидий'!S374</f>
        <v>0</v>
      </c>
      <c r="Q374" s="41">
        <f t="shared" si="35"/>
        <v>0</v>
      </c>
      <c r="R374" s="27">
        <f>'Расчет субсидий'!V374-1</f>
        <v>-1</v>
      </c>
      <c r="S374" s="32">
        <f>R374*'Расчет субсидий'!W374</f>
        <v>-20</v>
      </c>
      <c r="T374" s="41">
        <f t="shared" si="36"/>
        <v>-47.183086680761093</v>
      </c>
      <c r="U374" s="27">
        <f>'Расчет субсидий'!Z374-1</f>
        <v>-1</v>
      </c>
      <c r="V374" s="32">
        <f>U374*'Расчет субсидий'!AA374</f>
        <v>-30</v>
      </c>
      <c r="W374" s="41">
        <f t="shared" si="37"/>
        <v>-70.774630021141647</v>
      </c>
      <c r="X374" s="32">
        <f t="shared" si="38"/>
        <v>-35.833333333333336</v>
      </c>
    </row>
    <row r="375" spans="1:24" ht="15.6" x14ac:dyDescent="0.25">
      <c r="A375" s="16" t="s">
        <v>368</v>
      </c>
      <c r="B375" s="28">
        <f>'Расчет субсидий'!AF375-'Расчет субсидий'!AE375</f>
        <v>-171.4</v>
      </c>
      <c r="C375" s="26">
        <f>'Расчет субсидий'!D375-1</f>
        <v>0.24036697247706429</v>
      </c>
      <c r="D375" s="32">
        <f>C375*'Расчет субсидий'!E375</f>
        <v>2.4036697247706429</v>
      </c>
      <c r="E375" s="41">
        <f t="shared" si="33"/>
        <v>7.3644565478171211</v>
      </c>
      <c r="F375" s="26" t="s">
        <v>380</v>
      </c>
      <c r="G375" s="32" t="s">
        <v>380</v>
      </c>
      <c r="H375" s="31" t="s">
        <v>380</v>
      </c>
      <c r="I375" s="26" t="s">
        <v>380</v>
      </c>
      <c r="J375" s="32" t="s">
        <v>380</v>
      </c>
      <c r="K375" s="31" t="s">
        <v>380</v>
      </c>
      <c r="L375" s="26">
        <f>'Расчет субсидий'!P375-1</f>
        <v>-0.41732804232804233</v>
      </c>
      <c r="M375" s="32">
        <f>L375*'Расчет субсидий'!Q375</f>
        <v>-8.3465608465608465</v>
      </c>
      <c r="N375" s="41">
        <f t="shared" si="34"/>
        <v>-25.572516908109865</v>
      </c>
      <c r="O375" s="27">
        <f>'Расчет субсидий'!R375-1</f>
        <v>0</v>
      </c>
      <c r="P375" s="32">
        <f>O375*'Расчет субсидий'!S375</f>
        <v>0</v>
      </c>
      <c r="Q375" s="41">
        <f t="shared" si="35"/>
        <v>0</v>
      </c>
      <c r="R375" s="27">
        <f>'Расчет субсидий'!V375-1</f>
        <v>-1</v>
      </c>
      <c r="S375" s="32">
        <f>R375*'Расчет субсидий'!W375</f>
        <v>-20</v>
      </c>
      <c r="T375" s="41">
        <f t="shared" si="36"/>
        <v>-61.276775855882903</v>
      </c>
      <c r="U375" s="27">
        <f>'Расчет субсидий'!Z375-1</f>
        <v>-1</v>
      </c>
      <c r="V375" s="32">
        <f>U375*'Расчет субсидий'!AA375</f>
        <v>-30</v>
      </c>
      <c r="W375" s="41">
        <f t="shared" si="37"/>
        <v>-91.915163783824354</v>
      </c>
      <c r="X375" s="32">
        <f t="shared" si="38"/>
        <v>-55.942891121790204</v>
      </c>
    </row>
    <row r="376" spans="1:24" ht="15.6" x14ac:dyDescent="0.25">
      <c r="A376" s="16" t="s">
        <v>369</v>
      </c>
      <c r="B376" s="28">
        <f>'Расчет субсидий'!AF376-'Расчет субсидий'!AE376</f>
        <v>-215.73636363636362</v>
      </c>
      <c r="C376" s="26">
        <f>'Расчет субсидий'!D376-1</f>
        <v>0.10257135510413984</v>
      </c>
      <c r="D376" s="32">
        <f>C376*'Расчет субсидий'!E376</f>
        <v>1.0257135510413984</v>
      </c>
      <c r="E376" s="41">
        <f t="shared" si="33"/>
        <v>4.488252660689839</v>
      </c>
      <c r="F376" s="26" t="s">
        <v>380</v>
      </c>
      <c r="G376" s="32" t="s">
        <v>380</v>
      </c>
      <c r="H376" s="31" t="s">
        <v>380</v>
      </c>
      <c r="I376" s="26" t="s">
        <v>380</v>
      </c>
      <c r="J376" s="32" t="s">
        <v>380</v>
      </c>
      <c r="K376" s="31" t="s">
        <v>380</v>
      </c>
      <c r="L376" s="26">
        <f>'Расчет субсидий'!P376-1</f>
        <v>-0.31642888987962559</v>
      </c>
      <c r="M376" s="32">
        <f>L376*'Расчет субсидий'!Q376</f>
        <v>-6.3285777975925122</v>
      </c>
      <c r="N376" s="41">
        <f t="shared" si="34"/>
        <v>-27.692191557368652</v>
      </c>
      <c r="O376" s="27">
        <f>'Расчет субсидий'!R376-1</f>
        <v>0</v>
      </c>
      <c r="P376" s="32">
        <f>O376*'Расчет субсидий'!S376</f>
        <v>0</v>
      </c>
      <c r="Q376" s="41">
        <f t="shared" si="35"/>
        <v>0</v>
      </c>
      <c r="R376" s="27">
        <f>'Расчет субсидий'!V376-1</f>
        <v>-1</v>
      </c>
      <c r="S376" s="32">
        <f>R376*'Расчет субсидий'!W376</f>
        <v>-20</v>
      </c>
      <c r="T376" s="41">
        <f t="shared" si="36"/>
        <v>-87.514738518038556</v>
      </c>
      <c r="U376" s="27">
        <f>'Расчет субсидий'!Z376-1</f>
        <v>-0.8</v>
      </c>
      <c r="V376" s="32">
        <f>U376*'Расчет субсидий'!AA376</f>
        <v>-24</v>
      </c>
      <c r="W376" s="41">
        <f t="shared" si="37"/>
        <v>-105.01768622164626</v>
      </c>
      <c r="X376" s="32">
        <f t="shared" si="38"/>
        <v>-49.30286424655111</v>
      </c>
    </row>
  </sheetData>
  <mergeCells count="11">
    <mergeCell ref="A1:X1"/>
    <mergeCell ref="A3:A4"/>
    <mergeCell ref="B3:B4"/>
    <mergeCell ref="X3:X4"/>
    <mergeCell ref="C3:E3"/>
    <mergeCell ref="O3:Q3"/>
    <mergeCell ref="L3:N3"/>
    <mergeCell ref="I3:K3"/>
    <mergeCell ref="F3:H3"/>
    <mergeCell ref="R3:T3"/>
    <mergeCell ref="U3:W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2013-04-05T10:10:27Z</cp:lastPrinted>
  <dcterms:created xsi:type="dcterms:W3CDTF">2010-02-05T14:48:49Z</dcterms:created>
  <dcterms:modified xsi:type="dcterms:W3CDTF">2013-06-11T13:42:52Z</dcterms:modified>
</cp:coreProperties>
</file>